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phael\git\finmath-forward-initial-margin\spreadsheets\"/>
    </mc:Choice>
  </mc:AlternateContent>
  <xr:revisionPtr revIDLastSave="0" documentId="13_ncr:1_{41A98874-13B9-4B92-BDAD-0F2BA75975D7}" xr6:coauthVersionLast="47" xr6:coauthVersionMax="47" xr10:uidLastSave="{00000000-0000-0000-0000-000000000000}"/>
  <bookViews>
    <workbookView xWindow="-28920" yWindow="1035" windowWidth="29040" windowHeight="15840" tabRatio="500" activeTab="3" xr2:uid="{00000000-000D-0000-FFFF-FFFF00000000}"/>
  </bookViews>
  <sheets>
    <sheet name="Load Libs" sheetId="1" r:id="rId1"/>
    <sheet name="Curves" sheetId="2" r:id="rId2"/>
    <sheet name="LMM" sheetId="3" r:id="rId3"/>
    <sheet name="LMMCalibration" sheetId="4" r:id="rId4"/>
    <sheet name="SIMMSwap" sheetId="5" r:id="rId5"/>
    <sheet name="SIMMSwaption" sheetId="6" r:id="rId6"/>
    <sheet name="SIMMBermudan" sheetId="7" r:id="rId7"/>
    <sheet name="SIMM-Analysis" sheetId="8" r:id="rId8"/>
    <sheet name="SwapHard1000Paths" sheetId="9" r:id="rId9"/>
    <sheet name="SwaptionHard1000Paths" sheetId="10" r:id="rId10"/>
    <sheet name="BermudanCancelHard" sheetId="11" r:id="rId11"/>
    <sheet name="BermudanCallHard" sheetId="12" r:id="rId12"/>
    <sheet name="EnumInput" sheetId="13" r:id="rId13"/>
    <sheet name="ApproximationPlots" sheetId="14" r:id="rId14"/>
  </sheets>
  <externalReferences>
    <externalReference r:id="rId15"/>
  </externalReferences>
  <definedNames>
    <definedName name="Beschriftung">OFFSET('SIMM-Analysis'!$W$43,0,0,COUNTA('SIMM-Analysis'!$W$43:$W$999),1)</definedName>
    <definedName name="ConfidenceBounds1">OFFSET('SIMM-Analysis'!$AV$44,0,0,'SIMM-Analysis'!$E$30/'SIMM-Analysis'!$E$29+1,1)</definedName>
    <definedName name="ConfidenceBounds2">OFFSET('SIMM-Analysis'!$AW$44,0,0,'SIMM-Analysis'!$E$30/'SIMM-Analysis'!$E$29+1,1)</definedName>
    <definedName name="Datenbereich">OFFSET('SIMM-Analysis'!$X$43,0,0,COUNTA('SIMM-Analysis'!$X$43:$X$999),1)</definedName>
    <definedName name="obLibs">'Load Libs'!$E$32</definedName>
    <definedName name="OnePathAgeing">OFFSET('SIMM-Analysis'!$AU$44,0,0,'SIMM-Analysis'!$E$30/'SIMM-Analysis'!$E$29+1,1)</definedName>
    <definedName name="Path1">OFFSET('SIMM-Analysis'!$AX$44,0,0,'SIMM-Analysis'!$E$30/'SIMM-Analysis'!$E$29+1,1)</definedName>
    <definedName name="Path2">OFFSET('SIMM-Analysis'!$AY$44,0,0,'SIMM-Analysis'!$E$30/'SIMM-Analysis'!$E$29+1,1)</definedName>
    <definedName name="Path3">OFFSET('SIMM-Analysis'!$AZ$44,0,0,'SIMM-Analysis'!$E$30/'SIMM-Analysis'!$E$29+1,1)</definedName>
    <definedName name="Path4">OFFSET('SIMM-Analysis'!$BA$44,0,0,'SIMM-Analysis'!$E$30/'SIMM-Analysis'!$E$29+1,1)</definedName>
    <definedName name="Path5">OFFSET('SIMM-Analysis'!$BB$44,0,0,'SIMM-Analysis'!$E$30/'SIMM-Analysis'!$E$29+1,1)</definedName>
    <definedName name="Path6">OFFSET('SIMM-Analysis'!$BC$44,0,0,'SIMM-Analysis'!$E$30/'SIMM-Analysis'!$E$29+1,1)</definedName>
    <definedName name="Path7">OFFSET('SIMM-Analysis'!$BD$44,0,0,'SIMM-Analysis'!$E$30/'SIMM-Analysis'!$E$29+1,1)</definedName>
    <definedName name="Path8">OFFSET('SIMM-Analysis'!$BE$44,0,0,'SIMM-Analysis'!$E$30/'SIMM-Analysis'!$E$29+1,1)</definedName>
    <definedName name="Time">OFFSET('SIMM-Analysis'!$AQ$44,0,0,'SIMM-Analysis'!$E$30/'SIMM-Analysis'!$E$29+1,1)</definedName>
    <definedName name="ValueExact">OFFSET('SIMM-Analysis'!$AR$44,0,0,'SIMM-Analysis'!$E$30/'SIMM-Analysis'!$E$29+1,1)</definedName>
    <definedName name="ValueInterpolation">OFFSET('SIMM-Analysis'!$AT$44,0,0,'SIMM-Analysis'!$E$30/'SIMM-Analysis'!$E$29+1,1)</definedName>
    <definedName name="ValueMelting">OFFSET('SIMM-Analysis'!$AS$44,0,0,'SIMM-Analysis'!$E$30/'SIMM-Analysis'!$E$29+1,1)</definedName>
  </definedNames>
  <calcPr calcId="191029" calcMode="manual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J205" i="14" l="1"/>
  <c r="AR205" i="14"/>
  <c r="AB205" i="14"/>
  <c r="L205" i="14"/>
  <c r="BJ204" i="14"/>
  <c r="AR204" i="14"/>
  <c r="AB204" i="14"/>
  <c r="L204" i="14"/>
  <c r="BJ203" i="14"/>
  <c r="AR203" i="14"/>
  <c r="AB203" i="14"/>
  <c r="L203" i="14"/>
  <c r="BJ202" i="14"/>
  <c r="AR202" i="14"/>
  <c r="AB202" i="14"/>
  <c r="L202" i="14"/>
  <c r="BJ201" i="14"/>
  <c r="AR201" i="14"/>
  <c r="AB201" i="14"/>
  <c r="L201" i="14"/>
  <c r="BJ200" i="14"/>
  <c r="AR200" i="14"/>
  <c r="AB200" i="14"/>
  <c r="L200" i="14"/>
  <c r="BJ199" i="14"/>
  <c r="AR199" i="14"/>
  <c r="AB199" i="14"/>
  <c r="L199" i="14"/>
  <c r="BJ198" i="14"/>
  <c r="AR198" i="14"/>
  <c r="AB198" i="14"/>
  <c r="L198" i="14"/>
  <c r="BJ197" i="14"/>
  <c r="AR197" i="14"/>
  <c r="AB197" i="14"/>
  <c r="L197" i="14"/>
  <c r="BJ196" i="14"/>
  <c r="AR196" i="14"/>
  <c r="AB196" i="14"/>
  <c r="L196" i="14"/>
  <c r="BJ195" i="14"/>
  <c r="AR195" i="14"/>
  <c r="AB195" i="14"/>
  <c r="L195" i="14"/>
  <c r="BJ194" i="14"/>
  <c r="AR194" i="14"/>
  <c r="AB194" i="14"/>
  <c r="L194" i="14"/>
  <c r="BJ193" i="14"/>
  <c r="AR193" i="14"/>
  <c r="AB193" i="14"/>
  <c r="L193" i="14"/>
  <c r="BJ192" i="14"/>
  <c r="AR192" i="14"/>
  <c r="AB192" i="14"/>
  <c r="L192" i="14"/>
  <c r="BJ191" i="14"/>
  <c r="AR191" i="14"/>
  <c r="AB191" i="14"/>
  <c r="L191" i="14"/>
  <c r="BJ190" i="14"/>
  <c r="AR190" i="14"/>
  <c r="AB190" i="14"/>
  <c r="L190" i="14"/>
  <c r="BJ189" i="14"/>
  <c r="AR189" i="14"/>
  <c r="AB189" i="14"/>
  <c r="L189" i="14"/>
  <c r="BJ188" i="14"/>
  <c r="AR188" i="14"/>
  <c r="AB188" i="14"/>
  <c r="L188" i="14"/>
  <c r="BJ187" i="14"/>
  <c r="AR187" i="14"/>
  <c r="AB187" i="14"/>
  <c r="L187" i="14"/>
  <c r="BJ186" i="14"/>
  <c r="AR186" i="14"/>
  <c r="AB186" i="14"/>
  <c r="L186" i="14"/>
  <c r="BJ185" i="14"/>
  <c r="AR185" i="14"/>
  <c r="AB185" i="14"/>
  <c r="L185" i="14"/>
  <c r="BJ184" i="14"/>
  <c r="AR184" i="14"/>
  <c r="AB184" i="14"/>
  <c r="L184" i="14"/>
  <c r="BJ183" i="14"/>
  <c r="AR183" i="14"/>
  <c r="AB183" i="14"/>
  <c r="L183" i="14"/>
  <c r="BJ182" i="14"/>
  <c r="AR182" i="14"/>
  <c r="AB182" i="14"/>
  <c r="L182" i="14"/>
  <c r="BJ181" i="14"/>
  <c r="AR181" i="14"/>
  <c r="AB181" i="14"/>
  <c r="L181" i="14"/>
  <c r="BJ180" i="14"/>
  <c r="AR180" i="14"/>
  <c r="AB180" i="14"/>
  <c r="L180" i="14"/>
  <c r="BJ179" i="14"/>
  <c r="AR179" i="14"/>
  <c r="AB179" i="14"/>
  <c r="L179" i="14"/>
  <c r="BJ178" i="14"/>
  <c r="AR178" i="14"/>
  <c r="AB178" i="14"/>
  <c r="L178" i="14"/>
  <c r="BJ177" i="14"/>
  <c r="AR177" i="14"/>
  <c r="AB177" i="14"/>
  <c r="L177" i="14"/>
  <c r="BJ176" i="14"/>
  <c r="AR176" i="14"/>
  <c r="AB176" i="14"/>
  <c r="L176" i="14"/>
  <c r="BJ175" i="14"/>
  <c r="AR175" i="14"/>
  <c r="AB175" i="14"/>
  <c r="L175" i="14"/>
  <c r="BJ174" i="14"/>
  <c r="AR174" i="14"/>
  <c r="AB174" i="14"/>
  <c r="L174" i="14"/>
  <c r="BJ173" i="14"/>
  <c r="AR173" i="14"/>
  <c r="AB173" i="14"/>
  <c r="L173" i="14"/>
  <c r="BJ172" i="14"/>
  <c r="AR172" i="14"/>
  <c r="AB172" i="14"/>
  <c r="L172" i="14"/>
  <c r="BJ171" i="14"/>
  <c r="AR171" i="14"/>
  <c r="AB171" i="14"/>
  <c r="L171" i="14"/>
  <c r="BJ170" i="14"/>
  <c r="AR170" i="14"/>
  <c r="AB170" i="14"/>
  <c r="L170" i="14"/>
  <c r="BJ169" i="14"/>
  <c r="AR169" i="14"/>
  <c r="AB169" i="14"/>
  <c r="L169" i="14"/>
  <c r="BJ168" i="14"/>
  <c r="AR168" i="14"/>
  <c r="AB168" i="14"/>
  <c r="L168" i="14"/>
  <c r="BJ167" i="14"/>
  <c r="AR167" i="14"/>
  <c r="AB167" i="14"/>
  <c r="L167" i="14"/>
  <c r="BJ166" i="14"/>
  <c r="AR166" i="14"/>
  <c r="AB166" i="14"/>
  <c r="L166" i="14"/>
  <c r="BJ165" i="14"/>
  <c r="AR165" i="14"/>
  <c r="AB165" i="14"/>
  <c r="L165" i="14"/>
  <c r="BJ164" i="14"/>
  <c r="AR164" i="14"/>
  <c r="AB164" i="14"/>
  <c r="L164" i="14"/>
  <c r="BJ163" i="14"/>
  <c r="AR163" i="14"/>
  <c r="AB163" i="14"/>
  <c r="L163" i="14"/>
  <c r="BJ162" i="14"/>
  <c r="AR162" i="14"/>
  <c r="AB162" i="14"/>
  <c r="L162" i="14"/>
  <c r="BJ161" i="14"/>
  <c r="AR161" i="14"/>
  <c r="AB161" i="14"/>
  <c r="L161" i="14"/>
  <c r="BJ160" i="14"/>
  <c r="AR160" i="14"/>
  <c r="AB160" i="14"/>
  <c r="L160" i="14"/>
  <c r="BJ159" i="14"/>
  <c r="AR159" i="14"/>
  <c r="AB159" i="14"/>
  <c r="L159" i="14"/>
  <c r="BJ158" i="14"/>
  <c r="AR158" i="14"/>
  <c r="AB158" i="14"/>
  <c r="L158" i="14"/>
  <c r="BJ157" i="14"/>
  <c r="AR157" i="14"/>
  <c r="AB157" i="14"/>
  <c r="L157" i="14"/>
  <c r="BJ156" i="14"/>
  <c r="AR156" i="14"/>
  <c r="AB156" i="14"/>
  <c r="L156" i="14"/>
  <c r="BJ155" i="14"/>
  <c r="AR155" i="14"/>
  <c r="AB155" i="14"/>
  <c r="L155" i="14"/>
  <c r="BJ154" i="14"/>
  <c r="AR154" i="14"/>
  <c r="AB154" i="14"/>
  <c r="L154" i="14"/>
  <c r="BJ153" i="14"/>
  <c r="AR153" i="14"/>
  <c r="AB153" i="14"/>
  <c r="L153" i="14"/>
  <c r="BJ152" i="14"/>
  <c r="AR152" i="14"/>
  <c r="AB152" i="14"/>
  <c r="L152" i="14"/>
  <c r="BJ151" i="14"/>
  <c r="AR151" i="14"/>
  <c r="AB151" i="14"/>
  <c r="L151" i="14"/>
  <c r="BJ150" i="14"/>
  <c r="AR150" i="14"/>
  <c r="AB150" i="14"/>
  <c r="L150" i="14"/>
  <c r="BJ149" i="14"/>
  <c r="AR149" i="14"/>
  <c r="AB149" i="14"/>
  <c r="L149" i="14"/>
  <c r="BJ148" i="14"/>
  <c r="AR148" i="14"/>
  <c r="AB148" i="14"/>
  <c r="L148" i="14"/>
  <c r="BJ147" i="14"/>
  <c r="AR147" i="14"/>
  <c r="AB147" i="14"/>
  <c r="L147" i="14"/>
  <c r="BJ146" i="14"/>
  <c r="AR146" i="14"/>
  <c r="AB146" i="14"/>
  <c r="L146" i="14"/>
  <c r="BJ145" i="14"/>
  <c r="AR145" i="14"/>
  <c r="AB145" i="14"/>
  <c r="L145" i="14"/>
  <c r="BJ144" i="14"/>
  <c r="AR144" i="14"/>
  <c r="AB144" i="14"/>
  <c r="L144" i="14"/>
  <c r="BJ143" i="14"/>
  <c r="AR143" i="14"/>
  <c r="AB143" i="14"/>
  <c r="L143" i="14"/>
  <c r="BJ142" i="14"/>
  <c r="AR142" i="14"/>
  <c r="AB142" i="14"/>
  <c r="L142" i="14"/>
  <c r="BJ141" i="14"/>
  <c r="AR141" i="14"/>
  <c r="AB141" i="14"/>
  <c r="L141" i="14"/>
  <c r="BJ140" i="14"/>
  <c r="AR140" i="14"/>
  <c r="AB140" i="14"/>
  <c r="L140" i="14"/>
  <c r="BJ139" i="14"/>
  <c r="AR139" i="14"/>
  <c r="AB139" i="14"/>
  <c r="L139" i="14"/>
  <c r="BJ138" i="14"/>
  <c r="AR138" i="14"/>
  <c r="AB138" i="14"/>
  <c r="L138" i="14"/>
  <c r="BJ137" i="14"/>
  <c r="AR137" i="14"/>
  <c r="AB137" i="14"/>
  <c r="L137" i="14"/>
  <c r="BJ136" i="14"/>
  <c r="AR136" i="14"/>
  <c r="AB136" i="14"/>
  <c r="L136" i="14"/>
  <c r="BJ135" i="14"/>
  <c r="AR135" i="14"/>
  <c r="AB135" i="14"/>
  <c r="L135" i="14"/>
  <c r="BJ134" i="14"/>
  <c r="AR134" i="14"/>
  <c r="AB134" i="14"/>
  <c r="L134" i="14"/>
  <c r="BJ133" i="14"/>
  <c r="AR133" i="14"/>
  <c r="AB133" i="14"/>
  <c r="L133" i="14"/>
  <c r="BJ132" i="14"/>
  <c r="AR132" i="14"/>
  <c r="AB132" i="14"/>
  <c r="L132" i="14"/>
  <c r="BJ131" i="14"/>
  <c r="AR131" i="14"/>
  <c r="AB131" i="14"/>
  <c r="L131" i="14"/>
  <c r="BJ130" i="14"/>
  <c r="AR130" i="14"/>
  <c r="AB130" i="14"/>
  <c r="L130" i="14"/>
  <c r="BJ129" i="14"/>
  <c r="AR129" i="14"/>
  <c r="AB129" i="14"/>
  <c r="L129" i="14"/>
  <c r="BJ128" i="14"/>
  <c r="AR128" i="14"/>
  <c r="AB128" i="14"/>
  <c r="L128" i="14"/>
  <c r="BJ127" i="14"/>
  <c r="AR127" i="14"/>
  <c r="AB127" i="14"/>
  <c r="L127" i="14"/>
  <c r="BJ126" i="14"/>
  <c r="AR126" i="14"/>
  <c r="AB126" i="14"/>
  <c r="L126" i="14"/>
  <c r="BJ125" i="14"/>
  <c r="AR125" i="14"/>
  <c r="AB125" i="14"/>
  <c r="L125" i="14"/>
  <c r="BJ124" i="14"/>
  <c r="AR124" i="14"/>
  <c r="AB124" i="14"/>
  <c r="L124" i="14"/>
  <c r="BJ123" i="14"/>
  <c r="AR123" i="14"/>
  <c r="AB123" i="14"/>
  <c r="L123" i="14"/>
  <c r="BJ122" i="14"/>
  <c r="AR122" i="14"/>
  <c r="AB122" i="14"/>
  <c r="L122" i="14"/>
  <c r="BJ121" i="14"/>
  <c r="AR121" i="14"/>
  <c r="AB121" i="14"/>
  <c r="L121" i="14"/>
  <c r="BJ120" i="14"/>
  <c r="AR120" i="14"/>
  <c r="AB120" i="14"/>
  <c r="L120" i="14"/>
  <c r="BJ119" i="14"/>
  <c r="AR119" i="14"/>
  <c r="AB119" i="14"/>
  <c r="L119" i="14"/>
  <c r="BJ118" i="14"/>
  <c r="AR118" i="14"/>
  <c r="AB118" i="14"/>
  <c r="L118" i="14"/>
  <c r="BJ117" i="14"/>
  <c r="AR117" i="14"/>
  <c r="AB117" i="14"/>
  <c r="L117" i="14"/>
  <c r="BJ116" i="14"/>
  <c r="AR116" i="14"/>
  <c r="AB116" i="14"/>
  <c r="L116" i="14"/>
  <c r="BJ115" i="14"/>
  <c r="AR115" i="14"/>
  <c r="AB115" i="14"/>
  <c r="L115" i="14"/>
  <c r="BJ114" i="14"/>
  <c r="AR114" i="14"/>
  <c r="AB114" i="14"/>
  <c r="L114" i="14"/>
  <c r="BJ113" i="14"/>
  <c r="AR113" i="14"/>
  <c r="AB113" i="14"/>
  <c r="L113" i="14"/>
  <c r="BJ112" i="14"/>
  <c r="AR112" i="14"/>
  <c r="AB112" i="14"/>
  <c r="L112" i="14"/>
  <c r="BJ111" i="14"/>
  <c r="AR111" i="14"/>
  <c r="AB111" i="14"/>
  <c r="L111" i="14"/>
  <c r="BJ110" i="14"/>
  <c r="AR110" i="14"/>
  <c r="AB110" i="14"/>
  <c r="L110" i="14"/>
  <c r="BJ109" i="14"/>
  <c r="AR109" i="14"/>
  <c r="AB109" i="14"/>
  <c r="L109" i="14"/>
  <c r="BJ108" i="14"/>
  <c r="AR108" i="14"/>
  <c r="AB108" i="14"/>
  <c r="L108" i="14"/>
  <c r="BJ107" i="14"/>
  <c r="AR107" i="14"/>
  <c r="AB107" i="14"/>
  <c r="L107" i="14"/>
  <c r="BJ106" i="14"/>
  <c r="AR106" i="14"/>
  <c r="AB106" i="14"/>
  <c r="L106" i="14"/>
  <c r="BJ105" i="14"/>
  <c r="AR105" i="14"/>
  <c r="AB105" i="14"/>
  <c r="L105" i="14"/>
  <c r="BJ104" i="14"/>
  <c r="AR104" i="14"/>
  <c r="AB104" i="14"/>
  <c r="L104" i="14"/>
  <c r="BJ103" i="14"/>
  <c r="AR103" i="14"/>
  <c r="AB103" i="14"/>
  <c r="L103" i="14"/>
  <c r="BJ102" i="14"/>
  <c r="AR102" i="14"/>
  <c r="AB102" i="14"/>
  <c r="L102" i="14"/>
  <c r="BJ101" i="14"/>
  <c r="AR101" i="14"/>
  <c r="AB101" i="14"/>
  <c r="L101" i="14"/>
  <c r="BJ100" i="14"/>
  <c r="AR100" i="14"/>
  <c r="AB100" i="14"/>
  <c r="L100" i="14"/>
  <c r="BJ99" i="14"/>
  <c r="AR99" i="14"/>
  <c r="AB99" i="14"/>
  <c r="L99" i="14"/>
  <c r="BJ98" i="14"/>
  <c r="AR98" i="14"/>
  <c r="AB98" i="14"/>
  <c r="L98" i="14"/>
  <c r="BJ97" i="14"/>
  <c r="AR97" i="14"/>
  <c r="AB97" i="14"/>
  <c r="L97" i="14"/>
  <c r="BJ96" i="14"/>
  <c r="AR96" i="14"/>
  <c r="AB96" i="14"/>
  <c r="L96" i="14"/>
  <c r="BJ95" i="14"/>
  <c r="AR95" i="14"/>
  <c r="AB95" i="14"/>
  <c r="L95" i="14"/>
  <c r="BJ94" i="14"/>
  <c r="AR94" i="14"/>
  <c r="AB94" i="14"/>
  <c r="L94" i="14"/>
  <c r="BJ93" i="14"/>
  <c r="AR93" i="14"/>
  <c r="AB93" i="14"/>
  <c r="L93" i="14"/>
  <c r="BJ92" i="14"/>
  <c r="AR92" i="14"/>
  <c r="AB92" i="14"/>
  <c r="L92" i="14"/>
  <c r="BJ91" i="14"/>
  <c r="AR91" i="14"/>
  <c r="AB91" i="14"/>
  <c r="L91" i="14"/>
  <c r="BJ90" i="14"/>
  <c r="AR90" i="14"/>
  <c r="AB90" i="14"/>
  <c r="L90" i="14"/>
  <c r="BJ89" i="14"/>
  <c r="AR89" i="14"/>
  <c r="AB89" i="14"/>
  <c r="L89" i="14"/>
  <c r="BJ88" i="14"/>
  <c r="AR88" i="14"/>
  <c r="AB88" i="14"/>
  <c r="L88" i="14"/>
  <c r="BJ87" i="14"/>
  <c r="AR87" i="14"/>
  <c r="AB87" i="14"/>
  <c r="L87" i="14"/>
  <c r="BJ86" i="14"/>
  <c r="AR86" i="14"/>
  <c r="AB86" i="14"/>
  <c r="L86" i="14"/>
  <c r="BJ85" i="14"/>
  <c r="AR85" i="14"/>
  <c r="AB85" i="14"/>
  <c r="L85" i="14"/>
  <c r="BJ84" i="14"/>
  <c r="AR84" i="14"/>
  <c r="AB84" i="14"/>
  <c r="L84" i="14"/>
  <c r="BJ83" i="14"/>
  <c r="AR83" i="14"/>
  <c r="AB83" i="14"/>
  <c r="L83" i="14"/>
  <c r="BJ82" i="14"/>
  <c r="AR82" i="14"/>
  <c r="AB82" i="14"/>
  <c r="L82" i="14"/>
  <c r="BJ81" i="14"/>
  <c r="AR81" i="14"/>
  <c r="AB81" i="14"/>
  <c r="L81" i="14"/>
  <c r="BJ80" i="14"/>
  <c r="AR80" i="14"/>
  <c r="AB80" i="14"/>
  <c r="L80" i="14"/>
  <c r="BJ79" i="14"/>
  <c r="AR79" i="14"/>
  <c r="AB79" i="14"/>
  <c r="L79" i="14"/>
  <c r="BJ78" i="14"/>
  <c r="AR78" i="14"/>
  <c r="AB78" i="14"/>
  <c r="L78" i="14"/>
  <c r="BJ77" i="14"/>
  <c r="AR77" i="14"/>
  <c r="AB77" i="14"/>
  <c r="L77" i="14"/>
  <c r="BJ76" i="14"/>
  <c r="AR76" i="14"/>
  <c r="AB76" i="14"/>
  <c r="L76" i="14"/>
  <c r="BJ75" i="14"/>
  <c r="AR75" i="14"/>
  <c r="AB75" i="14"/>
  <c r="L75" i="14"/>
  <c r="BJ74" i="14"/>
  <c r="AR74" i="14"/>
  <c r="AB74" i="14"/>
  <c r="L74" i="14"/>
  <c r="BJ73" i="14"/>
  <c r="AR73" i="14"/>
  <c r="AB73" i="14"/>
  <c r="L73" i="14"/>
  <c r="BJ72" i="14"/>
  <c r="AR72" i="14"/>
  <c r="AB72" i="14"/>
  <c r="L72" i="14"/>
  <c r="BJ71" i="14"/>
  <c r="AR71" i="14"/>
  <c r="AB71" i="14"/>
  <c r="L71" i="14"/>
  <c r="BJ70" i="14"/>
  <c r="AR70" i="14"/>
  <c r="AB70" i="14"/>
  <c r="L70" i="14"/>
  <c r="BJ69" i="14"/>
  <c r="AR69" i="14"/>
  <c r="AB69" i="14"/>
  <c r="L69" i="14"/>
  <c r="BJ68" i="14"/>
  <c r="AR68" i="14"/>
  <c r="AB68" i="14"/>
  <c r="L68" i="14"/>
  <c r="BJ67" i="14"/>
  <c r="AR67" i="14"/>
  <c r="AB67" i="14"/>
  <c r="L67" i="14"/>
  <c r="BJ66" i="14"/>
  <c r="AR66" i="14"/>
  <c r="AB66" i="14"/>
  <c r="L66" i="14"/>
  <c r="BJ65" i="14"/>
  <c r="AR65" i="14"/>
  <c r="AB65" i="14"/>
  <c r="L65" i="14"/>
  <c r="BJ64" i="14"/>
  <c r="AR64" i="14"/>
  <c r="AB64" i="14"/>
  <c r="L64" i="14"/>
  <c r="BJ63" i="14"/>
  <c r="AR63" i="14"/>
  <c r="AB63" i="14"/>
  <c r="L63" i="14"/>
  <c r="BJ62" i="14"/>
  <c r="AR62" i="14"/>
  <c r="AB62" i="14"/>
  <c r="L62" i="14"/>
  <c r="BJ61" i="14"/>
  <c r="AR61" i="14"/>
  <c r="AB61" i="14"/>
  <c r="L61" i="14"/>
  <c r="BJ60" i="14"/>
  <c r="AR60" i="14"/>
  <c r="AB60" i="14"/>
  <c r="L60" i="14"/>
  <c r="BJ59" i="14"/>
  <c r="AR59" i="14"/>
  <c r="AB59" i="14"/>
  <c r="L59" i="14"/>
  <c r="BJ58" i="14"/>
  <c r="AR58" i="14"/>
  <c r="AB58" i="14"/>
  <c r="L58" i="14"/>
  <c r="BJ57" i="14"/>
  <c r="AR57" i="14"/>
  <c r="AB57" i="14"/>
  <c r="L57" i="14"/>
  <c r="BJ56" i="14"/>
  <c r="AR56" i="14"/>
  <c r="AB56" i="14"/>
  <c r="L56" i="14"/>
  <c r="BJ55" i="14"/>
  <c r="AR55" i="14"/>
  <c r="AB55" i="14"/>
  <c r="L55" i="14"/>
  <c r="BJ54" i="14"/>
  <c r="AR54" i="14"/>
  <c r="AB54" i="14"/>
  <c r="L54" i="14"/>
  <c r="BJ53" i="14"/>
  <c r="AR53" i="14"/>
  <c r="AB53" i="14"/>
  <c r="L53" i="14"/>
  <c r="BJ52" i="14"/>
  <c r="AR52" i="14"/>
  <c r="AB52" i="14"/>
  <c r="L52" i="14"/>
  <c r="BJ51" i="14"/>
  <c r="AR51" i="14"/>
  <c r="AB51" i="14"/>
  <c r="L51" i="14"/>
  <c r="BJ50" i="14"/>
  <c r="AR50" i="14"/>
  <c r="AB50" i="14"/>
  <c r="L50" i="14"/>
  <c r="BJ49" i="14"/>
  <c r="AR49" i="14"/>
  <c r="AB49" i="14"/>
  <c r="L49" i="14"/>
  <c r="BJ48" i="14"/>
  <c r="AR48" i="14"/>
  <c r="AB48" i="14"/>
  <c r="L48" i="14"/>
  <c r="BJ47" i="14"/>
  <c r="AR47" i="14"/>
  <c r="AB47" i="14"/>
  <c r="L47" i="14"/>
  <c r="BJ46" i="14"/>
  <c r="AR46" i="14"/>
  <c r="AB46" i="14"/>
  <c r="L46" i="14"/>
  <c r="BJ45" i="14"/>
  <c r="AR45" i="14"/>
  <c r="AB45" i="14"/>
  <c r="L45" i="14"/>
  <c r="BJ44" i="14"/>
  <c r="AR44" i="14"/>
  <c r="AB44" i="14"/>
  <c r="L44" i="14"/>
  <c r="BJ43" i="14"/>
  <c r="AR43" i="14"/>
  <c r="AB43" i="14"/>
  <c r="L43" i="14"/>
  <c r="BJ42" i="14"/>
  <c r="AR42" i="14"/>
  <c r="AB42" i="14"/>
  <c r="L42" i="14"/>
  <c r="BJ41" i="14"/>
  <c r="AR41" i="14"/>
  <c r="AB41" i="14"/>
  <c r="L41" i="14"/>
  <c r="BJ40" i="14"/>
  <c r="AR40" i="14"/>
  <c r="AB40" i="14"/>
  <c r="L40" i="14"/>
  <c r="BJ39" i="14"/>
  <c r="AR39" i="14"/>
  <c r="AB39" i="14"/>
  <c r="L39" i="14"/>
  <c r="BJ38" i="14"/>
  <c r="AR38" i="14"/>
  <c r="AB38" i="14"/>
  <c r="L38" i="14"/>
  <c r="BJ37" i="14"/>
  <c r="AR37" i="14"/>
  <c r="AB37" i="14"/>
  <c r="L37" i="14"/>
  <c r="BJ36" i="14"/>
  <c r="AR36" i="14"/>
  <c r="AB36" i="14"/>
  <c r="L36" i="14"/>
  <c r="BJ35" i="14"/>
  <c r="AR35" i="14"/>
  <c r="AB35" i="14"/>
  <c r="L35" i="14"/>
  <c r="BJ34" i="14"/>
  <c r="AR34" i="14"/>
  <c r="AB34" i="14"/>
  <c r="L34" i="14"/>
  <c r="BJ33" i="14"/>
  <c r="AR33" i="14"/>
  <c r="AB33" i="14"/>
  <c r="L33" i="14"/>
  <c r="BJ32" i="14"/>
  <c r="AR32" i="14"/>
  <c r="AB32" i="14"/>
  <c r="L32" i="14"/>
  <c r="BJ31" i="14"/>
  <c r="AR31" i="14"/>
  <c r="AB31" i="14"/>
  <c r="L31" i="14"/>
  <c r="BJ30" i="14"/>
  <c r="AR30" i="14"/>
  <c r="AB30" i="14"/>
  <c r="L30" i="14"/>
  <c r="BJ29" i="14"/>
  <c r="AR29" i="14"/>
  <c r="AB29" i="14"/>
  <c r="L29" i="14"/>
  <c r="BJ28" i="14"/>
  <c r="AR28" i="14"/>
  <c r="AB28" i="14"/>
  <c r="L28" i="14"/>
  <c r="BJ27" i="14"/>
  <c r="AR27" i="14"/>
  <c r="AB27" i="14"/>
  <c r="L27" i="14"/>
  <c r="BJ26" i="14"/>
  <c r="AR26" i="14"/>
  <c r="AB26" i="14"/>
  <c r="L26" i="14"/>
  <c r="BJ25" i="14"/>
  <c r="AR25" i="14"/>
  <c r="AB25" i="14"/>
  <c r="L25" i="14"/>
  <c r="BJ24" i="14"/>
  <c r="AR24" i="14"/>
  <c r="AB24" i="14"/>
  <c r="L24" i="14"/>
  <c r="BJ23" i="14"/>
  <c r="AR23" i="14"/>
  <c r="AB23" i="14"/>
  <c r="L23" i="14"/>
  <c r="BJ22" i="14"/>
  <c r="AR22" i="14"/>
  <c r="AB22" i="14"/>
  <c r="L22" i="14"/>
  <c r="BJ21" i="14"/>
  <c r="AR21" i="14"/>
  <c r="AB21" i="14"/>
  <c r="L21" i="14"/>
  <c r="BJ20" i="14"/>
  <c r="AR20" i="14"/>
  <c r="AB20" i="14"/>
  <c r="L20" i="14"/>
  <c r="BJ19" i="14"/>
  <c r="AR19" i="14"/>
  <c r="AB19" i="14"/>
  <c r="L19" i="14"/>
  <c r="BJ18" i="14"/>
  <c r="AR18" i="14"/>
  <c r="AB18" i="14"/>
  <c r="L18" i="14"/>
  <c r="BJ17" i="14"/>
  <c r="AR17" i="14"/>
  <c r="AB17" i="14"/>
  <c r="L17" i="14"/>
  <c r="BJ16" i="14"/>
  <c r="AR16" i="14"/>
  <c r="AB16" i="14"/>
  <c r="L16" i="14"/>
  <c r="BJ15" i="14"/>
  <c r="AR15" i="14"/>
  <c r="AB15" i="14"/>
  <c r="L15" i="14"/>
  <c r="BJ14" i="14"/>
  <c r="AR14" i="14"/>
  <c r="AB14" i="14"/>
  <c r="L14" i="14"/>
  <c r="BJ13" i="14"/>
  <c r="AR13" i="14"/>
  <c r="AB13" i="14"/>
  <c r="L13" i="14"/>
  <c r="BJ12" i="14"/>
  <c r="AR12" i="14"/>
  <c r="AB12" i="14"/>
  <c r="L12" i="14"/>
  <c r="BJ11" i="14"/>
  <c r="AR11" i="14"/>
  <c r="AB11" i="14"/>
  <c r="L11" i="14"/>
  <c r="BJ10" i="14"/>
  <c r="AR10" i="14"/>
  <c r="AB10" i="14"/>
  <c r="L10" i="14"/>
  <c r="BJ9" i="14"/>
  <c r="AR9" i="14"/>
  <c r="AB9" i="14"/>
  <c r="L9" i="14"/>
  <c r="BJ8" i="14"/>
  <c r="AR8" i="14"/>
  <c r="AB8" i="14"/>
  <c r="L8" i="14"/>
  <c r="BJ7" i="14"/>
  <c r="AR7" i="14"/>
  <c r="AB7" i="14"/>
  <c r="L7" i="14"/>
  <c r="BJ6" i="14"/>
  <c r="AR6" i="14"/>
  <c r="AB6" i="14"/>
  <c r="L6" i="14"/>
  <c r="BJ5" i="14"/>
  <c r="AR5" i="14"/>
  <c r="AB5" i="14"/>
  <c r="L5" i="14"/>
  <c r="C2" i="13"/>
  <c r="C1" i="13"/>
  <c r="BE500" i="8"/>
  <c r="BD500" i="8"/>
  <c r="BC500" i="8"/>
  <c r="BB500" i="8"/>
  <c r="BA500" i="8"/>
  <c r="AZ500" i="8"/>
  <c r="AY500" i="8"/>
  <c r="AX500" i="8"/>
  <c r="AW500" i="8"/>
  <c r="AV500" i="8"/>
  <c r="AU500" i="8"/>
  <c r="AT500" i="8"/>
  <c r="AS500" i="8"/>
  <c r="AR500" i="8"/>
  <c r="AQ500" i="8"/>
  <c r="BE499" i="8"/>
  <c r="BD499" i="8"/>
  <c r="BC499" i="8"/>
  <c r="BB499" i="8"/>
  <c r="BA499" i="8"/>
  <c r="AZ499" i="8"/>
  <c r="AY499" i="8"/>
  <c r="AX499" i="8"/>
  <c r="AW499" i="8"/>
  <c r="AV499" i="8"/>
  <c r="AU499" i="8"/>
  <c r="AT499" i="8"/>
  <c r="AS499" i="8"/>
  <c r="AR499" i="8"/>
  <c r="AQ499" i="8"/>
  <c r="BE498" i="8"/>
  <c r="BD498" i="8"/>
  <c r="BC498" i="8"/>
  <c r="BB498" i="8"/>
  <c r="BA498" i="8"/>
  <c r="AZ498" i="8"/>
  <c r="AY498" i="8"/>
  <c r="AX498" i="8"/>
  <c r="AW498" i="8"/>
  <c r="AV498" i="8"/>
  <c r="AU498" i="8"/>
  <c r="AT498" i="8"/>
  <c r="AS498" i="8"/>
  <c r="AR498" i="8"/>
  <c r="AQ498" i="8"/>
  <c r="BE497" i="8"/>
  <c r="BD497" i="8"/>
  <c r="BC497" i="8"/>
  <c r="BB497" i="8"/>
  <c r="BA497" i="8"/>
  <c r="AZ497" i="8"/>
  <c r="AY497" i="8"/>
  <c r="AX497" i="8"/>
  <c r="AW497" i="8"/>
  <c r="AV497" i="8"/>
  <c r="AU497" i="8"/>
  <c r="AT497" i="8"/>
  <c r="AS497" i="8"/>
  <c r="AR497" i="8"/>
  <c r="AQ497" i="8"/>
  <c r="BE496" i="8"/>
  <c r="BD496" i="8"/>
  <c r="BC496" i="8"/>
  <c r="BB496" i="8"/>
  <c r="BA496" i="8"/>
  <c r="AZ496" i="8"/>
  <c r="AY496" i="8"/>
  <c r="AX496" i="8"/>
  <c r="AW496" i="8"/>
  <c r="AV496" i="8"/>
  <c r="AU496" i="8"/>
  <c r="AT496" i="8"/>
  <c r="AS496" i="8"/>
  <c r="AR496" i="8"/>
  <c r="AQ496" i="8"/>
  <c r="BE495" i="8"/>
  <c r="BD495" i="8"/>
  <c r="BC495" i="8"/>
  <c r="BB495" i="8"/>
  <c r="BA495" i="8"/>
  <c r="AZ495" i="8"/>
  <c r="AY495" i="8"/>
  <c r="AX495" i="8"/>
  <c r="AW495" i="8"/>
  <c r="AV495" i="8"/>
  <c r="AU495" i="8"/>
  <c r="AT495" i="8"/>
  <c r="AS495" i="8"/>
  <c r="AR495" i="8"/>
  <c r="AQ495" i="8"/>
  <c r="BE494" i="8"/>
  <c r="BD494" i="8"/>
  <c r="BC494" i="8"/>
  <c r="BB494" i="8"/>
  <c r="BA494" i="8"/>
  <c r="AZ494" i="8"/>
  <c r="AY494" i="8"/>
  <c r="AX494" i="8"/>
  <c r="AW494" i="8"/>
  <c r="AV494" i="8"/>
  <c r="AU494" i="8"/>
  <c r="AT494" i="8"/>
  <c r="AS494" i="8"/>
  <c r="AR494" i="8"/>
  <c r="AQ494" i="8"/>
  <c r="BE493" i="8"/>
  <c r="BD493" i="8"/>
  <c r="BC493" i="8"/>
  <c r="BB493" i="8"/>
  <c r="BA493" i="8"/>
  <c r="AZ493" i="8"/>
  <c r="AY493" i="8"/>
  <c r="AX493" i="8"/>
  <c r="AW493" i="8"/>
  <c r="AV493" i="8"/>
  <c r="AU493" i="8"/>
  <c r="AT493" i="8"/>
  <c r="AS493" i="8"/>
  <c r="AR493" i="8"/>
  <c r="AQ493" i="8"/>
  <c r="BE492" i="8"/>
  <c r="BD492" i="8"/>
  <c r="BC492" i="8"/>
  <c r="BB492" i="8"/>
  <c r="BA492" i="8"/>
  <c r="AZ492" i="8"/>
  <c r="AY492" i="8"/>
  <c r="AX492" i="8"/>
  <c r="AW492" i="8"/>
  <c r="AV492" i="8"/>
  <c r="AU492" i="8"/>
  <c r="AT492" i="8"/>
  <c r="AS492" i="8"/>
  <c r="AR492" i="8"/>
  <c r="AQ492" i="8"/>
  <c r="BE491" i="8"/>
  <c r="BD491" i="8"/>
  <c r="BC491" i="8"/>
  <c r="BB491" i="8"/>
  <c r="BA491" i="8"/>
  <c r="AZ491" i="8"/>
  <c r="AY491" i="8"/>
  <c r="AX491" i="8"/>
  <c r="AW491" i="8"/>
  <c r="AV491" i="8"/>
  <c r="AU491" i="8"/>
  <c r="AT491" i="8"/>
  <c r="AS491" i="8"/>
  <c r="AR491" i="8"/>
  <c r="AQ491" i="8"/>
  <c r="BE490" i="8"/>
  <c r="BD490" i="8"/>
  <c r="BC490" i="8"/>
  <c r="BB490" i="8"/>
  <c r="BA490" i="8"/>
  <c r="AZ490" i="8"/>
  <c r="AY490" i="8"/>
  <c r="AX490" i="8"/>
  <c r="AW490" i="8"/>
  <c r="AV490" i="8"/>
  <c r="AU490" i="8"/>
  <c r="AT490" i="8"/>
  <c r="AS490" i="8"/>
  <c r="AR490" i="8"/>
  <c r="AQ490" i="8"/>
  <c r="BE489" i="8"/>
  <c r="BD489" i="8"/>
  <c r="BC489" i="8"/>
  <c r="BB489" i="8"/>
  <c r="BA489" i="8"/>
  <c r="AZ489" i="8"/>
  <c r="AY489" i="8"/>
  <c r="AX489" i="8"/>
  <c r="AW489" i="8"/>
  <c r="AV489" i="8"/>
  <c r="AU489" i="8"/>
  <c r="AT489" i="8"/>
  <c r="AS489" i="8"/>
  <c r="AR489" i="8"/>
  <c r="AQ489" i="8"/>
  <c r="BE488" i="8"/>
  <c r="BD488" i="8"/>
  <c r="BC488" i="8"/>
  <c r="BB488" i="8"/>
  <c r="BA488" i="8"/>
  <c r="AZ488" i="8"/>
  <c r="AY488" i="8"/>
  <c r="AX488" i="8"/>
  <c r="AW488" i="8"/>
  <c r="AV488" i="8"/>
  <c r="AU488" i="8"/>
  <c r="AT488" i="8"/>
  <c r="AS488" i="8"/>
  <c r="AR488" i="8"/>
  <c r="AQ488" i="8"/>
  <c r="BE487" i="8"/>
  <c r="BD487" i="8"/>
  <c r="BC487" i="8"/>
  <c r="BB487" i="8"/>
  <c r="BA487" i="8"/>
  <c r="AZ487" i="8"/>
  <c r="AY487" i="8"/>
  <c r="AX487" i="8"/>
  <c r="AW487" i="8"/>
  <c r="AV487" i="8"/>
  <c r="AU487" i="8"/>
  <c r="AT487" i="8"/>
  <c r="AS487" i="8"/>
  <c r="AR487" i="8"/>
  <c r="AQ487" i="8"/>
  <c r="BE486" i="8"/>
  <c r="BD486" i="8"/>
  <c r="BC486" i="8"/>
  <c r="BB486" i="8"/>
  <c r="BA486" i="8"/>
  <c r="AZ486" i="8"/>
  <c r="AY486" i="8"/>
  <c r="AX486" i="8"/>
  <c r="AW486" i="8"/>
  <c r="AV486" i="8"/>
  <c r="AU486" i="8"/>
  <c r="AT486" i="8"/>
  <c r="AS486" i="8"/>
  <c r="AR486" i="8"/>
  <c r="AQ486" i="8"/>
  <c r="BE485" i="8"/>
  <c r="BD485" i="8"/>
  <c r="BC485" i="8"/>
  <c r="BB485" i="8"/>
  <c r="BA485" i="8"/>
  <c r="AZ485" i="8"/>
  <c r="AY485" i="8"/>
  <c r="AX485" i="8"/>
  <c r="AW485" i="8"/>
  <c r="AV485" i="8"/>
  <c r="AU485" i="8"/>
  <c r="AT485" i="8"/>
  <c r="AS485" i="8"/>
  <c r="AR485" i="8"/>
  <c r="AQ485" i="8"/>
  <c r="BE484" i="8"/>
  <c r="BD484" i="8"/>
  <c r="BC484" i="8"/>
  <c r="BB484" i="8"/>
  <c r="BA484" i="8"/>
  <c r="AZ484" i="8"/>
  <c r="AY484" i="8"/>
  <c r="AX484" i="8"/>
  <c r="AW484" i="8"/>
  <c r="AV484" i="8"/>
  <c r="AU484" i="8"/>
  <c r="AT484" i="8"/>
  <c r="AS484" i="8"/>
  <c r="AR484" i="8"/>
  <c r="AQ484" i="8"/>
  <c r="BE483" i="8"/>
  <c r="BD483" i="8"/>
  <c r="BC483" i="8"/>
  <c r="BB483" i="8"/>
  <c r="BA483" i="8"/>
  <c r="AZ483" i="8"/>
  <c r="AY483" i="8"/>
  <c r="AX483" i="8"/>
  <c r="AW483" i="8"/>
  <c r="AV483" i="8"/>
  <c r="AU483" i="8"/>
  <c r="AT483" i="8"/>
  <c r="AS483" i="8"/>
  <c r="AR483" i="8"/>
  <c r="AQ483" i="8"/>
  <c r="BE482" i="8"/>
  <c r="BD482" i="8"/>
  <c r="BC482" i="8"/>
  <c r="BB482" i="8"/>
  <c r="BA482" i="8"/>
  <c r="AZ482" i="8"/>
  <c r="AY482" i="8"/>
  <c r="AX482" i="8"/>
  <c r="AW482" i="8"/>
  <c r="AV482" i="8"/>
  <c r="AU482" i="8"/>
  <c r="AT482" i="8"/>
  <c r="AS482" i="8"/>
  <c r="AR482" i="8"/>
  <c r="AQ482" i="8"/>
  <c r="BE481" i="8"/>
  <c r="BD481" i="8"/>
  <c r="BC481" i="8"/>
  <c r="BB481" i="8"/>
  <c r="BA481" i="8"/>
  <c r="AZ481" i="8"/>
  <c r="AY481" i="8"/>
  <c r="AX481" i="8"/>
  <c r="AW481" i="8"/>
  <c r="AV481" i="8"/>
  <c r="AU481" i="8"/>
  <c r="AT481" i="8"/>
  <c r="AS481" i="8"/>
  <c r="AR481" i="8"/>
  <c r="AQ481" i="8"/>
  <c r="BE480" i="8"/>
  <c r="BD480" i="8"/>
  <c r="BC480" i="8"/>
  <c r="BB480" i="8"/>
  <c r="BA480" i="8"/>
  <c r="AZ480" i="8"/>
  <c r="AY480" i="8"/>
  <c r="AX480" i="8"/>
  <c r="AW480" i="8"/>
  <c r="AV480" i="8"/>
  <c r="AU480" i="8"/>
  <c r="AT480" i="8"/>
  <c r="AS480" i="8"/>
  <c r="AR480" i="8"/>
  <c r="AQ480" i="8"/>
  <c r="BE479" i="8"/>
  <c r="BD479" i="8"/>
  <c r="BC479" i="8"/>
  <c r="BB479" i="8"/>
  <c r="BA479" i="8"/>
  <c r="AZ479" i="8"/>
  <c r="AY479" i="8"/>
  <c r="AX479" i="8"/>
  <c r="AW479" i="8"/>
  <c r="AV479" i="8"/>
  <c r="AU479" i="8"/>
  <c r="AT479" i="8"/>
  <c r="AS479" i="8"/>
  <c r="AR479" i="8"/>
  <c r="AQ479" i="8"/>
  <c r="BE478" i="8"/>
  <c r="BD478" i="8"/>
  <c r="BC478" i="8"/>
  <c r="BB478" i="8"/>
  <c r="BA478" i="8"/>
  <c r="AZ478" i="8"/>
  <c r="AY478" i="8"/>
  <c r="AX478" i="8"/>
  <c r="AW478" i="8"/>
  <c r="AV478" i="8"/>
  <c r="AU478" i="8"/>
  <c r="AT478" i="8"/>
  <c r="AS478" i="8"/>
  <c r="AR478" i="8"/>
  <c r="AQ478" i="8"/>
  <c r="BE477" i="8"/>
  <c r="BD477" i="8"/>
  <c r="BC477" i="8"/>
  <c r="BB477" i="8"/>
  <c r="BA477" i="8"/>
  <c r="AZ477" i="8"/>
  <c r="AY477" i="8"/>
  <c r="AX477" i="8"/>
  <c r="AW477" i="8"/>
  <c r="AV477" i="8"/>
  <c r="AU477" i="8"/>
  <c r="AT477" i="8"/>
  <c r="AS477" i="8"/>
  <c r="AR477" i="8"/>
  <c r="AQ477" i="8"/>
  <c r="BE476" i="8"/>
  <c r="BD476" i="8"/>
  <c r="BC476" i="8"/>
  <c r="BB476" i="8"/>
  <c r="BA476" i="8"/>
  <c r="AZ476" i="8"/>
  <c r="AY476" i="8"/>
  <c r="AX476" i="8"/>
  <c r="AW476" i="8"/>
  <c r="AV476" i="8"/>
  <c r="AU476" i="8"/>
  <c r="AT476" i="8"/>
  <c r="AS476" i="8"/>
  <c r="AR476" i="8"/>
  <c r="AQ476" i="8"/>
  <c r="BE475" i="8"/>
  <c r="BD475" i="8"/>
  <c r="BC475" i="8"/>
  <c r="BB475" i="8"/>
  <c r="BA475" i="8"/>
  <c r="AZ475" i="8"/>
  <c r="AY475" i="8"/>
  <c r="AX475" i="8"/>
  <c r="AW475" i="8"/>
  <c r="AV475" i="8"/>
  <c r="AU475" i="8"/>
  <c r="AT475" i="8"/>
  <c r="AS475" i="8"/>
  <c r="AR475" i="8"/>
  <c r="AQ475" i="8"/>
  <c r="BE474" i="8"/>
  <c r="BD474" i="8"/>
  <c r="BC474" i="8"/>
  <c r="BB474" i="8"/>
  <c r="BA474" i="8"/>
  <c r="AZ474" i="8"/>
  <c r="AY474" i="8"/>
  <c r="AX474" i="8"/>
  <c r="AW474" i="8"/>
  <c r="AV474" i="8"/>
  <c r="AU474" i="8"/>
  <c r="AT474" i="8"/>
  <c r="AS474" i="8"/>
  <c r="AR474" i="8"/>
  <c r="AQ474" i="8"/>
  <c r="BE473" i="8"/>
  <c r="BD473" i="8"/>
  <c r="BC473" i="8"/>
  <c r="BB473" i="8"/>
  <c r="BA473" i="8"/>
  <c r="AZ473" i="8"/>
  <c r="AY473" i="8"/>
  <c r="AX473" i="8"/>
  <c r="AW473" i="8"/>
  <c r="AV473" i="8"/>
  <c r="AU473" i="8"/>
  <c r="AT473" i="8"/>
  <c r="AS473" i="8"/>
  <c r="AR473" i="8"/>
  <c r="AQ473" i="8"/>
  <c r="BE472" i="8"/>
  <c r="BD472" i="8"/>
  <c r="BC472" i="8"/>
  <c r="BB472" i="8"/>
  <c r="BA472" i="8"/>
  <c r="AZ472" i="8"/>
  <c r="AY472" i="8"/>
  <c r="AX472" i="8"/>
  <c r="AW472" i="8"/>
  <c r="AV472" i="8"/>
  <c r="AU472" i="8"/>
  <c r="AT472" i="8"/>
  <c r="AS472" i="8"/>
  <c r="AR472" i="8"/>
  <c r="AQ472" i="8"/>
  <c r="BE471" i="8"/>
  <c r="BD471" i="8"/>
  <c r="BC471" i="8"/>
  <c r="BB471" i="8"/>
  <c r="BA471" i="8"/>
  <c r="AZ471" i="8"/>
  <c r="AY471" i="8"/>
  <c r="AX471" i="8"/>
  <c r="AW471" i="8"/>
  <c r="AV471" i="8"/>
  <c r="AU471" i="8"/>
  <c r="AT471" i="8"/>
  <c r="AS471" i="8"/>
  <c r="AR471" i="8"/>
  <c r="AQ471" i="8"/>
  <c r="BE470" i="8"/>
  <c r="BD470" i="8"/>
  <c r="BC470" i="8"/>
  <c r="BB470" i="8"/>
  <c r="BA470" i="8"/>
  <c r="AZ470" i="8"/>
  <c r="AY470" i="8"/>
  <c r="AX470" i="8"/>
  <c r="AW470" i="8"/>
  <c r="AV470" i="8"/>
  <c r="AU470" i="8"/>
  <c r="AT470" i="8"/>
  <c r="AS470" i="8"/>
  <c r="AR470" i="8"/>
  <c r="AQ470" i="8"/>
  <c r="BE469" i="8"/>
  <c r="BD469" i="8"/>
  <c r="BC469" i="8"/>
  <c r="BB469" i="8"/>
  <c r="BA469" i="8"/>
  <c r="AZ469" i="8"/>
  <c r="AY469" i="8"/>
  <c r="AX469" i="8"/>
  <c r="AW469" i="8"/>
  <c r="AV469" i="8"/>
  <c r="AU469" i="8"/>
  <c r="AT469" i="8"/>
  <c r="AS469" i="8"/>
  <c r="AR469" i="8"/>
  <c r="AQ469" i="8"/>
  <c r="BE468" i="8"/>
  <c r="BD468" i="8"/>
  <c r="BC468" i="8"/>
  <c r="BB468" i="8"/>
  <c r="BA468" i="8"/>
  <c r="AZ468" i="8"/>
  <c r="AY468" i="8"/>
  <c r="AX468" i="8"/>
  <c r="AW468" i="8"/>
  <c r="AV468" i="8"/>
  <c r="AU468" i="8"/>
  <c r="AT468" i="8"/>
  <c r="AS468" i="8"/>
  <c r="AR468" i="8"/>
  <c r="AQ468" i="8"/>
  <c r="BE467" i="8"/>
  <c r="BD467" i="8"/>
  <c r="BC467" i="8"/>
  <c r="BB467" i="8"/>
  <c r="BA467" i="8"/>
  <c r="AZ467" i="8"/>
  <c r="AY467" i="8"/>
  <c r="AX467" i="8"/>
  <c r="AW467" i="8"/>
  <c r="AV467" i="8"/>
  <c r="AU467" i="8"/>
  <c r="AT467" i="8"/>
  <c r="AS467" i="8"/>
  <c r="AR467" i="8"/>
  <c r="AQ467" i="8"/>
  <c r="BE466" i="8"/>
  <c r="BD466" i="8"/>
  <c r="BC466" i="8"/>
  <c r="BB466" i="8"/>
  <c r="BA466" i="8"/>
  <c r="AZ466" i="8"/>
  <c r="AY466" i="8"/>
  <c r="AX466" i="8"/>
  <c r="AW466" i="8"/>
  <c r="AV466" i="8"/>
  <c r="AU466" i="8"/>
  <c r="AT466" i="8"/>
  <c r="AS466" i="8"/>
  <c r="AR466" i="8"/>
  <c r="AQ466" i="8"/>
  <c r="BE465" i="8"/>
  <c r="BD465" i="8"/>
  <c r="BC465" i="8"/>
  <c r="BB465" i="8"/>
  <c r="BA465" i="8"/>
  <c r="AZ465" i="8"/>
  <c r="AY465" i="8"/>
  <c r="AX465" i="8"/>
  <c r="AW465" i="8"/>
  <c r="AV465" i="8"/>
  <c r="AU465" i="8"/>
  <c r="AT465" i="8"/>
  <c r="AS465" i="8"/>
  <c r="AR465" i="8"/>
  <c r="AQ465" i="8"/>
  <c r="BE464" i="8"/>
  <c r="BD464" i="8"/>
  <c r="BC464" i="8"/>
  <c r="BB464" i="8"/>
  <c r="BA464" i="8"/>
  <c r="AZ464" i="8"/>
  <c r="AY464" i="8"/>
  <c r="AX464" i="8"/>
  <c r="AW464" i="8"/>
  <c r="AV464" i="8"/>
  <c r="AU464" i="8"/>
  <c r="AT464" i="8"/>
  <c r="AS464" i="8"/>
  <c r="AR464" i="8"/>
  <c r="AQ464" i="8"/>
  <c r="BE463" i="8"/>
  <c r="BD463" i="8"/>
  <c r="BC463" i="8"/>
  <c r="BB463" i="8"/>
  <c r="BA463" i="8"/>
  <c r="AZ463" i="8"/>
  <c r="AY463" i="8"/>
  <c r="AX463" i="8"/>
  <c r="AW463" i="8"/>
  <c r="AV463" i="8"/>
  <c r="AU463" i="8"/>
  <c r="AT463" i="8"/>
  <c r="AS463" i="8"/>
  <c r="AR463" i="8"/>
  <c r="AQ463" i="8"/>
  <c r="BE462" i="8"/>
  <c r="BD462" i="8"/>
  <c r="BC462" i="8"/>
  <c r="BB462" i="8"/>
  <c r="BA462" i="8"/>
  <c r="AZ462" i="8"/>
  <c r="AY462" i="8"/>
  <c r="AX462" i="8"/>
  <c r="AW462" i="8"/>
  <c r="AV462" i="8"/>
  <c r="AU462" i="8"/>
  <c r="AT462" i="8"/>
  <c r="AS462" i="8"/>
  <c r="AR462" i="8"/>
  <c r="AQ462" i="8"/>
  <c r="BE461" i="8"/>
  <c r="BD461" i="8"/>
  <c r="BC461" i="8"/>
  <c r="BB461" i="8"/>
  <c r="BA461" i="8"/>
  <c r="AZ461" i="8"/>
  <c r="AY461" i="8"/>
  <c r="AX461" i="8"/>
  <c r="AW461" i="8"/>
  <c r="AV461" i="8"/>
  <c r="AU461" i="8"/>
  <c r="AT461" i="8"/>
  <c r="AS461" i="8"/>
  <c r="AR461" i="8"/>
  <c r="AQ461" i="8"/>
  <c r="BE460" i="8"/>
  <c r="BD460" i="8"/>
  <c r="BC460" i="8"/>
  <c r="BB460" i="8"/>
  <c r="BA460" i="8"/>
  <c r="AZ460" i="8"/>
  <c r="AY460" i="8"/>
  <c r="AX460" i="8"/>
  <c r="AW460" i="8"/>
  <c r="AV460" i="8"/>
  <c r="AU460" i="8"/>
  <c r="AT460" i="8"/>
  <c r="AS460" i="8"/>
  <c r="AR460" i="8"/>
  <c r="AQ460" i="8"/>
  <c r="BE459" i="8"/>
  <c r="BD459" i="8"/>
  <c r="BC459" i="8"/>
  <c r="BB459" i="8"/>
  <c r="BA459" i="8"/>
  <c r="AZ459" i="8"/>
  <c r="AY459" i="8"/>
  <c r="AX459" i="8"/>
  <c r="AW459" i="8"/>
  <c r="AV459" i="8"/>
  <c r="AU459" i="8"/>
  <c r="AT459" i="8"/>
  <c r="AS459" i="8"/>
  <c r="AR459" i="8"/>
  <c r="AQ459" i="8"/>
  <c r="BE458" i="8"/>
  <c r="BD458" i="8"/>
  <c r="BC458" i="8"/>
  <c r="BB458" i="8"/>
  <c r="BA458" i="8"/>
  <c r="AZ458" i="8"/>
  <c r="AY458" i="8"/>
  <c r="AX458" i="8"/>
  <c r="AW458" i="8"/>
  <c r="AV458" i="8"/>
  <c r="AU458" i="8"/>
  <c r="AT458" i="8"/>
  <c r="AS458" i="8"/>
  <c r="AR458" i="8"/>
  <c r="AQ458" i="8"/>
  <c r="BE457" i="8"/>
  <c r="BD457" i="8"/>
  <c r="BC457" i="8"/>
  <c r="BB457" i="8"/>
  <c r="BA457" i="8"/>
  <c r="AZ457" i="8"/>
  <c r="AY457" i="8"/>
  <c r="AX457" i="8"/>
  <c r="AW457" i="8"/>
  <c r="AV457" i="8"/>
  <c r="AU457" i="8"/>
  <c r="AT457" i="8"/>
  <c r="AS457" i="8"/>
  <c r="AR457" i="8"/>
  <c r="AQ457" i="8"/>
  <c r="BE456" i="8"/>
  <c r="BD456" i="8"/>
  <c r="BC456" i="8"/>
  <c r="BB456" i="8"/>
  <c r="BA456" i="8"/>
  <c r="AZ456" i="8"/>
  <c r="AY456" i="8"/>
  <c r="AX456" i="8"/>
  <c r="AW456" i="8"/>
  <c r="AV456" i="8"/>
  <c r="AU456" i="8"/>
  <c r="AT456" i="8"/>
  <c r="AS456" i="8"/>
  <c r="AR456" i="8"/>
  <c r="AQ456" i="8"/>
  <c r="BE455" i="8"/>
  <c r="BD455" i="8"/>
  <c r="BC455" i="8"/>
  <c r="BB455" i="8"/>
  <c r="BA455" i="8"/>
  <c r="AZ455" i="8"/>
  <c r="AY455" i="8"/>
  <c r="AX455" i="8"/>
  <c r="AW455" i="8"/>
  <c r="AV455" i="8"/>
  <c r="AU455" i="8"/>
  <c r="AT455" i="8"/>
  <c r="AS455" i="8"/>
  <c r="AR455" i="8"/>
  <c r="AQ455" i="8"/>
  <c r="BE454" i="8"/>
  <c r="BD454" i="8"/>
  <c r="BC454" i="8"/>
  <c r="BB454" i="8"/>
  <c r="BA454" i="8"/>
  <c r="AZ454" i="8"/>
  <c r="AY454" i="8"/>
  <c r="AX454" i="8"/>
  <c r="AW454" i="8"/>
  <c r="AV454" i="8"/>
  <c r="AU454" i="8"/>
  <c r="AT454" i="8"/>
  <c r="AS454" i="8"/>
  <c r="AR454" i="8"/>
  <c r="AQ454" i="8"/>
  <c r="BE453" i="8"/>
  <c r="BD453" i="8"/>
  <c r="BC453" i="8"/>
  <c r="BB453" i="8"/>
  <c r="BA453" i="8"/>
  <c r="AZ453" i="8"/>
  <c r="AY453" i="8"/>
  <c r="AX453" i="8"/>
  <c r="AW453" i="8"/>
  <c r="AV453" i="8"/>
  <c r="AU453" i="8"/>
  <c r="AT453" i="8"/>
  <c r="AS453" i="8"/>
  <c r="AR453" i="8"/>
  <c r="AQ453" i="8"/>
  <c r="BE452" i="8"/>
  <c r="BD452" i="8"/>
  <c r="BC452" i="8"/>
  <c r="BB452" i="8"/>
  <c r="BA452" i="8"/>
  <c r="AZ452" i="8"/>
  <c r="AY452" i="8"/>
  <c r="AX452" i="8"/>
  <c r="AW452" i="8"/>
  <c r="AV452" i="8"/>
  <c r="AU452" i="8"/>
  <c r="AT452" i="8"/>
  <c r="AS452" i="8"/>
  <c r="AR452" i="8"/>
  <c r="AQ452" i="8"/>
  <c r="BE451" i="8"/>
  <c r="BD451" i="8"/>
  <c r="BC451" i="8"/>
  <c r="BB451" i="8"/>
  <c r="BA451" i="8"/>
  <c r="AZ451" i="8"/>
  <c r="AY451" i="8"/>
  <c r="AX451" i="8"/>
  <c r="AW451" i="8"/>
  <c r="AV451" i="8"/>
  <c r="AU451" i="8"/>
  <c r="AT451" i="8"/>
  <c r="AS451" i="8"/>
  <c r="AR451" i="8"/>
  <c r="AQ451" i="8"/>
  <c r="BE450" i="8"/>
  <c r="BD450" i="8"/>
  <c r="BC450" i="8"/>
  <c r="BB450" i="8"/>
  <c r="BA450" i="8"/>
  <c r="AZ450" i="8"/>
  <c r="AY450" i="8"/>
  <c r="AX450" i="8"/>
  <c r="AW450" i="8"/>
  <c r="AV450" i="8"/>
  <c r="AU450" i="8"/>
  <c r="AT450" i="8"/>
  <c r="AS450" i="8"/>
  <c r="AR450" i="8"/>
  <c r="AQ450" i="8"/>
  <c r="BE449" i="8"/>
  <c r="BD449" i="8"/>
  <c r="BC449" i="8"/>
  <c r="BB449" i="8"/>
  <c r="BA449" i="8"/>
  <c r="AZ449" i="8"/>
  <c r="AY449" i="8"/>
  <c r="AX449" i="8"/>
  <c r="AW449" i="8"/>
  <c r="AV449" i="8"/>
  <c r="AU449" i="8"/>
  <c r="AT449" i="8"/>
  <c r="AS449" i="8"/>
  <c r="AR449" i="8"/>
  <c r="AQ449" i="8"/>
  <c r="BE448" i="8"/>
  <c r="BD448" i="8"/>
  <c r="BC448" i="8"/>
  <c r="BB448" i="8"/>
  <c r="BA448" i="8"/>
  <c r="AZ448" i="8"/>
  <c r="AY448" i="8"/>
  <c r="AX448" i="8"/>
  <c r="AW448" i="8"/>
  <c r="AV448" i="8"/>
  <c r="AU448" i="8"/>
  <c r="AT448" i="8"/>
  <c r="AS448" i="8"/>
  <c r="AR448" i="8"/>
  <c r="AQ448" i="8"/>
  <c r="BE447" i="8"/>
  <c r="BD447" i="8"/>
  <c r="BC447" i="8"/>
  <c r="BB447" i="8"/>
  <c r="BA447" i="8"/>
  <c r="AZ447" i="8"/>
  <c r="AY447" i="8"/>
  <c r="AX447" i="8"/>
  <c r="AW447" i="8"/>
  <c r="AV447" i="8"/>
  <c r="AU447" i="8"/>
  <c r="AT447" i="8"/>
  <c r="AS447" i="8"/>
  <c r="AR447" i="8"/>
  <c r="AQ447" i="8"/>
  <c r="BE446" i="8"/>
  <c r="BD446" i="8"/>
  <c r="BC446" i="8"/>
  <c r="BB446" i="8"/>
  <c r="BA446" i="8"/>
  <c r="AZ446" i="8"/>
  <c r="AY446" i="8"/>
  <c r="AX446" i="8"/>
  <c r="AW446" i="8"/>
  <c r="AV446" i="8"/>
  <c r="AU446" i="8"/>
  <c r="AT446" i="8"/>
  <c r="AS446" i="8"/>
  <c r="AR446" i="8"/>
  <c r="AQ446" i="8"/>
  <c r="BE445" i="8"/>
  <c r="BD445" i="8"/>
  <c r="BC445" i="8"/>
  <c r="BB445" i="8"/>
  <c r="BA445" i="8"/>
  <c r="AZ445" i="8"/>
  <c r="AY445" i="8"/>
  <c r="AX445" i="8"/>
  <c r="AW445" i="8"/>
  <c r="AV445" i="8"/>
  <c r="AU445" i="8"/>
  <c r="AT445" i="8"/>
  <c r="AS445" i="8"/>
  <c r="AR445" i="8"/>
  <c r="AQ445" i="8"/>
  <c r="BE444" i="8"/>
  <c r="BD444" i="8"/>
  <c r="BC444" i="8"/>
  <c r="BB444" i="8"/>
  <c r="BA444" i="8"/>
  <c r="AZ444" i="8"/>
  <c r="AY444" i="8"/>
  <c r="AX444" i="8"/>
  <c r="AW444" i="8"/>
  <c r="AV444" i="8"/>
  <c r="AU444" i="8"/>
  <c r="AT444" i="8"/>
  <c r="AS444" i="8"/>
  <c r="AR444" i="8"/>
  <c r="AQ444" i="8"/>
  <c r="BE443" i="8"/>
  <c r="BD443" i="8"/>
  <c r="BC443" i="8"/>
  <c r="BB443" i="8"/>
  <c r="BA443" i="8"/>
  <c r="AZ443" i="8"/>
  <c r="AY443" i="8"/>
  <c r="AX443" i="8"/>
  <c r="AW443" i="8"/>
  <c r="AV443" i="8"/>
  <c r="AU443" i="8"/>
  <c r="AT443" i="8"/>
  <c r="AS443" i="8"/>
  <c r="AR443" i="8"/>
  <c r="AQ443" i="8"/>
  <c r="BE442" i="8"/>
  <c r="BD442" i="8"/>
  <c r="BC442" i="8"/>
  <c r="BB442" i="8"/>
  <c r="BA442" i="8"/>
  <c r="AZ442" i="8"/>
  <c r="AY442" i="8"/>
  <c r="AX442" i="8"/>
  <c r="AW442" i="8"/>
  <c r="AV442" i="8"/>
  <c r="AU442" i="8"/>
  <c r="AT442" i="8"/>
  <c r="AS442" i="8"/>
  <c r="AR442" i="8"/>
  <c r="AQ442" i="8"/>
  <c r="BE441" i="8"/>
  <c r="BD441" i="8"/>
  <c r="BC441" i="8"/>
  <c r="BB441" i="8"/>
  <c r="BA441" i="8"/>
  <c r="AZ441" i="8"/>
  <c r="AY441" i="8"/>
  <c r="AX441" i="8"/>
  <c r="AW441" i="8"/>
  <c r="AV441" i="8"/>
  <c r="AU441" i="8"/>
  <c r="AT441" i="8"/>
  <c r="AS441" i="8"/>
  <c r="AR441" i="8"/>
  <c r="AQ441" i="8"/>
  <c r="BE440" i="8"/>
  <c r="BD440" i="8"/>
  <c r="BC440" i="8"/>
  <c r="BB440" i="8"/>
  <c r="BA440" i="8"/>
  <c r="AZ440" i="8"/>
  <c r="AY440" i="8"/>
  <c r="AX440" i="8"/>
  <c r="AW440" i="8"/>
  <c r="AV440" i="8"/>
  <c r="AU440" i="8"/>
  <c r="AT440" i="8"/>
  <c r="AS440" i="8"/>
  <c r="AR440" i="8"/>
  <c r="AQ440" i="8"/>
  <c r="BE439" i="8"/>
  <c r="BD439" i="8"/>
  <c r="BC439" i="8"/>
  <c r="BB439" i="8"/>
  <c r="BA439" i="8"/>
  <c r="AZ439" i="8"/>
  <c r="AY439" i="8"/>
  <c r="AX439" i="8"/>
  <c r="AW439" i="8"/>
  <c r="AV439" i="8"/>
  <c r="AU439" i="8"/>
  <c r="AT439" i="8"/>
  <c r="AS439" i="8"/>
  <c r="AR439" i="8"/>
  <c r="AQ439" i="8"/>
  <c r="BE438" i="8"/>
  <c r="BD438" i="8"/>
  <c r="BC438" i="8"/>
  <c r="BB438" i="8"/>
  <c r="BA438" i="8"/>
  <c r="AZ438" i="8"/>
  <c r="AY438" i="8"/>
  <c r="AX438" i="8"/>
  <c r="AW438" i="8"/>
  <c r="AV438" i="8"/>
  <c r="AU438" i="8"/>
  <c r="AT438" i="8"/>
  <c r="AS438" i="8"/>
  <c r="AR438" i="8"/>
  <c r="AQ438" i="8"/>
  <c r="BE437" i="8"/>
  <c r="BD437" i="8"/>
  <c r="BC437" i="8"/>
  <c r="BB437" i="8"/>
  <c r="BA437" i="8"/>
  <c r="AZ437" i="8"/>
  <c r="AY437" i="8"/>
  <c r="AX437" i="8"/>
  <c r="AW437" i="8"/>
  <c r="AV437" i="8"/>
  <c r="AU437" i="8"/>
  <c r="AT437" i="8"/>
  <c r="AS437" i="8"/>
  <c r="AR437" i="8"/>
  <c r="AQ437" i="8"/>
  <c r="BE436" i="8"/>
  <c r="BD436" i="8"/>
  <c r="BC436" i="8"/>
  <c r="BB436" i="8"/>
  <c r="BA436" i="8"/>
  <c r="AZ436" i="8"/>
  <c r="AY436" i="8"/>
  <c r="AX436" i="8"/>
  <c r="AW436" i="8"/>
  <c r="AV436" i="8"/>
  <c r="AU436" i="8"/>
  <c r="AT436" i="8"/>
  <c r="AS436" i="8"/>
  <c r="AR436" i="8"/>
  <c r="AQ436" i="8"/>
  <c r="BE435" i="8"/>
  <c r="BD435" i="8"/>
  <c r="BC435" i="8"/>
  <c r="BB435" i="8"/>
  <c r="BA435" i="8"/>
  <c r="AZ435" i="8"/>
  <c r="AY435" i="8"/>
  <c r="AX435" i="8"/>
  <c r="AW435" i="8"/>
  <c r="AV435" i="8"/>
  <c r="AU435" i="8"/>
  <c r="AT435" i="8"/>
  <c r="AS435" i="8"/>
  <c r="AR435" i="8"/>
  <c r="AQ435" i="8"/>
  <c r="BE434" i="8"/>
  <c r="BD434" i="8"/>
  <c r="BC434" i="8"/>
  <c r="BB434" i="8"/>
  <c r="BA434" i="8"/>
  <c r="AZ434" i="8"/>
  <c r="AY434" i="8"/>
  <c r="AX434" i="8"/>
  <c r="AW434" i="8"/>
  <c r="AV434" i="8"/>
  <c r="AU434" i="8"/>
  <c r="AT434" i="8"/>
  <c r="AS434" i="8"/>
  <c r="AR434" i="8"/>
  <c r="AQ434" i="8"/>
  <c r="BE433" i="8"/>
  <c r="BD433" i="8"/>
  <c r="BC433" i="8"/>
  <c r="BB433" i="8"/>
  <c r="BA433" i="8"/>
  <c r="AZ433" i="8"/>
  <c r="AY433" i="8"/>
  <c r="AX433" i="8"/>
  <c r="AW433" i="8"/>
  <c r="AV433" i="8"/>
  <c r="AU433" i="8"/>
  <c r="AT433" i="8"/>
  <c r="AS433" i="8"/>
  <c r="AR433" i="8"/>
  <c r="AQ433" i="8"/>
  <c r="BE432" i="8"/>
  <c r="BD432" i="8"/>
  <c r="BC432" i="8"/>
  <c r="BB432" i="8"/>
  <c r="BA432" i="8"/>
  <c r="AZ432" i="8"/>
  <c r="AY432" i="8"/>
  <c r="AX432" i="8"/>
  <c r="AW432" i="8"/>
  <c r="AV432" i="8"/>
  <c r="AU432" i="8"/>
  <c r="AT432" i="8"/>
  <c r="AS432" i="8"/>
  <c r="AR432" i="8"/>
  <c r="AQ432" i="8"/>
  <c r="BE431" i="8"/>
  <c r="BD431" i="8"/>
  <c r="BC431" i="8"/>
  <c r="BB431" i="8"/>
  <c r="BA431" i="8"/>
  <c r="AZ431" i="8"/>
  <c r="AY431" i="8"/>
  <c r="AX431" i="8"/>
  <c r="AW431" i="8"/>
  <c r="AV431" i="8"/>
  <c r="AU431" i="8"/>
  <c r="AT431" i="8"/>
  <c r="AS431" i="8"/>
  <c r="AR431" i="8"/>
  <c r="AQ431" i="8"/>
  <c r="BE430" i="8"/>
  <c r="BD430" i="8"/>
  <c r="BC430" i="8"/>
  <c r="BB430" i="8"/>
  <c r="BA430" i="8"/>
  <c r="AZ430" i="8"/>
  <c r="AY430" i="8"/>
  <c r="AX430" i="8"/>
  <c r="AW430" i="8"/>
  <c r="AV430" i="8"/>
  <c r="AU430" i="8"/>
  <c r="AT430" i="8"/>
  <c r="AS430" i="8"/>
  <c r="AR430" i="8"/>
  <c r="AQ430" i="8"/>
  <c r="BE429" i="8"/>
  <c r="BD429" i="8"/>
  <c r="BC429" i="8"/>
  <c r="BB429" i="8"/>
  <c r="BA429" i="8"/>
  <c r="AZ429" i="8"/>
  <c r="AY429" i="8"/>
  <c r="AX429" i="8"/>
  <c r="AW429" i="8"/>
  <c r="AV429" i="8"/>
  <c r="AU429" i="8"/>
  <c r="AT429" i="8"/>
  <c r="AS429" i="8"/>
  <c r="AR429" i="8"/>
  <c r="AQ429" i="8"/>
  <c r="BE428" i="8"/>
  <c r="BD428" i="8"/>
  <c r="BC428" i="8"/>
  <c r="BB428" i="8"/>
  <c r="BA428" i="8"/>
  <c r="AZ428" i="8"/>
  <c r="AY428" i="8"/>
  <c r="AX428" i="8"/>
  <c r="AW428" i="8"/>
  <c r="AV428" i="8"/>
  <c r="AU428" i="8"/>
  <c r="AT428" i="8"/>
  <c r="AS428" i="8"/>
  <c r="AR428" i="8"/>
  <c r="AQ428" i="8"/>
  <c r="BE427" i="8"/>
  <c r="BD427" i="8"/>
  <c r="BC427" i="8"/>
  <c r="BB427" i="8"/>
  <c r="BA427" i="8"/>
  <c r="AZ427" i="8"/>
  <c r="AY427" i="8"/>
  <c r="AX427" i="8"/>
  <c r="AW427" i="8"/>
  <c r="AV427" i="8"/>
  <c r="AU427" i="8"/>
  <c r="AT427" i="8"/>
  <c r="AS427" i="8"/>
  <c r="AR427" i="8"/>
  <c r="AQ427" i="8"/>
  <c r="BE426" i="8"/>
  <c r="BD426" i="8"/>
  <c r="BC426" i="8"/>
  <c r="BB426" i="8"/>
  <c r="BA426" i="8"/>
  <c r="AZ426" i="8"/>
  <c r="AY426" i="8"/>
  <c r="AX426" i="8"/>
  <c r="AW426" i="8"/>
  <c r="AV426" i="8"/>
  <c r="AU426" i="8"/>
  <c r="AT426" i="8"/>
  <c r="AS426" i="8"/>
  <c r="AR426" i="8"/>
  <c r="AQ426" i="8"/>
  <c r="BE425" i="8"/>
  <c r="BD425" i="8"/>
  <c r="BC425" i="8"/>
  <c r="BB425" i="8"/>
  <c r="BA425" i="8"/>
  <c r="AZ425" i="8"/>
  <c r="AY425" i="8"/>
  <c r="AX425" i="8"/>
  <c r="AW425" i="8"/>
  <c r="AV425" i="8"/>
  <c r="AU425" i="8"/>
  <c r="AT425" i="8"/>
  <c r="AS425" i="8"/>
  <c r="AR425" i="8"/>
  <c r="AQ425" i="8"/>
  <c r="BE424" i="8"/>
  <c r="BD424" i="8"/>
  <c r="BC424" i="8"/>
  <c r="BB424" i="8"/>
  <c r="BA424" i="8"/>
  <c r="AZ424" i="8"/>
  <c r="AY424" i="8"/>
  <c r="AX424" i="8"/>
  <c r="AW424" i="8"/>
  <c r="AV424" i="8"/>
  <c r="AU424" i="8"/>
  <c r="AT424" i="8"/>
  <c r="AS424" i="8"/>
  <c r="AR424" i="8"/>
  <c r="AQ424" i="8"/>
  <c r="BE423" i="8"/>
  <c r="BD423" i="8"/>
  <c r="BC423" i="8"/>
  <c r="BB423" i="8"/>
  <c r="BA423" i="8"/>
  <c r="AZ423" i="8"/>
  <c r="AY423" i="8"/>
  <c r="AX423" i="8"/>
  <c r="AW423" i="8"/>
  <c r="AV423" i="8"/>
  <c r="AU423" i="8"/>
  <c r="AT423" i="8"/>
  <c r="AS423" i="8"/>
  <c r="AR423" i="8"/>
  <c r="AQ423" i="8"/>
  <c r="BE422" i="8"/>
  <c r="BD422" i="8"/>
  <c r="BC422" i="8"/>
  <c r="BB422" i="8"/>
  <c r="BA422" i="8"/>
  <c r="AZ422" i="8"/>
  <c r="AY422" i="8"/>
  <c r="AX422" i="8"/>
  <c r="AW422" i="8"/>
  <c r="AV422" i="8"/>
  <c r="AU422" i="8"/>
  <c r="AT422" i="8"/>
  <c r="AS422" i="8"/>
  <c r="AR422" i="8"/>
  <c r="AQ422" i="8"/>
  <c r="BE421" i="8"/>
  <c r="BD421" i="8"/>
  <c r="BC421" i="8"/>
  <c r="BB421" i="8"/>
  <c r="BA421" i="8"/>
  <c r="AZ421" i="8"/>
  <c r="AY421" i="8"/>
  <c r="AX421" i="8"/>
  <c r="AW421" i="8"/>
  <c r="AV421" i="8"/>
  <c r="AU421" i="8"/>
  <c r="AT421" i="8"/>
  <c r="AS421" i="8"/>
  <c r="AR421" i="8"/>
  <c r="AQ421" i="8"/>
  <c r="BE420" i="8"/>
  <c r="BD420" i="8"/>
  <c r="BC420" i="8"/>
  <c r="BB420" i="8"/>
  <c r="BA420" i="8"/>
  <c r="AZ420" i="8"/>
  <c r="AY420" i="8"/>
  <c r="AX420" i="8"/>
  <c r="AW420" i="8"/>
  <c r="AV420" i="8"/>
  <c r="AU420" i="8"/>
  <c r="AT420" i="8"/>
  <c r="AS420" i="8"/>
  <c r="AR420" i="8"/>
  <c r="AQ420" i="8"/>
  <c r="BE419" i="8"/>
  <c r="BD419" i="8"/>
  <c r="BC419" i="8"/>
  <c r="BB419" i="8"/>
  <c r="BA419" i="8"/>
  <c r="AZ419" i="8"/>
  <c r="AY419" i="8"/>
  <c r="AX419" i="8"/>
  <c r="AW419" i="8"/>
  <c r="AV419" i="8"/>
  <c r="AU419" i="8"/>
  <c r="AT419" i="8"/>
  <c r="AS419" i="8"/>
  <c r="AR419" i="8"/>
  <c r="AQ419" i="8"/>
  <c r="BE418" i="8"/>
  <c r="BD418" i="8"/>
  <c r="BC418" i="8"/>
  <c r="BB418" i="8"/>
  <c r="BA418" i="8"/>
  <c r="AZ418" i="8"/>
  <c r="AY418" i="8"/>
  <c r="AX418" i="8"/>
  <c r="AW418" i="8"/>
  <c r="AV418" i="8"/>
  <c r="AU418" i="8"/>
  <c r="AT418" i="8"/>
  <c r="AS418" i="8"/>
  <c r="AR418" i="8"/>
  <c r="AQ418" i="8"/>
  <c r="BE417" i="8"/>
  <c r="BD417" i="8"/>
  <c r="BC417" i="8"/>
  <c r="BB417" i="8"/>
  <c r="BA417" i="8"/>
  <c r="AZ417" i="8"/>
  <c r="AY417" i="8"/>
  <c r="AX417" i="8"/>
  <c r="AW417" i="8"/>
  <c r="AV417" i="8"/>
  <c r="AU417" i="8"/>
  <c r="AT417" i="8"/>
  <c r="AS417" i="8"/>
  <c r="AR417" i="8"/>
  <c r="AQ417" i="8"/>
  <c r="BE416" i="8"/>
  <c r="BD416" i="8"/>
  <c r="BC416" i="8"/>
  <c r="BB416" i="8"/>
  <c r="BA416" i="8"/>
  <c r="AZ416" i="8"/>
  <c r="AY416" i="8"/>
  <c r="AX416" i="8"/>
  <c r="AW416" i="8"/>
  <c r="AV416" i="8"/>
  <c r="AU416" i="8"/>
  <c r="AT416" i="8"/>
  <c r="AS416" i="8"/>
  <c r="AR416" i="8"/>
  <c r="AQ416" i="8"/>
  <c r="BE415" i="8"/>
  <c r="BD415" i="8"/>
  <c r="BC415" i="8"/>
  <c r="BB415" i="8"/>
  <c r="BA415" i="8"/>
  <c r="AZ415" i="8"/>
  <c r="AY415" i="8"/>
  <c r="AX415" i="8"/>
  <c r="AW415" i="8"/>
  <c r="AV415" i="8"/>
  <c r="AU415" i="8"/>
  <c r="AT415" i="8"/>
  <c r="AS415" i="8"/>
  <c r="AR415" i="8"/>
  <c r="AQ415" i="8"/>
  <c r="BE414" i="8"/>
  <c r="BD414" i="8"/>
  <c r="BC414" i="8"/>
  <c r="BB414" i="8"/>
  <c r="BA414" i="8"/>
  <c r="AZ414" i="8"/>
  <c r="AY414" i="8"/>
  <c r="AX414" i="8"/>
  <c r="AW414" i="8"/>
  <c r="AV414" i="8"/>
  <c r="AU414" i="8"/>
  <c r="AT414" i="8"/>
  <c r="AS414" i="8"/>
  <c r="AR414" i="8"/>
  <c r="AQ414" i="8"/>
  <c r="BE413" i="8"/>
  <c r="BD413" i="8"/>
  <c r="BC413" i="8"/>
  <c r="BB413" i="8"/>
  <c r="BA413" i="8"/>
  <c r="AZ413" i="8"/>
  <c r="AY413" i="8"/>
  <c r="AX413" i="8"/>
  <c r="AW413" i="8"/>
  <c r="AV413" i="8"/>
  <c r="AU413" i="8"/>
  <c r="AT413" i="8"/>
  <c r="AS413" i="8"/>
  <c r="AR413" i="8"/>
  <c r="AQ413" i="8"/>
  <c r="BE412" i="8"/>
  <c r="BD412" i="8"/>
  <c r="BC412" i="8"/>
  <c r="BB412" i="8"/>
  <c r="BA412" i="8"/>
  <c r="AZ412" i="8"/>
  <c r="AY412" i="8"/>
  <c r="AX412" i="8"/>
  <c r="AW412" i="8"/>
  <c r="AV412" i="8"/>
  <c r="AU412" i="8"/>
  <c r="AT412" i="8"/>
  <c r="AS412" i="8"/>
  <c r="AR412" i="8"/>
  <c r="AQ412" i="8"/>
  <c r="BE411" i="8"/>
  <c r="BD411" i="8"/>
  <c r="BC411" i="8"/>
  <c r="BB411" i="8"/>
  <c r="BA411" i="8"/>
  <c r="AZ411" i="8"/>
  <c r="AY411" i="8"/>
  <c r="AX411" i="8"/>
  <c r="AW411" i="8"/>
  <c r="AV411" i="8"/>
  <c r="AU411" i="8"/>
  <c r="AT411" i="8"/>
  <c r="AS411" i="8"/>
  <c r="AR411" i="8"/>
  <c r="AQ411" i="8"/>
  <c r="BE410" i="8"/>
  <c r="BD410" i="8"/>
  <c r="BC410" i="8"/>
  <c r="BB410" i="8"/>
  <c r="BA410" i="8"/>
  <c r="AZ410" i="8"/>
  <c r="AY410" i="8"/>
  <c r="AX410" i="8"/>
  <c r="AW410" i="8"/>
  <c r="AV410" i="8"/>
  <c r="AU410" i="8"/>
  <c r="AT410" i="8"/>
  <c r="AS410" i="8"/>
  <c r="AR410" i="8"/>
  <c r="AQ410" i="8"/>
  <c r="BE409" i="8"/>
  <c r="BD409" i="8"/>
  <c r="BC409" i="8"/>
  <c r="BB409" i="8"/>
  <c r="BA409" i="8"/>
  <c r="AZ409" i="8"/>
  <c r="AY409" i="8"/>
  <c r="AX409" i="8"/>
  <c r="AW409" i="8"/>
  <c r="AV409" i="8"/>
  <c r="AU409" i="8"/>
  <c r="AT409" i="8"/>
  <c r="AS409" i="8"/>
  <c r="AR409" i="8"/>
  <c r="AQ409" i="8"/>
  <c r="BE408" i="8"/>
  <c r="BD408" i="8"/>
  <c r="BC408" i="8"/>
  <c r="BB408" i="8"/>
  <c r="BA408" i="8"/>
  <c r="AZ408" i="8"/>
  <c r="AY408" i="8"/>
  <c r="AX408" i="8"/>
  <c r="AW408" i="8"/>
  <c r="AV408" i="8"/>
  <c r="AU408" i="8"/>
  <c r="AT408" i="8"/>
  <c r="AS408" i="8"/>
  <c r="AR408" i="8"/>
  <c r="AQ408" i="8"/>
  <c r="BE407" i="8"/>
  <c r="BD407" i="8"/>
  <c r="BC407" i="8"/>
  <c r="BB407" i="8"/>
  <c r="BA407" i="8"/>
  <c r="AZ407" i="8"/>
  <c r="AY407" i="8"/>
  <c r="AX407" i="8"/>
  <c r="AW407" i="8"/>
  <c r="AV407" i="8"/>
  <c r="AU407" i="8"/>
  <c r="AT407" i="8"/>
  <c r="AS407" i="8"/>
  <c r="AR407" i="8"/>
  <c r="AQ407" i="8"/>
  <c r="BE406" i="8"/>
  <c r="BD406" i="8"/>
  <c r="BC406" i="8"/>
  <c r="BB406" i="8"/>
  <c r="BA406" i="8"/>
  <c r="AZ406" i="8"/>
  <c r="AY406" i="8"/>
  <c r="AX406" i="8"/>
  <c r="AW406" i="8"/>
  <c r="AV406" i="8"/>
  <c r="AU406" i="8"/>
  <c r="AT406" i="8"/>
  <c r="AS406" i="8"/>
  <c r="AR406" i="8"/>
  <c r="AQ406" i="8"/>
  <c r="BE405" i="8"/>
  <c r="BD405" i="8"/>
  <c r="BC405" i="8"/>
  <c r="BB405" i="8"/>
  <c r="BA405" i="8"/>
  <c r="AZ405" i="8"/>
  <c r="AY405" i="8"/>
  <c r="AX405" i="8"/>
  <c r="AW405" i="8"/>
  <c r="AV405" i="8"/>
  <c r="AU405" i="8"/>
  <c r="AT405" i="8"/>
  <c r="AS405" i="8"/>
  <c r="AR405" i="8"/>
  <c r="AQ405" i="8"/>
  <c r="BE404" i="8"/>
  <c r="BD404" i="8"/>
  <c r="BC404" i="8"/>
  <c r="BB404" i="8"/>
  <c r="BA404" i="8"/>
  <c r="AZ404" i="8"/>
  <c r="AY404" i="8"/>
  <c r="AX404" i="8"/>
  <c r="AW404" i="8"/>
  <c r="AV404" i="8"/>
  <c r="AU404" i="8"/>
  <c r="AT404" i="8"/>
  <c r="AS404" i="8"/>
  <c r="AR404" i="8"/>
  <c r="AQ404" i="8"/>
  <c r="BE403" i="8"/>
  <c r="BD403" i="8"/>
  <c r="BC403" i="8"/>
  <c r="BB403" i="8"/>
  <c r="BA403" i="8"/>
  <c r="AZ403" i="8"/>
  <c r="AY403" i="8"/>
  <c r="AX403" i="8"/>
  <c r="AW403" i="8"/>
  <c r="AV403" i="8"/>
  <c r="AU403" i="8"/>
  <c r="AT403" i="8"/>
  <c r="AS403" i="8"/>
  <c r="AR403" i="8"/>
  <c r="AQ403" i="8"/>
  <c r="BE402" i="8"/>
  <c r="BD402" i="8"/>
  <c r="BC402" i="8"/>
  <c r="BB402" i="8"/>
  <c r="BA402" i="8"/>
  <c r="AZ402" i="8"/>
  <c r="AY402" i="8"/>
  <c r="AX402" i="8"/>
  <c r="AW402" i="8"/>
  <c r="AV402" i="8"/>
  <c r="AU402" i="8"/>
  <c r="AT402" i="8"/>
  <c r="AS402" i="8"/>
  <c r="AR402" i="8"/>
  <c r="AQ402" i="8"/>
  <c r="BE401" i="8"/>
  <c r="BD401" i="8"/>
  <c r="BC401" i="8"/>
  <c r="BB401" i="8"/>
  <c r="BA401" i="8"/>
  <c r="AZ401" i="8"/>
  <c r="AY401" i="8"/>
  <c r="AX401" i="8"/>
  <c r="AW401" i="8"/>
  <c r="AV401" i="8"/>
  <c r="AU401" i="8"/>
  <c r="AT401" i="8"/>
  <c r="AS401" i="8"/>
  <c r="AR401" i="8"/>
  <c r="AQ401" i="8"/>
  <c r="BE400" i="8"/>
  <c r="BD400" i="8"/>
  <c r="BC400" i="8"/>
  <c r="BB400" i="8"/>
  <c r="BA400" i="8"/>
  <c r="AZ400" i="8"/>
  <c r="AY400" i="8"/>
  <c r="AX400" i="8"/>
  <c r="AW400" i="8"/>
  <c r="AV400" i="8"/>
  <c r="AU400" i="8"/>
  <c r="AT400" i="8"/>
  <c r="AS400" i="8"/>
  <c r="AR400" i="8"/>
  <c r="AQ400" i="8"/>
  <c r="BE399" i="8"/>
  <c r="BD399" i="8"/>
  <c r="BC399" i="8"/>
  <c r="BB399" i="8"/>
  <c r="BA399" i="8"/>
  <c r="AZ399" i="8"/>
  <c r="AY399" i="8"/>
  <c r="AX399" i="8"/>
  <c r="AW399" i="8"/>
  <c r="AV399" i="8"/>
  <c r="AU399" i="8"/>
  <c r="AT399" i="8"/>
  <c r="AS399" i="8"/>
  <c r="AR399" i="8"/>
  <c r="AQ399" i="8"/>
  <c r="BE398" i="8"/>
  <c r="BD398" i="8"/>
  <c r="BC398" i="8"/>
  <c r="BB398" i="8"/>
  <c r="BA398" i="8"/>
  <c r="AZ398" i="8"/>
  <c r="AY398" i="8"/>
  <c r="AX398" i="8"/>
  <c r="AW398" i="8"/>
  <c r="AV398" i="8"/>
  <c r="AU398" i="8"/>
  <c r="AT398" i="8"/>
  <c r="AS398" i="8"/>
  <c r="AR398" i="8"/>
  <c r="AQ398" i="8"/>
  <c r="BE397" i="8"/>
  <c r="BD397" i="8"/>
  <c r="BC397" i="8"/>
  <c r="BB397" i="8"/>
  <c r="BA397" i="8"/>
  <c r="AZ397" i="8"/>
  <c r="AY397" i="8"/>
  <c r="AX397" i="8"/>
  <c r="AW397" i="8"/>
  <c r="AV397" i="8"/>
  <c r="AU397" i="8"/>
  <c r="AT397" i="8"/>
  <c r="AS397" i="8"/>
  <c r="AR397" i="8"/>
  <c r="AQ397" i="8"/>
  <c r="BE396" i="8"/>
  <c r="BD396" i="8"/>
  <c r="BC396" i="8"/>
  <c r="BB396" i="8"/>
  <c r="BA396" i="8"/>
  <c r="AZ396" i="8"/>
  <c r="AY396" i="8"/>
  <c r="AX396" i="8"/>
  <c r="AW396" i="8"/>
  <c r="AV396" i="8"/>
  <c r="AU396" i="8"/>
  <c r="AT396" i="8"/>
  <c r="AS396" i="8"/>
  <c r="AR396" i="8"/>
  <c r="AQ396" i="8"/>
  <c r="BE395" i="8"/>
  <c r="BD395" i="8"/>
  <c r="BC395" i="8"/>
  <c r="BB395" i="8"/>
  <c r="BA395" i="8"/>
  <c r="AZ395" i="8"/>
  <c r="AY395" i="8"/>
  <c r="AX395" i="8"/>
  <c r="AW395" i="8"/>
  <c r="AV395" i="8"/>
  <c r="AU395" i="8"/>
  <c r="AT395" i="8"/>
  <c r="AS395" i="8"/>
  <c r="AR395" i="8"/>
  <c r="AQ395" i="8"/>
  <c r="BE394" i="8"/>
  <c r="BD394" i="8"/>
  <c r="BC394" i="8"/>
  <c r="BB394" i="8"/>
  <c r="BA394" i="8"/>
  <c r="AZ394" i="8"/>
  <c r="AY394" i="8"/>
  <c r="AX394" i="8"/>
  <c r="AW394" i="8"/>
  <c r="AV394" i="8"/>
  <c r="AU394" i="8"/>
  <c r="AT394" i="8"/>
  <c r="AS394" i="8"/>
  <c r="AR394" i="8"/>
  <c r="AQ394" i="8"/>
  <c r="BE393" i="8"/>
  <c r="BD393" i="8"/>
  <c r="BC393" i="8"/>
  <c r="BB393" i="8"/>
  <c r="BA393" i="8"/>
  <c r="AZ393" i="8"/>
  <c r="AY393" i="8"/>
  <c r="AX393" i="8"/>
  <c r="AW393" i="8"/>
  <c r="AV393" i="8"/>
  <c r="AU393" i="8"/>
  <c r="AT393" i="8"/>
  <c r="AS393" i="8"/>
  <c r="AR393" i="8"/>
  <c r="AQ393" i="8"/>
  <c r="BE392" i="8"/>
  <c r="BD392" i="8"/>
  <c r="BC392" i="8"/>
  <c r="BB392" i="8"/>
  <c r="BA392" i="8"/>
  <c r="AZ392" i="8"/>
  <c r="AY392" i="8"/>
  <c r="AX392" i="8"/>
  <c r="AW392" i="8"/>
  <c r="AV392" i="8"/>
  <c r="AU392" i="8"/>
  <c r="AT392" i="8"/>
  <c r="AS392" i="8"/>
  <c r="AR392" i="8"/>
  <c r="AQ392" i="8"/>
  <c r="BE391" i="8"/>
  <c r="BD391" i="8"/>
  <c r="BC391" i="8"/>
  <c r="BB391" i="8"/>
  <c r="BA391" i="8"/>
  <c r="AZ391" i="8"/>
  <c r="AY391" i="8"/>
  <c r="AX391" i="8"/>
  <c r="AW391" i="8"/>
  <c r="AV391" i="8"/>
  <c r="AU391" i="8"/>
  <c r="AT391" i="8"/>
  <c r="AS391" i="8"/>
  <c r="AR391" i="8"/>
  <c r="AQ391" i="8"/>
  <c r="BE390" i="8"/>
  <c r="BD390" i="8"/>
  <c r="BC390" i="8"/>
  <c r="BB390" i="8"/>
  <c r="BA390" i="8"/>
  <c r="AZ390" i="8"/>
  <c r="AY390" i="8"/>
  <c r="AX390" i="8"/>
  <c r="AW390" i="8"/>
  <c r="AV390" i="8"/>
  <c r="AU390" i="8"/>
  <c r="AT390" i="8"/>
  <c r="AS390" i="8"/>
  <c r="AR390" i="8"/>
  <c r="AQ390" i="8"/>
  <c r="BE389" i="8"/>
  <c r="BD389" i="8"/>
  <c r="BC389" i="8"/>
  <c r="BB389" i="8"/>
  <c r="BA389" i="8"/>
  <c r="AZ389" i="8"/>
  <c r="AY389" i="8"/>
  <c r="AX389" i="8"/>
  <c r="AW389" i="8"/>
  <c r="AV389" i="8"/>
  <c r="AU389" i="8"/>
  <c r="AT389" i="8"/>
  <c r="AS389" i="8"/>
  <c r="AR389" i="8"/>
  <c r="AQ389" i="8"/>
  <c r="BE388" i="8"/>
  <c r="BD388" i="8"/>
  <c r="BC388" i="8"/>
  <c r="BB388" i="8"/>
  <c r="BA388" i="8"/>
  <c r="AZ388" i="8"/>
  <c r="AY388" i="8"/>
  <c r="AX388" i="8"/>
  <c r="AW388" i="8"/>
  <c r="AV388" i="8"/>
  <c r="AU388" i="8"/>
  <c r="AT388" i="8"/>
  <c r="AS388" i="8"/>
  <c r="AR388" i="8"/>
  <c r="AQ388" i="8"/>
  <c r="BE387" i="8"/>
  <c r="BD387" i="8"/>
  <c r="BC387" i="8"/>
  <c r="BB387" i="8"/>
  <c r="BA387" i="8"/>
  <c r="AZ387" i="8"/>
  <c r="AY387" i="8"/>
  <c r="AX387" i="8"/>
  <c r="AW387" i="8"/>
  <c r="AV387" i="8"/>
  <c r="AU387" i="8"/>
  <c r="AT387" i="8"/>
  <c r="AS387" i="8"/>
  <c r="AR387" i="8"/>
  <c r="AQ387" i="8"/>
  <c r="BE386" i="8"/>
  <c r="BD386" i="8"/>
  <c r="BC386" i="8"/>
  <c r="BB386" i="8"/>
  <c r="BA386" i="8"/>
  <c r="AZ386" i="8"/>
  <c r="AY386" i="8"/>
  <c r="AX386" i="8"/>
  <c r="AW386" i="8"/>
  <c r="AV386" i="8"/>
  <c r="AU386" i="8"/>
  <c r="AT386" i="8"/>
  <c r="AS386" i="8"/>
  <c r="AR386" i="8"/>
  <c r="AQ386" i="8"/>
  <c r="BE385" i="8"/>
  <c r="BD385" i="8"/>
  <c r="BC385" i="8"/>
  <c r="BB385" i="8"/>
  <c r="BA385" i="8"/>
  <c r="AZ385" i="8"/>
  <c r="AY385" i="8"/>
  <c r="AX385" i="8"/>
  <c r="AW385" i="8"/>
  <c r="AV385" i="8"/>
  <c r="AU385" i="8"/>
  <c r="AT385" i="8"/>
  <c r="AS385" i="8"/>
  <c r="AR385" i="8"/>
  <c r="AQ385" i="8"/>
  <c r="BE384" i="8"/>
  <c r="BD384" i="8"/>
  <c r="BC384" i="8"/>
  <c r="BB384" i="8"/>
  <c r="BA384" i="8"/>
  <c r="AZ384" i="8"/>
  <c r="AY384" i="8"/>
  <c r="AX384" i="8"/>
  <c r="AW384" i="8"/>
  <c r="AV384" i="8"/>
  <c r="AU384" i="8"/>
  <c r="AT384" i="8"/>
  <c r="AS384" i="8"/>
  <c r="AR384" i="8"/>
  <c r="AQ384" i="8"/>
  <c r="BE383" i="8"/>
  <c r="BD383" i="8"/>
  <c r="BC383" i="8"/>
  <c r="BB383" i="8"/>
  <c r="BA383" i="8"/>
  <c r="AZ383" i="8"/>
  <c r="AY383" i="8"/>
  <c r="AX383" i="8"/>
  <c r="AW383" i="8"/>
  <c r="AV383" i="8"/>
  <c r="AU383" i="8"/>
  <c r="AT383" i="8"/>
  <c r="AS383" i="8"/>
  <c r="AR383" i="8"/>
  <c r="AQ383" i="8"/>
  <c r="BE382" i="8"/>
  <c r="BD382" i="8"/>
  <c r="BC382" i="8"/>
  <c r="BB382" i="8"/>
  <c r="BA382" i="8"/>
  <c r="AZ382" i="8"/>
  <c r="AY382" i="8"/>
  <c r="AX382" i="8"/>
  <c r="AW382" i="8"/>
  <c r="AV382" i="8"/>
  <c r="AU382" i="8"/>
  <c r="AT382" i="8"/>
  <c r="AS382" i="8"/>
  <c r="AR382" i="8"/>
  <c r="AQ382" i="8"/>
  <c r="BE381" i="8"/>
  <c r="BD381" i="8"/>
  <c r="BC381" i="8"/>
  <c r="BB381" i="8"/>
  <c r="BA381" i="8"/>
  <c r="AZ381" i="8"/>
  <c r="AY381" i="8"/>
  <c r="AX381" i="8"/>
  <c r="AW381" i="8"/>
  <c r="AV381" i="8"/>
  <c r="AU381" i="8"/>
  <c r="AT381" i="8"/>
  <c r="AS381" i="8"/>
  <c r="AR381" i="8"/>
  <c r="AQ381" i="8"/>
  <c r="BE380" i="8"/>
  <c r="BD380" i="8"/>
  <c r="BC380" i="8"/>
  <c r="BB380" i="8"/>
  <c r="BA380" i="8"/>
  <c r="AZ380" i="8"/>
  <c r="AY380" i="8"/>
  <c r="AX380" i="8"/>
  <c r="AW380" i="8"/>
  <c r="AV380" i="8"/>
  <c r="AU380" i="8"/>
  <c r="AT380" i="8"/>
  <c r="AS380" i="8"/>
  <c r="AR380" i="8"/>
  <c r="AQ380" i="8"/>
  <c r="BE379" i="8"/>
  <c r="BD379" i="8"/>
  <c r="BC379" i="8"/>
  <c r="BB379" i="8"/>
  <c r="BA379" i="8"/>
  <c r="AZ379" i="8"/>
  <c r="AY379" i="8"/>
  <c r="AX379" i="8"/>
  <c r="AW379" i="8"/>
  <c r="AV379" i="8"/>
  <c r="AU379" i="8"/>
  <c r="AT379" i="8"/>
  <c r="AS379" i="8"/>
  <c r="AR379" i="8"/>
  <c r="AQ379" i="8"/>
  <c r="BE378" i="8"/>
  <c r="BD378" i="8"/>
  <c r="BC378" i="8"/>
  <c r="BB378" i="8"/>
  <c r="BA378" i="8"/>
  <c r="AZ378" i="8"/>
  <c r="AY378" i="8"/>
  <c r="AX378" i="8"/>
  <c r="AW378" i="8"/>
  <c r="AV378" i="8"/>
  <c r="AU378" i="8"/>
  <c r="AT378" i="8"/>
  <c r="AS378" i="8"/>
  <c r="AR378" i="8"/>
  <c r="AQ378" i="8"/>
  <c r="BE377" i="8"/>
  <c r="BD377" i="8"/>
  <c r="BC377" i="8"/>
  <c r="BB377" i="8"/>
  <c r="BA377" i="8"/>
  <c r="AZ377" i="8"/>
  <c r="AY377" i="8"/>
  <c r="AX377" i="8"/>
  <c r="AW377" i="8"/>
  <c r="AV377" i="8"/>
  <c r="AU377" i="8"/>
  <c r="AT377" i="8"/>
  <c r="AS377" i="8"/>
  <c r="AR377" i="8"/>
  <c r="AQ377" i="8"/>
  <c r="BE376" i="8"/>
  <c r="BD376" i="8"/>
  <c r="BC376" i="8"/>
  <c r="BB376" i="8"/>
  <c r="BA376" i="8"/>
  <c r="AZ376" i="8"/>
  <c r="AY376" i="8"/>
  <c r="AX376" i="8"/>
  <c r="AW376" i="8"/>
  <c r="AV376" i="8"/>
  <c r="AU376" i="8"/>
  <c r="AT376" i="8"/>
  <c r="AS376" i="8"/>
  <c r="AR376" i="8"/>
  <c r="AQ376" i="8"/>
  <c r="BE375" i="8"/>
  <c r="BD375" i="8"/>
  <c r="BC375" i="8"/>
  <c r="BB375" i="8"/>
  <c r="BA375" i="8"/>
  <c r="AZ375" i="8"/>
  <c r="AY375" i="8"/>
  <c r="AX375" i="8"/>
  <c r="AW375" i="8"/>
  <c r="AV375" i="8"/>
  <c r="AU375" i="8"/>
  <c r="AT375" i="8"/>
  <c r="AS375" i="8"/>
  <c r="AR375" i="8"/>
  <c r="AQ375" i="8"/>
  <c r="BE374" i="8"/>
  <c r="BD374" i="8"/>
  <c r="BC374" i="8"/>
  <c r="BB374" i="8"/>
  <c r="BA374" i="8"/>
  <c r="AZ374" i="8"/>
  <c r="AY374" i="8"/>
  <c r="AX374" i="8"/>
  <c r="AW374" i="8"/>
  <c r="AV374" i="8"/>
  <c r="AU374" i="8"/>
  <c r="AT374" i="8"/>
  <c r="AS374" i="8"/>
  <c r="AR374" i="8"/>
  <c r="AQ374" i="8"/>
  <c r="BE373" i="8"/>
  <c r="BD373" i="8"/>
  <c r="BC373" i="8"/>
  <c r="BB373" i="8"/>
  <c r="BA373" i="8"/>
  <c r="AZ373" i="8"/>
  <c r="AY373" i="8"/>
  <c r="AX373" i="8"/>
  <c r="AW373" i="8"/>
  <c r="AV373" i="8"/>
  <c r="AU373" i="8"/>
  <c r="AT373" i="8"/>
  <c r="AS373" i="8"/>
  <c r="AR373" i="8"/>
  <c r="AQ373" i="8"/>
  <c r="BE372" i="8"/>
  <c r="BD372" i="8"/>
  <c r="BC372" i="8"/>
  <c r="BB372" i="8"/>
  <c r="BA372" i="8"/>
  <c r="AZ372" i="8"/>
  <c r="AY372" i="8"/>
  <c r="AX372" i="8"/>
  <c r="AW372" i="8"/>
  <c r="AV372" i="8"/>
  <c r="AU372" i="8"/>
  <c r="AT372" i="8"/>
  <c r="AS372" i="8"/>
  <c r="AR372" i="8"/>
  <c r="AQ372" i="8"/>
  <c r="BE371" i="8"/>
  <c r="BD371" i="8"/>
  <c r="BC371" i="8"/>
  <c r="BB371" i="8"/>
  <c r="BA371" i="8"/>
  <c r="AZ371" i="8"/>
  <c r="AY371" i="8"/>
  <c r="AX371" i="8"/>
  <c r="AW371" i="8"/>
  <c r="AV371" i="8"/>
  <c r="AU371" i="8"/>
  <c r="AT371" i="8"/>
  <c r="AS371" i="8"/>
  <c r="AR371" i="8"/>
  <c r="AQ371" i="8"/>
  <c r="BE370" i="8"/>
  <c r="BD370" i="8"/>
  <c r="BC370" i="8"/>
  <c r="BB370" i="8"/>
  <c r="BA370" i="8"/>
  <c r="AZ370" i="8"/>
  <c r="AY370" i="8"/>
  <c r="AX370" i="8"/>
  <c r="AW370" i="8"/>
  <c r="AV370" i="8"/>
  <c r="AU370" i="8"/>
  <c r="AT370" i="8"/>
  <c r="AS370" i="8"/>
  <c r="AR370" i="8"/>
  <c r="AQ370" i="8"/>
  <c r="BE369" i="8"/>
  <c r="BD369" i="8"/>
  <c r="BC369" i="8"/>
  <c r="BB369" i="8"/>
  <c r="BA369" i="8"/>
  <c r="AZ369" i="8"/>
  <c r="AY369" i="8"/>
  <c r="AX369" i="8"/>
  <c r="AW369" i="8"/>
  <c r="AV369" i="8"/>
  <c r="AU369" i="8"/>
  <c r="AT369" i="8"/>
  <c r="AS369" i="8"/>
  <c r="AR369" i="8"/>
  <c r="AQ369" i="8"/>
  <c r="BE368" i="8"/>
  <c r="BD368" i="8"/>
  <c r="BC368" i="8"/>
  <c r="BB368" i="8"/>
  <c r="BA368" i="8"/>
  <c r="AZ368" i="8"/>
  <c r="AY368" i="8"/>
  <c r="AX368" i="8"/>
  <c r="AW368" i="8"/>
  <c r="AV368" i="8"/>
  <c r="AU368" i="8"/>
  <c r="AT368" i="8"/>
  <c r="AS368" i="8"/>
  <c r="AR368" i="8"/>
  <c r="AQ368" i="8"/>
  <c r="BE367" i="8"/>
  <c r="BD367" i="8"/>
  <c r="BC367" i="8"/>
  <c r="BB367" i="8"/>
  <c r="BA367" i="8"/>
  <c r="AZ367" i="8"/>
  <c r="AY367" i="8"/>
  <c r="AX367" i="8"/>
  <c r="AW367" i="8"/>
  <c r="AV367" i="8"/>
  <c r="AU367" i="8"/>
  <c r="AT367" i="8"/>
  <c r="AS367" i="8"/>
  <c r="AR367" i="8"/>
  <c r="AQ367" i="8"/>
  <c r="BE366" i="8"/>
  <c r="BD366" i="8"/>
  <c r="BC366" i="8"/>
  <c r="BB366" i="8"/>
  <c r="BA366" i="8"/>
  <c r="AZ366" i="8"/>
  <c r="AY366" i="8"/>
  <c r="AX366" i="8"/>
  <c r="AW366" i="8"/>
  <c r="AV366" i="8"/>
  <c r="AU366" i="8"/>
  <c r="AT366" i="8"/>
  <c r="AS366" i="8"/>
  <c r="AR366" i="8"/>
  <c r="AQ366" i="8"/>
  <c r="BE365" i="8"/>
  <c r="BD365" i="8"/>
  <c r="BC365" i="8"/>
  <c r="BB365" i="8"/>
  <c r="BA365" i="8"/>
  <c r="AZ365" i="8"/>
  <c r="AY365" i="8"/>
  <c r="AX365" i="8"/>
  <c r="AW365" i="8"/>
  <c r="AV365" i="8"/>
  <c r="AU365" i="8"/>
  <c r="AT365" i="8"/>
  <c r="AS365" i="8"/>
  <c r="AR365" i="8"/>
  <c r="AQ365" i="8"/>
  <c r="BE364" i="8"/>
  <c r="BD364" i="8"/>
  <c r="BC364" i="8"/>
  <c r="BB364" i="8"/>
  <c r="BA364" i="8"/>
  <c r="AZ364" i="8"/>
  <c r="AY364" i="8"/>
  <c r="AX364" i="8"/>
  <c r="AW364" i="8"/>
  <c r="AV364" i="8"/>
  <c r="AU364" i="8"/>
  <c r="AT364" i="8"/>
  <c r="AS364" i="8"/>
  <c r="AR364" i="8"/>
  <c r="AQ364" i="8"/>
  <c r="BE363" i="8"/>
  <c r="BD363" i="8"/>
  <c r="BC363" i="8"/>
  <c r="BB363" i="8"/>
  <c r="BA363" i="8"/>
  <c r="AZ363" i="8"/>
  <c r="AY363" i="8"/>
  <c r="AX363" i="8"/>
  <c r="AW363" i="8"/>
  <c r="AV363" i="8"/>
  <c r="AU363" i="8"/>
  <c r="AT363" i="8"/>
  <c r="AS363" i="8"/>
  <c r="AR363" i="8"/>
  <c r="AQ363" i="8"/>
  <c r="BE362" i="8"/>
  <c r="BD362" i="8"/>
  <c r="BC362" i="8"/>
  <c r="BB362" i="8"/>
  <c r="BA362" i="8"/>
  <c r="AZ362" i="8"/>
  <c r="AY362" i="8"/>
  <c r="AX362" i="8"/>
  <c r="AW362" i="8"/>
  <c r="AV362" i="8"/>
  <c r="AU362" i="8"/>
  <c r="AT362" i="8"/>
  <c r="AS362" i="8"/>
  <c r="AR362" i="8"/>
  <c r="AQ362" i="8"/>
  <c r="BE361" i="8"/>
  <c r="BD361" i="8"/>
  <c r="BC361" i="8"/>
  <c r="BB361" i="8"/>
  <c r="BA361" i="8"/>
  <c r="AZ361" i="8"/>
  <c r="AY361" i="8"/>
  <c r="AX361" i="8"/>
  <c r="AW361" i="8"/>
  <c r="AV361" i="8"/>
  <c r="AU361" i="8"/>
  <c r="AT361" i="8"/>
  <c r="AS361" i="8"/>
  <c r="AR361" i="8"/>
  <c r="AQ361" i="8"/>
  <c r="BE360" i="8"/>
  <c r="BD360" i="8"/>
  <c r="BC360" i="8"/>
  <c r="BB360" i="8"/>
  <c r="BA360" i="8"/>
  <c r="AZ360" i="8"/>
  <c r="AY360" i="8"/>
  <c r="AX360" i="8"/>
  <c r="AW360" i="8"/>
  <c r="AV360" i="8"/>
  <c r="AU360" i="8"/>
  <c r="AT360" i="8"/>
  <c r="AS360" i="8"/>
  <c r="AR360" i="8"/>
  <c r="AQ360" i="8"/>
  <c r="BE359" i="8"/>
  <c r="BD359" i="8"/>
  <c r="BC359" i="8"/>
  <c r="BB359" i="8"/>
  <c r="BA359" i="8"/>
  <c r="AZ359" i="8"/>
  <c r="AY359" i="8"/>
  <c r="AX359" i="8"/>
  <c r="AW359" i="8"/>
  <c r="AV359" i="8"/>
  <c r="AU359" i="8"/>
  <c r="AT359" i="8"/>
  <c r="AS359" i="8"/>
  <c r="AR359" i="8"/>
  <c r="AQ359" i="8"/>
  <c r="BE358" i="8"/>
  <c r="BD358" i="8"/>
  <c r="BC358" i="8"/>
  <c r="BB358" i="8"/>
  <c r="BA358" i="8"/>
  <c r="AZ358" i="8"/>
  <c r="AY358" i="8"/>
  <c r="AX358" i="8"/>
  <c r="AW358" i="8"/>
  <c r="AV358" i="8"/>
  <c r="AU358" i="8"/>
  <c r="AT358" i="8"/>
  <c r="AS358" i="8"/>
  <c r="AR358" i="8"/>
  <c r="AQ358" i="8"/>
  <c r="BE357" i="8"/>
  <c r="BD357" i="8"/>
  <c r="BC357" i="8"/>
  <c r="BB357" i="8"/>
  <c r="BA357" i="8"/>
  <c r="AZ357" i="8"/>
  <c r="AY357" i="8"/>
  <c r="AX357" i="8"/>
  <c r="AW357" i="8"/>
  <c r="AV357" i="8"/>
  <c r="AU357" i="8"/>
  <c r="AT357" i="8"/>
  <c r="AS357" i="8"/>
  <c r="AR357" i="8"/>
  <c r="AQ357" i="8"/>
  <c r="BE356" i="8"/>
  <c r="BD356" i="8"/>
  <c r="BC356" i="8"/>
  <c r="BB356" i="8"/>
  <c r="BA356" i="8"/>
  <c r="AZ356" i="8"/>
  <c r="AY356" i="8"/>
  <c r="AX356" i="8"/>
  <c r="AW356" i="8"/>
  <c r="AV356" i="8"/>
  <c r="AU356" i="8"/>
  <c r="AT356" i="8"/>
  <c r="AS356" i="8"/>
  <c r="AR356" i="8"/>
  <c r="AQ356" i="8"/>
  <c r="BE355" i="8"/>
  <c r="BD355" i="8"/>
  <c r="BC355" i="8"/>
  <c r="BB355" i="8"/>
  <c r="BA355" i="8"/>
  <c r="AZ355" i="8"/>
  <c r="AY355" i="8"/>
  <c r="AX355" i="8"/>
  <c r="AW355" i="8"/>
  <c r="AV355" i="8"/>
  <c r="AU355" i="8"/>
  <c r="AT355" i="8"/>
  <c r="AS355" i="8"/>
  <c r="AR355" i="8"/>
  <c r="AQ355" i="8"/>
  <c r="BE354" i="8"/>
  <c r="BD354" i="8"/>
  <c r="BC354" i="8"/>
  <c r="BB354" i="8"/>
  <c r="BA354" i="8"/>
  <c r="AZ354" i="8"/>
  <c r="AY354" i="8"/>
  <c r="AX354" i="8"/>
  <c r="AW354" i="8"/>
  <c r="AV354" i="8"/>
  <c r="AU354" i="8"/>
  <c r="AT354" i="8"/>
  <c r="AS354" i="8"/>
  <c r="AR354" i="8"/>
  <c r="AQ354" i="8"/>
  <c r="BE353" i="8"/>
  <c r="BD353" i="8"/>
  <c r="BC353" i="8"/>
  <c r="BB353" i="8"/>
  <c r="BA353" i="8"/>
  <c r="AZ353" i="8"/>
  <c r="AY353" i="8"/>
  <c r="AX353" i="8"/>
  <c r="AW353" i="8"/>
  <c r="AV353" i="8"/>
  <c r="AU353" i="8"/>
  <c r="AT353" i="8"/>
  <c r="AS353" i="8"/>
  <c r="AR353" i="8"/>
  <c r="AQ353" i="8"/>
  <c r="BE352" i="8"/>
  <c r="BD352" i="8"/>
  <c r="BC352" i="8"/>
  <c r="BB352" i="8"/>
  <c r="BA352" i="8"/>
  <c r="AZ352" i="8"/>
  <c r="AY352" i="8"/>
  <c r="AX352" i="8"/>
  <c r="AW352" i="8"/>
  <c r="AV352" i="8"/>
  <c r="AU352" i="8"/>
  <c r="AT352" i="8"/>
  <c r="AS352" i="8"/>
  <c r="AR352" i="8"/>
  <c r="AQ352" i="8"/>
  <c r="BE351" i="8"/>
  <c r="BD351" i="8"/>
  <c r="BC351" i="8"/>
  <c r="BB351" i="8"/>
  <c r="BA351" i="8"/>
  <c r="AZ351" i="8"/>
  <c r="AY351" i="8"/>
  <c r="AX351" i="8"/>
  <c r="AW351" i="8"/>
  <c r="AV351" i="8"/>
  <c r="AU351" i="8"/>
  <c r="AT351" i="8"/>
  <c r="AS351" i="8"/>
  <c r="AR351" i="8"/>
  <c r="AQ351" i="8"/>
  <c r="BE350" i="8"/>
  <c r="BD350" i="8"/>
  <c r="BC350" i="8"/>
  <c r="BB350" i="8"/>
  <c r="BA350" i="8"/>
  <c r="AZ350" i="8"/>
  <c r="AY350" i="8"/>
  <c r="AX350" i="8"/>
  <c r="AW350" i="8"/>
  <c r="AV350" i="8"/>
  <c r="AU350" i="8"/>
  <c r="AT350" i="8"/>
  <c r="AS350" i="8"/>
  <c r="AR350" i="8"/>
  <c r="AQ350" i="8"/>
  <c r="BE349" i="8"/>
  <c r="BD349" i="8"/>
  <c r="BC349" i="8"/>
  <c r="BB349" i="8"/>
  <c r="BA349" i="8"/>
  <c r="AZ349" i="8"/>
  <c r="AY349" i="8"/>
  <c r="AX349" i="8"/>
  <c r="AW349" i="8"/>
  <c r="AV349" i="8"/>
  <c r="AU349" i="8"/>
  <c r="AT349" i="8"/>
  <c r="AS349" i="8"/>
  <c r="AR349" i="8"/>
  <c r="AQ349" i="8"/>
  <c r="BE348" i="8"/>
  <c r="BD348" i="8"/>
  <c r="BC348" i="8"/>
  <c r="BB348" i="8"/>
  <c r="BA348" i="8"/>
  <c r="AZ348" i="8"/>
  <c r="AY348" i="8"/>
  <c r="AX348" i="8"/>
  <c r="AW348" i="8"/>
  <c r="AV348" i="8"/>
  <c r="AU348" i="8"/>
  <c r="AT348" i="8"/>
  <c r="AS348" i="8"/>
  <c r="AR348" i="8"/>
  <c r="AQ348" i="8"/>
  <c r="BE347" i="8"/>
  <c r="BD347" i="8"/>
  <c r="BC347" i="8"/>
  <c r="BB347" i="8"/>
  <c r="BA347" i="8"/>
  <c r="AZ347" i="8"/>
  <c r="AY347" i="8"/>
  <c r="AX347" i="8"/>
  <c r="AW347" i="8"/>
  <c r="AV347" i="8"/>
  <c r="AU347" i="8"/>
  <c r="AT347" i="8"/>
  <c r="AS347" i="8"/>
  <c r="AR347" i="8"/>
  <c r="AQ347" i="8"/>
  <c r="BE346" i="8"/>
  <c r="BD346" i="8"/>
  <c r="BC346" i="8"/>
  <c r="BB346" i="8"/>
  <c r="BA346" i="8"/>
  <c r="AZ346" i="8"/>
  <c r="AY346" i="8"/>
  <c r="AX346" i="8"/>
  <c r="AW346" i="8"/>
  <c r="AV346" i="8"/>
  <c r="AU346" i="8"/>
  <c r="AT346" i="8"/>
  <c r="AS346" i="8"/>
  <c r="AR346" i="8"/>
  <c r="AQ346" i="8"/>
  <c r="BE345" i="8"/>
  <c r="BD345" i="8"/>
  <c r="BC345" i="8"/>
  <c r="BB345" i="8"/>
  <c r="BA345" i="8"/>
  <c r="AZ345" i="8"/>
  <c r="AY345" i="8"/>
  <c r="AX345" i="8"/>
  <c r="AW345" i="8"/>
  <c r="AV345" i="8"/>
  <c r="AU345" i="8"/>
  <c r="AT345" i="8"/>
  <c r="AS345" i="8"/>
  <c r="AR345" i="8"/>
  <c r="AQ345" i="8"/>
  <c r="AQ344" i="8"/>
  <c r="AQ343" i="8"/>
  <c r="AQ342" i="8"/>
  <c r="AQ341" i="8"/>
  <c r="AQ340" i="8"/>
  <c r="AQ339" i="8"/>
  <c r="AQ338" i="8"/>
  <c r="AQ337" i="8"/>
  <c r="AQ336" i="8"/>
  <c r="AQ335" i="8"/>
  <c r="AQ334" i="8"/>
  <c r="AQ333" i="8"/>
  <c r="AQ332" i="8"/>
  <c r="AQ331" i="8"/>
  <c r="AQ330" i="8"/>
  <c r="AQ329" i="8"/>
  <c r="AQ328" i="8"/>
  <c r="AQ327" i="8"/>
  <c r="AQ326" i="8"/>
  <c r="AQ325" i="8"/>
  <c r="AQ324" i="8"/>
  <c r="AQ323" i="8"/>
  <c r="AQ322" i="8"/>
  <c r="AQ321" i="8"/>
  <c r="AQ320" i="8"/>
  <c r="AQ319" i="8"/>
  <c r="AQ318" i="8"/>
  <c r="AQ317" i="8"/>
  <c r="AQ316" i="8"/>
  <c r="AQ315" i="8"/>
  <c r="AQ314" i="8"/>
  <c r="AQ313" i="8"/>
  <c r="AQ312" i="8"/>
  <c r="AQ311" i="8"/>
  <c r="AQ310" i="8"/>
  <c r="AQ309" i="8"/>
  <c r="AQ308" i="8"/>
  <c r="AQ307" i="8"/>
  <c r="AQ306" i="8"/>
  <c r="AQ305" i="8"/>
  <c r="AQ304" i="8"/>
  <c r="AQ303" i="8"/>
  <c r="AQ302" i="8"/>
  <c r="AQ301" i="8"/>
  <c r="AQ300" i="8"/>
  <c r="AQ299" i="8"/>
  <c r="AQ298" i="8"/>
  <c r="AQ297" i="8"/>
  <c r="AQ296" i="8"/>
  <c r="AQ295" i="8"/>
  <c r="AQ294" i="8"/>
  <c r="AQ293" i="8"/>
  <c r="AQ292" i="8"/>
  <c r="AQ291" i="8"/>
  <c r="AQ290" i="8"/>
  <c r="AQ289" i="8"/>
  <c r="AQ288" i="8"/>
  <c r="AQ287" i="8"/>
  <c r="AQ286" i="8"/>
  <c r="AQ285" i="8"/>
  <c r="AQ284" i="8"/>
  <c r="AQ283" i="8"/>
  <c r="AQ282" i="8"/>
  <c r="AQ281" i="8"/>
  <c r="AQ280" i="8"/>
  <c r="AQ279" i="8"/>
  <c r="AQ278" i="8"/>
  <c r="AQ277" i="8"/>
  <c r="AQ276" i="8"/>
  <c r="AQ275" i="8"/>
  <c r="AQ274" i="8"/>
  <c r="AQ273" i="8"/>
  <c r="AQ272" i="8"/>
  <c r="AQ271" i="8"/>
  <c r="AQ270" i="8"/>
  <c r="AQ269" i="8"/>
  <c r="AQ268" i="8"/>
  <c r="AQ267" i="8"/>
  <c r="AQ266" i="8"/>
  <c r="AQ265" i="8"/>
  <c r="AQ264" i="8"/>
  <c r="AQ263" i="8"/>
  <c r="AQ262" i="8"/>
  <c r="AQ261" i="8"/>
  <c r="AQ260" i="8"/>
  <c r="AQ259" i="8"/>
  <c r="AQ258" i="8"/>
  <c r="AQ257" i="8"/>
  <c r="AQ256" i="8"/>
  <c r="AQ255" i="8"/>
  <c r="AQ254" i="8"/>
  <c r="AQ253" i="8"/>
  <c r="AQ252" i="8"/>
  <c r="AQ251" i="8"/>
  <c r="AQ250" i="8"/>
  <c r="AQ249" i="8"/>
  <c r="AQ248" i="8"/>
  <c r="AQ247" i="8"/>
  <c r="AQ246" i="8"/>
  <c r="AQ245" i="8"/>
  <c r="AP219" i="8"/>
  <c r="AK47" i="8"/>
  <c r="H43" i="8"/>
  <c r="G42" i="8"/>
  <c r="E42" i="8"/>
  <c r="D42" i="8"/>
  <c r="C41" i="8"/>
  <c r="D37" i="8"/>
  <c r="F44" i="8" s="1" a="1"/>
  <c r="D35" i="8"/>
  <c r="D34" i="8"/>
  <c r="E44" i="8" s="1" a="1"/>
  <c r="E28" i="8"/>
  <c r="E27" i="8"/>
  <c r="D17" i="8"/>
  <c r="D16" i="8"/>
  <c r="D15" i="8"/>
  <c r="C20" i="8" s="1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I14" i="7"/>
  <c r="J13" i="7" s="1"/>
  <c r="N13" i="7"/>
  <c r="I13" i="7"/>
  <c r="N12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J12" i="7"/>
  <c r="K13" i="6"/>
  <c r="K14" i="6" s="1"/>
  <c r="K15" i="6" s="1"/>
  <c r="K16" i="6" s="1"/>
  <c r="K17" i="6" s="1"/>
  <c r="K18" i="6" s="1"/>
  <c r="K19" i="6" s="1"/>
  <c r="K20" i="6" s="1"/>
  <c r="K21" i="6" s="1"/>
  <c r="I12" i="6"/>
  <c r="I13" i="6" s="1"/>
  <c r="E15" i="5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52" i="4"/>
  <c r="I37" i="4"/>
  <c r="I29" i="4"/>
  <c r="I28" i="4"/>
  <c r="S16" i="4"/>
  <c r="B9" i="4"/>
  <c r="T8" i="4"/>
  <c r="B8" i="4"/>
  <c r="T7" i="4"/>
  <c r="B7" i="4"/>
  <c r="J25" i="3"/>
  <c r="O17" i="3"/>
  <c r="J17" i="3"/>
  <c r="O16" i="3"/>
  <c r="J9" i="3"/>
  <c r="E9" i="3"/>
  <c r="F18" i="1"/>
  <c r="F9" i="1"/>
  <c r="C8" i="1"/>
  <c r="N17" i="3"/>
  <c r="F21" i="1"/>
  <c r="R43" i="8"/>
  <c r="C18" i="1"/>
  <c r="D8" i="3"/>
  <c r="N16" i="3"/>
  <c r="H51" i="4"/>
  <c r="C7" i="2"/>
  <c r="Q43" i="8"/>
  <c r="M43" i="8"/>
  <c r="P43" i="8"/>
  <c r="O43" i="8"/>
  <c r="N43" i="8"/>
  <c r="J43" i="8"/>
  <c r="I43" i="8"/>
  <c r="G8" i="2"/>
  <c r="E28" i="1"/>
  <c r="I25" i="3"/>
  <c r="C17" i="1"/>
  <c r="C8" i="2"/>
  <c r="G7" i="2"/>
  <c r="L43" i="8"/>
  <c r="K43" i="8"/>
  <c r="C32" i="3"/>
  <c r="B11" i="1"/>
  <c r="I17" i="3"/>
  <c r="F12" i="1"/>
  <c r="I9" i="3"/>
  <c r="I8" i="3"/>
  <c r="F210" i="8" l="1"/>
  <c r="AU210" i="8" s="1"/>
  <c r="F86" i="8"/>
  <c r="AU86" i="8" s="1"/>
  <c r="F65" i="8"/>
  <c r="AU65" i="8" s="1"/>
  <c r="F49" i="8"/>
  <c r="AU49" i="8" s="1"/>
  <c r="F107" i="8"/>
  <c r="AU107" i="8" s="1"/>
  <c r="J12" i="6"/>
  <c r="J13" i="6" s="1"/>
  <c r="J14" i="6" s="1"/>
  <c r="J15" i="6" s="1"/>
  <c r="J16" i="6" s="1"/>
  <c r="J17" i="6" s="1"/>
  <c r="J18" i="6" s="1"/>
  <c r="J19" i="6" s="1"/>
  <c r="J20" i="6" s="1"/>
  <c r="J21" i="6" s="1"/>
  <c r="I14" i="6"/>
  <c r="I15" i="6" s="1"/>
  <c r="I16" i="6" s="1"/>
  <c r="I17" i="6" s="1"/>
  <c r="I18" i="6" s="1"/>
  <c r="I19" i="6" s="1"/>
  <c r="I20" i="6" s="1"/>
  <c r="I21" i="6" s="1"/>
  <c r="I15" i="7"/>
  <c r="I16" i="7" s="1"/>
  <c r="F46" i="8"/>
  <c r="AU46" i="8" s="1"/>
  <c r="F61" i="8"/>
  <c r="AU61" i="8" s="1"/>
  <c r="F82" i="8"/>
  <c r="AU82" i="8" s="1"/>
  <c r="F103" i="8"/>
  <c r="AU103" i="8" s="1"/>
  <c r="F125" i="8"/>
  <c r="AU125" i="8" s="1"/>
  <c r="F146" i="8"/>
  <c r="AU146" i="8" s="1"/>
  <c r="F167" i="8"/>
  <c r="AU167" i="8" s="1"/>
  <c r="F189" i="8"/>
  <c r="AU189" i="8" s="1"/>
  <c r="F129" i="8"/>
  <c r="AU129" i="8" s="1"/>
  <c r="F150" i="8"/>
  <c r="AU150" i="8" s="1"/>
  <c r="F171" i="8"/>
  <c r="AU171" i="8" s="1"/>
  <c r="F193" i="8"/>
  <c r="AU193" i="8" s="1"/>
  <c r="F54" i="8"/>
  <c r="AU54" i="8" s="1"/>
  <c r="F71" i="8"/>
  <c r="AU71" i="8" s="1"/>
  <c r="F93" i="8"/>
  <c r="AU93" i="8" s="1"/>
  <c r="F114" i="8"/>
  <c r="AU114" i="8" s="1"/>
  <c r="F135" i="8"/>
  <c r="AU135" i="8" s="1"/>
  <c r="F157" i="8"/>
  <c r="AU157" i="8" s="1"/>
  <c r="F178" i="8"/>
  <c r="AU178" i="8" s="1"/>
  <c r="F199" i="8"/>
  <c r="AU199" i="8" s="1"/>
  <c r="F55" i="8"/>
  <c r="AU55" i="8" s="1"/>
  <c r="F75" i="8"/>
  <c r="AU75" i="8" s="1"/>
  <c r="F97" i="8"/>
  <c r="AU97" i="8" s="1"/>
  <c r="F118" i="8"/>
  <c r="AU118" i="8" s="1"/>
  <c r="F139" i="8"/>
  <c r="AU139" i="8" s="1"/>
  <c r="F161" i="8"/>
  <c r="AU161" i="8" s="1"/>
  <c r="F182" i="8"/>
  <c r="AU182" i="8" s="1"/>
  <c r="E32" i="1"/>
  <c r="R24" i="4" a="1"/>
  <c r="J15" i="7"/>
  <c r="I17" i="7"/>
  <c r="R19" i="4"/>
  <c r="J14" i="7"/>
  <c r="J24" i="3"/>
  <c r="E342" i="8"/>
  <c r="AT342" i="8" s="1"/>
  <c r="E338" i="8"/>
  <c r="AT338" i="8" s="1"/>
  <c r="E334" i="8"/>
  <c r="AT334" i="8" s="1"/>
  <c r="E330" i="8"/>
  <c r="AT330" i="8" s="1"/>
  <c r="E326" i="8"/>
  <c r="AT326" i="8" s="1"/>
  <c r="E322" i="8"/>
  <c r="AT322" i="8" s="1"/>
  <c r="E318" i="8"/>
  <c r="AT318" i="8" s="1"/>
  <c r="E314" i="8"/>
  <c r="AT314" i="8" s="1"/>
  <c r="E310" i="8"/>
  <c r="AT310" i="8" s="1"/>
  <c r="E306" i="8"/>
  <c r="AT306" i="8" s="1"/>
  <c r="E302" i="8"/>
  <c r="AT302" i="8" s="1"/>
  <c r="E298" i="8"/>
  <c r="AT298" i="8" s="1"/>
  <c r="E294" i="8"/>
  <c r="AT294" i="8" s="1"/>
  <c r="E290" i="8"/>
  <c r="AT290" i="8" s="1"/>
  <c r="E286" i="8"/>
  <c r="AT286" i="8" s="1"/>
  <c r="E282" i="8"/>
  <c r="AT282" i="8" s="1"/>
  <c r="E278" i="8"/>
  <c r="AT278" i="8" s="1"/>
  <c r="E274" i="8"/>
  <c r="AT274" i="8" s="1"/>
  <c r="E270" i="8"/>
  <c r="AT270" i="8" s="1"/>
  <c r="E266" i="8"/>
  <c r="AT266" i="8" s="1"/>
  <c r="E262" i="8"/>
  <c r="AT262" i="8" s="1"/>
  <c r="E258" i="8"/>
  <c r="AT258" i="8" s="1"/>
  <c r="E254" i="8"/>
  <c r="AT254" i="8" s="1"/>
  <c r="E250" i="8"/>
  <c r="AT250" i="8" s="1"/>
  <c r="E246" i="8"/>
  <c r="AT246" i="8" s="1"/>
  <c r="E242" i="8"/>
  <c r="AT242" i="8" s="1"/>
  <c r="E238" i="8"/>
  <c r="AT238" i="8" s="1"/>
  <c r="E234" i="8"/>
  <c r="AT234" i="8" s="1"/>
  <c r="E230" i="8"/>
  <c r="AT230" i="8" s="1"/>
  <c r="E226" i="8"/>
  <c r="AT226" i="8" s="1"/>
  <c r="E222" i="8"/>
  <c r="AT222" i="8" s="1"/>
  <c r="E218" i="8"/>
  <c r="AT218" i="8" s="1"/>
  <c r="E214" i="8"/>
  <c r="AT214" i="8" s="1"/>
  <c r="E210" i="8"/>
  <c r="AT210" i="8" s="1"/>
  <c r="E206" i="8"/>
  <c r="AT206" i="8" s="1"/>
  <c r="E202" i="8"/>
  <c r="AT202" i="8" s="1"/>
  <c r="E198" i="8"/>
  <c r="AT198" i="8" s="1"/>
  <c r="E194" i="8"/>
  <c r="AT194" i="8" s="1"/>
  <c r="E190" i="8"/>
  <c r="AT190" i="8" s="1"/>
  <c r="E186" i="8"/>
  <c r="AT186" i="8" s="1"/>
  <c r="E182" i="8"/>
  <c r="AT182" i="8" s="1"/>
  <c r="E178" i="8"/>
  <c r="AT178" i="8" s="1"/>
  <c r="E174" i="8"/>
  <c r="AT174" i="8" s="1"/>
  <c r="E170" i="8"/>
  <c r="AT170" i="8" s="1"/>
  <c r="E166" i="8"/>
  <c r="AT166" i="8" s="1"/>
  <c r="E162" i="8"/>
  <c r="AT162" i="8" s="1"/>
  <c r="E158" i="8"/>
  <c r="AT158" i="8" s="1"/>
  <c r="E154" i="8"/>
  <c r="AT154" i="8" s="1"/>
  <c r="E150" i="8"/>
  <c r="AT150" i="8" s="1"/>
  <c r="E146" i="8"/>
  <c r="AT146" i="8" s="1"/>
  <c r="E142" i="8"/>
  <c r="AT142" i="8" s="1"/>
  <c r="E138" i="8"/>
  <c r="AT138" i="8" s="1"/>
  <c r="E134" i="8"/>
  <c r="AT134" i="8" s="1"/>
  <c r="E130" i="8"/>
  <c r="AT130" i="8" s="1"/>
  <c r="E126" i="8"/>
  <c r="AT126" i="8" s="1"/>
  <c r="E122" i="8"/>
  <c r="AT122" i="8" s="1"/>
  <c r="E118" i="8"/>
  <c r="AT118" i="8" s="1"/>
  <c r="E114" i="8"/>
  <c r="AT114" i="8" s="1"/>
  <c r="E110" i="8"/>
  <c r="AT110" i="8" s="1"/>
  <c r="E106" i="8"/>
  <c r="AT106" i="8" s="1"/>
  <c r="E102" i="8"/>
  <c r="AT102" i="8" s="1"/>
  <c r="E98" i="8"/>
  <c r="AT98" i="8" s="1"/>
  <c r="E94" i="8"/>
  <c r="AT94" i="8" s="1"/>
  <c r="E90" i="8"/>
  <c r="AT90" i="8" s="1"/>
  <c r="E86" i="8"/>
  <c r="AT86" i="8" s="1"/>
  <c r="E82" i="8"/>
  <c r="AT82" i="8" s="1"/>
  <c r="E78" i="8"/>
  <c r="AT78" i="8" s="1"/>
  <c r="E74" i="8"/>
  <c r="AT74" i="8" s="1"/>
  <c r="E70" i="8"/>
  <c r="AT70" i="8" s="1"/>
  <c r="E66" i="8"/>
  <c r="AT66" i="8" s="1"/>
  <c r="E62" i="8"/>
  <c r="AT62" i="8" s="1"/>
  <c r="E58" i="8"/>
  <c r="AT58" i="8" s="1"/>
  <c r="E54" i="8"/>
  <c r="AT54" i="8" s="1"/>
  <c r="E50" i="8"/>
  <c r="AT50" i="8" s="1"/>
  <c r="E46" i="8"/>
  <c r="AT46" i="8" s="1"/>
  <c r="E344" i="8"/>
  <c r="AT344" i="8" s="1"/>
  <c r="E339" i="8"/>
  <c r="AT339" i="8" s="1"/>
  <c r="E333" i="8"/>
  <c r="AT333" i="8" s="1"/>
  <c r="E328" i="8"/>
  <c r="AT328" i="8" s="1"/>
  <c r="E323" i="8"/>
  <c r="AT323" i="8" s="1"/>
  <c r="E317" i="8"/>
  <c r="AT317" i="8" s="1"/>
  <c r="E312" i="8"/>
  <c r="AT312" i="8" s="1"/>
  <c r="E307" i="8"/>
  <c r="AT307" i="8" s="1"/>
  <c r="E301" i="8"/>
  <c r="AT301" i="8" s="1"/>
  <c r="E296" i="8"/>
  <c r="AT296" i="8" s="1"/>
  <c r="E291" i="8"/>
  <c r="AT291" i="8" s="1"/>
  <c r="E285" i="8"/>
  <c r="AT285" i="8" s="1"/>
  <c r="E280" i="8"/>
  <c r="AT280" i="8" s="1"/>
  <c r="E275" i="8"/>
  <c r="AT275" i="8" s="1"/>
  <c r="E269" i="8"/>
  <c r="AT269" i="8" s="1"/>
  <c r="E264" i="8"/>
  <c r="AT264" i="8" s="1"/>
  <c r="E259" i="8"/>
  <c r="AT259" i="8" s="1"/>
  <c r="E253" i="8"/>
  <c r="AT253" i="8" s="1"/>
  <c r="E248" i="8"/>
  <c r="AT248" i="8" s="1"/>
  <c r="E243" i="8"/>
  <c r="AT243" i="8" s="1"/>
  <c r="E237" i="8"/>
  <c r="AT237" i="8" s="1"/>
  <c r="E232" i="8"/>
  <c r="AT232" i="8" s="1"/>
  <c r="E227" i="8"/>
  <c r="AT227" i="8" s="1"/>
  <c r="E221" i="8"/>
  <c r="AT221" i="8" s="1"/>
  <c r="E216" i="8"/>
  <c r="AT216" i="8" s="1"/>
  <c r="E211" i="8"/>
  <c r="AT211" i="8" s="1"/>
  <c r="E205" i="8"/>
  <c r="AT205" i="8" s="1"/>
  <c r="E200" i="8"/>
  <c r="AT200" i="8" s="1"/>
  <c r="E195" i="8"/>
  <c r="AT195" i="8" s="1"/>
  <c r="E189" i="8"/>
  <c r="AT189" i="8" s="1"/>
  <c r="E184" i="8"/>
  <c r="AT184" i="8" s="1"/>
  <c r="E179" i="8"/>
  <c r="AT179" i="8" s="1"/>
  <c r="E173" i="8"/>
  <c r="AT173" i="8" s="1"/>
  <c r="E168" i="8"/>
  <c r="AT168" i="8" s="1"/>
  <c r="E163" i="8"/>
  <c r="AT163" i="8" s="1"/>
  <c r="E157" i="8"/>
  <c r="AT157" i="8" s="1"/>
  <c r="E152" i="8"/>
  <c r="AT152" i="8" s="1"/>
  <c r="E147" i="8"/>
  <c r="AT147" i="8" s="1"/>
  <c r="E141" i="8"/>
  <c r="AT141" i="8" s="1"/>
  <c r="E136" i="8"/>
  <c r="AT136" i="8" s="1"/>
  <c r="E131" i="8"/>
  <c r="AT131" i="8" s="1"/>
  <c r="E125" i="8"/>
  <c r="AT125" i="8" s="1"/>
  <c r="E120" i="8"/>
  <c r="AT120" i="8" s="1"/>
  <c r="E115" i="8"/>
  <c r="AT115" i="8" s="1"/>
  <c r="E109" i="8"/>
  <c r="AT109" i="8" s="1"/>
  <c r="E104" i="8"/>
  <c r="AT104" i="8" s="1"/>
  <c r="E99" i="8"/>
  <c r="AT99" i="8" s="1"/>
  <c r="E93" i="8"/>
  <c r="AT93" i="8" s="1"/>
  <c r="E88" i="8"/>
  <c r="AT88" i="8" s="1"/>
  <c r="E83" i="8"/>
  <c r="AT83" i="8" s="1"/>
  <c r="E77" i="8"/>
  <c r="AT77" i="8" s="1"/>
  <c r="E72" i="8"/>
  <c r="AT72" i="8" s="1"/>
  <c r="E67" i="8"/>
  <c r="AT67" i="8" s="1"/>
  <c r="E61" i="8"/>
  <c r="AT61" i="8" s="1"/>
  <c r="E56" i="8"/>
  <c r="AT56" i="8" s="1"/>
  <c r="E51" i="8"/>
  <c r="AT51" i="8" s="1"/>
  <c r="E45" i="8"/>
  <c r="AT45" i="8" s="1"/>
  <c r="E337" i="8"/>
  <c r="AT337" i="8" s="1"/>
  <c r="E331" i="8"/>
  <c r="AT331" i="8" s="1"/>
  <c r="E324" i="8"/>
  <c r="AT324" i="8" s="1"/>
  <c r="E316" i="8"/>
  <c r="AT316" i="8" s="1"/>
  <c r="E309" i="8"/>
  <c r="AT309" i="8" s="1"/>
  <c r="E303" i="8"/>
  <c r="AT303" i="8" s="1"/>
  <c r="E295" i="8"/>
  <c r="AT295" i="8" s="1"/>
  <c r="E288" i="8"/>
  <c r="AT288" i="8" s="1"/>
  <c r="E281" i="8"/>
  <c r="AT281" i="8" s="1"/>
  <c r="E273" i="8"/>
  <c r="AT273" i="8" s="1"/>
  <c r="E267" i="8"/>
  <c r="AT267" i="8" s="1"/>
  <c r="E260" i="8"/>
  <c r="AT260" i="8" s="1"/>
  <c r="E252" i="8"/>
  <c r="AT252" i="8" s="1"/>
  <c r="E245" i="8"/>
  <c r="AT245" i="8" s="1"/>
  <c r="E239" i="8"/>
  <c r="AT239" i="8" s="1"/>
  <c r="E231" i="8"/>
  <c r="AT231" i="8" s="1"/>
  <c r="E224" i="8"/>
  <c r="AT224" i="8" s="1"/>
  <c r="E217" i="8"/>
  <c r="AT217" i="8" s="1"/>
  <c r="E209" i="8"/>
  <c r="AT209" i="8" s="1"/>
  <c r="E203" i="8"/>
  <c r="AT203" i="8" s="1"/>
  <c r="E196" i="8"/>
  <c r="AT196" i="8" s="1"/>
  <c r="E188" i="8"/>
  <c r="AT188" i="8" s="1"/>
  <c r="E181" i="8"/>
  <c r="AT181" i="8" s="1"/>
  <c r="E175" i="8"/>
  <c r="AT175" i="8" s="1"/>
  <c r="E167" i="8"/>
  <c r="AT167" i="8" s="1"/>
  <c r="E160" i="8"/>
  <c r="AT160" i="8" s="1"/>
  <c r="E153" i="8"/>
  <c r="AT153" i="8" s="1"/>
  <c r="E145" i="8"/>
  <c r="AT145" i="8" s="1"/>
  <c r="E139" i="8"/>
  <c r="AT139" i="8" s="1"/>
  <c r="E132" i="8"/>
  <c r="AT132" i="8" s="1"/>
  <c r="E124" i="8"/>
  <c r="AT124" i="8" s="1"/>
  <c r="E117" i="8"/>
  <c r="AT117" i="8" s="1"/>
  <c r="E111" i="8"/>
  <c r="AT111" i="8" s="1"/>
  <c r="E103" i="8"/>
  <c r="AT103" i="8" s="1"/>
  <c r="E96" i="8"/>
  <c r="AT96" i="8" s="1"/>
  <c r="E89" i="8"/>
  <c r="AT89" i="8" s="1"/>
  <c r="E81" i="8"/>
  <c r="AT81" i="8" s="1"/>
  <c r="E75" i="8"/>
  <c r="AT75" i="8" s="1"/>
  <c r="E68" i="8"/>
  <c r="AT68" i="8" s="1"/>
  <c r="E60" i="8"/>
  <c r="AT60" i="8" s="1"/>
  <c r="E53" i="8"/>
  <c r="AT53" i="8" s="1"/>
  <c r="E47" i="8"/>
  <c r="AT47" i="8" s="1"/>
  <c r="E215" i="8"/>
  <c r="AT215" i="8" s="1"/>
  <c r="E343" i="8"/>
  <c r="AT343" i="8" s="1"/>
  <c r="E336" i="8"/>
  <c r="AT336" i="8" s="1"/>
  <c r="E329" i="8"/>
  <c r="AT329" i="8" s="1"/>
  <c r="E321" i="8"/>
  <c r="AT321" i="8" s="1"/>
  <c r="E315" i="8"/>
  <c r="AT315" i="8" s="1"/>
  <c r="E308" i="8"/>
  <c r="AT308" i="8" s="1"/>
  <c r="E300" i="8"/>
  <c r="AT300" i="8" s="1"/>
  <c r="E293" i="8"/>
  <c r="AT293" i="8" s="1"/>
  <c r="E287" i="8"/>
  <c r="AT287" i="8" s="1"/>
  <c r="E279" i="8"/>
  <c r="AT279" i="8" s="1"/>
  <c r="E272" i="8"/>
  <c r="AT272" i="8" s="1"/>
  <c r="E265" i="8"/>
  <c r="AT265" i="8" s="1"/>
  <c r="E257" i="8"/>
  <c r="AT257" i="8" s="1"/>
  <c r="E251" i="8"/>
  <c r="AT251" i="8" s="1"/>
  <c r="E244" i="8"/>
  <c r="AT244" i="8" s="1"/>
  <c r="E236" i="8"/>
  <c r="AT236" i="8" s="1"/>
  <c r="E229" i="8"/>
  <c r="AT229" i="8" s="1"/>
  <c r="E223" i="8"/>
  <c r="AT223" i="8" s="1"/>
  <c r="E208" i="8"/>
  <c r="AT208" i="8" s="1"/>
  <c r="E201" i="8"/>
  <c r="AT201" i="8" s="1"/>
  <c r="E193" i="8"/>
  <c r="AT193" i="8" s="1"/>
  <c r="E187" i="8"/>
  <c r="AT187" i="8" s="1"/>
  <c r="E180" i="8"/>
  <c r="AT180" i="8" s="1"/>
  <c r="E172" i="8"/>
  <c r="AT172" i="8" s="1"/>
  <c r="E165" i="8"/>
  <c r="AT165" i="8" s="1"/>
  <c r="E159" i="8"/>
  <c r="AT159" i="8" s="1"/>
  <c r="E151" i="8"/>
  <c r="AT151" i="8" s="1"/>
  <c r="E144" i="8"/>
  <c r="AT144" i="8" s="1"/>
  <c r="E137" i="8"/>
  <c r="AT137" i="8" s="1"/>
  <c r="E129" i="8"/>
  <c r="AT129" i="8" s="1"/>
  <c r="E123" i="8"/>
  <c r="AT123" i="8" s="1"/>
  <c r="E116" i="8"/>
  <c r="AT116" i="8" s="1"/>
  <c r="E108" i="8"/>
  <c r="AT108" i="8" s="1"/>
  <c r="E101" i="8"/>
  <c r="AT101" i="8" s="1"/>
  <c r="E95" i="8"/>
  <c r="AT95" i="8" s="1"/>
  <c r="E87" i="8"/>
  <c r="AT87" i="8" s="1"/>
  <c r="E80" i="8"/>
  <c r="AT80" i="8" s="1"/>
  <c r="E73" i="8"/>
  <c r="AT73" i="8" s="1"/>
  <c r="E65" i="8"/>
  <c r="AT65" i="8" s="1"/>
  <c r="E59" i="8"/>
  <c r="AT59" i="8" s="1"/>
  <c r="E52" i="8"/>
  <c r="AT52" i="8" s="1"/>
  <c r="E44" i="8"/>
  <c r="AT44" i="8" s="1"/>
  <c r="E341" i="8"/>
  <c r="AT341" i="8" s="1"/>
  <c r="E335" i="8"/>
  <c r="AT335" i="8" s="1"/>
  <c r="E327" i="8"/>
  <c r="AT327" i="8" s="1"/>
  <c r="E320" i="8"/>
  <c r="AT320" i="8" s="1"/>
  <c r="E313" i="8"/>
  <c r="AT313" i="8" s="1"/>
  <c r="E305" i="8"/>
  <c r="AT305" i="8" s="1"/>
  <c r="E299" i="8"/>
  <c r="AT299" i="8" s="1"/>
  <c r="E292" i="8"/>
  <c r="AT292" i="8" s="1"/>
  <c r="E284" i="8"/>
  <c r="AT284" i="8" s="1"/>
  <c r="E277" i="8"/>
  <c r="AT277" i="8" s="1"/>
  <c r="E271" i="8"/>
  <c r="AT271" i="8" s="1"/>
  <c r="E263" i="8"/>
  <c r="AT263" i="8" s="1"/>
  <c r="E256" i="8"/>
  <c r="AT256" i="8" s="1"/>
  <c r="E249" i="8"/>
  <c r="AT249" i="8" s="1"/>
  <c r="E241" i="8"/>
  <c r="AT241" i="8" s="1"/>
  <c r="E235" i="8"/>
  <c r="AT235" i="8" s="1"/>
  <c r="E228" i="8"/>
  <c r="AT228" i="8" s="1"/>
  <c r="E220" i="8"/>
  <c r="AT220" i="8" s="1"/>
  <c r="E213" i="8"/>
  <c r="AT213" i="8" s="1"/>
  <c r="E207" i="8"/>
  <c r="AT207" i="8" s="1"/>
  <c r="E199" i="8"/>
  <c r="AT199" i="8" s="1"/>
  <c r="E192" i="8"/>
  <c r="AT192" i="8" s="1"/>
  <c r="E185" i="8"/>
  <c r="AT185" i="8" s="1"/>
  <c r="E177" i="8"/>
  <c r="AT177" i="8" s="1"/>
  <c r="E171" i="8"/>
  <c r="AT171" i="8" s="1"/>
  <c r="E164" i="8"/>
  <c r="AT164" i="8" s="1"/>
  <c r="E156" i="8"/>
  <c r="AT156" i="8" s="1"/>
  <c r="E149" i="8"/>
  <c r="AT149" i="8" s="1"/>
  <c r="E143" i="8"/>
  <c r="AT143" i="8" s="1"/>
  <c r="E135" i="8"/>
  <c r="AT135" i="8" s="1"/>
  <c r="E128" i="8"/>
  <c r="AT128" i="8" s="1"/>
  <c r="E121" i="8"/>
  <c r="AT121" i="8" s="1"/>
  <c r="E113" i="8"/>
  <c r="AT113" i="8" s="1"/>
  <c r="E107" i="8"/>
  <c r="AT107" i="8" s="1"/>
  <c r="E100" i="8"/>
  <c r="AT100" i="8" s="1"/>
  <c r="E92" i="8"/>
  <c r="AT92" i="8" s="1"/>
  <c r="E85" i="8"/>
  <c r="AT85" i="8" s="1"/>
  <c r="E79" i="8"/>
  <c r="AT79" i="8" s="1"/>
  <c r="E71" i="8"/>
  <c r="AT71" i="8" s="1"/>
  <c r="E64" i="8"/>
  <c r="AT64" i="8" s="1"/>
  <c r="E57" i="8"/>
  <c r="AT57" i="8" s="1"/>
  <c r="E49" i="8"/>
  <c r="AT49" i="8" s="1"/>
  <c r="E340" i="8"/>
  <c r="AT340" i="8" s="1"/>
  <c r="E332" i="8"/>
  <c r="AT332" i="8" s="1"/>
  <c r="E325" i="8"/>
  <c r="AT325" i="8" s="1"/>
  <c r="E319" i="8"/>
  <c r="AT319" i="8" s="1"/>
  <c r="E311" i="8"/>
  <c r="AT311" i="8" s="1"/>
  <c r="E304" i="8"/>
  <c r="AT304" i="8" s="1"/>
  <c r="E297" i="8"/>
  <c r="AT297" i="8" s="1"/>
  <c r="E289" i="8"/>
  <c r="AT289" i="8" s="1"/>
  <c r="E283" i="8"/>
  <c r="AT283" i="8" s="1"/>
  <c r="E276" i="8"/>
  <c r="AT276" i="8" s="1"/>
  <c r="E268" i="8"/>
  <c r="AT268" i="8" s="1"/>
  <c r="E261" i="8"/>
  <c r="AT261" i="8" s="1"/>
  <c r="E255" i="8"/>
  <c r="AT255" i="8" s="1"/>
  <c r="E247" i="8"/>
  <c r="AT247" i="8" s="1"/>
  <c r="E240" i="8"/>
  <c r="AT240" i="8" s="1"/>
  <c r="E233" i="8"/>
  <c r="AT233" i="8" s="1"/>
  <c r="E225" i="8"/>
  <c r="AT225" i="8" s="1"/>
  <c r="E219" i="8"/>
  <c r="AT219" i="8" s="1"/>
  <c r="E212" i="8"/>
  <c r="AT212" i="8" s="1"/>
  <c r="E204" i="8"/>
  <c r="AT204" i="8" s="1"/>
  <c r="E197" i="8"/>
  <c r="AT197" i="8" s="1"/>
  <c r="E191" i="8"/>
  <c r="AT191" i="8" s="1"/>
  <c r="E183" i="8"/>
  <c r="AT183" i="8" s="1"/>
  <c r="E176" i="8"/>
  <c r="AT176" i="8" s="1"/>
  <c r="E169" i="8"/>
  <c r="AT169" i="8" s="1"/>
  <c r="E161" i="8"/>
  <c r="AT161" i="8" s="1"/>
  <c r="E155" i="8"/>
  <c r="AT155" i="8" s="1"/>
  <c r="E148" i="8"/>
  <c r="AT148" i="8" s="1"/>
  <c r="E140" i="8"/>
  <c r="AT140" i="8" s="1"/>
  <c r="E133" i="8"/>
  <c r="AT133" i="8" s="1"/>
  <c r="E127" i="8"/>
  <c r="AT127" i="8" s="1"/>
  <c r="E119" i="8"/>
  <c r="AT119" i="8" s="1"/>
  <c r="E112" i="8"/>
  <c r="AT112" i="8" s="1"/>
  <c r="E105" i="8"/>
  <c r="AT105" i="8" s="1"/>
  <c r="E97" i="8"/>
  <c r="AT97" i="8" s="1"/>
  <c r="E91" i="8"/>
  <c r="AT91" i="8" s="1"/>
  <c r="E84" i="8"/>
  <c r="AT84" i="8" s="1"/>
  <c r="E76" i="8"/>
  <c r="AT76" i="8" s="1"/>
  <c r="E69" i="8"/>
  <c r="AT69" i="8" s="1"/>
  <c r="E63" i="8"/>
  <c r="AT63" i="8" s="1"/>
  <c r="E55" i="8"/>
  <c r="AT55" i="8" s="1"/>
  <c r="E48" i="8"/>
  <c r="AT48" i="8" s="1"/>
  <c r="F344" i="8"/>
  <c r="AU344" i="8" s="1"/>
  <c r="F340" i="8"/>
  <c r="AU340" i="8" s="1"/>
  <c r="F336" i="8"/>
  <c r="AU336" i="8" s="1"/>
  <c r="F332" i="8"/>
  <c r="AU332" i="8" s="1"/>
  <c r="F328" i="8"/>
  <c r="AU328" i="8" s="1"/>
  <c r="F324" i="8"/>
  <c r="AU324" i="8" s="1"/>
  <c r="F320" i="8"/>
  <c r="AU320" i="8" s="1"/>
  <c r="F316" i="8"/>
  <c r="AU316" i="8" s="1"/>
  <c r="F312" i="8"/>
  <c r="AU312" i="8" s="1"/>
  <c r="F308" i="8"/>
  <c r="AU308" i="8" s="1"/>
  <c r="F304" i="8"/>
  <c r="AU304" i="8" s="1"/>
  <c r="F300" i="8"/>
  <c r="AU300" i="8" s="1"/>
  <c r="F296" i="8"/>
  <c r="AU296" i="8" s="1"/>
  <c r="F292" i="8"/>
  <c r="AU292" i="8" s="1"/>
  <c r="F288" i="8"/>
  <c r="AU288" i="8" s="1"/>
  <c r="F284" i="8"/>
  <c r="AU284" i="8" s="1"/>
  <c r="F280" i="8"/>
  <c r="AU280" i="8" s="1"/>
  <c r="F276" i="8"/>
  <c r="AU276" i="8" s="1"/>
  <c r="F272" i="8"/>
  <c r="AU272" i="8" s="1"/>
  <c r="F268" i="8"/>
  <c r="AU268" i="8" s="1"/>
  <c r="F264" i="8"/>
  <c r="AU264" i="8" s="1"/>
  <c r="F260" i="8"/>
  <c r="AU260" i="8" s="1"/>
  <c r="F256" i="8"/>
  <c r="AU256" i="8" s="1"/>
  <c r="F252" i="8"/>
  <c r="AU252" i="8" s="1"/>
  <c r="F248" i="8"/>
  <c r="AU248" i="8" s="1"/>
  <c r="F244" i="8"/>
  <c r="AU244" i="8" s="1"/>
  <c r="F240" i="8"/>
  <c r="AU240" i="8" s="1"/>
  <c r="F236" i="8"/>
  <c r="AU236" i="8" s="1"/>
  <c r="F232" i="8"/>
  <c r="AU232" i="8" s="1"/>
  <c r="F228" i="8"/>
  <c r="AU228" i="8" s="1"/>
  <c r="F224" i="8"/>
  <c r="AU224" i="8" s="1"/>
  <c r="F220" i="8"/>
  <c r="AU220" i="8" s="1"/>
  <c r="F216" i="8"/>
  <c r="AU216" i="8" s="1"/>
  <c r="F212" i="8"/>
  <c r="AU212" i="8" s="1"/>
  <c r="F208" i="8"/>
  <c r="AU208" i="8" s="1"/>
  <c r="F204" i="8"/>
  <c r="AU204" i="8" s="1"/>
  <c r="F200" i="8"/>
  <c r="AU200" i="8" s="1"/>
  <c r="F196" i="8"/>
  <c r="AU196" i="8" s="1"/>
  <c r="F192" i="8"/>
  <c r="AU192" i="8" s="1"/>
  <c r="F188" i="8"/>
  <c r="AU188" i="8" s="1"/>
  <c r="F184" i="8"/>
  <c r="AU184" i="8" s="1"/>
  <c r="F180" i="8"/>
  <c r="AU180" i="8" s="1"/>
  <c r="F176" i="8"/>
  <c r="AU176" i="8" s="1"/>
  <c r="F172" i="8"/>
  <c r="AU172" i="8" s="1"/>
  <c r="F168" i="8"/>
  <c r="AU168" i="8" s="1"/>
  <c r="F164" i="8"/>
  <c r="AU164" i="8" s="1"/>
  <c r="F160" i="8"/>
  <c r="AU160" i="8" s="1"/>
  <c r="F156" i="8"/>
  <c r="AU156" i="8" s="1"/>
  <c r="F152" i="8"/>
  <c r="AU152" i="8" s="1"/>
  <c r="F148" i="8"/>
  <c r="AU148" i="8" s="1"/>
  <c r="F144" i="8"/>
  <c r="AU144" i="8" s="1"/>
  <c r="F140" i="8"/>
  <c r="AU140" i="8" s="1"/>
  <c r="F136" i="8"/>
  <c r="AU136" i="8" s="1"/>
  <c r="F132" i="8"/>
  <c r="AU132" i="8" s="1"/>
  <c r="F128" i="8"/>
  <c r="AU128" i="8" s="1"/>
  <c r="F124" i="8"/>
  <c r="AU124" i="8" s="1"/>
  <c r="F120" i="8"/>
  <c r="AU120" i="8" s="1"/>
  <c r="F116" i="8"/>
  <c r="AU116" i="8" s="1"/>
  <c r="F112" i="8"/>
  <c r="AU112" i="8" s="1"/>
  <c r="F108" i="8"/>
  <c r="AU108" i="8" s="1"/>
  <c r="F104" i="8"/>
  <c r="AU104" i="8" s="1"/>
  <c r="F100" i="8"/>
  <c r="AU100" i="8" s="1"/>
  <c r="F96" i="8"/>
  <c r="AU96" i="8" s="1"/>
  <c r="F92" i="8"/>
  <c r="AU92" i="8" s="1"/>
  <c r="F88" i="8"/>
  <c r="AU88" i="8" s="1"/>
  <c r="F84" i="8"/>
  <c r="AU84" i="8" s="1"/>
  <c r="F80" i="8"/>
  <c r="AU80" i="8" s="1"/>
  <c r="F76" i="8"/>
  <c r="AU76" i="8" s="1"/>
  <c r="F72" i="8"/>
  <c r="AU72" i="8" s="1"/>
  <c r="F68" i="8"/>
  <c r="AU68" i="8" s="1"/>
  <c r="F64" i="8"/>
  <c r="AU64" i="8" s="1"/>
  <c r="F60" i="8"/>
  <c r="AU60" i="8" s="1"/>
  <c r="F56" i="8"/>
  <c r="AU56" i="8" s="1"/>
  <c r="F52" i="8"/>
  <c r="AU52" i="8" s="1"/>
  <c r="F48" i="8"/>
  <c r="AU48" i="8" s="1"/>
  <c r="F44" i="8"/>
  <c r="AU44" i="8" s="1"/>
  <c r="F339" i="8"/>
  <c r="AU339" i="8" s="1"/>
  <c r="F334" i="8"/>
  <c r="AU334" i="8" s="1"/>
  <c r="F329" i="8"/>
  <c r="AU329" i="8" s="1"/>
  <c r="F323" i="8"/>
  <c r="AU323" i="8" s="1"/>
  <c r="F318" i="8"/>
  <c r="AU318" i="8" s="1"/>
  <c r="F313" i="8"/>
  <c r="AU313" i="8" s="1"/>
  <c r="F307" i="8"/>
  <c r="AU307" i="8" s="1"/>
  <c r="F302" i="8"/>
  <c r="AU302" i="8" s="1"/>
  <c r="F297" i="8"/>
  <c r="AU297" i="8" s="1"/>
  <c r="F291" i="8"/>
  <c r="AU291" i="8" s="1"/>
  <c r="F286" i="8"/>
  <c r="AU286" i="8" s="1"/>
  <c r="F281" i="8"/>
  <c r="AU281" i="8" s="1"/>
  <c r="F275" i="8"/>
  <c r="AU275" i="8" s="1"/>
  <c r="F270" i="8"/>
  <c r="AU270" i="8" s="1"/>
  <c r="F265" i="8"/>
  <c r="AU265" i="8" s="1"/>
  <c r="F259" i="8"/>
  <c r="AU259" i="8" s="1"/>
  <c r="F254" i="8"/>
  <c r="AU254" i="8" s="1"/>
  <c r="F249" i="8"/>
  <c r="AU249" i="8" s="1"/>
  <c r="F243" i="8"/>
  <c r="AU243" i="8" s="1"/>
  <c r="F238" i="8"/>
  <c r="AU238" i="8" s="1"/>
  <c r="F233" i="8"/>
  <c r="AU233" i="8" s="1"/>
  <c r="F227" i="8"/>
  <c r="AU227" i="8" s="1"/>
  <c r="F222" i="8"/>
  <c r="AU222" i="8" s="1"/>
  <c r="F217" i="8"/>
  <c r="AU217" i="8" s="1"/>
  <c r="F211" i="8"/>
  <c r="AU211" i="8" s="1"/>
  <c r="F206" i="8"/>
  <c r="AU206" i="8" s="1"/>
  <c r="F201" i="8"/>
  <c r="AU201" i="8" s="1"/>
  <c r="F195" i="8"/>
  <c r="AU195" i="8" s="1"/>
  <c r="F190" i="8"/>
  <c r="AU190" i="8" s="1"/>
  <c r="F185" i="8"/>
  <c r="AU185" i="8" s="1"/>
  <c r="F179" i="8"/>
  <c r="AU179" i="8" s="1"/>
  <c r="F174" i="8"/>
  <c r="AU174" i="8" s="1"/>
  <c r="F169" i="8"/>
  <c r="AU169" i="8" s="1"/>
  <c r="F163" i="8"/>
  <c r="AU163" i="8" s="1"/>
  <c r="F158" i="8"/>
  <c r="AU158" i="8" s="1"/>
  <c r="F153" i="8"/>
  <c r="AU153" i="8" s="1"/>
  <c r="F147" i="8"/>
  <c r="AU147" i="8" s="1"/>
  <c r="F142" i="8"/>
  <c r="AU142" i="8" s="1"/>
  <c r="F137" i="8"/>
  <c r="AU137" i="8" s="1"/>
  <c r="F131" i="8"/>
  <c r="AU131" i="8" s="1"/>
  <c r="F126" i="8"/>
  <c r="AU126" i="8" s="1"/>
  <c r="F121" i="8"/>
  <c r="AU121" i="8" s="1"/>
  <c r="F115" i="8"/>
  <c r="AU115" i="8" s="1"/>
  <c r="F110" i="8"/>
  <c r="AU110" i="8" s="1"/>
  <c r="F105" i="8"/>
  <c r="AU105" i="8" s="1"/>
  <c r="F99" i="8"/>
  <c r="AU99" i="8" s="1"/>
  <c r="F94" i="8"/>
  <c r="AU94" i="8" s="1"/>
  <c r="F89" i="8"/>
  <c r="AU89" i="8" s="1"/>
  <c r="F83" i="8"/>
  <c r="AU83" i="8" s="1"/>
  <c r="F78" i="8"/>
  <c r="AU78" i="8" s="1"/>
  <c r="F73" i="8"/>
  <c r="AU73" i="8" s="1"/>
  <c r="F67" i="8"/>
  <c r="AU67" i="8" s="1"/>
  <c r="F62" i="8"/>
  <c r="AU62" i="8" s="1"/>
  <c r="F341" i="8"/>
  <c r="AU341" i="8" s="1"/>
  <c r="F335" i="8"/>
  <c r="AU335" i="8" s="1"/>
  <c r="F330" i="8"/>
  <c r="AU330" i="8" s="1"/>
  <c r="F325" i="8"/>
  <c r="AU325" i="8" s="1"/>
  <c r="F319" i="8"/>
  <c r="AU319" i="8" s="1"/>
  <c r="F314" i="8"/>
  <c r="AU314" i="8" s="1"/>
  <c r="F309" i="8"/>
  <c r="AU309" i="8" s="1"/>
  <c r="F303" i="8"/>
  <c r="AU303" i="8" s="1"/>
  <c r="F298" i="8"/>
  <c r="AU298" i="8" s="1"/>
  <c r="F293" i="8"/>
  <c r="AU293" i="8" s="1"/>
  <c r="F287" i="8"/>
  <c r="AU287" i="8" s="1"/>
  <c r="F282" i="8"/>
  <c r="AU282" i="8" s="1"/>
  <c r="F277" i="8"/>
  <c r="AU277" i="8" s="1"/>
  <c r="F271" i="8"/>
  <c r="AU271" i="8" s="1"/>
  <c r="F266" i="8"/>
  <c r="AU266" i="8" s="1"/>
  <c r="F261" i="8"/>
  <c r="AU261" i="8" s="1"/>
  <c r="F255" i="8"/>
  <c r="AU255" i="8" s="1"/>
  <c r="F250" i="8"/>
  <c r="AU250" i="8" s="1"/>
  <c r="F245" i="8"/>
  <c r="AU245" i="8" s="1"/>
  <c r="F239" i="8"/>
  <c r="AU239" i="8" s="1"/>
  <c r="F234" i="8"/>
  <c r="AU234" i="8" s="1"/>
  <c r="F229" i="8"/>
  <c r="AU229" i="8" s="1"/>
  <c r="F223" i="8"/>
  <c r="AU223" i="8" s="1"/>
  <c r="F218" i="8"/>
  <c r="AU218" i="8" s="1"/>
  <c r="F213" i="8"/>
  <c r="AU213" i="8" s="1"/>
  <c r="F207" i="8"/>
  <c r="AU207" i="8" s="1"/>
  <c r="F202" i="8"/>
  <c r="AU202" i="8" s="1"/>
  <c r="F197" i="8"/>
  <c r="AU197" i="8" s="1"/>
  <c r="F191" i="8"/>
  <c r="AU191" i="8" s="1"/>
  <c r="F186" i="8"/>
  <c r="AU186" i="8" s="1"/>
  <c r="F181" i="8"/>
  <c r="AU181" i="8" s="1"/>
  <c r="F175" i="8"/>
  <c r="AU175" i="8" s="1"/>
  <c r="F170" i="8"/>
  <c r="AU170" i="8" s="1"/>
  <c r="F165" i="8"/>
  <c r="AU165" i="8" s="1"/>
  <c r="F159" i="8"/>
  <c r="AU159" i="8" s="1"/>
  <c r="F154" i="8"/>
  <c r="AU154" i="8" s="1"/>
  <c r="F149" i="8"/>
  <c r="AU149" i="8" s="1"/>
  <c r="F143" i="8"/>
  <c r="AU143" i="8" s="1"/>
  <c r="F138" i="8"/>
  <c r="AU138" i="8" s="1"/>
  <c r="F133" i="8"/>
  <c r="AU133" i="8" s="1"/>
  <c r="F127" i="8"/>
  <c r="AU127" i="8" s="1"/>
  <c r="F122" i="8"/>
  <c r="AU122" i="8" s="1"/>
  <c r="F117" i="8"/>
  <c r="AU117" i="8" s="1"/>
  <c r="F111" i="8"/>
  <c r="AU111" i="8" s="1"/>
  <c r="F106" i="8"/>
  <c r="AU106" i="8" s="1"/>
  <c r="F101" i="8"/>
  <c r="AU101" i="8" s="1"/>
  <c r="F95" i="8"/>
  <c r="AU95" i="8" s="1"/>
  <c r="F90" i="8"/>
  <c r="AU90" i="8" s="1"/>
  <c r="F85" i="8"/>
  <c r="AU85" i="8" s="1"/>
  <c r="F79" i="8"/>
  <c r="AU79" i="8" s="1"/>
  <c r="F74" i="8"/>
  <c r="AU74" i="8" s="1"/>
  <c r="F69" i="8"/>
  <c r="AU69" i="8" s="1"/>
  <c r="F63" i="8"/>
  <c r="AU63" i="8" s="1"/>
  <c r="F58" i="8"/>
  <c r="AU58" i="8" s="1"/>
  <c r="F53" i="8"/>
  <c r="AU53" i="8" s="1"/>
  <c r="F47" i="8"/>
  <c r="AU47" i="8" s="1"/>
  <c r="F50" i="8"/>
  <c r="AU50" i="8" s="1"/>
  <c r="F57" i="8"/>
  <c r="AU57" i="8" s="1"/>
  <c r="F66" i="8"/>
  <c r="AU66" i="8" s="1"/>
  <c r="F77" i="8"/>
  <c r="AU77" i="8" s="1"/>
  <c r="F87" i="8"/>
  <c r="AU87" i="8" s="1"/>
  <c r="F98" i="8"/>
  <c r="AU98" i="8" s="1"/>
  <c r="F109" i="8"/>
  <c r="AU109" i="8" s="1"/>
  <c r="F119" i="8"/>
  <c r="AU119" i="8" s="1"/>
  <c r="F141" i="8"/>
  <c r="AU141" i="8" s="1"/>
  <c r="F151" i="8"/>
  <c r="AU151" i="8" s="1"/>
  <c r="F162" i="8"/>
  <c r="AU162" i="8" s="1"/>
  <c r="F173" i="8"/>
  <c r="AU173" i="8" s="1"/>
  <c r="F183" i="8"/>
  <c r="AU183" i="8" s="1"/>
  <c r="F194" i="8"/>
  <c r="AU194" i="8" s="1"/>
  <c r="F205" i="8"/>
  <c r="AU205" i="8" s="1"/>
  <c r="F215" i="8"/>
  <c r="AU215" i="8" s="1"/>
  <c r="F226" i="8"/>
  <c r="AU226" i="8" s="1"/>
  <c r="F237" i="8"/>
  <c r="AU237" i="8" s="1"/>
  <c r="F247" i="8"/>
  <c r="AU247" i="8" s="1"/>
  <c r="F269" i="8"/>
  <c r="AU269" i="8" s="1"/>
  <c r="F279" i="8"/>
  <c r="AU279" i="8" s="1"/>
  <c r="F290" i="8"/>
  <c r="AU290" i="8" s="1"/>
  <c r="F301" i="8"/>
  <c r="AU301" i="8" s="1"/>
  <c r="F311" i="8"/>
  <c r="AU311" i="8" s="1"/>
  <c r="F322" i="8"/>
  <c r="AU322" i="8" s="1"/>
  <c r="F333" i="8"/>
  <c r="AU333" i="8" s="1"/>
  <c r="F343" i="8"/>
  <c r="AU343" i="8" s="1"/>
  <c r="F45" i="8"/>
  <c r="AU45" i="8" s="1"/>
  <c r="F51" i="8"/>
  <c r="AU51" i="8" s="1"/>
  <c r="F59" i="8"/>
  <c r="AU59" i="8" s="1"/>
  <c r="F70" i="8"/>
  <c r="AU70" i="8" s="1"/>
  <c r="F81" i="8"/>
  <c r="AU81" i="8" s="1"/>
  <c r="F91" i="8"/>
  <c r="AU91" i="8" s="1"/>
  <c r="F102" i="8"/>
  <c r="AU102" i="8" s="1"/>
  <c r="F113" i="8"/>
  <c r="AU113" i="8" s="1"/>
  <c r="F123" i="8"/>
  <c r="AU123" i="8" s="1"/>
  <c r="F134" i="8"/>
  <c r="AU134" i="8" s="1"/>
  <c r="F145" i="8"/>
  <c r="AU145" i="8" s="1"/>
  <c r="F155" i="8"/>
  <c r="AU155" i="8" s="1"/>
  <c r="F166" i="8"/>
  <c r="AU166" i="8" s="1"/>
  <c r="F177" i="8"/>
  <c r="AU177" i="8" s="1"/>
  <c r="F187" i="8"/>
  <c r="AU187" i="8" s="1"/>
  <c r="F198" i="8"/>
  <c r="AU198" i="8" s="1"/>
  <c r="F209" i="8"/>
  <c r="AU209" i="8" s="1"/>
  <c r="F219" i="8"/>
  <c r="AU219" i="8" s="1"/>
  <c r="F230" i="8"/>
  <c r="AU230" i="8" s="1"/>
  <c r="F241" i="8"/>
  <c r="AU241" i="8" s="1"/>
  <c r="F251" i="8"/>
  <c r="AU251" i="8" s="1"/>
  <c r="F262" i="8"/>
  <c r="AU262" i="8" s="1"/>
  <c r="F273" i="8"/>
  <c r="AU273" i="8" s="1"/>
  <c r="F283" i="8"/>
  <c r="AU283" i="8" s="1"/>
  <c r="F294" i="8"/>
  <c r="AU294" i="8" s="1"/>
  <c r="F305" i="8"/>
  <c r="AU305" i="8" s="1"/>
  <c r="F315" i="8"/>
  <c r="AU315" i="8" s="1"/>
  <c r="F326" i="8"/>
  <c r="AU326" i="8" s="1"/>
  <c r="F337" i="8"/>
  <c r="AU337" i="8" s="1"/>
  <c r="F221" i="8"/>
  <c r="AU221" i="8" s="1"/>
  <c r="F231" i="8"/>
  <c r="AU231" i="8" s="1"/>
  <c r="F242" i="8"/>
  <c r="AU242" i="8" s="1"/>
  <c r="F253" i="8"/>
  <c r="AU253" i="8" s="1"/>
  <c r="F263" i="8"/>
  <c r="AU263" i="8" s="1"/>
  <c r="F274" i="8"/>
  <c r="AU274" i="8" s="1"/>
  <c r="F285" i="8"/>
  <c r="AU285" i="8" s="1"/>
  <c r="F295" i="8"/>
  <c r="AU295" i="8" s="1"/>
  <c r="F306" i="8"/>
  <c r="AU306" i="8" s="1"/>
  <c r="F317" i="8"/>
  <c r="AU317" i="8" s="1"/>
  <c r="F327" i="8"/>
  <c r="AU327" i="8" s="1"/>
  <c r="F338" i="8"/>
  <c r="AU338" i="8" s="1"/>
  <c r="F203" i="8"/>
  <c r="AU203" i="8" s="1"/>
  <c r="F214" i="8"/>
  <c r="AU214" i="8" s="1"/>
  <c r="F225" i="8"/>
  <c r="AU225" i="8" s="1"/>
  <c r="F235" i="8"/>
  <c r="AU235" i="8" s="1"/>
  <c r="F246" i="8"/>
  <c r="AU246" i="8" s="1"/>
  <c r="F257" i="8"/>
  <c r="AU257" i="8" s="1"/>
  <c r="F267" i="8"/>
  <c r="AU267" i="8" s="1"/>
  <c r="F278" i="8"/>
  <c r="AU278" i="8" s="1"/>
  <c r="F289" i="8"/>
  <c r="AU289" i="8" s="1"/>
  <c r="F299" i="8"/>
  <c r="AU299" i="8" s="1"/>
  <c r="F310" i="8"/>
  <c r="AU310" i="8" s="1"/>
  <c r="F321" i="8"/>
  <c r="AU321" i="8" s="1"/>
  <c r="F331" i="8"/>
  <c r="AU331" i="8" s="1"/>
  <c r="F342" i="8"/>
  <c r="AU342" i="8" s="1"/>
  <c r="F130" i="8"/>
  <c r="AU130" i="8" s="1"/>
  <c r="F258" i="8"/>
  <c r="AU258" i="8" s="1"/>
  <c r="A344" i="8"/>
  <c r="A343" i="8"/>
  <c r="A342" i="8"/>
  <c r="A341" i="8"/>
  <c r="A340" i="8"/>
  <c r="A339" i="8"/>
  <c r="A338" i="8"/>
  <c r="A337" i="8"/>
  <c r="A333" i="8"/>
  <c r="A329" i="8"/>
  <c r="A325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36" i="8"/>
  <c r="A332" i="8"/>
  <c r="A328" i="8"/>
  <c r="A334" i="8"/>
  <c r="A330" i="8"/>
  <c r="A326" i="8"/>
  <c r="A310" i="8"/>
  <c r="A306" i="8"/>
  <c r="A302" i="8"/>
  <c r="A298" i="8"/>
  <c r="A294" i="8"/>
  <c r="A290" i="8"/>
  <c r="A286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335" i="8"/>
  <c r="A331" i="8"/>
  <c r="A327" i="8"/>
  <c r="A309" i="8"/>
  <c r="A305" i="8"/>
  <c r="A301" i="8"/>
  <c r="A297" i="8"/>
  <c r="A311" i="8"/>
  <c r="A307" i="8"/>
  <c r="A303" i="8"/>
  <c r="A299" i="8"/>
  <c r="A295" i="8"/>
  <c r="A291" i="8"/>
  <c r="A287" i="8"/>
  <c r="A293" i="8"/>
  <c r="A289" i="8"/>
  <c r="A285" i="8"/>
  <c r="A269" i="8"/>
  <c r="A243" i="8"/>
  <c r="AQ243" i="8" s="1"/>
  <c r="B242" i="8"/>
  <c r="A270" i="8"/>
  <c r="A268" i="8"/>
  <c r="A242" i="8"/>
  <c r="AQ242" i="8" s="1"/>
  <c r="B241" i="8"/>
  <c r="A240" i="8"/>
  <c r="AQ240" i="8" s="1"/>
  <c r="B239" i="8"/>
  <c r="A236" i="8"/>
  <c r="AQ236" i="8" s="1"/>
  <c r="B235" i="8"/>
  <c r="A232" i="8"/>
  <c r="AQ232" i="8" s="1"/>
  <c r="A324" i="8"/>
  <c r="A292" i="8"/>
  <c r="A28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Q244" i="8" s="1"/>
  <c r="B243" i="8"/>
  <c r="B240" i="8"/>
  <c r="A237" i="8"/>
  <c r="AQ237" i="8" s="1"/>
  <c r="B236" i="8"/>
  <c r="A233" i="8"/>
  <c r="AQ233" i="8" s="1"/>
  <c r="B232" i="8"/>
  <c r="A229" i="8"/>
  <c r="AQ229" i="8" s="1"/>
  <c r="B228" i="8"/>
  <c r="A225" i="8"/>
  <c r="AQ225" i="8" s="1"/>
  <c r="B224" i="8"/>
  <c r="A221" i="8"/>
  <c r="AQ221" i="8" s="1"/>
  <c r="B220" i="8"/>
  <c r="A218" i="8"/>
  <c r="AQ218" i="8" s="1"/>
  <c r="B217" i="8"/>
  <c r="A214" i="8"/>
  <c r="AQ214" i="8" s="1"/>
  <c r="B213" i="8"/>
  <c r="A210" i="8"/>
  <c r="AQ210" i="8" s="1"/>
  <c r="B209" i="8"/>
  <c r="A206" i="8"/>
  <c r="AQ206" i="8" s="1"/>
  <c r="B205" i="8"/>
  <c r="A235" i="8"/>
  <c r="AQ235" i="8" s="1"/>
  <c r="B234" i="8"/>
  <c r="A231" i="8"/>
  <c r="AQ231" i="8" s="1"/>
  <c r="B230" i="8"/>
  <c r="A226" i="8"/>
  <c r="AQ226" i="8" s="1"/>
  <c r="B225" i="8"/>
  <c r="A220" i="8"/>
  <c r="AQ220" i="8" s="1"/>
  <c r="A216" i="8"/>
  <c r="AQ216" i="8" s="1"/>
  <c r="B215" i="8"/>
  <c r="A211" i="8"/>
  <c r="AQ211" i="8" s="1"/>
  <c r="B210" i="8"/>
  <c r="A205" i="8"/>
  <c r="AQ205" i="8" s="1"/>
  <c r="B204" i="8"/>
  <c r="A201" i="8"/>
  <c r="AQ201" i="8" s="1"/>
  <c r="B200" i="8"/>
  <c r="A197" i="8"/>
  <c r="AQ197" i="8" s="1"/>
  <c r="B196" i="8"/>
  <c r="A193" i="8"/>
  <c r="AQ193" i="8" s="1"/>
  <c r="B192" i="8"/>
  <c r="A189" i="8"/>
  <c r="AQ189" i="8" s="1"/>
  <c r="B188" i="8"/>
  <c r="A185" i="8"/>
  <c r="AQ185" i="8" s="1"/>
  <c r="B184" i="8"/>
  <c r="A181" i="8"/>
  <c r="AQ181" i="8" s="1"/>
  <c r="B180" i="8"/>
  <c r="A177" i="8"/>
  <c r="AQ177" i="8" s="1"/>
  <c r="B176" i="8"/>
  <c r="A271" i="8"/>
  <c r="A234" i="8"/>
  <c r="AQ234" i="8" s="1"/>
  <c r="B233" i="8"/>
  <c r="A230" i="8"/>
  <c r="AQ230" i="8" s="1"/>
  <c r="B229" i="8"/>
  <c r="A224" i="8"/>
  <c r="AQ224" i="8" s="1"/>
  <c r="B223" i="8"/>
  <c r="B219" i="8"/>
  <c r="A215" i="8"/>
  <c r="AQ215" i="8" s="1"/>
  <c r="B214" i="8"/>
  <c r="A209" i="8"/>
  <c r="AQ209" i="8" s="1"/>
  <c r="B208" i="8"/>
  <c r="A204" i="8"/>
  <c r="AQ204" i="8" s="1"/>
  <c r="B203" i="8"/>
  <c r="A200" i="8"/>
  <c r="AQ200" i="8" s="1"/>
  <c r="B199" i="8"/>
  <c r="A238" i="8"/>
  <c r="AQ238" i="8" s="1"/>
  <c r="B237" i="8"/>
  <c r="B231" i="8"/>
  <c r="A227" i="8"/>
  <c r="AQ227" i="8" s="1"/>
  <c r="B226" i="8"/>
  <c r="A222" i="8"/>
  <c r="AQ222" i="8" s="1"/>
  <c r="B221" i="8"/>
  <c r="A217" i="8"/>
  <c r="AQ217" i="8" s="1"/>
  <c r="B216" i="8"/>
  <c r="A212" i="8"/>
  <c r="AQ212" i="8" s="1"/>
  <c r="B211" i="8"/>
  <c r="A207" i="8"/>
  <c r="AQ207" i="8" s="1"/>
  <c r="B206" i="8"/>
  <c r="A202" i="8"/>
  <c r="AQ202" i="8" s="1"/>
  <c r="B201" i="8"/>
  <c r="A198" i="8"/>
  <c r="AQ198" i="8" s="1"/>
  <c r="B197" i="8"/>
  <c r="A194" i="8"/>
  <c r="AQ194" i="8" s="1"/>
  <c r="B193" i="8"/>
  <c r="A190" i="8"/>
  <c r="AQ190" i="8" s="1"/>
  <c r="B189" i="8"/>
  <c r="A186" i="8"/>
  <c r="AQ186" i="8" s="1"/>
  <c r="B185" i="8"/>
  <c r="A182" i="8"/>
  <c r="AQ182" i="8" s="1"/>
  <c r="B181" i="8"/>
  <c r="A178" i="8"/>
  <c r="AQ178" i="8" s="1"/>
  <c r="B177" i="8"/>
  <c r="A174" i="8"/>
  <c r="AQ174" i="8" s="1"/>
  <c r="B173" i="8"/>
  <c r="A170" i="8"/>
  <c r="AQ170" i="8" s="1"/>
  <c r="B169" i="8"/>
  <c r="A166" i="8"/>
  <c r="AQ166" i="8" s="1"/>
  <c r="B165" i="8"/>
  <c r="A162" i="8"/>
  <c r="AQ162" i="8" s="1"/>
  <c r="B161" i="8"/>
  <c r="A228" i="8"/>
  <c r="AQ228" i="8" s="1"/>
  <c r="A223" i="8"/>
  <c r="AQ223" i="8" s="1"/>
  <c r="B212" i="8"/>
  <c r="B207" i="8"/>
  <c r="A192" i="8"/>
  <c r="AQ192" i="8" s="1"/>
  <c r="B191" i="8"/>
  <c r="A184" i="8"/>
  <c r="AQ184" i="8" s="1"/>
  <c r="B183" i="8"/>
  <c r="A176" i="8"/>
  <c r="AQ176" i="8" s="1"/>
  <c r="B175" i="8"/>
  <c r="A173" i="8"/>
  <c r="AQ173" i="8" s="1"/>
  <c r="B172" i="8"/>
  <c r="A168" i="8"/>
  <c r="AQ168" i="8" s="1"/>
  <c r="B167" i="8"/>
  <c r="A163" i="8"/>
  <c r="AQ163" i="8" s="1"/>
  <c r="B162" i="8"/>
  <c r="A156" i="8"/>
  <c r="AQ156" i="8" s="1"/>
  <c r="B155" i="8"/>
  <c r="A152" i="8"/>
  <c r="AQ152" i="8" s="1"/>
  <c r="B151" i="8"/>
  <c r="A148" i="8"/>
  <c r="AQ148" i="8" s="1"/>
  <c r="B147" i="8"/>
  <c r="A144" i="8"/>
  <c r="AQ144" i="8" s="1"/>
  <c r="B143" i="8"/>
  <c r="A140" i="8"/>
  <c r="AQ140" i="8" s="1"/>
  <c r="B139" i="8"/>
  <c r="A136" i="8"/>
  <c r="AQ136" i="8" s="1"/>
  <c r="B135" i="8"/>
  <c r="A132" i="8"/>
  <c r="AQ132" i="8" s="1"/>
  <c r="B131" i="8"/>
  <c r="A128" i="8"/>
  <c r="AQ128" i="8" s="1"/>
  <c r="B127" i="8"/>
  <c r="A304" i="8"/>
  <c r="A296" i="8"/>
  <c r="A241" i="8"/>
  <c r="AQ241" i="8" s="1"/>
  <c r="A239" i="8"/>
  <c r="AQ239" i="8" s="1"/>
  <c r="B218" i="8"/>
  <c r="A213" i="8"/>
  <c r="AQ213" i="8" s="1"/>
  <c r="A208" i="8"/>
  <c r="AQ208" i="8" s="1"/>
  <c r="A191" i="8"/>
  <c r="AQ191" i="8" s="1"/>
  <c r="B190" i="8"/>
  <c r="A183" i="8"/>
  <c r="AQ183" i="8" s="1"/>
  <c r="B182" i="8"/>
  <c r="A175" i="8"/>
  <c r="AQ175" i="8" s="1"/>
  <c r="A172" i="8"/>
  <c r="AQ172" i="8" s="1"/>
  <c r="B171" i="8"/>
  <c r="A167" i="8"/>
  <c r="AQ167" i="8" s="1"/>
  <c r="B166" i="8"/>
  <c r="A161" i="8"/>
  <c r="AQ161" i="8" s="1"/>
  <c r="B160" i="8"/>
  <c r="B158" i="8"/>
  <c r="A155" i="8"/>
  <c r="AQ155" i="8" s="1"/>
  <c r="B154" i="8"/>
  <c r="A151" i="8"/>
  <c r="AQ151" i="8" s="1"/>
  <c r="B150" i="8"/>
  <c r="A147" i="8"/>
  <c r="AQ147" i="8" s="1"/>
  <c r="B146" i="8"/>
  <c r="A308" i="8"/>
  <c r="A300" i="8"/>
  <c r="B238" i="8"/>
  <c r="B227" i="8"/>
  <c r="B222" i="8"/>
  <c r="A199" i="8"/>
  <c r="AQ199" i="8" s="1"/>
  <c r="B198" i="8"/>
  <c r="A195" i="8"/>
  <c r="AQ195" i="8" s="1"/>
  <c r="B194" i="8"/>
  <c r="A187" i="8"/>
  <c r="AQ187" i="8" s="1"/>
  <c r="B186" i="8"/>
  <c r="A179" i="8"/>
  <c r="AQ179" i="8" s="1"/>
  <c r="B178" i="8"/>
  <c r="B174" i="8"/>
  <c r="A169" i="8"/>
  <c r="AQ169" i="8" s="1"/>
  <c r="B168" i="8"/>
  <c r="A164" i="8"/>
  <c r="AQ164" i="8" s="1"/>
  <c r="B163" i="8"/>
  <c r="A159" i="8"/>
  <c r="AQ159" i="8" s="1"/>
  <c r="A157" i="8"/>
  <c r="AQ157" i="8" s="1"/>
  <c r="B156" i="8"/>
  <c r="A153" i="8"/>
  <c r="AQ153" i="8" s="1"/>
  <c r="B152" i="8"/>
  <c r="A149" i="8"/>
  <c r="AQ149" i="8" s="1"/>
  <c r="B148" i="8"/>
  <c r="A145" i="8"/>
  <c r="AQ145" i="8" s="1"/>
  <c r="B144" i="8"/>
  <c r="A141" i="8"/>
  <c r="AQ141" i="8" s="1"/>
  <c r="B140" i="8"/>
  <c r="A137" i="8"/>
  <c r="AQ137" i="8" s="1"/>
  <c r="B136" i="8"/>
  <c r="A133" i="8"/>
  <c r="AQ133" i="8" s="1"/>
  <c r="B132" i="8"/>
  <c r="A129" i="8"/>
  <c r="AQ129" i="8" s="1"/>
  <c r="B128" i="8"/>
  <c r="A125" i="8"/>
  <c r="AQ125" i="8" s="1"/>
  <c r="B124" i="8"/>
  <c r="A121" i="8"/>
  <c r="AQ121" i="8" s="1"/>
  <c r="B120" i="8"/>
  <c r="A117" i="8"/>
  <c r="AQ117" i="8" s="1"/>
  <c r="B116" i="8"/>
  <c r="A113" i="8"/>
  <c r="AQ113" i="8" s="1"/>
  <c r="B112" i="8"/>
  <c r="A219" i="8"/>
  <c r="AQ219" i="8" s="1"/>
  <c r="B195" i="8"/>
  <c r="A180" i="8"/>
  <c r="AQ180" i="8" s="1"/>
  <c r="A146" i="8"/>
  <c r="AQ146" i="8" s="1"/>
  <c r="B145" i="8"/>
  <c r="A138" i="8"/>
  <c r="AQ138" i="8" s="1"/>
  <c r="B137" i="8"/>
  <c r="A130" i="8"/>
  <c r="AQ130" i="8" s="1"/>
  <c r="B129" i="8"/>
  <c r="A120" i="8"/>
  <c r="AQ120" i="8" s="1"/>
  <c r="B119" i="8"/>
  <c r="A115" i="8"/>
  <c r="AQ115" i="8" s="1"/>
  <c r="B114" i="8"/>
  <c r="A110" i="8"/>
  <c r="AQ110" i="8" s="1"/>
  <c r="B109" i="8"/>
  <c r="A106" i="8"/>
  <c r="AQ106" i="8" s="1"/>
  <c r="B105" i="8"/>
  <c r="A102" i="8"/>
  <c r="AQ102" i="8" s="1"/>
  <c r="B101" i="8"/>
  <c r="A98" i="8"/>
  <c r="AQ98" i="8" s="1"/>
  <c r="B97" i="8"/>
  <c r="A94" i="8"/>
  <c r="AQ94" i="8" s="1"/>
  <c r="B93" i="8"/>
  <c r="A90" i="8"/>
  <c r="AQ90" i="8" s="1"/>
  <c r="B89" i="8"/>
  <c r="A86" i="8"/>
  <c r="AQ86" i="8" s="1"/>
  <c r="B85" i="8"/>
  <c r="A82" i="8"/>
  <c r="AQ82" i="8" s="1"/>
  <c r="B81" i="8"/>
  <c r="A78" i="8"/>
  <c r="AQ78" i="8" s="1"/>
  <c r="B77" i="8"/>
  <c r="A74" i="8"/>
  <c r="AQ74" i="8" s="1"/>
  <c r="B73" i="8"/>
  <c r="A70" i="8"/>
  <c r="AQ70" i="8" s="1"/>
  <c r="B69" i="8"/>
  <c r="A66" i="8"/>
  <c r="AQ66" i="8" s="1"/>
  <c r="B65" i="8"/>
  <c r="A203" i="8"/>
  <c r="AQ203" i="8" s="1"/>
  <c r="B187" i="8"/>
  <c r="B164" i="8"/>
  <c r="B159" i="8"/>
  <c r="A158" i="8"/>
  <c r="AQ158" i="8" s="1"/>
  <c r="B157" i="8"/>
  <c r="A143" i="8"/>
  <c r="AQ143" i="8" s="1"/>
  <c r="B142" i="8"/>
  <c r="A135" i="8"/>
  <c r="AQ135" i="8" s="1"/>
  <c r="B134" i="8"/>
  <c r="A127" i="8"/>
  <c r="AQ127" i="8" s="1"/>
  <c r="B126" i="8"/>
  <c r="A124" i="8"/>
  <c r="AQ124" i="8" s="1"/>
  <c r="B123" i="8"/>
  <c r="A119" i="8"/>
  <c r="AQ119" i="8" s="1"/>
  <c r="B118" i="8"/>
  <c r="A114" i="8"/>
  <c r="AQ114" i="8" s="1"/>
  <c r="B113" i="8"/>
  <c r="A109" i="8"/>
  <c r="AQ109" i="8" s="1"/>
  <c r="B108" i="8"/>
  <c r="A105" i="8"/>
  <c r="AQ105" i="8" s="1"/>
  <c r="B104" i="8"/>
  <c r="A101" i="8"/>
  <c r="AQ101" i="8" s="1"/>
  <c r="B100" i="8"/>
  <c r="A97" i="8"/>
  <c r="AQ97" i="8" s="1"/>
  <c r="B96" i="8"/>
  <c r="A93" i="8"/>
  <c r="AQ93" i="8" s="1"/>
  <c r="B92" i="8"/>
  <c r="A89" i="8"/>
  <c r="AQ89" i="8" s="1"/>
  <c r="B88" i="8"/>
  <c r="A85" i="8"/>
  <c r="AQ85" i="8" s="1"/>
  <c r="B84" i="8"/>
  <c r="A81" i="8"/>
  <c r="AQ81" i="8" s="1"/>
  <c r="B80" i="8"/>
  <c r="A77" i="8"/>
  <c r="AQ77" i="8" s="1"/>
  <c r="B76" i="8"/>
  <c r="A188" i="8"/>
  <c r="AQ188" i="8" s="1"/>
  <c r="A171" i="8"/>
  <c r="AQ171" i="8" s="1"/>
  <c r="A150" i="8"/>
  <c r="AQ150" i="8" s="1"/>
  <c r="B149" i="8"/>
  <c r="A139" i="8"/>
  <c r="AQ139" i="8" s="1"/>
  <c r="B138" i="8"/>
  <c r="A131" i="8"/>
  <c r="AQ131" i="8" s="1"/>
  <c r="B130" i="8"/>
  <c r="A122" i="8"/>
  <c r="AQ122" i="8" s="1"/>
  <c r="B121" i="8"/>
  <c r="A116" i="8"/>
  <c r="AQ116" i="8" s="1"/>
  <c r="B115" i="8"/>
  <c r="A111" i="8"/>
  <c r="AQ111" i="8" s="1"/>
  <c r="B110" i="8"/>
  <c r="A107" i="8"/>
  <c r="AQ107" i="8" s="1"/>
  <c r="B106" i="8"/>
  <c r="A103" i="8"/>
  <c r="AQ103" i="8" s="1"/>
  <c r="B102" i="8"/>
  <c r="A99" i="8"/>
  <c r="AQ99" i="8" s="1"/>
  <c r="B98" i="8"/>
  <c r="A95" i="8"/>
  <c r="AQ95" i="8" s="1"/>
  <c r="B94" i="8"/>
  <c r="A91" i="8"/>
  <c r="AQ91" i="8" s="1"/>
  <c r="B90" i="8"/>
  <c r="A87" i="8"/>
  <c r="AQ87" i="8" s="1"/>
  <c r="B86" i="8"/>
  <c r="A83" i="8"/>
  <c r="AQ83" i="8" s="1"/>
  <c r="B82" i="8"/>
  <c r="A79" i="8"/>
  <c r="AQ79" i="8" s="1"/>
  <c r="B78" i="8"/>
  <c r="A75" i="8"/>
  <c r="AQ75" i="8" s="1"/>
  <c r="B74" i="8"/>
  <c r="A71" i="8"/>
  <c r="AQ71" i="8" s="1"/>
  <c r="B70" i="8"/>
  <c r="A67" i="8"/>
  <c r="AQ67" i="8" s="1"/>
  <c r="B66" i="8"/>
  <c r="A196" i="8"/>
  <c r="AQ196" i="8" s="1"/>
  <c r="A134" i="8"/>
  <c r="AQ134" i="8" s="1"/>
  <c r="B122" i="8"/>
  <c r="B117" i="8"/>
  <c r="A112" i="8"/>
  <c r="AQ112" i="8" s="1"/>
  <c r="B111" i="8"/>
  <c r="A96" i="8"/>
  <c r="AQ96" i="8" s="1"/>
  <c r="B95" i="8"/>
  <c r="A80" i="8"/>
  <c r="AQ80" i="8" s="1"/>
  <c r="B79" i="8"/>
  <c r="A69" i="8"/>
  <c r="AQ69" i="8" s="1"/>
  <c r="B68" i="8"/>
  <c r="A64" i="8"/>
  <c r="AQ64" i="8" s="1"/>
  <c r="B63" i="8"/>
  <c r="A60" i="8"/>
  <c r="AQ60" i="8" s="1"/>
  <c r="B59" i="8"/>
  <c r="A56" i="8"/>
  <c r="AQ56" i="8" s="1"/>
  <c r="B55" i="8"/>
  <c r="A52" i="8"/>
  <c r="AQ52" i="8" s="1"/>
  <c r="B51" i="8"/>
  <c r="A48" i="8"/>
  <c r="AQ48" i="8" s="1"/>
  <c r="A45" i="8"/>
  <c r="AQ45" i="8" s="1"/>
  <c r="B179" i="8"/>
  <c r="A154" i="8"/>
  <c r="AQ154" i="8" s="1"/>
  <c r="B141" i="8"/>
  <c r="A126" i="8"/>
  <c r="AQ126" i="8" s="1"/>
  <c r="A123" i="8"/>
  <c r="AQ123" i="8" s="1"/>
  <c r="A118" i="8"/>
  <c r="AQ118" i="8" s="1"/>
  <c r="A108" i="8"/>
  <c r="AQ108" i="8" s="1"/>
  <c r="B107" i="8"/>
  <c r="A92" i="8"/>
  <c r="AQ92" i="8" s="1"/>
  <c r="B91" i="8"/>
  <c r="A76" i="8"/>
  <c r="AQ76" i="8" s="1"/>
  <c r="B75" i="8"/>
  <c r="A68" i="8"/>
  <c r="AQ68" i="8" s="1"/>
  <c r="B67" i="8"/>
  <c r="A63" i="8"/>
  <c r="AQ63" i="8" s="1"/>
  <c r="B62" i="8"/>
  <c r="B202" i="8"/>
  <c r="B153" i="8"/>
  <c r="B170" i="8"/>
  <c r="A165" i="8"/>
  <c r="AQ165" i="8" s="1"/>
  <c r="A160" i="8"/>
  <c r="AQ160" i="8" s="1"/>
  <c r="A142" i="8"/>
  <c r="AQ142" i="8" s="1"/>
  <c r="B125" i="8"/>
  <c r="A100" i="8"/>
  <c r="AQ100" i="8" s="1"/>
  <c r="B99" i="8"/>
  <c r="A84" i="8"/>
  <c r="AQ84" i="8" s="1"/>
  <c r="B83" i="8"/>
  <c r="A72" i="8"/>
  <c r="AQ72" i="8" s="1"/>
  <c r="B71" i="8"/>
  <c r="B64" i="8"/>
  <c r="A61" i="8"/>
  <c r="AQ61" i="8" s="1"/>
  <c r="B60" i="8"/>
  <c r="A57" i="8"/>
  <c r="AQ57" i="8" s="1"/>
  <c r="B56" i="8"/>
  <c r="A53" i="8"/>
  <c r="AQ53" i="8" s="1"/>
  <c r="B52" i="8"/>
  <c r="A49" i="8"/>
  <c r="AQ49" i="8" s="1"/>
  <c r="B48" i="8"/>
  <c r="A46" i="8"/>
  <c r="AQ46" i="8" s="1"/>
  <c r="B45" i="8"/>
  <c r="B87" i="8"/>
  <c r="B72" i="8"/>
  <c r="A55" i="8"/>
  <c r="AQ55" i="8" s="1"/>
  <c r="B54" i="8"/>
  <c r="A62" i="8"/>
  <c r="AQ62" i="8" s="1"/>
  <c r="B61" i="8"/>
  <c r="A54" i="8"/>
  <c r="AQ54" i="8" s="1"/>
  <c r="B53" i="8"/>
  <c r="B47" i="8"/>
  <c r="A104" i="8"/>
  <c r="AQ104" i="8" s="1"/>
  <c r="A73" i="8"/>
  <c r="AQ73" i="8" s="1"/>
  <c r="A59" i="8"/>
  <c r="AQ59" i="8" s="1"/>
  <c r="B58" i="8"/>
  <c r="A51" i="8"/>
  <c r="AQ51" i="8" s="1"/>
  <c r="B50" i="8"/>
  <c r="A47" i="8"/>
  <c r="AQ47" i="8" s="1"/>
  <c r="B46" i="8"/>
  <c r="B133" i="8"/>
  <c r="B103" i="8"/>
  <c r="A88" i="8"/>
  <c r="AQ88" i="8" s="1"/>
  <c r="A65" i="8"/>
  <c r="AQ65" i="8" s="1"/>
  <c r="A58" i="8"/>
  <c r="AQ58" i="8" s="1"/>
  <c r="B57" i="8"/>
  <c r="A50" i="8"/>
  <c r="AQ50" i="8" s="1"/>
  <c r="B49" i="8"/>
  <c r="B44" i="8"/>
  <c r="A44" i="8"/>
  <c r="AQ44" i="8" s="1"/>
  <c r="D44" i="8" a="1"/>
  <c r="I24" i="3"/>
  <c r="I16" i="3"/>
  <c r="R131" i="4" l="1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134" i="4"/>
  <c r="R129" i="4"/>
  <c r="R124" i="4"/>
  <c r="R118" i="4"/>
  <c r="R113" i="4"/>
  <c r="R108" i="4"/>
  <c r="R102" i="4"/>
  <c r="R97" i="4"/>
  <c r="R92" i="4"/>
  <c r="R86" i="4"/>
  <c r="R81" i="4"/>
  <c r="R76" i="4"/>
  <c r="R70" i="4"/>
  <c r="R65" i="4"/>
  <c r="R60" i="4"/>
  <c r="R54" i="4"/>
  <c r="R49" i="4"/>
  <c r="R44" i="4"/>
  <c r="R38" i="4"/>
  <c r="R33" i="4"/>
  <c r="R28" i="4"/>
  <c r="R130" i="4"/>
  <c r="R125" i="4"/>
  <c r="R120" i="4"/>
  <c r="R114" i="4"/>
  <c r="R109" i="4"/>
  <c r="R104" i="4"/>
  <c r="R98" i="4"/>
  <c r="R93" i="4"/>
  <c r="R88" i="4"/>
  <c r="R82" i="4"/>
  <c r="R77" i="4"/>
  <c r="R72" i="4"/>
  <c r="R66" i="4"/>
  <c r="R61" i="4"/>
  <c r="R56" i="4"/>
  <c r="R50" i="4"/>
  <c r="R45" i="4"/>
  <c r="R40" i="4"/>
  <c r="R34" i="4"/>
  <c r="R29" i="4"/>
  <c r="R24" i="4"/>
  <c r="R128" i="4"/>
  <c r="R117" i="4"/>
  <c r="R106" i="4"/>
  <c r="R96" i="4"/>
  <c r="R85" i="4"/>
  <c r="R74" i="4"/>
  <c r="R64" i="4"/>
  <c r="R53" i="4"/>
  <c r="R42" i="4"/>
  <c r="R32" i="4"/>
  <c r="R126" i="4"/>
  <c r="R116" i="4"/>
  <c r="R105" i="4"/>
  <c r="R94" i="4"/>
  <c r="R84" i="4"/>
  <c r="R73" i="4"/>
  <c r="R62" i="4"/>
  <c r="R52" i="4"/>
  <c r="R41" i="4"/>
  <c r="R30" i="4"/>
  <c r="R133" i="4"/>
  <c r="R122" i="4"/>
  <c r="R112" i="4"/>
  <c r="R101" i="4"/>
  <c r="R90" i="4"/>
  <c r="R80" i="4"/>
  <c r="R69" i="4"/>
  <c r="R58" i="4"/>
  <c r="R48" i="4"/>
  <c r="R37" i="4"/>
  <c r="R26" i="4"/>
  <c r="R132" i="4"/>
  <c r="R121" i="4"/>
  <c r="R110" i="4"/>
  <c r="R100" i="4"/>
  <c r="R89" i="4"/>
  <c r="R78" i="4"/>
  <c r="R68" i="4"/>
  <c r="R57" i="4"/>
  <c r="R46" i="4"/>
  <c r="R36" i="4"/>
  <c r="R25" i="4"/>
  <c r="D344" i="8"/>
  <c r="AS344" i="8" s="1"/>
  <c r="D340" i="8"/>
  <c r="AS340" i="8" s="1"/>
  <c r="D336" i="8"/>
  <c r="AS336" i="8" s="1"/>
  <c r="D332" i="8"/>
  <c r="AS332" i="8" s="1"/>
  <c r="D328" i="8"/>
  <c r="AS328" i="8" s="1"/>
  <c r="D324" i="8"/>
  <c r="AS324" i="8" s="1"/>
  <c r="D320" i="8"/>
  <c r="AS320" i="8" s="1"/>
  <c r="D316" i="8"/>
  <c r="AS316" i="8" s="1"/>
  <c r="D312" i="8"/>
  <c r="AS312" i="8" s="1"/>
  <c r="D308" i="8"/>
  <c r="AS308" i="8" s="1"/>
  <c r="D304" i="8"/>
  <c r="AS304" i="8" s="1"/>
  <c r="D300" i="8"/>
  <c r="AS300" i="8" s="1"/>
  <c r="D296" i="8"/>
  <c r="AS296" i="8" s="1"/>
  <c r="D292" i="8"/>
  <c r="AS292" i="8" s="1"/>
  <c r="D288" i="8"/>
  <c r="AS288" i="8" s="1"/>
  <c r="D284" i="8"/>
  <c r="AS284" i="8" s="1"/>
  <c r="D280" i="8"/>
  <c r="AS280" i="8" s="1"/>
  <c r="D276" i="8"/>
  <c r="AS276" i="8" s="1"/>
  <c r="D272" i="8"/>
  <c r="AS272" i="8" s="1"/>
  <c r="D268" i="8"/>
  <c r="AS268" i="8" s="1"/>
  <c r="D264" i="8"/>
  <c r="AS264" i="8" s="1"/>
  <c r="D260" i="8"/>
  <c r="AS260" i="8" s="1"/>
  <c r="D256" i="8"/>
  <c r="AS256" i="8" s="1"/>
  <c r="D252" i="8"/>
  <c r="AS252" i="8" s="1"/>
  <c r="D248" i="8"/>
  <c r="AS248" i="8" s="1"/>
  <c r="D244" i="8"/>
  <c r="AS244" i="8" s="1"/>
  <c r="D240" i="8"/>
  <c r="AS240" i="8" s="1"/>
  <c r="D236" i="8"/>
  <c r="AS236" i="8" s="1"/>
  <c r="D232" i="8"/>
  <c r="AS232" i="8" s="1"/>
  <c r="D228" i="8"/>
  <c r="AS228" i="8" s="1"/>
  <c r="D224" i="8"/>
  <c r="AS224" i="8" s="1"/>
  <c r="D220" i="8"/>
  <c r="AS220" i="8" s="1"/>
  <c r="D216" i="8"/>
  <c r="AS216" i="8" s="1"/>
  <c r="D212" i="8"/>
  <c r="AS212" i="8" s="1"/>
  <c r="D208" i="8"/>
  <c r="AS208" i="8" s="1"/>
  <c r="D204" i="8"/>
  <c r="AS204" i="8" s="1"/>
  <c r="D200" i="8"/>
  <c r="AS200" i="8" s="1"/>
  <c r="D196" i="8"/>
  <c r="AS196" i="8" s="1"/>
  <c r="D192" i="8"/>
  <c r="AS192" i="8" s="1"/>
  <c r="D188" i="8"/>
  <c r="AS188" i="8" s="1"/>
  <c r="D184" i="8"/>
  <c r="AS184" i="8" s="1"/>
  <c r="D180" i="8"/>
  <c r="AS180" i="8" s="1"/>
  <c r="D176" i="8"/>
  <c r="AS176" i="8" s="1"/>
  <c r="D172" i="8"/>
  <c r="AS172" i="8" s="1"/>
  <c r="D168" i="8"/>
  <c r="AS168" i="8" s="1"/>
  <c r="D164" i="8"/>
  <c r="AS164" i="8" s="1"/>
  <c r="D160" i="8"/>
  <c r="AS160" i="8" s="1"/>
  <c r="D156" i="8"/>
  <c r="AS156" i="8" s="1"/>
  <c r="D152" i="8"/>
  <c r="AS152" i="8" s="1"/>
  <c r="D148" i="8"/>
  <c r="AS148" i="8" s="1"/>
  <c r="D144" i="8"/>
  <c r="AS144" i="8" s="1"/>
  <c r="D140" i="8"/>
  <c r="AS140" i="8" s="1"/>
  <c r="D136" i="8"/>
  <c r="AS136" i="8" s="1"/>
  <c r="D132" i="8"/>
  <c r="AS132" i="8" s="1"/>
  <c r="D128" i="8"/>
  <c r="AS128" i="8" s="1"/>
  <c r="D124" i="8"/>
  <c r="AS124" i="8" s="1"/>
  <c r="D120" i="8"/>
  <c r="AS120" i="8" s="1"/>
  <c r="D116" i="8"/>
  <c r="AS116" i="8" s="1"/>
  <c r="D112" i="8"/>
  <c r="AS112" i="8" s="1"/>
  <c r="D108" i="8"/>
  <c r="AS108" i="8" s="1"/>
  <c r="D104" i="8"/>
  <c r="AS104" i="8" s="1"/>
  <c r="D100" i="8"/>
  <c r="AS100" i="8" s="1"/>
  <c r="D96" i="8"/>
  <c r="AS96" i="8" s="1"/>
  <c r="D92" i="8"/>
  <c r="AS92" i="8" s="1"/>
  <c r="D88" i="8"/>
  <c r="AS88" i="8" s="1"/>
  <c r="D84" i="8"/>
  <c r="AS84" i="8" s="1"/>
  <c r="D80" i="8"/>
  <c r="AS80" i="8" s="1"/>
  <c r="D76" i="8"/>
  <c r="AS76" i="8" s="1"/>
  <c r="D72" i="8"/>
  <c r="AS72" i="8" s="1"/>
  <c r="D68" i="8"/>
  <c r="AS68" i="8" s="1"/>
  <c r="D64" i="8"/>
  <c r="AS64" i="8" s="1"/>
  <c r="D60" i="8"/>
  <c r="AS60" i="8" s="1"/>
  <c r="D56" i="8"/>
  <c r="AS56" i="8" s="1"/>
  <c r="D52" i="8"/>
  <c r="AS52" i="8" s="1"/>
  <c r="D48" i="8"/>
  <c r="AS48" i="8" s="1"/>
  <c r="D44" i="8"/>
  <c r="AS44" i="8" s="1"/>
  <c r="D342" i="8"/>
  <c r="AS342" i="8" s="1"/>
  <c r="D337" i="8"/>
  <c r="AS337" i="8" s="1"/>
  <c r="D331" i="8"/>
  <c r="AS331" i="8" s="1"/>
  <c r="D326" i="8"/>
  <c r="AS326" i="8" s="1"/>
  <c r="D321" i="8"/>
  <c r="AS321" i="8" s="1"/>
  <c r="D315" i="8"/>
  <c r="AS315" i="8" s="1"/>
  <c r="D310" i="8"/>
  <c r="AS310" i="8" s="1"/>
  <c r="D305" i="8"/>
  <c r="AS305" i="8" s="1"/>
  <c r="D299" i="8"/>
  <c r="AS299" i="8" s="1"/>
  <c r="D294" i="8"/>
  <c r="AS294" i="8" s="1"/>
  <c r="D289" i="8"/>
  <c r="AS289" i="8" s="1"/>
  <c r="D283" i="8"/>
  <c r="AS283" i="8" s="1"/>
  <c r="D278" i="8"/>
  <c r="AS278" i="8" s="1"/>
  <c r="D273" i="8"/>
  <c r="AS273" i="8" s="1"/>
  <c r="D267" i="8"/>
  <c r="AS267" i="8" s="1"/>
  <c r="D262" i="8"/>
  <c r="AS262" i="8" s="1"/>
  <c r="D257" i="8"/>
  <c r="AS257" i="8" s="1"/>
  <c r="D251" i="8"/>
  <c r="AS251" i="8" s="1"/>
  <c r="D246" i="8"/>
  <c r="AS246" i="8" s="1"/>
  <c r="D241" i="8"/>
  <c r="AS241" i="8" s="1"/>
  <c r="D235" i="8"/>
  <c r="AS235" i="8" s="1"/>
  <c r="D230" i="8"/>
  <c r="AS230" i="8" s="1"/>
  <c r="D225" i="8"/>
  <c r="AS225" i="8" s="1"/>
  <c r="D219" i="8"/>
  <c r="AS219" i="8" s="1"/>
  <c r="D214" i="8"/>
  <c r="AS214" i="8" s="1"/>
  <c r="D209" i="8"/>
  <c r="AS209" i="8" s="1"/>
  <c r="D203" i="8"/>
  <c r="AS203" i="8" s="1"/>
  <c r="D198" i="8"/>
  <c r="AS198" i="8" s="1"/>
  <c r="D193" i="8"/>
  <c r="AS193" i="8" s="1"/>
  <c r="D187" i="8"/>
  <c r="AS187" i="8" s="1"/>
  <c r="D182" i="8"/>
  <c r="AS182" i="8" s="1"/>
  <c r="D177" i="8"/>
  <c r="AS177" i="8" s="1"/>
  <c r="D171" i="8"/>
  <c r="AS171" i="8" s="1"/>
  <c r="D166" i="8"/>
  <c r="AS166" i="8" s="1"/>
  <c r="D161" i="8"/>
  <c r="AS161" i="8" s="1"/>
  <c r="D155" i="8"/>
  <c r="AS155" i="8" s="1"/>
  <c r="D150" i="8"/>
  <c r="AS150" i="8" s="1"/>
  <c r="D145" i="8"/>
  <c r="AS145" i="8" s="1"/>
  <c r="D139" i="8"/>
  <c r="AS139" i="8" s="1"/>
  <c r="D134" i="8"/>
  <c r="AS134" i="8" s="1"/>
  <c r="D129" i="8"/>
  <c r="AS129" i="8" s="1"/>
  <c r="D123" i="8"/>
  <c r="AS123" i="8" s="1"/>
  <c r="D118" i="8"/>
  <c r="AS118" i="8" s="1"/>
  <c r="D113" i="8"/>
  <c r="AS113" i="8" s="1"/>
  <c r="D107" i="8"/>
  <c r="AS107" i="8" s="1"/>
  <c r="D102" i="8"/>
  <c r="AS102" i="8" s="1"/>
  <c r="D97" i="8"/>
  <c r="AS97" i="8" s="1"/>
  <c r="D91" i="8"/>
  <c r="AS91" i="8" s="1"/>
  <c r="D86" i="8"/>
  <c r="AS86" i="8" s="1"/>
  <c r="D81" i="8"/>
  <c r="AS81" i="8" s="1"/>
  <c r="D75" i="8"/>
  <c r="AS75" i="8" s="1"/>
  <c r="D70" i="8"/>
  <c r="AS70" i="8" s="1"/>
  <c r="D65" i="8"/>
  <c r="AS65" i="8" s="1"/>
  <c r="D59" i="8"/>
  <c r="AS59" i="8" s="1"/>
  <c r="D54" i="8"/>
  <c r="AS54" i="8" s="1"/>
  <c r="D49" i="8"/>
  <c r="AS49" i="8" s="1"/>
  <c r="D341" i="8"/>
  <c r="AS341" i="8" s="1"/>
  <c r="D334" i="8"/>
  <c r="AS334" i="8" s="1"/>
  <c r="D327" i="8"/>
  <c r="AS327" i="8" s="1"/>
  <c r="D319" i="8"/>
  <c r="AS319" i="8" s="1"/>
  <c r="D313" i="8"/>
  <c r="AS313" i="8" s="1"/>
  <c r="D306" i="8"/>
  <c r="AS306" i="8" s="1"/>
  <c r="D298" i="8"/>
  <c r="AS298" i="8" s="1"/>
  <c r="D291" i="8"/>
  <c r="AS291" i="8" s="1"/>
  <c r="D285" i="8"/>
  <c r="AS285" i="8" s="1"/>
  <c r="D277" i="8"/>
  <c r="AS277" i="8" s="1"/>
  <c r="D270" i="8"/>
  <c r="AS270" i="8" s="1"/>
  <c r="D263" i="8"/>
  <c r="AS263" i="8" s="1"/>
  <c r="D255" i="8"/>
  <c r="AS255" i="8" s="1"/>
  <c r="D249" i="8"/>
  <c r="AS249" i="8" s="1"/>
  <c r="D242" i="8"/>
  <c r="AS242" i="8" s="1"/>
  <c r="D234" i="8"/>
  <c r="AS234" i="8" s="1"/>
  <c r="D227" i="8"/>
  <c r="AS227" i="8" s="1"/>
  <c r="D221" i="8"/>
  <c r="AS221" i="8" s="1"/>
  <c r="D213" i="8"/>
  <c r="AS213" i="8" s="1"/>
  <c r="D206" i="8"/>
  <c r="AS206" i="8" s="1"/>
  <c r="D199" i="8"/>
  <c r="AS199" i="8" s="1"/>
  <c r="D191" i="8"/>
  <c r="AS191" i="8" s="1"/>
  <c r="D185" i="8"/>
  <c r="AS185" i="8" s="1"/>
  <c r="D178" i="8"/>
  <c r="AS178" i="8" s="1"/>
  <c r="D170" i="8"/>
  <c r="AS170" i="8" s="1"/>
  <c r="D163" i="8"/>
  <c r="AS163" i="8" s="1"/>
  <c r="D157" i="8"/>
  <c r="AS157" i="8" s="1"/>
  <c r="D149" i="8"/>
  <c r="AS149" i="8" s="1"/>
  <c r="D142" i="8"/>
  <c r="AS142" i="8" s="1"/>
  <c r="D135" i="8"/>
  <c r="AS135" i="8" s="1"/>
  <c r="D127" i="8"/>
  <c r="AS127" i="8" s="1"/>
  <c r="D121" i="8"/>
  <c r="AS121" i="8" s="1"/>
  <c r="D114" i="8"/>
  <c r="AS114" i="8" s="1"/>
  <c r="D106" i="8"/>
  <c r="AS106" i="8" s="1"/>
  <c r="D99" i="8"/>
  <c r="AS99" i="8" s="1"/>
  <c r="D93" i="8"/>
  <c r="AS93" i="8" s="1"/>
  <c r="D85" i="8"/>
  <c r="AS85" i="8" s="1"/>
  <c r="D78" i="8"/>
  <c r="AS78" i="8" s="1"/>
  <c r="D71" i="8"/>
  <c r="AS71" i="8" s="1"/>
  <c r="D63" i="8"/>
  <c r="AS63" i="8" s="1"/>
  <c r="D57" i="8"/>
  <c r="AS57" i="8" s="1"/>
  <c r="D50" i="8"/>
  <c r="AS50" i="8" s="1"/>
  <c r="D197" i="8"/>
  <c r="AS197" i="8" s="1"/>
  <c r="D169" i="8"/>
  <c r="AS169" i="8" s="1"/>
  <c r="D154" i="8"/>
  <c r="AS154" i="8" s="1"/>
  <c r="D141" i="8"/>
  <c r="AS141" i="8" s="1"/>
  <c r="D133" i="8"/>
  <c r="AS133" i="8" s="1"/>
  <c r="D119" i="8"/>
  <c r="AS119" i="8" s="1"/>
  <c r="D111" i="8"/>
  <c r="AS111" i="8" s="1"/>
  <c r="D98" i="8"/>
  <c r="AS98" i="8" s="1"/>
  <c r="D90" i="8"/>
  <c r="AS90" i="8" s="1"/>
  <c r="D77" i="8"/>
  <c r="AS77" i="8" s="1"/>
  <c r="D69" i="8"/>
  <c r="AS69" i="8" s="1"/>
  <c r="D62" i="8"/>
  <c r="AS62" i="8" s="1"/>
  <c r="D55" i="8"/>
  <c r="AS55" i="8" s="1"/>
  <c r="D339" i="8"/>
  <c r="AS339" i="8" s="1"/>
  <c r="D333" i="8"/>
  <c r="AS333" i="8" s="1"/>
  <c r="D325" i="8"/>
  <c r="AS325" i="8" s="1"/>
  <c r="D318" i="8"/>
  <c r="AS318" i="8" s="1"/>
  <c r="D311" i="8"/>
  <c r="AS311" i="8" s="1"/>
  <c r="D303" i="8"/>
  <c r="AS303" i="8" s="1"/>
  <c r="D297" i="8"/>
  <c r="AS297" i="8" s="1"/>
  <c r="D290" i="8"/>
  <c r="AS290" i="8" s="1"/>
  <c r="D282" i="8"/>
  <c r="AS282" i="8" s="1"/>
  <c r="D275" i="8"/>
  <c r="AS275" i="8" s="1"/>
  <c r="D269" i="8"/>
  <c r="AS269" i="8" s="1"/>
  <c r="D261" i="8"/>
  <c r="AS261" i="8" s="1"/>
  <c r="D254" i="8"/>
  <c r="AS254" i="8" s="1"/>
  <c r="D247" i="8"/>
  <c r="AS247" i="8" s="1"/>
  <c r="D239" i="8"/>
  <c r="AS239" i="8" s="1"/>
  <c r="D233" i="8"/>
  <c r="AS233" i="8" s="1"/>
  <c r="D226" i="8"/>
  <c r="AS226" i="8" s="1"/>
  <c r="D218" i="8"/>
  <c r="AS218" i="8" s="1"/>
  <c r="D211" i="8"/>
  <c r="AS211" i="8" s="1"/>
  <c r="D205" i="8"/>
  <c r="AS205" i="8" s="1"/>
  <c r="D190" i="8"/>
  <c r="AS190" i="8" s="1"/>
  <c r="D183" i="8"/>
  <c r="AS183" i="8" s="1"/>
  <c r="D175" i="8"/>
  <c r="AS175" i="8" s="1"/>
  <c r="D162" i="8"/>
  <c r="AS162" i="8" s="1"/>
  <c r="D147" i="8"/>
  <c r="AS147" i="8" s="1"/>
  <c r="D126" i="8"/>
  <c r="AS126" i="8" s="1"/>
  <c r="D105" i="8"/>
  <c r="AS105" i="8" s="1"/>
  <c r="D83" i="8"/>
  <c r="AS83" i="8" s="1"/>
  <c r="D47" i="8"/>
  <c r="AS47" i="8" s="1"/>
  <c r="D338" i="8"/>
  <c r="AS338" i="8" s="1"/>
  <c r="D330" i="8"/>
  <c r="AS330" i="8" s="1"/>
  <c r="D323" i="8"/>
  <c r="AS323" i="8" s="1"/>
  <c r="D317" i="8"/>
  <c r="AS317" i="8" s="1"/>
  <c r="D309" i="8"/>
  <c r="AS309" i="8" s="1"/>
  <c r="D302" i="8"/>
  <c r="AS302" i="8" s="1"/>
  <c r="D295" i="8"/>
  <c r="AS295" i="8" s="1"/>
  <c r="D287" i="8"/>
  <c r="AS287" i="8" s="1"/>
  <c r="D281" i="8"/>
  <c r="AS281" i="8" s="1"/>
  <c r="D274" i="8"/>
  <c r="AS274" i="8" s="1"/>
  <c r="D266" i="8"/>
  <c r="AS266" i="8" s="1"/>
  <c r="D259" i="8"/>
  <c r="AS259" i="8" s="1"/>
  <c r="D253" i="8"/>
  <c r="AS253" i="8" s="1"/>
  <c r="D245" i="8"/>
  <c r="AS245" i="8" s="1"/>
  <c r="D238" i="8"/>
  <c r="AS238" i="8" s="1"/>
  <c r="D231" i="8"/>
  <c r="AS231" i="8" s="1"/>
  <c r="D223" i="8"/>
  <c r="AS223" i="8" s="1"/>
  <c r="D217" i="8"/>
  <c r="AS217" i="8" s="1"/>
  <c r="D210" i="8"/>
  <c r="AS210" i="8" s="1"/>
  <c r="D202" i="8"/>
  <c r="AS202" i="8" s="1"/>
  <c r="D195" i="8"/>
  <c r="AS195" i="8" s="1"/>
  <c r="D189" i="8"/>
  <c r="AS189" i="8" s="1"/>
  <c r="D181" i="8"/>
  <c r="AS181" i="8" s="1"/>
  <c r="D174" i="8"/>
  <c r="AS174" i="8" s="1"/>
  <c r="D167" i="8"/>
  <c r="AS167" i="8" s="1"/>
  <c r="D159" i="8"/>
  <c r="AS159" i="8" s="1"/>
  <c r="D153" i="8"/>
  <c r="AS153" i="8" s="1"/>
  <c r="D146" i="8"/>
  <c r="AS146" i="8" s="1"/>
  <c r="D138" i="8"/>
  <c r="AS138" i="8" s="1"/>
  <c r="D131" i="8"/>
  <c r="AS131" i="8" s="1"/>
  <c r="D125" i="8"/>
  <c r="AS125" i="8" s="1"/>
  <c r="D343" i="8"/>
  <c r="AS343" i="8" s="1"/>
  <c r="D335" i="8"/>
  <c r="AS335" i="8" s="1"/>
  <c r="D329" i="8"/>
  <c r="AS329" i="8" s="1"/>
  <c r="D322" i="8"/>
  <c r="AS322" i="8" s="1"/>
  <c r="D314" i="8"/>
  <c r="AS314" i="8" s="1"/>
  <c r="D307" i="8"/>
  <c r="AS307" i="8" s="1"/>
  <c r="D301" i="8"/>
  <c r="AS301" i="8" s="1"/>
  <c r="D293" i="8"/>
  <c r="AS293" i="8" s="1"/>
  <c r="D286" i="8"/>
  <c r="AS286" i="8" s="1"/>
  <c r="D279" i="8"/>
  <c r="AS279" i="8" s="1"/>
  <c r="D271" i="8"/>
  <c r="AS271" i="8" s="1"/>
  <c r="D265" i="8"/>
  <c r="AS265" i="8" s="1"/>
  <c r="D258" i="8"/>
  <c r="AS258" i="8" s="1"/>
  <c r="D250" i="8"/>
  <c r="AS250" i="8" s="1"/>
  <c r="D243" i="8"/>
  <c r="AS243" i="8" s="1"/>
  <c r="D237" i="8"/>
  <c r="AS237" i="8" s="1"/>
  <c r="D229" i="8"/>
  <c r="AS229" i="8" s="1"/>
  <c r="D222" i="8"/>
  <c r="AS222" i="8" s="1"/>
  <c r="D215" i="8"/>
  <c r="AS215" i="8" s="1"/>
  <c r="D207" i="8"/>
  <c r="AS207" i="8" s="1"/>
  <c r="D201" i="8"/>
  <c r="AS201" i="8" s="1"/>
  <c r="D194" i="8"/>
  <c r="AS194" i="8" s="1"/>
  <c r="D186" i="8"/>
  <c r="AS186" i="8" s="1"/>
  <c r="D179" i="8"/>
  <c r="AS179" i="8" s="1"/>
  <c r="D173" i="8"/>
  <c r="AS173" i="8" s="1"/>
  <c r="D165" i="8"/>
  <c r="AS165" i="8" s="1"/>
  <c r="D158" i="8"/>
  <c r="AS158" i="8" s="1"/>
  <c r="D151" i="8"/>
  <c r="AS151" i="8" s="1"/>
  <c r="D143" i="8"/>
  <c r="AS143" i="8" s="1"/>
  <c r="D137" i="8"/>
  <c r="AS137" i="8" s="1"/>
  <c r="D130" i="8"/>
  <c r="AS130" i="8" s="1"/>
  <c r="D122" i="8"/>
  <c r="AS122" i="8" s="1"/>
  <c r="D115" i="8"/>
  <c r="AS115" i="8" s="1"/>
  <c r="D109" i="8"/>
  <c r="AS109" i="8" s="1"/>
  <c r="D101" i="8"/>
  <c r="AS101" i="8" s="1"/>
  <c r="D94" i="8"/>
  <c r="AS94" i="8" s="1"/>
  <c r="D87" i="8"/>
  <c r="AS87" i="8" s="1"/>
  <c r="D79" i="8"/>
  <c r="AS79" i="8" s="1"/>
  <c r="D73" i="8"/>
  <c r="AS73" i="8" s="1"/>
  <c r="D66" i="8"/>
  <c r="AS66" i="8" s="1"/>
  <c r="D58" i="8"/>
  <c r="AS58" i="8" s="1"/>
  <c r="D51" i="8"/>
  <c r="AS51" i="8" s="1"/>
  <c r="D45" i="8"/>
  <c r="AS45" i="8" s="1"/>
  <c r="D95" i="8"/>
  <c r="AS95" i="8" s="1"/>
  <c r="D67" i="8"/>
  <c r="AS67" i="8" s="1"/>
  <c r="D117" i="8"/>
  <c r="AS117" i="8" s="1"/>
  <c r="D89" i="8"/>
  <c r="AS89" i="8" s="1"/>
  <c r="D61" i="8"/>
  <c r="AS61" i="8" s="1"/>
  <c r="D110" i="8"/>
  <c r="AS110" i="8" s="1"/>
  <c r="D82" i="8"/>
  <c r="AS82" i="8" s="1"/>
  <c r="D53" i="8"/>
  <c r="AS53" i="8" s="1"/>
  <c r="D103" i="8"/>
  <c r="AS103" i="8" s="1"/>
  <c r="D74" i="8"/>
  <c r="AS74" i="8" s="1"/>
  <c r="D46" i="8"/>
  <c r="AS46" i="8" s="1"/>
  <c r="J16" i="7"/>
  <c r="I18" i="7"/>
  <c r="B7" i="8"/>
  <c r="B6" i="6"/>
  <c r="V18" i="4"/>
  <c r="V16" i="4"/>
  <c r="V14" i="4"/>
  <c r="V9" i="4"/>
  <c r="B8" i="8"/>
  <c r="B6" i="7"/>
  <c r="B6" i="5"/>
  <c r="V17" i="4"/>
  <c r="V15" i="4"/>
  <c r="V11" i="4"/>
  <c r="V7" i="4"/>
  <c r="Q17" i="3"/>
  <c r="Q13" i="3"/>
  <c r="Q11" i="3"/>
  <c r="Q8" i="3"/>
  <c r="Q7" i="3"/>
  <c r="J8" i="2"/>
  <c r="V12" i="4"/>
  <c r="V8" i="4"/>
  <c r="Q18" i="3"/>
  <c r="Q14" i="3"/>
  <c r="J7" i="2"/>
  <c r="B6" i="8"/>
  <c r="V19" i="4"/>
  <c r="V13" i="4"/>
  <c r="Q10" i="3"/>
  <c r="Q15" i="3"/>
  <c r="Q9" i="3"/>
  <c r="V10" i="4"/>
  <c r="Q16" i="3"/>
  <c r="Q12" i="3"/>
  <c r="H7" i="4"/>
  <c r="H20" i="3"/>
  <c r="C12" i="3"/>
  <c r="C35" i="3"/>
  <c r="H18" i="4"/>
  <c r="C19" i="3"/>
  <c r="C20" i="6"/>
  <c r="H34" i="3"/>
  <c r="C38" i="3"/>
  <c r="C19" i="5"/>
  <c r="H28" i="3"/>
  <c r="C24" i="1"/>
  <c r="C23" i="7"/>
  <c r="N9" i="3"/>
  <c r="G11" i="2"/>
  <c r="C26" i="3"/>
  <c r="H25" i="4"/>
  <c r="M20" i="3"/>
  <c r="C11" i="2"/>
  <c r="G32" i="4"/>
  <c r="H12" i="3"/>
  <c r="M27" i="3"/>
  <c r="G46" i="4"/>
  <c r="C16" i="8" l="1"/>
  <c r="N24" i="3"/>
  <c r="C15" i="8"/>
  <c r="C21" i="8" s="1"/>
  <c r="D24" i="8"/>
  <c r="C17" i="8"/>
  <c r="J17" i="7"/>
  <c r="I19" i="7"/>
  <c r="G55" i="4"/>
  <c r="D13" i="7"/>
  <c r="D16" i="7"/>
  <c r="D9" i="4"/>
  <c r="H50" i="4"/>
  <c r="H9" i="4"/>
  <c r="S9" i="4"/>
  <c r="D12" i="6"/>
  <c r="G21" i="4"/>
  <c r="H26" i="4"/>
  <c r="D16" i="3"/>
  <c r="D12" i="5"/>
  <c r="C34" i="3"/>
  <c r="H29" i="4"/>
  <c r="D12" i="7"/>
  <c r="C33" i="3"/>
  <c r="S7" i="4"/>
  <c r="D14" i="6"/>
  <c r="D15" i="7"/>
  <c r="D11" i="7"/>
  <c r="D18" i="7"/>
  <c r="D14" i="7"/>
  <c r="H8" i="4"/>
  <c r="H37" i="4"/>
  <c r="D9" i="3"/>
  <c r="N7" i="3"/>
  <c r="D14" i="5"/>
  <c r="D16" i="5"/>
  <c r="D16" i="6"/>
  <c r="D27" i="8"/>
  <c r="G12" i="4"/>
  <c r="H27" i="4"/>
  <c r="D15" i="6"/>
  <c r="D13" i="5"/>
  <c r="D25" i="8"/>
  <c r="D17" i="6"/>
  <c r="N8" i="3"/>
  <c r="D8" i="4"/>
  <c r="S8" i="4"/>
  <c r="D7" i="4"/>
  <c r="C43" i="8"/>
  <c r="D26" i="8"/>
  <c r="H17" i="4"/>
  <c r="D29" i="8"/>
  <c r="S10" i="4"/>
  <c r="D15" i="5"/>
  <c r="D13" i="6"/>
  <c r="H16" i="4"/>
  <c r="G40" i="4"/>
  <c r="C44" i="8" a="1"/>
  <c r="O44" i="8" a="1"/>
  <c r="D11" i="6"/>
  <c r="D30" i="8"/>
  <c r="D17" i="7"/>
  <c r="H28" i="4"/>
  <c r="D11" i="5"/>
  <c r="K44" i="8" a="1"/>
  <c r="H36" i="4"/>
  <c r="D19" i="7"/>
  <c r="R13" i="4"/>
  <c r="D28" i="8"/>
  <c r="H52" i="4"/>
  <c r="N44" i="8" a="1"/>
  <c r="G44" i="8" a="1"/>
  <c r="J44" i="8" a="1"/>
  <c r="L44" i="8" a="1"/>
  <c r="M44" i="8" a="1"/>
  <c r="P44" i="8" a="1"/>
  <c r="H44" i="8" a="1"/>
  <c r="R44" i="8" a="1"/>
  <c r="Q44" i="8" a="1"/>
  <c r="I44" i="8" a="1"/>
  <c r="Q343" i="8" l="1"/>
  <c r="Q339" i="8"/>
  <c r="Q335" i="8"/>
  <c r="Q331" i="8"/>
  <c r="Q327" i="8"/>
  <c r="Q323" i="8"/>
  <c r="Q319" i="8"/>
  <c r="Q315" i="8"/>
  <c r="Q311" i="8"/>
  <c r="Q307" i="8"/>
  <c r="Q303" i="8"/>
  <c r="Q299" i="8"/>
  <c r="Q295" i="8"/>
  <c r="Q291" i="8"/>
  <c r="Q287" i="8"/>
  <c r="Q283" i="8"/>
  <c r="Q279" i="8"/>
  <c r="Q275" i="8"/>
  <c r="Q271" i="8"/>
  <c r="Q267" i="8"/>
  <c r="Q263" i="8"/>
  <c r="Q259" i="8"/>
  <c r="Q255" i="8"/>
  <c r="Q251" i="8"/>
  <c r="Q247" i="8"/>
  <c r="Q243" i="8"/>
  <c r="Q239" i="8"/>
  <c r="Q235" i="8"/>
  <c r="Q231" i="8"/>
  <c r="Q227" i="8"/>
  <c r="Q223" i="8"/>
  <c r="Q219" i="8"/>
  <c r="Q215" i="8"/>
  <c r="Q211" i="8"/>
  <c r="Q207" i="8"/>
  <c r="Q203" i="8"/>
  <c r="Q199" i="8"/>
  <c r="Q195" i="8"/>
  <c r="Q191" i="8"/>
  <c r="Q187" i="8"/>
  <c r="Q183" i="8"/>
  <c r="Q179" i="8"/>
  <c r="Q175" i="8"/>
  <c r="Q171" i="8"/>
  <c r="Q167" i="8"/>
  <c r="Q163" i="8"/>
  <c r="Q159" i="8"/>
  <c r="Q155" i="8"/>
  <c r="Q151" i="8"/>
  <c r="Q147" i="8"/>
  <c r="Q143" i="8"/>
  <c r="Q139" i="8"/>
  <c r="Q135" i="8"/>
  <c r="Q131" i="8"/>
  <c r="Q127" i="8"/>
  <c r="Q123" i="8"/>
  <c r="Q119" i="8"/>
  <c r="Q115" i="8"/>
  <c r="Q111" i="8"/>
  <c r="Q107" i="8"/>
  <c r="Q103" i="8"/>
  <c r="Q99" i="8"/>
  <c r="Q95" i="8"/>
  <c r="Q91" i="8"/>
  <c r="Q87" i="8"/>
  <c r="Q83" i="8"/>
  <c r="Q79" i="8"/>
  <c r="Q75" i="8"/>
  <c r="Q71" i="8"/>
  <c r="Q67" i="8"/>
  <c r="Q63" i="8"/>
  <c r="Q59" i="8"/>
  <c r="Q55" i="8"/>
  <c r="Q51" i="8"/>
  <c r="Q47" i="8"/>
  <c r="Q344" i="8"/>
  <c r="Q338" i="8"/>
  <c r="Q333" i="8"/>
  <c r="Q328" i="8"/>
  <c r="Q322" i="8"/>
  <c r="Q317" i="8"/>
  <c r="Q312" i="8"/>
  <c r="Q306" i="8"/>
  <c r="Q301" i="8"/>
  <c r="Q296" i="8"/>
  <c r="Q290" i="8"/>
  <c r="Q285" i="8"/>
  <c r="Q280" i="8"/>
  <c r="Q274" i="8"/>
  <c r="Q269" i="8"/>
  <c r="Q264" i="8"/>
  <c r="Q258" i="8"/>
  <c r="Q253" i="8"/>
  <c r="Q248" i="8"/>
  <c r="Q242" i="8"/>
  <c r="Q237" i="8"/>
  <c r="Q232" i="8"/>
  <c r="Q226" i="8"/>
  <c r="Q221" i="8"/>
  <c r="Q216" i="8"/>
  <c r="Q210" i="8"/>
  <c r="Q205" i="8"/>
  <c r="Q200" i="8"/>
  <c r="Q194" i="8"/>
  <c r="Q189" i="8"/>
  <c r="Q184" i="8"/>
  <c r="Q178" i="8"/>
  <c r="Q173" i="8"/>
  <c r="Q168" i="8"/>
  <c r="Q162" i="8"/>
  <c r="Q157" i="8"/>
  <c r="Q152" i="8"/>
  <c r="Q146" i="8"/>
  <c r="Q141" i="8"/>
  <c r="Q136" i="8"/>
  <c r="Q130" i="8"/>
  <c r="Q125" i="8"/>
  <c r="Q120" i="8"/>
  <c r="Q114" i="8"/>
  <c r="Q109" i="8"/>
  <c r="Q104" i="8"/>
  <c r="Q98" i="8"/>
  <c r="Q93" i="8"/>
  <c r="Q88" i="8"/>
  <c r="Q82" i="8"/>
  <c r="Q77" i="8"/>
  <c r="Q72" i="8"/>
  <c r="Q66" i="8"/>
  <c r="Q61" i="8"/>
  <c r="Q56" i="8"/>
  <c r="Q50" i="8"/>
  <c r="Q45" i="8"/>
  <c r="Q342" i="8"/>
  <c r="Q337" i="8"/>
  <c r="Q332" i="8"/>
  <c r="Q326" i="8"/>
  <c r="Q321" i="8"/>
  <c r="Q316" i="8"/>
  <c r="Q310" i="8"/>
  <c r="Q305" i="8"/>
  <c r="Q300" i="8"/>
  <c r="Q294" i="8"/>
  <c r="Q289" i="8"/>
  <c r="Q284" i="8"/>
  <c r="Q278" i="8"/>
  <c r="Q273" i="8"/>
  <c r="Q268" i="8"/>
  <c r="Q262" i="8"/>
  <c r="Q257" i="8"/>
  <c r="Q252" i="8"/>
  <c r="Q246" i="8"/>
  <c r="Q241" i="8"/>
  <c r="Q236" i="8"/>
  <c r="Q230" i="8"/>
  <c r="Q225" i="8"/>
  <c r="Q220" i="8"/>
  <c r="Q214" i="8"/>
  <c r="Q209" i="8"/>
  <c r="Q204" i="8"/>
  <c r="Q340" i="8"/>
  <c r="Q334" i="8"/>
  <c r="Q329" i="8"/>
  <c r="Q324" i="8"/>
  <c r="Q318" i="8"/>
  <c r="Q313" i="8"/>
  <c r="Q308" i="8"/>
  <c r="Q302" i="8"/>
  <c r="Q297" i="8"/>
  <c r="Q292" i="8"/>
  <c r="Q286" i="8"/>
  <c r="Q281" i="8"/>
  <c r="Q276" i="8"/>
  <c r="Q270" i="8"/>
  <c r="Q265" i="8"/>
  <c r="Q260" i="8"/>
  <c r="Q254" i="8"/>
  <c r="Q249" i="8"/>
  <c r="Q244" i="8"/>
  <c r="Q238" i="8"/>
  <c r="Q233" i="8"/>
  <c r="Q228" i="8"/>
  <c r="Q222" i="8"/>
  <c r="Q217" i="8"/>
  <c r="Q212" i="8"/>
  <c r="Q206" i="8"/>
  <c r="Q201" i="8"/>
  <c r="Q196" i="8"/>
  <c r="Q190" i="8"/>
  <c r="Q185" i="8"/>
  <c r="Q180" i="8"/>
  <c r="Q174" i="8"/>
  <c r="Q169" i="8"/>
  <c r="Q164" i="8"/>
  <c r="Q158" i="8"/>
  <c r="Q153" i="8"/>
  <c r="Q148" i="8"/>
  <c r="Q142" i="8"/>
  <c r="Q137" i="8"/>
  <c r="Q132" i="8"/>
  <c r="Q126" i="8"/>
  <c r="Q121" i="8"/>
  <c r="Q116" i="8"/>
  <c r="Q110" i="8"/>
  <c r="Q105" i="8"/>
  <c r="Q100" i="8"/>
  <c r="Q94" i="8"/>
  <c r="Q89" i="8"/>
  <c r="Q84" i="8"/>
  <c r="Q78" i="8"/>
  <c r="Q73" i="8"/>
  <c r="Q68" i="8"/>
  <c r="Q62" i="8"/>
  <c r="Q57" i="8"/>
  <c r="Q52" i="8"/>
  <c r="Q46" i="8"/>
  <c r="Q330" i="8"/>
  <c r="Q309" i="8"/>
  <c r="Q288" i="8"/>
  <c r="Q266" i="8"/>
  <c r="Q245" i="8"/>
  <c r="Q224" i="8"/>
  <c r="Q202" i="8"/>
  <c r="Q192" i="8"/>
  <c r="Q181" i="8"/>
  <c r="Q170" i="8"/>
  <c r="Q160" i="8"/>
  <c r="Q149" i="8"/>
  <c r="Q138" i="8"/>
  <c r="Q128" i="8"/>
  <c r="Q117" i="8"/>
  <c r="Q106" i="8"/>
  <c r="Q96" i="8"/>
  <c r="Q85" i="8"/>
  <c r="Q74" i="8"/>
  <c r="Q64" i="8"/>
  <c r="Q53" i="8"/>
  <c r="Q325" i="8"/>
  <c r="Q304" i="8"/>
  <c r="Q282" i="8"/>
  <c r="Q261" i="8"/>
  <c r="Q240" i="8"/>
  <c r="Q218" i="8"/>
  <c r="Q198" i="8"/>
  <c r="Q188" i="8"/>
  <c r="Q177" i="8"/>
  <c r="Q166" i="8"/>
  <c r="Q156" i="8"/>
  <c r="Q145" i="8"/>
  <c r="Q134" i="8"/>
  <c r="Q124" i="8"/>
  <c r="Q113" i="8"/>
  <c r="Q102" i="8"/>
  <c r="Q92" i="8"/>
  <c r="Q81" i="8"/>
  <c r="Q70" i="8"/>
  <c r="Q60" i="8"/>
  <c r="Q49" i="8"/>
  <c r="Q341" i="8"/>
  <c r="Q320" i="8"/>
  <c r="Q298" i="8"/>
  <c r="Q277" i="8"/>
  <c r="Q256" i="8"/>
  <c r="Q234" i="8"/>
  <c r="Q213" i="8"/>
  <c r="Q197" i="8"/>
  <c r="Q186" i="8"/>
  <c r="Q176" i="8"/>
  <c r="Q165" i="8"/>
  <c r="Q154" i="8"/>
  <c r="Q144" i="8"/>
  <c r="Q133" i="8"/>
  <c r="Q122" i="8"/>
  <c r="Q112" i="8"/>
  <c r="Q101" i="8"/>
  <c r="Q90" i="8"/>
  <c r="Q80" i="8"/>
  <c r="Q69" i="8"/>
  <c r="Q58" i="8"/>
  <c r="Q48" i="8"/>
  <c r="Q336" i="8"/>
  <c r="Q314" i="8"/>
  <c r="Q293" i="8"/>
  <c r="Q272" i="8"/>
  <c r="Q250" i="8"/>
  <c r="Q229" i="8"/>
  <c r="Q208" i="8"/>
  <c r="Q193" i="8"/>
  <c r="Q182" i="8"/>
  <c r="Q172" i="8"/>
  <c r="Q161" i="8"/>
  <c r="Q150" i="8"/>
  <c r="Q140" i="8"/>
  <c r="Q129" i="8"/>
  <c r="Q118" i="8"/>
  <c r="Q108" i="8"/>
  <c r="Q97" i="8"/>
  <c r="Q86" i="8"/>
  <c r="Q76" i="8"/>
  <c r="Q65" i="8"/>
  <c r="Q54" i="8"/>
  <c r="Q44" i="8"/>
  <c r="O343" i="8"/>
  <c r="BD343" i="8" s="1"/>
  <c r="O339" i="8"/>
  <c r="BD339" i="8" s="1"/>
  <c r="O335" i="8"/>
  <c r="BD335" i="8" s="1"/>
  <c r="O331" i="8"/>
  <c r="BD331" i="8" s="1"/>
  <c r="O327" i="8"/>
  <c r="BD327" i="8" s="1"/>
  <c r="O323" i="8"/>
  <c r="BD323" i="8" s="1"/>
  <c r="O319" i="8"/>
  <c r="BD319" i="8" s="1"/>
  <c r="O315" i="8"/>
  <c r="BD315" i="8" s="1"/>
  <c r="O311" i="8"/>
  <c r="BD311" i="8" s="1"/>
  <c r="O307" i="8"/>
  <c r="BD307" i="8" s="1"/>
  <c r="O303" i="8"/>
  <c r="BD303" i="8" s="1"/>
  <c r="O299" i="8"/>
  <c r="BD299" i="8" s="1"/>
  <c r="O295" i="8"/>
  <c r="BD295" i="8" s="1"/>
  <c r="O291" i="8"/>
  <c r="BD291" i="8" s="1"/>
  <c r="O287" i="8"/>
  <c r="BD287" i="8" s="1"/>
  <c r="O283" i="8"/>
  <c r="BD283" i="8" s="1"/>
  <c r="O279" i="8"/>
  <c r="BD279" i="8" s="1"/>
  <c r="O275" i="8"/>
  <c r="BD275" i="8" s="1"/>
  <c r="O271" i="8"/>
  <c r="BD271" i="8" s="1"/>
  <c r="O267" i="8"/>
  <c r="BD267" i="8" s="1"/>
  <c r="O263" i="8"/>
  <c r="BD263" i="8" s="1"/>
  <c r="O259" i="8"/>
  <c r="BD259" i="8" s="1"/>
  <c r="O255" i="8"/>
  <c r="BD255" i="8" s="1"/>
  <c r="O251" i="8"/>
  <c r="BD251" i="8" s="1"/>
  <c r="O247" i="8"/>
  <c r="BD247" i="8" s="1"/>
  <c r="O243" i="8"/>
  <c r="BD243" i="8" s="1"/>
  <c r="O239" i="8"/>
  <c r="BD239" i="8" s="1"/>
  <c r="O235" i="8"/>
  <c r="BD235" i="8" s="1"/>
  <c r="O231" i="8"/>
  <c r="BD231" i="8" s="1"/>
  <c r="O227" i="8"/>
  <c r="BD227" i="8" s="1"/>
  <c r="O223" i="8"/>
  <c r="BD223" i="8" s="1"/>
  <c r="O219" i="8"/>
  <c r="BD219" i="8" s="1"/>
  <c r="O215" i="8"/>
  <c r="BD215" i="8" s="1"/>
  <c r="O211" i="8"/>
  <c r="BD211" i="8" s="1"/>
  <c r="O207" i="8"/>
  <c r="BD207" i="8" s="1"/>
  <c r="O203" i="8"/>
  <c r="BD203" i="8" s="1"/>
  <c r="O199" i="8"/>
  <c r="BD199" i="8" s="1"/>
  <c r="O195" i="8"/>
  <c r="BD195" i="8" s="1"/>
  <c r="O191" i="8"/>
  <c r="BD191" i="8" s="1"/>
  <c r="O187" i="8"/>
  <c r="BD187" i="8" s="1"/>
  <c r="O183" i="8"/>
  <c r="BD183" i="8" s="1"/>
  <c r="O179" i="8"/>
  <c r="BD179" i="8" s="1"/>
  <c r="O175" i="8"/>
  <c r="BD175" i="8" s="1"/>
  <c r="O171" i="8"/>
  <c r="BD171" i="8" s="1"/>
  <c r="O167" i="8"/>
  <c r="BD167" i="8" s="1"/>
  <c r="O163" i="8"/>
  <c r="BD163" i="8" s="1"/>
  <c r="O159" i="8"/>
  <c r="BD159" i="8" s="1"/>
  <c r="O155" i="8"/>
  <c r="BD155" i="8" s="1"/>
  <c r="O151" i="8"/>
  <c r="BD151" i="8" s="1"/>
  <c r="O147" i="8"/>
  <c r="BD147" i="8" s="1"/>
  <c r="O143" i="8"/>
  <c r="BD143" i="8" s="1"/>
  <c r="O139" i="8"/>
  <c r="BD139" i="8" s="1"/>
  <c r="O135" i="8"/>
  <c r="BD135" i="8" s="1"/>
  <c r="O131" i="8"/>
  <c r="BD131" i="8" s="1"/>
  <c r="O127" i="8"/>
  <c r="BD127" i="8" s="1"/>
  <c r="O123" i="8"/>
  <c r="BD123" i="8" s="1"/>
  <c r="O119" i="8"/>
  <c r="BD119" i="8" s="1"/>
  <c r="O115" i="8"/>
  <c r="BD115" i="8" s="1"/>
  <c r="O111" i="8"/>
  <c r="BD111" i="8" s="1"/>
  <c r="O107" i="8"/>
  <c r="BD107" i="8" s="1"/>
  <c r="O103" i="8"/>
  <c r="BD103" i="8" s="1"/>
  <c r="O99" i="8"/>
  <c r="BD99" i="8" s="1"/>
  <c r="O95" i="8"/>
  <c r="BD95" i="8" s="1"/>
  <c r="O91" i="8"/>
  <c r="BD91" i="8" s="1"/>
  <c r="O87" i="8"/>
  <c r="BD87" i="8" s="1"/>
  <c r="O83" i="8"/>
  <c r="BD83" i="8" s="1"/>
  <c r="O79" i="8"/>
  <c r="BD79" i="8" s="1"/>
  <c r="O75" i="8"/>
  <c r="BD75" i="8" s="1"/>
  <c r="O71" i="8"/>
  <c r="BD71" i="8" s="1"/>
  <c r="O67" i="8"/>
  <c r="BD67" i="8" s="1"/>
  <c r="O63" i="8"/>
  <c r="BD63" i="8" s="1"/>
  <c r="O59" i="8"/>
  <c r="BD59" i="8" s="1"/>
  <c r="O55" i="8"/>
  <c r="BD55" i="8" s="1"/>
  <c r="O51" i="8"/>
  <c r="BD51" i="8" s="1"/>
  <c r="O47" i="8"/>
  <c r="BD47" i="8" s="1"/>
  <c r="O340" i="8"/>
  <c r="BD340" i="8" s="1"/>
  <c r="O334" i="8"/>
  <c r="BD334" i="8" s="1"/>
  <c r="O329" i="8"/>
  <c r="BD329" i="8" s="1"/>
  <c r="O324" i="8"/>
  <c r="BD324" i="8" s="1"/>
  <c r="O318" i="8"/>
  <c r="BD318" i="8" s="1"/>
  <c r="O313" i="8"/>
  <c r="BD313" i="8" s="1"/>
  <c r="O308" i="8"/>
  <c r="BD308" i="8" s="1"/>
  <c r="O302" i="8"/>
  <c r="BD302" i="8" s="1"/>
  <c r="O297" i="8"/>
  <c r="BD297" i="8" s="1"/>
  <c r="O292" i="8"/>
  <c r="BD292" i="8" s="1"/>
  <c r="O286" i="8"/>
  <c r="BD286" i="8" s="1"/>
  <c r="O281" i="8"/>
  <c r="BD281" i="8" s="1"/>
  <c r="O276" i="8"/>
  <c r="BD276" i="8" s="1"/>
  <c r="O270" i="8"/>
  <c r="BD270" i="8" s="1"/>
  <c r="O265" i="8"/>
  <c r="BD265" i="8" s="1"/>
  <c r="O260" i="8"/>
  <c r="BD260" i="8" s="1"/>
  <c r="O254" i="8"/>
  <c r="BD254" i="8" s="1"/>
  <c r="O249" i="8"/>
  <c r="BD249" i="8" s="1"/>
  <c r="O244" i="8"/>
  <c r="BD244" i="8" s="1"/>
  <c r="O238" i="8"/>
  <c r="BD238" i="8" s="1"/>
  <c r="O233" i="8"/>
  <c r="BD233" i="8" s="1"/>
  <c r="O228" i="8"/>
  <c r="BD228" i="8" s="1"/>
  <c r="O222" i="8"/>
  <c r="BD222" i="8" s="1"/>
  <c r="O217" i="8"/>
  <c r="BD217" i="8" s="1"/>
  <c r="O212" i="8"/>
  <c r="BD212" i="8" s="1"/>
  <c r="O206" i="8"/>
  <c r="BD206" i="8" s="1"/>
  <c r="O201" i="8"/>
  <c r="BD201" i="8" s="1"/>
  <c r="O196" i="8"/>
  <c r="BD196" i="8" s="1"/>
  <c r="O190" i="8"/>
  <c r="BD190" i="8" s="1"/>
  <c r="O185" i="8"/>
  <c r="BD185" i="8" s="1"/>
  <c r="O180" i="8"/>
  <c r="BD180" i="8" s="1"/>
  <c r="O174" i="8"/>
  <c r="BD174" i="8" s="1"/>
  <c r="O169" i="8"/>
  <c r="BD169" i="8" s="1"/>
  <c r="O164" i="8"/>
  <c r="BD164" i="8" s="1"/>
  <c r="O158" i="8"/>
  <c r="BD158" i="8" s="1"/>
  <c r="O153" i="8"/>
  <c r="BD153" i="8" s="1"/>
  <c r="O148" i="8"/>
  <c r="BD148" i="8" s="1"/>
  <c r="O142" i="8"/>
  <c r="BD142" i="8" s="1"/>
  <c r="O137" i="8"/>
  <c r="BD137" i="8" s="1"/>
  <c r="O132" i="8"/>
  <c r="BD132" i="8" s="1"/>
  <c r="O126" i="8"/>
  <c r="BD126" i="8" s="1"/>
  <c r="O121" i="8"/>
  <c r="BD121" i="8" s="1"/>
  <c r="O116" i="8"/>
  <c r="BD116" i="8" s="1"/>
  <c r="O110" i="8"/>
  <c r="BD110" i="8" s="1"/>
  <c r="O105" i="8"/>
  <c r="BD105" i="8" s="1"/>
  <c r="O100" i="8"/>
  <c r="BD100" i="8" s="1"/>
  <c r="O94" i="8"/>
  <c r="BD94" i="8" s="1"/>
  <c r="O89" i="8"/>
  <c r="BD89" i="8" s="1"/>
  <c r="O84" i="8"/>
  <c r="BD84" i="8" s="1"/>
  <c r="O78" i="8"/>
  <c r="BD78" i="8" s="1"/>
  <c r="O73" i="8"/>
  <c r="BD73" i="8" s="1"/>
  <c r="O68" i="8"/>
  <c r="BD68" i="8" s="1"/>
  <c r="O62" i="8"/>
  <c r="BD62" i="8" s="1"/>
  <c r="O57" i="8"/>
  <c r="BD57" i="8" s="1"/>
  <c r="O52" i="8"/>
  <c r="BD52" i="8" s="1"/>
  <c r="O46" i="8"/>
  <c r="BD46" i="8" s="1"/>
  <c r="O341" i="8"/>
  <c r="BD341" i="8" s="1"/>
  <c r="O336" i="8"/>
  <c r="BD336" i="8" s="1"/>
  <c r="O330" i="8"/>
  <c r="BD330" i="8" s="1"/>
  <c r="O325" i="8"/>
  <c r="BD325" i="8" s="1"/>
  <c r="O320" i="8"/>
  <c r="BD320" i="8" s="1"/>
  <c r="O314" i="8"/>
  <c r="BD314" i="8" s="1"/>
  <c r="O309" i="8"/>
  <c r="BD309" i="8" s="1"/>
  <c r="O304" i="8"/>
  <c r="BD304" i="8" s="1"/>
  <c r="O298" i="8"/>
  <c r="BD298" i="8" s="1"/>
  <c r="O293" i="8"/>
  <c r="BD293" i="8" s="1"/>
  <c r="O288" i="8"/>
  <c r="BD288" i="8" s="1"/>
  <c r="O282" i="8"/>
  <c r="BD282" i="8" s="1"/>
  <c r="O277" i="8"/>
  <c r="BD277" i="8" s="1"/>
  <c r="O272" i="8"/>
  <c r="BD272" i="8" s="1"/>
  <c r="O266" i="8"/>
  <c r="BD266" i="8" s="1"/>
  <c r="O261" i="8"/>
  <c r="BD261" i="8" s="1"/>
  <c r="O256" i="8"/>
  <c r="BD256" i="8" s="1"/>
  <c r="O250" i="8"/>
  <c r="BD250" i="8" s="1"/>
  <c r="O245" i="8"/>
  <c r="BD245" i="8" s="1"/>
  <c r="O240" i="8"/>
  <c r="BD240" i="8" s="1"/>
  <c r="O234" i="8"/>
  <c r="BD234" i="8" s="1"/>
  <c r="O229" i="8"/>
  <c r="BD229" i="8" s="1"/>
  <c r="O224" i="8"/>
  <c r="BD224" i="8" s="1"/>
  <c r="O218" i="8"/>
  <c r="BD218" i="8" s="1"/>
  <c r="O213" i="8"/>
  <c r="BD213" i="8" s="1"/>
  <c r="O208" i="8"/>
  <c r="BD208" i="8" s="1"/>
  <c r="O202" i="8"/>
  <c r="BD202" i="8" s="1"/>
  <c r="O197" i="8"/>
  <c r="BD197" i="8" s="1"/>
  <c r="O192" i="8"/>
  <c r="BD192" i="8" s="1"/>
  <c r="O186" i="8"/>
  <c r="BD186" i="8" s="1"/>
  <c r="O181" i="8"/>
  <c r="BD181" i="8" s="1"/>
  <c r="O176" i="8"/>
  <c r="BD176" i="8" s="1"/>
  <c r="O170" i="8"/>
  <c r="BD170" i="8" s="1"/>
  <c r="O165" i="8"/>
  <c r="BD165" i="8" s="1"/>
  <c r="O160" i="8"/>
  <c r="BD160" i="8" s="1"/>
  <c r="O154" i="8"/>
  <c r="BD154" i="8" s="1"/>
  <c r="O149" i="8"/>
  <c r="BD149" i="8" s="1"/>
  <c r="O144" i="8"/>
  <c r="BD144" i="8" s="1"/>
  <c r="O138" i="8"/>
  <c r="BD138" i="8" s="1"/>
  <c r="O133" i="8"/>
  <c r="BD133" i="8" s="1"/>
  <c r="O128" i="8"/>
  <c r="BD128" i="8" s="1"/>
  <c r="O122" i="8"/>
  <c r="BD122" i="8" s="1"/>
  <c r="O117" i="8"/>
  <c r="BD117" i="8" s="1"/>
  <c r="O112" i="8"/>
  <c r="BD112" i="8" s="1"/>
  <c r="O106" i="8"/>
  <c r="BD106" i="8" s="1"/>
  <c r="O101" i="8"/>
  <c r="BD101" i="8" s="1"/>
  <c r="O96" i="8"/>
  <c r="BD96" i="8" s="1"/>
  <c r="O90" i="8"/>
  <c r="BD90" i="8" s="1"/>
  <c r="O85" i="8"/>
  <c r="BD85" i="8" s="1"/>
  <c r="O80" i="8"/>
  <c r="BD80" i="8" s="1"/>
  <c r="O74" i="8"/>
  <c r="BD74" i="8" s="1"/>
  <c r="O69" i="8"/>
  <c r="BD69" i="8" s="1"/>
  <c r="O64" i="8"/>
  <c r="BD64" i="8" s="1"/>
  <c r="O58" i="8"/>
  <c r="BD58" i="8" s="1"/>
  <c r="O53" i="8"/>
  <c r="BD53" i="8" s="1"/>
  <c r="O48" i="8"/>
  <c r="BD48" i="8" s="1"/>
  <c r="O337" i="8"/>
  <c r="BD337" i="8" s="1"/>
  <c r="O326" i="8"/>
  <c r="BD326" i="8" s="1"/>
  <c r="O316" i="8"/>
  <c r="BD316" i="8" s="1"/>
  <c r="O305" i="8"/>
  <c r="BD305" i="8" s="1"/>
  <c r="O294" i="8"/>
  <c r="BD294" i="8" s="1"/>
  <c r="O284" i="8"/>
  <c r="BD284" i="8" s="1"/>
  <c r="O273" i="8"/>
  <c r="BD273" i="8" s="1"/>
  <c r="O262" i="8"/>
  <c r="BD262" i="8" s="1"/>
  <c r="O252" i="8"/>
  <c r="BD252" i="8" s="1"/>
  <c r="O241" i="8"/>
  <c r="BD241" i="8" s="1"/>
  <c r="O230" i="8"/>
  <c r="BD230" i="8" s="1"/>
  <c r="O220" i="8"/>
  <c r="BD220" i="8" s="1"/>
  <c r="O209" i="8"/>
  <c r="BD209" i="8" s="1"/>
  <c r="O198" i="8"/>
  <c r="BD198" i="8" s="1"/>
  <c r="O188" i="8"/>
  <c r="BD188" i="8" s="1"/>
  <c r="O177" i="8"/>
  <c r="BD177" i="8" s="1"/>
  <c r="O166" i="8"/>
  <c r="BD166" i="8" s="1"/>
  <c r="O156" i="8"/>
  <c r="BD156" i="8" s="1"/>
  <c r="O145" i="8"/>
  <c r="BD145" i="8" s="1"/>
  <c r="O134" i="8"/>
  <c r="BD134" i="8" s="1"/>
  <c r="O124" i="8"/>
  <c r="BD124" i="8" s="1"/>
  <c r="O113" i="8"/>
  <c r="BD113" i="8" s="1"/>
  <c r="O102" i="8"/>
  <c r="BD102" i="8" s="1"/>
  <c r="O92" i="8"/>
  <c r="BD92" i="8" s="1"/>
  <c r="O81" i="8"/>
  <c r="BD81" i="8" s="1"/>
  <c r="O70" i="8"/>
  <c r="BD70" i="8" s="1"/>
  <c r="O60" i="8"/>
  <c r="BD60" i="8" s="1"/>
  <c r="O49" i="8"/>
  <c r="BD49" i="8" s="1"/>
  <c r="O344" i="8"/>
  <c r="BD344" i="8" s="1"/>
  <c r="O333" i="8"/>
  <c r="BD333" i="8" s="1"/>
  <c r="O322" i="8"/>
  <c r="BD322" i="8" s="1"/>
  <c r="O312" i="8"/>
  <c r="BD312" i="8" s="1"/>
  <c r="O301" i="8"/>
  <c r="BD301" i="8" s="1"/>
  <c r="O290" i="8"/>
  <c r="BD290" i="8" s="1"/>
  <c r="O280" i="8"/>
  <c r="BD280" i="8" s="1"/>
  <c r="O269" i="8"/>
  <c r="BD269" i="8" s="1"/>
  <c r="O258" i="8"/>
  <c r="BD258" i="8" s="1"/>
  <c r="O248" i="8"/>
  <c r="BD248" i="8" s="1"/>
  <c r="O237" i="8"/>
  <c r="BD237" i="8" s="1"/>
  <c r="O226" i="8"/>
  <c r="BD226" i="8" s="1"/>
  <c r="O216" i="8"/>
  <c r="BD216" i="8" s="1"/>
  <c r="O205" i="8"/>
  <c r="BD205" i="8" s="1"/>
  <c r="O194" i="8"/>
  <c r="BD194" i="8" s="1"/>
  <c r="O184" i="8"/>
  <c r="BD184" i="8" s="1"/>
  <c r="O173" i="8"/>
  <c r="BD173" i="8" s="1"/>
  <c r="O162" i="8"/>
  <c r="BD162" i="8" s="1"/>
  <c r="O152" i="8"/>
  <c r="BD152" i="8" s="1"/>
  <c r="O141" i="8"/>
  <c r="BD141" i="8" s="1"/>
  <c r="O130" i="8"/>
  <c r="BD130" i="8" s="1"/>
  <c r="O120" i="8"/>
  <c r="BD120" i="8" s="1"/>
  <c r="O109" i="8"/>
  <c r="BD109" i="8" s="1"/>
  <c r="O98" i="8"/>
  <c r="BD98" i="8" s="1"/>
  <c r="O88" i="8"/>
  <c r="BD88" i="8" s="1"/>
  <c r="O77" i="8"/>
  <c r="BD77" i="8" s="1"/>
  <c r="O66" i="8"/>
  <c r="BD66" i="8" s="1"/>
  <c r="O56" i="8"/>
  <c r="BD56" i="8" s="1"/>
  <c r="O45" i="8"/>
  <c r="BD45" i="8" s="1"/>
  <c r="O342" i="8"/>
  <c r="BD342" i="8" s="1"/>
  <c r="O332" i="8"/>
  <c r="BD332" i="8" s="1"/>
  <c r="O321" i="8"/>
  <c r="BD321" i="8" s="1"/>
  <c r="O310" i="8"/>
  <c r="BD310" i="8" s="1"/>
  <c r="O300" i="8"/>
  <c r="BD300" i="8" s="1"/>
  <c r="O289" i="8"/>
  <c r="BD289" i="8" s="1"/>
  <c r="O278" i="8"/>
  <c r="BD278" i="8" s="1"/>
  <c r="O268" i="8"/>
  <c r="BD268" i="8" s="1"/>
  <c r="O257" i="8"/>
  <c r="BD257" i="8" s="1"/>
  <c r="O246" i="8"/>
  <c r="BD246" i="8" s="1"/>
  <c r="O236" i="8"/>
  <c r="BD236" i="8" s="1"/>
  <c r="O225" i="8"/>
  <c r="BD225" i="8" s="1"/>
  <c r="O214" i="8"/>
  <c r="BD214" i="8" s="1"/>
  <c r="O204" i="8"/>
  <c r="BD204" i="8" s="1"/>
  <c r="O193" i="8"/>
  <c r="BD193" i="8" s="1"/>
  <c r="O182" i="8"/>
  <c r="BD182" i="8" s="1"/>
  <c r="O172" i="8"/>
  <c r="BD172" i="8" s="1"/>
  <c r="O161" i="8"/>
  <c r="BD161" i="8" s="1"/>
  <c r="O150" i="8"/>
  <c r="BD150" i="8" s="1"/>
  <c r="O140" i="8"/>
  <c r="BD140" i="8" s="1"/>
  <c r="O129" i="8"/>
  <c r="BD129" i="8" s="1"/>
  <c r="O118" i="8"/>
  <c r="BD118" i="8" s="1"/>
  <c r="O108" i="8"/>
  <c r="BD108" i="8" s="1"/>
  <c r="O97" i="8"/>
  <c r="BD97" i="8" s="1"/>
  <c r="O86" i="8"/>
  <c r="BD86" i="8" s="1"/>
  <c r="O76" i="8"/>
  <c r="BD76" i="8" s="1"/>
  <c r="O65" i="8"/>
  <c r="BD65" i="8" s="1"/>
  <c r="O54" i="8"/>
  <c r="BD54" i="8" s="1"/>
  <c r="O44" i="8"/>
  <c r="BD44" i="8" s="1"/>
  <c r="O338" i="8"/>
  <c r="BD338" i="8" s="1"/>
  <c r="O328" i="8"/>
  <c r="BD328" i="8" s="1"/>
  <c r="O317" i="8"/>
  <c r="BD317" i="8" s="1"/>
  <c r="O306" i="8"/>
  <c r="BD306" i="8" s="1"/>
  <c r="O296" i="8"/>
  <c r="BD296" i="8" s="1"/>
  <c r="O285" i="8"/>
  <c r="BD285" i="8" s="1"/>
  <c r="O274" i="8"/>
  <c r="BD274" i="8" s="1"/>
  <c r="O264" i="8"/>
  <c r="BD264" i="8" s="1"/>
  <c r="O253" i="8"/>
  <c r="BD253" i="8" s="1"/>
  <c r="O242" i="8"/>
  <c r="BD242" i="8" s="1"/>
  <c r="O232" i="8"/>
  <c r="BD232" i="8" s="1"/>
  <c r="O221" i="8"/>
  <c r="BD221" i="8" s="1"/>
  <c r="O210" i="8"/>
  <c r="BD210" i="8" s="1"/>
  <c r="O200" i="8"/>
  <c r="BD200" i="8" s="1"/>
  <c r="O189" i="8"/>
  <c r="BD189" i="8" s="1"/>
  <c r="O178" i="8"/>
  <c r="BD178" i="8" s="1"/>
  <c r="O168" i="8"/>
  <c r="BD168" i="8" s="1"/>
  <c r="O157" i="8"/>
  <c r="BD157" i="8" s="1"/>
  <c r="O146" i="8"/>
  <c r="BD146" i="8" s="1"/>
  <c r="O136" i="8"/>
  <c r="BD136" i="8" s="1"/>
  <c r="O125" i="8"/>
  <c r="BD125" i="8" s="1"/>
  <c r="O114" i="8"/>
  <c r="BD114" i="8" s="1"/>
  <c r="O104" i="8"/>
  <c r="BD104" i="8" s="1"/>
  <c r="O93" i="8"/>
  <c r="BD93" i="8" s="1"/>
  <c r="O82" i="8"/>
  <c r="BD82" i="8" s="1"/>
  <c r="O72" i="8"/>
  <c r="BD72" i="8" s="1"/>
  <c r="O61" i="8"/>
  <c r="BD61" i="8" s="1"/>
  <c r="O50" i="8"/>
  <c r="BD50" i="8" s="1"/>
  <c r="M343" i="8"/>
  <c r="BB343" i="8" s="1"/>
  <c r="M339" i="8"/>
  <c r="BB339" i="8" s="1"/>
  <c r="M335" i="8"/>
  <c r="BB335" i="8" s="1"/>
  <c r="M331" i="8"/>
  <c r="BB331" i="8" s="1"/>
  <c r="M327" i="8"/>
  <c r="BB327" i="8" s="1"/>
  <c r="M323" i="8"/>
  <c r="BB323" i="8" s="1"/>
  <c r="M319" i="8"/>
  <c r="BB319" i="8" s="1"/>
  <c r="M315" i="8"/>
  <c r="BB315" i="8" s="1"/>
  <c r="M311" i="8"/>
  <c r="BB311" i="8" s="1"/>
  <c r="M307" i="8"/>
  <c r="BB307" i="8" s="1"/>
  <c r="M303" i="8"/>
  <c r="BB303" i="8" s="1"/>
  <c r="M299" i="8"/>
  <c r="BB299" i="8" s="1"/>
  <c r="M295" i="8"/>
  <c r="BB295" i="8" s="1"/>
  <c r="M291" i="8"/>
  <c r="BB291" i="8" s="1"/>
  <c r="M287" i="8"/>
  <c r="BB287" i="8" s="1"/>
  <c r="M283" i="8"/>
  <c r="BB283" i="8" s="1"/>
  <c r="M279" i="8"/>
  <c r="BB279" i="8" s="1"/>
  <c r="M275" i="8"/>
  <c r="BB275" i="8" s="1"/>
  <c r="M271" i="8"/>
  <c r="BB271" i="8" s="1"/>
  <c r="M267" i="8"/>
  <c r="BB267" i="8" s="1"/>
  <c r="M263" i="8"/>
  <c r="BB263" i="8" s="1"/>
  <c r="M259" i="8"/>
  <c r="BB259" i="8" s="1"/>
  <c r="M255" i="8"/>
  <c r="BB255" i="8" s="1"/>
  <c r="M251" i="8"/>
  <c r="BB251" i="8" s="1"/>
  <c r="M247" i="8"/>
  <c r="BB247" i="8" s="1"/>
  <c r="M243" i="8"/>
  <c r="BB243" i="8" s="1"/>
  <c r="M239" i="8"/>
  <c r="BB239" i="8" s="1"/>
  <c r="M235" i="8"/>
  <c r="BB235" i="8" s="1"/>
  <c r="M231" i="8"/>
  <c r="BB231" i="8" s="1"/>
  <c r="M227" i="8"/>
  <c r="BB227" i="8" s="1"/>
  <c r="M223" i="8"/>
  <c r="BB223" i="8" s="1"/>
  <c r="M219" i="8"/>
  <c r="BB219" i="8" s="1"/>
  <c r="M215" i="8"/>
  <c r="BB215" i="8" s="1"/>
  <c r="M211" i="8"/>
  <c r="BB211" i="8" s="1"/>
  <c r="M207" i="8"/>
  <c r="BB207" i="8" s="1"/>
  <c r="M203" i="8"/>
  <c r="BB203" i="8" s="1"/>
  <c r="M199" i="8"/>
  <c r="BB199" i="8" s="1"/>
  <c r="M195" i="8"/>
  <c r="BB195" i="8" s="1"/>
  <c r="M191" i="8"/>
  <c r="BB191" i="8" s="1"/>
  <c r="M187" i="8"/>
  <c r="BB187" i="8" s="1"/>
  <c r="M183" i="8"/>
  <c r="BB183" i="8" s="1"/>
  <c r="M179" i="8"/>
  <c r="BB179" i="8" s="1"/>
  <c r="M175" i="8"/>
  <c r="BB175" i="8" s="1"/>
  <c r="M171" i="8"/>
  <c r="BB171" i="8" s="1"/>
  <c r="M167" i="8"/>
  <c r="BB167" i="8" s="1"/>
  <c r="M163" i="8"/>
  <c r="BB163" i="8" s="1"/>
  <c r="M159" i="8"/>
  <c r="BB159" i="8" s="1"/>
  <c r="M155" i="8"/>
  <c r="BB155" i="8" s="1"/>
  <c r="M151" i="8"/>
  <c r="BB151" i="8" s="1"/>
  <c r="M147" i="8"/>
  <c r="BB147" i="8" s="1"/>
  <c r="M143" i="8"/>
  <c r="BB143" i="8" s="1"/>
  <c r="M139" i="8"/>
  <c r="BB139" i="8" s="1"/>
  <c r="M135" i="8"/>
  <c r="BB135" i="8" s="1"/>
  <c r="M131" i="8"/>
  <c r="BB131" i="8" s="1"/>
  <c r="M127" i="8"/>
  <c r="BB127" i="8" s="1"/>
  <c r="M123" i="8"/>
  <c r="BB123" i="8" s="1"/>
  <c r="M119" i="8"/>
  <c r="BB119" i="8" s="1"/>
  <c r="M115" i="8"/>
  <c r="BB115" i="8" s="1"/>
  <c r="M111" i="8"/>
  <c r="BB111" i="8" s="1"/>
  <c r="M107" i="8"/>
  <c r="BB107" i="8" s="1"/>
  <c r="M103" i="8"/>
  <c r="BB103" i="8" s="1"/>
  <c r="M99" i="8"/>
  <c r="BB99" i="8" s="1"/>
  <c r="M95" i="8"/>
  <c r="BB95" i="8" s="1"/>
  <c r="M91" i="8"/>
  <c r="BB91" i="8" s="1"/>
  <c r="M87" i="8"/>
  <c r="BB87" i="8" s="1"/>
  <c r="M83" i="8"/>
  <c r="BB83" i="8" s="1"/>
  <c r="M79" i="8"/>
  <c r="BB79" i="8" s="1"/>
  <c r="M75" i="8"/>
  <c r="BB75" i="8" s="1"/>
  <c r="M71" i="8"/>
  <c r="BB71" i="8" s="1"/>
  <c r="M67" i="8"/>
  <c r="BB67" i="8" s="1"/>
  <c r="M63" i="8"/>
  <c r="BB63" i="8" s="1"/>
  <c r="M59" i="8"/>
  <c r="BB59" i="8" s="1"/>
  <c r="M55" i="8"/>
  <c r="BB55" i="8" s="1"/>
  <c r="M51" i="8"/>
  <c r="BB51" i="8" s="1"/>
  <c r="M47" i="8"/>
  <c r="BB47" i="8" s="1"/>
  <c r="M341" i="8"/>
  <c r="BB341" i="8" s="1"/>
  <c r="M336" i="8"/>
  <c r="BB336" i="8" s="1"/>
  <c r="M330" i="8"/>
  <c r="BB330" i="8" s="1"/>
  <c r="M325" i="8"/>
  <c r="BB325" i="8" s="1"/>
  <c r="M320" i="8"/>
  <c r="BB320" i="8" s="1"/>
  <c r="M314" i="8"/>
  <c r="BB314" i="8" s="1"/>
  <c r="M309" i="8"/>
  <c r="BB309" i="8" s="1"/>
  <c r="M304" i="8"/>
  <c r="BB304" i="8" s="1"/>
  <c r="M298" i="8"/>
  <c r="BB298" i="8" s="1"/>
  <c r="M293" i="8"/>
  <c r="BB293" i="8" s="1"/>
  <c r="M288" i="8"/>
  <c r="BB288" i="8" s="1"/>
  <c r="M282" i="8"/>
  <c r="BB282" i="8" s="1"/>
  <c r="M277" i="8"/>
  <c r="BB277" i="8" s="1"/>
  <c r="M272" i="8"/>
  <c r="BB272" i="8" s="1"/>
  <c r="M266" i="8"/>
  <c r="BB266" i="8" s="1"/>
  <c r="M261" i="8"/>
  <c r="BB261" i="8" s="1"/>
  <c r="M256" i="8"/>
  <c r="BB256" i="8" s="1"/>
  <c r="M250" i="8"/>
  <c r="BB250" i="8" s="1"/>
  <c r="M245" i="8"/>
  <c r="BB245" i="8" s="1"/>
  <c r="M240" i="8"/>
  <c r="BB240" i="8" s="1"/>
  <c r="M234" i="8"/>
  <c r="BB234" i="8" s="1"/>
  <c r="M229" i="8"/>
  <c r="BB229" i="8" s="1"/>
  <c r="M224" i="8"/>
  <c r="BB224" i="8" s="1"/>
  <c r="M218" i="8"/>
  <c r="BB218" i="8" s="1"/>
  <c r="M213" i="8"/>
  <c r="BB213" i="8" s="1"/>
  <c r="M208" i="8"/>
  <c r="BB208" i="8" s="1"/>
  <c r="M202" i="8"/>
  <c r="BB202" i="8" s="1"/>
  <c r="M197" i="8"/>
  <c r="BB197" i="8" s="1"/>
  <c r="M192" i="8"/>
  <c r="BB192" i="8" s="1"/>
  <c r="M186" i="8"/>
  <c r="BB186" i="8" s="1"/>
  <c r="M181" i="8"/>
  <c r="BB181" i="8" s="1"/>
  <c r="M176" i="8"/>
  <c r="BB176" i="8" s="1"/>
  <c r="M170" i="8"/>
  <c r="BB170" i="8" s="1"/>
  <c r="M165" i="8"/>
  <c r="BB165" i="8" s="1"/>
  <c r="M160" i="8"/>
  <c r="BB160" i="8" s="1"/>
  <c r="M154" i="8"/>
  <c r="BB154" i="8" s="1"/>
  <c r="M149" i="8"/>
  <c r="BB149" i="8" s="1"/>
  <c r="M144" i="8"/>
  <c r="BB144" i="8" s="1"/>
  <c r="M138" i="8"/>
  <c r="BB138" i="8" s="1"/>
  <c r="M133" i="8"/>
  <c r="BB133" i="8" s="1"/>
  <c r="M128" i="8"/>
  <c r="BB128" i="8" s="1"/>
  <c r="M122" i="8"/>
  <c r="BB122" i="8" s="1"/>
  <c r="M117" i="8"/>
  <c r="BB117" i="8" s="1"/>
  <c r="M112" i="8"/>
  <c r="BB112" i="8" s="1"/>
  <c r="M106" i="8"/>
  <c r="BB106" i="8" s="1"/>
  <c r="M101" i="8"/>
  <c r="BB101" i="8" s="1"/>
  <c r="M96" i="8"/>
  <c r="BB96" i="8" s="1"/>
  <c r="M90" i="8"/>
  <c r="BB90" i="8" s="1"/>
  <c r="M85" i="8"/>
  <c r="BB85" i="8" s="1"/>
  <c r="M80" i="8"/>
  <c r="BB80" i="8" s="1"/>
  <c r="M74" i="8"/>
  <c r="BB74" i="8" s="1"/>
  <c r="M69" i="8"/>
  <c r="BB69" i="8" s="1"/>
  <c r="M64" i="8"/>
  <c r="BB64" i="8" s="1"/>
  <c r="M58" i="8"/>
  <c r="BB58" i="8" s="1"/>
  <c r="M53" i="8"/>
  <c r="BB53" i="8" s="1"/>
  <c r="M48" i="8"/>
  <c r="BB48" i="8" s="1"/>
  <c r="M342" i="8"/>
  <c r="BB342" i="8" s="1"/>
  <c r="M337" i="8"/>
  <c r="BB337" i="8" s="1"/>
  <c r="M332" i="8"/>
  <c r="BB332" i="8" s="1"/>
  <c r="M326" i="8"/>
  <c r="BB326" i="8" s="1"/>
  <c r="M321" i="8"/>
  <c r="BB321" i="8" s="1"/>
  <c r="M316" i="8"/>
  <c r="BB316" i="8" s="1"/>
  <c r="M310" i="8"/>
  <c r="BB310" i="8" s="1"/>
  <c r="M305" i="8"/>
  <c r="BB305" i="8" s="1"/>
  <c r="M300" i="8"/>
  <c r="BB300" i="8" s="1"/>
  <c r="M294" i="8"/>
  <c r="BB294" i="8" s="1"/>
  <c r="M289" i="8"/>
  <c r="BB289" i="8" s="1"/>
  <c r="M284" i="8"/>
  <c r="BB284" i="8" s="1"/>
  <c r="M278" i="8"/>
  <c r="BB278" i="8" s="1"/>
  <c r="M273" i="8"/>
  <c r="BB273" i="8" s="1"/>
  <c r="M268" i="8"/>
  <c r="BB268" i="8" s="1"/>
  <c r="M262" i="8"/>
  <c r="BB262" i="8" s="1"/>
  <c r="M257" i="8"/>
  <c r="BB257" i="8" s="1"/>
  <c r="M252" i="8"/>
  <c r="BB252" i="8" s="1"/>
  <c r="M246" i="8"/>
  <c r="BB246" i="8" s="1"/>
  <c r="M241" i="8"/>
  <c r="BB241" i="8" s="1"/>
  <c r="M236" i="8"/>
  <c r="BB236" i="8" s="1"/>
  <c r="M230" i="8"/>
  <c r="BB230" i="8" s="1"/>
  <c r="M225" i="8"/>
  <c r="BB225" i="8" s="1"/>
  <c r="M220" i="8"/>
  <c r="BB220" i="8" s="1"/>
  <c r="M214" i="8"/>
  <c r="BB214" i="8" s="1"/>
  <c r="M209" i="8"/>
  <c r="BB209" i="8" s="1"/>
  <c r="M204" i="8"/>
  <c r="BB204" i="8" s="1"/>
  <c r="M198" i="8"/>
  <c r="BB198" i="8" s="1"/>
  <c r="M193" i="8"/>
  <c r="BB193" i="8" s="1"/>
  <c r="M188" i="8"/>
  <c r="BB188" i="8" s="1"/>
  <c r="M182" i="8"/>
  <c r="BB182" i="8" s="1"/>
  <c r="M177" i="8"/>
  <c r="BB177" i="8" s="1"/>
  <c r="M172" i="8"/>
  <c r="BB172" i="8" s="1"/>
  <c r="M166" i="8"/>
  <c r="BB166" i="8" s="1"/>
  <c r="M161" i="8"/>
  <c r="BB161" i="8" s="1"/>
  <c r="M156" i="8"/>
  <c r="BB156" i="8" s="1"/>
  <c r="M150" i="8"/>
  <c r="BB150" i="8" s="1"/>
  <c r="M145" i="8"/>
  <c r="BB145" i="8" s="1"/>
  <c r="M140" i="8"/>
  <c r="BB140" i="8" s="1"/>
  <c r="M134" i="8"/>
  <c r="BB134" i="8" s="1"/>
  <c r="M129" i="8"/>
  <c r="BB129" i="8" s="1"/>
  <c r="M124" i="8"/>
  <c r="BB124" i="8" s="1"/>
  <c r="M118" i="8"/>
  <c r="BB118" i="8" s="1"/>
  <c r="M113" i="8"/>
  <c r="BB113" i="8" s="1"/>
  <c r="M108" i="8"/>
  <c r="BB108" i="8" s="1"/>
  <c r="M102" i="8"/>
  <c r="BB102" i="8" s="1"/>
  <c r="M97" i="8"/>
  <c r="BB97" i="8" s="1"/>
  <c r="M92" i="8"/>
  <c r="BB92" i="8" s="1"/>
  <c r="M86" i="8"/>
  <c r="BB86" i="8" s="1"/>
  <c r="M81" i="8"/>
  <c r="BB81" i="8" s="1"/>
  <c r="M76" i="8"/>
  <c r="BB76" i="8" s="1"/>
  <c r="M70" i="8"/>
  <c r="BB70" i="8" s="1"/>
  <c r="M65" i="8"/>
  <c r="BB65" i="8" s="1"/>
  <c r="M60" i="8"/>
  <c r="BB60" i="8" s="1"/>
  <c r="M54" i="8"/>
  <c r="BB54" i="8" s="1"/>
  <c r="M49" i="8"/>
  <c r="BB49" i="8" s="1"/>
  <c r="M44" i="8"/>
  <c r="BB44" i="8" s="1"/>
  <c r="M344" i="8"/>
  <c r="BB344" i="8" s="1"/>
  <c r="M333" i="8"/>
  <c r="BB333" i="8" s="1"/>
  <c r="M322" i="8"/>
  <c r="BB322" i="8" s="1"/>
  <c r="M312" i="8"/>
  <c r="BB312" i="8" s="1"/>
  <c r="M301" i="8"/>
  <c r="BB301" i="8" s="1"/>
  <c r="M290" i="8"/>
  <c r="BB290" i="8" s="1"/>
  <c r="M280" i="8"/>
  <c r="BB280" i="8" s="1"/>
  <c r="M269" i="8"/>
  <c r="BB269" i="8" s="1"/>
  <c r="M258" i="8"/>
  <c r="BB258" i="8" s="1"/>
  <c r="M248" i="8"/>
  <c r="BB248" i="8" s="1"/>
  <c r="M237" i="8"/>
  <c r="BB237" i="8" s="1"/>
  <c r="M226" i="8"/>
  <c r="BB226" i="8" s="1"/>
  <c r="M216" i="8"/>
  <c r="BB216" i="8" s="1"/>
  <c r="M205" i="8"/>
  <c r="BB205" i="8" s="1"/>
  <c r="M194" i="8"/>
  <c r="BB194" i="8" s="1"/>
  <c r="M184" i="8"/>
  <c r="BB184" i="8" s="1"/>
  <c r="M173" i="8"/>
  <c r="BB173" i="8" s="1"/>
  <c r="M162" i="8"/>
  <c r="BB162" i="8" s="1"/>
  <c r="M152" i="8"/>
  <c r="BB152" i="8" s="1"/>
  <c r="M141" i="8"/>
  <c r="BB141" i="8" s="1"/>
  <c r="M130" i="8"/>
  <c r="BB130" i="8" s="1"/>
  <c r="M120" i="8"/>
  <c r="BB120" i="8" s="1"/>
  <c r="M109" i="8"/>
  <c r="BB109" i="8" s="1"/>
  <c r="M98" i="8"/>
  <c r="BB98" i="8" s="1"/>
  <c r="M88" i="8"/>
  <c r="BB88" i="8" s="1"/>
  <c r="M77" i="8"/>
  <c r="BB77" i="8" s="1"/>
  <c r="M66" i="8"/>
  <c r="BB66" i="8" s="1"/>
  <c r="M56" i="8"/>
  <c r="BB56" i="8" s="1"/>
  <c r="M45" i="8"/>
  <c r="BB45" i="8" s="1"/>
  <c r="M340" i="8"/>
  <c r="BB340" i="8" s="1"/>
  <c r="M329" i="8"/>
  <c r="BB329" i="8" s="1"/>
  <c r="M318" i="8"/>
  <c r="BB318" i="8" s="1"/>
  <c r="M308" i="8"/>
  <c r="BB308" i="8" s="1"/>
  <c r="M297" i="8"/>
  <c r="BB297" i="8" s="1"/>
  <c r="M286" i="8"/>
  <c r="BB286" i="8" s="1"/>
  <c r="M276" i="8"/>
  <c r="BB276" i="8" s="1"/>
  <c r="M265" i="8"/>
  <c r="BB265" i="8" s="1"/>
  <c r="M254" i="8"/>
  <c r="BB254" i="8" s="1"/>
  <c r="M244" i="8"/>
  <c r="BB244" i="8" s="1"/>
  <c r="M233" i="8"/>
  <c r="BB233" i="8" s="1"/>
  <c r="M222" i="8"/>
  <c r="BB222" i="8" s="1"/>
  <c r="M212" i="8"/>
  <c r="BB212" i="8" s="1"/>
  <c r="M201" i="8"/>
  <c r="BB201" i="8" s="1"/>
  <c r="M190" i="8"/>
  <c r="BB190" i="8" s="1"/>
  <c r="M180" i="8"/>
  <c r="BB180" i="8" s="1"/>
  <c r="M169" i="8"/>
  <c r="BB169" i="8" s="1"/>
  <c r="M158" i="8"/>
  <c r="BB158" i="8" s="1"/>
  <c r="M148" i="8"/>
  <c r="BB148" i="8" s="1"/>
  <c r="M137" i="8"/>
  <c r="BB137" i="8" s="1"/>
  <c r="M126" i="8"/>
  <c r="BB126" i="8" s="1"/>
  <c r="M116" i="8"/>
  <c r="BB116" i="8" s="1"/>
  <c r="M105" i="8"/>
  <c r="BB105" i="8" s="1"/>
  <c r="M94" i="8"/>
  <c r="BB94" i="8" s="1"/>
  <c r="M84" i="8"/>
  <c r="BB84" i="8" s="1"/>
  <c r="M73" i="8"/>
  <c r="BB73" i="8" s="1"/>
  <c r="M62" i="8"/>
  <c r="BB62" i="8" s="1"/>
  <c r="M52" i="8"/>
  <c r="BB52" i="8" s="1"/>
  <c r="M338" i="8"/>
  <c r="BB338" i="8" s="1"/>
  <c r="M328" i="8"/>
  <c r="BB328" i="8" s="1"/>
  <c r="M317" i="8"/>
  <c r="BB317" i="8" s="1"/>
  <c r="M306" i="8"/>
  <c r="BB306" i="8" s="1"/>
  <c r="M296" i="8"/>
  <c r="BB296" i="8" s="1"/>
  <c r="M285" i="8"/>
  <c r="BB285" i="8" s="1"/>
  <c r="M274" i="8"/>
  <c r="BB274" i="8" s="1"/>
  <c r="M264" i="8"/>
  <c r="BB264" i="8" s="1"/>
  <c r="M253" i="8"/>
  <c r="BB253" i="8" s="1"/>
  <c r="M242" i="8"/>
  <c r="BB242" i="8" s="1"/>
  <c r="M232" i="8"/>
  <c r="BB232" i="8" s="1"/>
  <c r="M221" i="8"/>
  <c r="BB221" i="8" s="1"/>
  <c r="M210" i="8"/>
  <c r="BB210" i="8" s="1"/>
  <c r="M200" i="8"/>
  <c r="BB200" i="8" s="1"/>
  <c r="M189" i="8"/>
  <c r="BB189" i="8" s="1"/>
  <c r="M178" i="8"/>
  <c r="BB178" i="8" s="1"/>
  <c r="M168" i="8"/>
  <c r="BB168" i="8" s="1"/>
  <c r="M157" i="8"/>
  <c r="BB157" i="8" s="1"/>
  <c r="M146" i="8"/>
  <c r="BB146" i="8" s="1"/>
  <c r="M136" i="8"/>
  <c r="BB136" i="8" s="1"/>
  <c r="M125" i="8"/>
  <c r="BB125" i="8" s="1"/>
  <c r="M114" i="8"/>
  <c r="BB114" i="8" s="1"/>
  <c r="M104" i="8"/>
  <c r="BB104" i="8" s="1"/>
  <c r="M93" i="8"/>
  <c r="BB93" i="8" s="1"/>
  <c r="M82" i="8"/>
  <c r="BB82" i="8" s="1"/>
  <c r="M72" i="8"/>
  <c r="BB72" i="8" s="1"/>
  <c r="M61" i="8"/>
  <c r="BB61" i="8" s="1"/>
  <c r="M50" i="8"/>
  <c r="BB50" i="8" s="1"/>
  <c r="M334" i="8"/>
  <c r="BB334" i="8" s="1"/>
  <c r="M324" i="8"/>
  <c r="BB324" i="8" s="1"/>
  <c r="M313" i="8"/>
  <c r="BB313" i="8" s="1"/>
  <c r="M302" i="8"/>
  <c r="BB302" i="8" s="1"/>
  <c r="M292" i="8"/>
  <c r="BB292" i="8" s="1"/>
  <c r="M281" i="8"/>
  <c r="BB281" i="8" s="1"/>
  <c r="M270" i="8"/>
  <c r="BB270" i="8" s="1"/>
  <c r="M260" i="8"/>
  <c r="BB260" i="8" s="1"/>
  <c r="M249" i="8"/>
  <c r="BB249" i="8" s="1"/>
  <c r="M238" i="8"/>
  <c r="BB238" i="8" s="1"/>
  <c r="M228" i="8"/>
  <c r="BB228" i="8" s="1"/>
  <c r="M217" i="8"/>
  <c r="BB217" i="8" s="1"/>
  <c r="M206" i="8"/>
  <c r="BB206" i="8" s="1"/>
  <c r="M196" i="8"/>
  <c r="BB196" i="8" s="1"/>
  <c r="M185" i="8"/>
  <c r="BB185" i="8" s="1"/>
  <c r="M174" i="8"/>
  <c r="BB174" i="8" s="1"/>
  <c r="M164" i="8"/>
  <c r="BB164" i="8" s="1"/>
  <c r="M153" i="8"/>
  <c r="BB153" i="8" s="1"/>
  <c r="M142" i="8"/>
  <c r="BB142" i="8" s="1"/>
  <c r="M132" i="8"/>
  <c r="BB132" i="8" s="1"/>
  <c r="M121" i="8"/>
  <c r="BB121" i="8" s="1"/>
  <c r="M110" i="8"/>
  <c r="BB110" i="8" s="1"/>
  <c r="M100" i="8"/>
  <c r="BB100" i="8" s="1"/>
  <c r="M89" i="8"/>
  <c r="BB89" i="8" s="1"/>
  <c r="M78" i="8"/>
  <c r="BB78" i="8" s="1"/>
  <c r="M68" i="8"/>
  <c r="BB68" i="8" s="1"/>
  <c r="M57" i="8"/>
  <c r="BB57" i="8" s="1"/>
  <c r="M46" i="8"/>
  <c r="BB46" i="8" s="1"/>
  <c r="P341" i="8"/>
  <c r="BE341" i="8" s="1"/>
  <c r="P337" i="8"/>
  <c r="BE337" i="8" s="1"/>
  <c r="P333" i="8"/>
  <c r="BE333" i="8" s="1"/>
  <c r="P329" i="8"/>
  <c r="BE329" i="8" s="1"/>
  <c r="P325" i="8"/>
  <c r="BE325" i="8" s="1"/>
  <c r="P321" i="8"/>
  <c r="BE321" i="8" s="1"/>
  <c r="P317" i="8"/>
  <c r="BE317" i="8" s="1"/>
  <c r="P313" i="8"/>
  <c r="BE313" i="8" s="1"/>
  <c r="P309" i="8"/>
  <c r="BE309" i="8" s="1"/>
  <c r="P305" i="8"/>
  <c r="BE305" i="8" s="1"/>
  <c r="P301" i="8"/>
  <c r="BE301" i="8" s="1"/>
  <c r="P297" i="8"/>
  <c r="BE297" i="8" s="1"/>
  <c r="P293" i="8"/>
  <c r="BE293" i="8" s="1"/>
  <c r="P289" i="8"/>
  <c r="BE289" i="8" s="1"/>
  <c r="P285" i="8"/>
  <c r="BE285" i="8" s="1"/>
  <c r="P281" i="8"/>
  <c r="BE281" i="8" s="1"/>
  <c r="P277" i="8"/>
  <c r="BE277" i="8" s="1"/>
  <c r="P273" i="8"/>
  <c r="BE273" i="8" s="1"/>
  <c r="P269" i="8"/>
  <c r="BE269" i="8" s="1"/>
  <c r="P265" i="8"/>
  <c r="BE265" i="8" s="1"/>
  <c r="P261" i="8"/>
  <c r="BE261" i="8" s="1"/>
  <c r="P257" i="8"/>
  <c r="BE257" i="8" s="1"/>
  <c r="P253" i="8"/>
  <c r="BE253" i="8" s="1"/>
  <c r="P249" i="8"/>
  <c r="BE249" i="8" s="1"/>
  <c r="P245" i="8"/>
  <c r="BE245" i="8" s="1"/>
  <c r="P241" i="8"/>
  <c r="BE241" i="8" s="1"/>
  <c r="P237" i="8"/>
  <c r="BE237" i="8" s="1"/>
  <c r="P233" i="8"/>
  <c r="BE233" i="8" s="1"/>
  <c r="P229" i="8"/>
  <c r="BE229" i="8" s="1"/>
  <c r="P225" i="8"/>
  <c r="BE225" i="8" s="1"/>
  <c r="P221" i="8"/>
  <c r="BE221" i="8" s="1"/>
  <c r="P217" i="8"/>
  <c r="BE217" i="8" s="1"/>
  <c r="P213" i="8"/>
  <c r="BE213" i="8" s="1"/>
  <c r="P209" i="8"/>
  <c r="BE209" i="8" s="1"/>
  <c r="P205" i="8"/>
  <c r="BE205" i="8" s="1"/>
  <c r="P201" i="8"/>
  <c r="BE201" i="8" s="1"/>
  <c r="P197" i="8"/>
  <c r="BE197" i="8" s="1"/>
  <c r="P193" i="8"/>
  <c r="BE193" i="8" s="1"/>
  <c r="P189" i="8"/>
  <c r="BE189" i="8" s="1"/>
  <c r="P185" i="8"/>
  <c r="BE185" i="8" s="1"/>
  <c r="P181" i="8"/>
  <c r="BE181" i="8" s="1"/>
  <c r="P177" i="8"/>
  <c r="BE177" i="8" s="1"/>
  <c r="P173" i="8"/>
  <c r="BE173" i="8" s="1"/>
  <c r="P169" i="8"/>
  <c r="BE169" i="8" s="1"/>
  <c r="P165" i="8"/>
  <c r="BE165" i="8" s="1"/>
  <c r="P161" i="8"/>
  <c r="BE161" i="8" s="1"/>
  <c r="P157" i="8"/>
  <c r="BE157" i="8" s="1"/>
  <c r="P153" i="8"/>
  <c r="BE153" i="8" s="1"/>
  <c r="P149" i="8"/>
  <c r="BE149" i="8" s="1"/>
  <c r="P145" i="8"/>
  <c r="BE145" i="8" s="1"/>
  <c r="P141" i="8"/>
  <c r="BE141" i="8" s="1"/>
  <c r="P137" i="8"/>
  <c r="BE137" i="8" s="1"/>
  <c r="P133" i="8"/>
  <c r="BE133" i="8" s="1"/>
  <c r="P129" i="8"/>
  <c r="BE129" i="8" s="1"/>
  <c r="P125" i="8"/>
  <c r="BE125" i="8" s="1"/>
  <c r="P121" i="8"/>
  <c r="BE121" i="8" s="1"/>
  <c r="P117" i="8"/>
  <c r="BE117" i="8" s="1"/>
  <c r="P113" i="8"/>
  <c r="BE113" i="8" s="1"/>
  <c r="P109" i="8"/>
  <c r="BE109" i="8" s="1"/>
  <c r="P105" i="8"/>
  <c r="BE105" i="8" s="1"/>
  <c r="P101" i="8"/>
  <c r="BE101" i="8" s="1"/>
  <c r="P97" i="8"/>
  <c r="BE97" i="8" s="1"/>
  <c r="P93" i="8"/>
  <c r="BE93" i="8" s="1"/>
  <c r="P89" i="8"/>
  <c r="BE89" i="8" s="1"/>
  <c r="P85" i="8"/>
  <c r="BE85" i="8" s="1"/>
  <c r="P81" i="8"/>
  <c r="BE81" i="8" s="1"/>
  <c r="P77" i="8"/>
  <c r="BE77" i="8" s="1"/>
  <c r="P73" i="8"/>
  <c r="BE73" i="8" s="1"/>
  <c r="P69" i="8"/>
  <c r="BE69" i="8" s="1"/>
  <c r="P65" i="8"/>
  <c r="BE65" i="8" s="1"/>
  <c r="P61" i="8"/>
  <c r="BE61" i="8" s="1"/>
  <c r="P57" i="8"/>
  <c r="BE57" i="8" s="1"/>
  <c r="P53" i="8"/>
  <c r="BE53" i="8" s="1"/>
  <c r="P49" i="8"/>
  <c r="BE49" i="8" s="1"/>
  <c r="P45" i="8"/>
  <c r="BE45" i="8" s="1"/>
  <c r="P342" i="8"/>
  <c r="BE342" i="8" s="1"/>
  <c r="P336" i="8"/>
  <c r="BE336" i="8" s="1"/>
  <c r="P331" i="8"/>
  <c r="BE331" i="8" s="1"/>
  <c r="P326" i="8"/>
  <c r="BE326" i="8" s="1"/>
  <c r="P320" i="8"/>
  <c r="BE320" i="8" s="1"/>
  <c r="P315" i="8"/>
  <c r="BE315" i="8" s="1"/>
  <c r="P310" i="8"/>
  <c r="BE310" i="8" s="1"/>
  <c r="P304" i="8"/>
  <c r="BE304" i="8" s="1"/>
  <c r="P299" i="8"/>
  <c r="BE299" i="8" s="1"/>
  <c r="P294" i="8"/>
  <c r="BE294" i="8" s="1"/>
  <c r="P288" i="8"/>
  <c r="BE288" i="8" s="1"/>
  <c r="P283" i="8"/>
  <c r="BE283" i="8" s="1"/>
  <c r="P278" i="8"/>
  <c r="BE278" i="8" s="1"/>
  <c r="P272" i="8"/>
  <c r="BE272" i="8" s="1"/>
  <c r="P267" i="8"/>
  <c r="BE267" i="8" s="1"/>
  <c r="P262" i="8"/>
  <c r="BE262" i="8" s="1"/>
  <c r="P256" i="8"/>
  <c r="BE256" i="8" s="1"/>
  <c r="P251" i="8"/>
  <c r="BE251" i="8" s="1"/>
  <c r="P246" i="8"/>
  <c r="BE246" i="8" s="1"/>
  <c r="P240" i="8"/>
  <c r="BE240" i="8" s="1"/>
  <c r="P235" i="8"/>
  <c r="BE235" i="8" s="1"/>
  <c r="P230" i="8"/>
  <c r="BE230" i="8" s="1"/>
  <c r="P224" i="8"/>
  <c r="BE224" i="8" s="1"/>
  <c r="P219" i="8"/>
  <c r="BE219" i="8" s="1"/>
  <c r="P214" i="8"/>
  <c r="BE214" i="8" s="1"/>
  <c r="P208" i="8"/>
  <c r="BE208" i="8" s="1"/>
  <c r="P203" i="8"/>
  <c r="BE203" i="8" s="1"/>
  <c r="P198" i="8"/>
  <c r="BE198" i="8" s="1"/>
  <c r="P192" i="8"/>
  <c r="BE192" i="8" s="1"/>
  <c r="P187" i="8"/>
  <c r="BE187" i="8" s="1"/>
  <c r="P182" i="8"/>
  <c r="BE182" i="8" s="1"/>
  <c r="P176" i="8"/>
  <c r="BE176" i="8" s="1"/>
  <c r="P171" i="8"/>
  <c r="BE171" i="8" s="1"/>
  <c r="P166" i="8"/>
  <c r="BE166" i="8" s="1"/>
  <c r="P160" i="8"/>
  <c r="BE160" i="8" s="1"/>
  <c r="P155" i="8"/>
  <c r="BE155" i="8" s="1"/>
  <c r="P150" i="8"/>
  <c r="BE150" i="8" s="1"/>
  <c r="P144" i="8"/>
  <c r="BE144" i="8" s="1"/>
  <c r="P139" i="8"/>
  <c r="BE139" i="8" s="1"/>
  <c r="P134" i="8"/>
  <c r="BE134" i="8" s="1"/>
  <c r="P128" i="8"/>
  <c r="BE128" i="8" s="1"/>
  <c r="P123" i="8"/>
  <c r="BE123" i="8" s="1"/>
  <c r="P118" i="8"/>
  <c r="BE118" i="8" s="1"/>
  <c r="P112" i="8"/>
  <c r="BE112" i="8" s="1"/>
  <c r="P107" i="8"/>
  <c r="BE107" i="8" s="1"/>
  <c r="P102" i="8"/>
  <c r="BE102" i="8" s="1"/>
  <c r="P96" i="8"/>
  <c r="BE96" i="8" s="1"/>
  <c r="P91" i="8"/>
  <c r="BE91" i="8" s="1"/>
  <c r="P86" i="8"/>
  <c r="BE86" i="8" s="1"/>
  <c r="P80" i="8"/>
  <c r="BE80" i="8" s="1"/>
  <c r="P75" i="8"/>
  <c r="BE75" i="8" s="1"/>
  <c r="P70" i="8"/>
  <c r="BE70" i="8" s="1"/>
  <c r="P64" i="8"/>
  <c r="BE64" i="8" s="1"/>
  <c r="P59" i="8"/>
  <c r="BE59" i="8" s="1"/>
  <c r="P54" i="8"/>
  <c r="BE54" i="8" s="1"/>
  <c r="P48" i="8"/>
  <c r="BE48" i="8" s="1"/>
  <c r="P343" i="8"/>
  <c r="BE343" i="8" s="1"/>
  <c r="P338" i="8"/>
  <c r="BE338" i="8" s="1"/>
  <c r="P332" i="8"/>
  <c r="BE332" i="8" s="1"/>
  <c r="P327" i="8"/>
  <c r="BE327" i="8" s="1"/>
  <c r="P322" i="8"/>
  <c r="BE322" i="8" s="1"/>
  <c r="P316" i="8"/>
  <c r="BE316" i="8" s="1"/>
  <c r="P311" i="8"/>
  <c r="BE311" i="8" s="1"/>
  <c r="P306" i="8"/>
  <c r="BE306" i="8" s="1"/>
  <c r="P300" i="8"/>
  <c r="BE300" i="8" s="1"/>
  <c r="P295" i="8"/>
  <c r="BE295" i="8" s="1"/>
  <c r="P290" i="8"/>
  <c r="BE290" i="8" s="1"/>
  <c r="P284" i="8"/>
  <c r="BE284" i="8" s="1"/>
  <c r="P279" i="8"/>
  <c r="BE279" i="8" s="1"/>
  <c r="P274" i="8"/>
  <c r="BE274" i="8" s="1"/>
  <c r="P268" i="8"/>
  <c r="BE268" i="8" s="1"/>
  <c r="P263" i="8"/>
  <c r="BE263" i="8" s="1"/>
  <c r="P258" i="8"/>
  <c r="BE258" i="8" s="1"/>
  <c r="P252" i="8"/>
  <c r="BE252" i="8" s="1"/>
  <c r="P247" i="8"/>
  <c r="BE247" i="8" s="1"/>
  <c r="P242" i="8"/>
  <c r="BE242" i="8" s="1"/>
  <c r="P236" i="8"/>
  <c r="BE236" i="8" s="1"/>
  <c r="P231" i="8"/>
  <c r="BE231" i="8" s="1"/>
  <c r="P226" i="8"/>
  <c r="BE226" i="8" s="1"/>
  <c r="P220" i="8"/>
  <c r="BE220" i="8" s="1"/>
  <c r="P215" i="8"/>
  <c r="BE215" i="8" s="1"/>
  <c r="P210" i="8"/>
  <c r="BE210" i="8" s="1"/>
  <c r="P204" i="8"/>
  <c r="BE204" i="8" s="1"/>
  <c r="P199" i="8"/>
  <c r="BE199" i="8" s="1"/>
  <c r="P194" i="8"/>
  <c r="BE194" i="8" s="1"/>
  <c r="P188" i="8"/>
  <c r="BE188" i="8" s="1"/>
  <c r="P183" i="8"/>
  <c r="BE183" i="8" s="1"/>
  <c r="P178" i="8"/>
  <c r="BE178" i="8" s="1"/>
  <c r="P172" i="8"/>
  <c r="BE172" i="8" s="1"/>
  <c r="P167" i="8"/>
  <c r="BE167" i="8" s="1"/>
  <c r="P162" i="8"/>
  <c r="BE162" i="8" s="1"/>
  <c r="P156" i="8"/>
  <c r="BE156" i="8" s="1"/>
  <c r="P151" i="8"/>
  <c r="BE151" i="8" s="1"/>
  <c r="P146" i="8"/>
  <c r="BE146" i="8" s="1"/>
  <c r="P140" i="8"/>
  <c r="BE140" i="8" s="1"/>
  <c r="P135" i="8"/>
  <c r="BE135" i="8" s="1"/>
  <c r="P130" i="8"/>
  <c r="BE130" i="8" s="1"/>
  <c r="P124" i="8"/>
  <c r="BE124" i="8" s="1"/>
  <c r="P119" i="8"/>
  <c r="BE119" i="8" s="1"/>
  <c r="P114" i="8"/>
  <c r="BE114" i="8" s="1"/>
  <c r="P108" i="8"/>
  <c r="BE108" i="8" s="1"/>
  <c r="P103" i="8"/>
  <c r="BE103" i="8" s="1"/>
  <c r="P98" i="8"/>
  <c r="BE98" i="8" s="1"/>
  <c r="P92" i="8"/>
  <c r="BE92" i="8" s="1"/>
  <c r="P87" i="8"/>
  <c r="BE87" i="8" s="1"/>
  <c r="P82" i="8"/>
  <c r="BE82" i="8" s="1"/>
  <c r="P76" i="8"/>
  <c r="BE76" i="8" s="1"/>
  <c r="P71" i="8"/>
  <c r="BE71" i="8" s="1"/>
  <c r="P66" i="8"/>
  <c r="BE66" i="8" s="1"/>
  <c r="P60" i="8"/>
  <c r="BE60" i="8" s="1"/>
  <c r="P55" i="8"/>
  <c r="BE55" i="8" s="1"/>
  <c r="P50" i="8"/>
  <c r="BE50" i="8" s="1"/>
  <c r="P44" i="8"/>
  <c r="BE44" i="8" s="1"/>
  <c r="P344" i="8"/>
  <c r="BE344" i="8" s="1"/>
  <c r="P334" i="8"/>
  <c r="BE334" i="8" s="1"/>
  <c r="P323" i="8"/>
  <c r="BE323" i="8" s="1"/>
  <c r="P312" i="8"/>
  <c r="BE312" i="8" s="1"/>
  <c r="P302" i="8"/>
  <c r="BE302" i="8" s="1"/>
  <c r="P291" i="8"/>
  <c r="BE291" i="8" s="1"/>
  <c r="P280" i="8"/>
  <c r="BE280" i="8" s="1"/>
  <c r="P270" i="8"/>
  <c r="BE270" i="8" s="1"/>
  <c r="P259" i="8"/>
  <c r="BE259" i="8" s="1"/>
  <c r="P248" i="8"/>
  <c r="BE248" i="8" s="1"/>
  <c r="P238" i="8"/>
  <c r="BE238" i="8" s="1"/>
  <c r="P227" i="8"/>
  <c r="BE227" i="8" s="1"/>
  <c r="P216" i="8"/>
  <c r="BE216" i="8" s="1"/>
  <c r="P206" i="8"/>
  <c r="BE206" i="8" s="1"/>
  <c r="P195" i="8"/>
  <c r="BE195" i="8" s="1"/>
  <c r="P184" i="8"/>
  <c r="BE184" i="8" s="1"/>
  <c r="P174" i="8"/>
  <c r="BE174" i="8" s="1"/>
  <c r="P163" i="8"/>
  <c r="BE163" i="8" s="1"/>
  <c r="P152" i="8"/>
  <c r="BE152" i="8" s="1"/>
  <c r="P142" i="8"/>
  <c r="BE142" i="8" s="1"/>
  <c r="P131" i="8"/>
  <c r="BE131" i="8" s="1"/>
  <c r="P120" i="8"/>
  <c r="BE120" i="8" s="1"/>
  <c r="P110" i="8"/>
  <c r="BE110" i="8" s="1"/>
  <c r="P99" i="8"/>
  <c r="BE99" i="8" s="1"/>
  <c r="P88" i="8"/>
  <c r="BE88" i="8" s="1"/>
  <c r="P78" i="8"/>
  <c r="BE78" i="8" s="1"/>
  <c r="P67" i="8"/>
  <c r="BE67" i="8" s="1"/>
  <c r="P56" i="8"/>
  <c r="BE56" i="8" s="1"/>
  <c r="P46" i="8"/>
  <c r="BE46" i="8" s="1"/>
  <c r="P340" i="8"/>
  <c r="BE340" i="8" s="1"/>
  <c r="P330" i="8"/>
  <c r="BE330" i="8" s="1"/>
  <c r="P319" i="8"/>
  <c r="BE319" i="8" s="1"/>
  <c r="P308" i="8"/>
  <c r="BE308" i="8" s="1"/>
  <c r="P298" i="8"/>
  <c r="BE298" i="8" s="1"/>
  <c r="P287" i="8"/>
  <c r="BE287" i="8" s="1"/>
  <c r="P276" i="8"/>
  <c r="BE276" i="8" s="1"/>
  <c r="P266" i="8"/>
  <c r="BE266" i="8" s="1"/>
  <c r="P255" i="8"/>
  <c r="BE255" i="8" s="1"/>
  <c r="P244" i="8"/>
  <c r="BE244" i="8" s="1"/>
  <c r="P234" i="8"/>
  <c r="BE234" i="8" s="1"/>
  <c r="P223" i="8"/>
  <c r="BE223" i="8" s="1"/>
  <c r="P212" i="8"/>
  <c r="BE212" i="8" s="1"/>
  <c r="P202" i="8"/>
  <c r="BE202" i="8" s="1"/>
  <c r="P191" i="8"/>
  <c r="BE191" i="8" s="1"/>
  <c r="P180" i="8"/>
  <c r="BE180" i="8" s="1"/>
  <c r="P170" i="8"/>
  <c r="BE170" i="8" s="1"/>
  <c r="P159" i="8"/>
  <c r="BE159" i="8" s="1"/>
  <c r="P148" i="8"/>
  <c r="BE148" i="8" s="1"/>
  <c r="P138" i="8"/>
  <c r="BE138" i="8" s="1"/>
  <c r="P127" i="8"/>
  <c r="BE127" i="8" s="1"/>
  <c r="P116" i="8"/>
  <c r="BE116" i="8" s="1"/>
  <c r="P106" i="8"/>
  <c r="BE106" i="8" s="1"/>
  <c r="P95" i="8"/>
  <c r="BE95" i="8" s="1"/>
  <c r="P84" i="8"/>
  <c r="BE84" i="8" s="1"/>
  <c r="P74" i="8"/>
  <c r="BE74" i="8" s="1"/>
  <c r="P63" i="8"/>
  <c r="BE63" i="8" s="1"/>
  <c r="P52" i="8"/>
  <c r="BE52" i="8" s="1"/>
  <c r="P339" i="8"/>
  <c r="BE339" i="8" s="1"/>
  <c r="P328" i="8"/>
  <c r="BE328" i="8" s="1"/>
  <c r="P318" i="8"/>
  <c r="BE318" i="8" s="1"/>
  <c r="P307" i="8"/>
  <c r="BE307" i="8" s="1"/>
  <c r="P296" i="8"/>
  <c r="BE296" i="8" s="1"/>
  <c r="P286" i="8"/>
  <c r="BE286" i="8" s="1"/>
  <c r="P275" i="8"/>
  <c r="BE275" i="8" s="1"/>
  <c r="P264" i="8"/>
  <c r="BE264" i="8" s="1"/>
  <c r="P254" i="8"/>
  <c r="BE254" i="8" s="1"/>
  <c r="P243" i="8"/>
  <c r="BE243" i="8" s="1"/>
  <c r="P232" i="8"/>
  <c r="BE232" i="8" s="1"/>
  <c r="P222" i="8"/>
  <c r="BE222" i="8" s="1"/>
  <c r="P211" i="8"/>
  <c r="BE211" i="8" s="1"/>
  <c r="P200" i="8"/>
  <c r="BE200" i="8" s="1"/>
  <c r="P190" i="8"/>
  <c r="BE190" i="8" s="1"/>
  <c r="P179" i="8"/>
  <c r="BE179" i="8" s="1"/>
  <c r="P168" i="8"/>
  <c r="BE168" i="8" s="1"/>
  <c r="P158" i="8"/>
  <c r="BE158" i="8" s="1"/>
  <c r="P147" i="8"/>
  <c r="BE147" i="8" s="1"/>
  <c r="P136" i="8"/>
  <c r="BE136" i="8" s="1"/>
  <c r="P126" i="8"/>
  <c r="BE126" i="8" s="1"/>
  <c r="P115" i="8"/>
  <c r="BE115" i="8" s="1"/>
  <c r="P104" i="8"/>
  <c r="BE104" i="8" s="1"/>
  <c r="P94" i="8"/>
  <c r="BE94" i="8" s="1"/>
  <c r="P83" i="8"/>
  <c r="BE83" i="8" s="1"/>
  <c r="P72" i="8"/>
  <c r="BE72" i="8" s="1"/>
  <c r="P62" i="8"/>
  <c r="BE62" i="8" s="1"/>
  <c r="P51" i="8"/>
  <c r="BE51" i="8" s="1"/>
  <c r="P335" i="8"/>
  <c r="BE335" i="8" s="1"/>
  <c r="P324" i="8"/>
  <c r="BE324" i="8" s="1"/>
  <c r="P314" i="8"/>
  <c r="BE314" i="8" s="1"/>
  <c r="P303" i="8"/>
  <c r="BE303" i="8" s="1"/>
  <c r="P292" i="8"/>
  <c r="BE292" i="8" s="1"/>
  <c r="P282" i="8"/>
  <c r="BE282" i="8" s="1"/>
  <c r="P271" i="8"/>
  <c r="BE271" i="8" s="1"/>
  <c r="P260" i="8"/>
  <c r="BE260" i="8" s="1"/>
  <c r="P250" i="8"/>
  <c r="BE250" i="8" s="1"/>
  <c r="P239" i="8"/>
  <c r="BE239" i="8" s="1"/>
  <c r="P228" i="8"/>
  <c r="BE228" i="8" s="1"/>
  <c r="P218" i="8"/>
  <c r="BE218" i="8" s="1"/>
  <c r="P207" i="8"/>
  <c r="BE207" i="8" s="1"/>
  <c r="P196" i="8"/>
  <c r="BE196" i="8" s="1"/>
  <c r="P186" i="8"/>
  <c r="BE186" i="8" s="1"/>
  <c r="P175" i="8"/>
  <c r="BE175" i="8" s="1"/>
  <c r="P164" i="8"/>
  <c r="BE164" i="8" s="1"/>
  <c r="P154" i="8"/>
  <c r="BE154" i="8" s="1"/>
  <c r="P143" i="8"/>
  <c r="BE143" i="8" s="1"/>
  <c r="P132" i="8"/>
  <c r="BE132" i="8" s="1"/>
  <c r="P122" i="8"/>
  <c r="BE122" i="8" s="1"/>
  <c r="P111" i="8"/>
  <c r="BE111" i="8" s="1"/>
  <c r="P100" i="8"/>
  <c r="BE100" i="8" s="1"/>
  <c r="P90" i="8"/>
  <c r="BE90" i="8" s="1"/>
  <c r="P79" i="8"/>
  <c r="BE79" i="8" s="1"/>
  <c r="P68" i="8"/>
  <c r="BE68" i="8" s="1"/>
  <c r="P58" i="8"/>
  <c r="BE58" i="8" s="1"/>
  <c r="P47" i="8"/>
  <c r="BE47" i="8" s="1"/>
  <c r="L341" i="8"/>
  <c r="BA341" i="8" s="1"/>
  <c r="L337" i="8"/>
  <c r="BA337" i="8" s="1"/>
  <c r="L333" i="8"/>
  <c r="BA333" i="8" s="1"/>
  <c r="L329" i="8"/>
  <c r="BA329" i="8" s="1"/>
  <c r="L325" i="8"/>
  <c r="BA325" i="8" s="1"/>
  <c r="L321" i="8"/>
  <c r="BA321" i="8" s="1"/>
  <c r="L317" i="8"/>
  <c r="BA317" i="8" s="1"/>
  <c r="L313" i="8"/>
  <c r="BA313" i="8" s="1"/>
  <c r="L309" i="8"/>
  <c r="BA309" i="8" s="1"/>
  <c r="L305" i="8"/>
  <c r="BA305" i="8" s="1"/>
  <c r="L301" i="8"/>
  <c r="BA301" i="8" s="1"/>
  <c r="L297" i="8"/>
  <c r="BA297" i="8" s="1"/>
  <c r="L293" i="8"/>
  <c r="BA293" i="8" s="1"/>
  <c r="L289" i="8"/>
  <c r="BA289" i="8" s="1"/>
  <c r="L285" i="8"/>
  <c r="BA285" i="8" s="1"/>
  <c r="L281" i="8"/>
  <c r="BA281" i="8" s="1"/>
  <c r="L277" i="8"/>
  <c r="BA277" i="8" s="1"/>
  <c r="L273" i="8"/>
  <c r="BA273" i="8" s="1"/>
  <c r="L269" i="8"/>
  <c r="BA269" i="8" s="1"/>
  <c r="L265" i="8"/>
  <c r="BA265" i="8" s="1"/>
  <c r="L261" i="8"/>
  <c r="BA261" i="8" s="1"/>
  <c r="L257" i="8"/>
  <c r="BA257" i="8" s="1"/>
  <c r="L253" i="8"/>
  <c r="BA253" i="8" s="1"/>
  <c r="L249" i="8"/>
  <c r="BA249" i="8" s="1"/>
  <c r="L245" i="8"/>
  <c r="BA245" i="8" s="1"/>
  <c r="L241" i="8"/>
  <c r="BA241" i="8" s="1"/>
  <c r="L237" i="8"/>
  <c r="BA237" i="8" s="1"/>
  <c r="L233" i="8"/>
  <c r="BA233" i="8" s="1"/>
  <c r="L229" i="8"/>
  <c r="BA229" i="8" s="1"/>
  <c r="L225" i="8"/>
  <c r="BA225" i="8" s="1"/>
  <c r="L221" i="8"/>
  <c r="BA221" i="8" s="1"/>
  <c r="L217" i="8"/>
  <c r="BA217" i="8" s="1"/>
  <c r="L213" i="8"/>
  <c r="BA213" i="8" s="1"/>
  <c r="L209" i="8"/>
  <c r="BA209" i="8" s="1"/>
  <c r="L205" i="8"/>
  <c r="BA205" i="8" s="1"/>
  <c r="L201" i="8"/>
  <c r="BA201" i="8" s="1"/>
  <c r="L197" i="8"/>
  <c r="BA197" i="8" s="1"/>
  <c r="L193" i="8"/>
  <c r="BA193" i="8" s="1"/>
  <c r="L189" i="8"/>
  <c r="BA189" i="8" s="1"/>
  <c r="L185" i="8"/>
  <c r="BA185" i="8" s="1"/>
  <c r="L181" i="8"/>
  <c r="BA181" i="8" s="1"/>
  <c r="L177" i="8"/>
  <c r="BA177" i="8" s="1"/>
  <c r="L173" i="8"/>
  <c r="BA173" i="8" s="1"/>
  <c r="L169" i="8"/>
  <c r="BA169" i="8" s="1"/>
  <c r="L165" i="8"/>
  <c r="BA165" i="8" s="1"/>
  <c r="L161" i="8"/>
  <c r="BA161" i="8" s="1"/>
  <c r="L157" i="8"/>
  <c r="BA157" i="8" s="1"/>
  <c r="L153" i="8"/>
  <c r="BA153" i="8" s="1"/>
  <c r="L149" i="8"/>
  <c r="BA149" i="8" s="1"/>
  <c r="L344" i="8"/>
  <c r="BA344" i="8" s="1"/>
  <c r="L339" i="8"/>
  <c r="BA339" i="8" s="1"/>
  <c r="L334" i="8"/>
  <c r="BA334" i="8" s="1"/>
  <c r="L328" i="8"/>
  <c r="BA328" i="8" s="1"/>
  <c r="L323" i="8"/>
  <c r="BA323" i="8" s="1"/>
  <c r="L318" i="8"/>
  <c r="BA318" i="8" s="1"/>
  <c r="L312" i="8"/>
  <c r="BA312" i="8" s="1"/>
  <c r="L307" i="8"/>
  <c r="BA307" i="8" s="1"/>
  <c r="L302" i="8"/>
  <c r="BA302" i="8" s="1"/>
  <c r="L296" i="8"/>
  <c r="BA296" i="8" s="1"/>
  <c r="L291" i="8"/>
  <c r="BA291" i="8" s="1"/>
  <c r="L286" i="8"/>
  <c r="BA286" i="8" s="1"/>
  <c r="L280" i="8"/>
  <c r="BA280" i="8" s="1"/>
  <c r="L275" i="8"/>
  <c r="BA275" i="8" s="1"/>
  <c r="L270" i="8"/>
  <c r="BA270" i="8" s="1"/>
  <c r="L264" i="8"/>
  <c r="BA264" i="8" s="1"/>
  <c r="L259" i="8"/>
  <c r="BA259" i="8" s="1"/>
  <c r="L254" i="8"/>
  <c r="BA254" i="8" s="1"/>
  <c r="L248" i="8"/>
  <c r="BA248" i="8" s="1"/>
  <c r="L243" i="8"/>
  <c r="BA243" i="8" s="1"/>
  <c r="L238" i="8"/>
  <c r="BA238" i="8" s="1"/>
  <c r="L232" i="8"/>
  <c r="BA232" i="8" s="1"/>
  <c r="L227" i="8"/>
  <c r="BA227" i="8" s="1"/>
  <c r="L222" i="8"/>
  <c r="BA222" i="8" s="1"/>
  <c r="L216" i="8"/>
  <c r="BA216" i="8" s="1"/>
  <c r="L211" i="8"/>
  <c r="BA211" i="8" s="1"/>
  <c r="L206" i="8"/>
  <c r="BA206" i="8" s="1"/>
  <c r="L200" i="8"/>
  <c r="BA200" i="8" s="1"/>
  <c r="L195" i="8"/>
  <c r="BA195" i="8" s="1"/>
  <c r="L190" i="8"/>
  <c r="BA190" i="8" s="1"/>
  <c r="L184" i="8"/>
  <c r="BA184" i="8" s="1"/>
  <c r="L179" i="8"/>
  <c r="BA179" i="8" s="1"/>
  <c r="L174" i="8"/>
  <c r="BA174" i="8" s="1"/>
  <c r="L168" i="8"/>
  <c r="BA168" i="8" s="1"/>
  <c r="L163" i="8"/>
  <c r="BA163" i="8" s="1"/>
  <c r="L158" i="8"/>
  <c r="BA158" i="8" s="1"/>
  <c r="L152" i="8"/>
  <c r="BA152" i="8" s="1"/>
  <c r="L147" i="8"/>
  <c r="BA147" i="8" s="1"/>
  <c r="L143" i="8"/>
  <c r="BA143" i="8" s="1"/>
  <c r="L139" i="8"/>
  <c r="BA139" i="8" s="1"/>
  <c r="L135" i="8"/>
  <c r="BA135" i="8" s="1"/>
  <c r="L131" i="8"/>
  <c r="BA131" i="8" s="1"/>
  <c r="L127" i="8"/>
  <c r="BA127" i="8" s="1"/>
  <c r="L123" i="8"/>
  <c r="BA123" i="8" s="1"/>
  <c r="L119" i="8"/>
  <c r="BA119" i="8" s="1"/>
  <c r="L115" i="8"/>
  <c r="BA115" i="8" s="1"/>
  <c r="L111" i="8"/>
  <c r="BA111" i="8" s="1"/>
  <c r="L107" i="8"/>
  <c r="BA107" i="8" s="1"/>
  <c r="L103" i="8"/>
  <c r="BA103" i="8" s="1"/>
  <c r="L99" i="8"/>
  <c r="BA99" i="8" s="1"/>
  <c r="L95" i="8"/>
  <c r="BA95" i="8" s="1"/>
  <c r="L91" i="8"/>
  <c r="BA91" i="8" s="1"/>
  <c r="L87" i="8"/>
  <c r="BA87" i="8" s="1"/>
  <c r="L83" i="8"/>
  <c r="BA83" i="8" s="1"/>
  <c r="L79" i="8"/>
  <c r="BA79" i="8" s="1"/>
  <c r="L75" i="8"/>
  <c r="BA75" i="8" s="1"/>
  <c r="L71" i="8"/>
  <c r="BA71" i="8" s="1"/>
  <c r="L67" i="8"/>
  <c r="BA67" i="8" s="1"/>
  <c r="L63" i="8"/>
  <c r="BA63" i="8" s="1"/>
  <c r="L59" i="8"/>
  <c r="BA59" i="8" s="1"/>
  <c r="L55" i="8"/>
  <c r="BA55" i="8" s="1"/>
  <c r="L51" i="8"/>
  <c r="BA51" i="8" s="1"/>
  <c r="L47" i="8"/>
  <c r="BA47" i="8" s="1"/>
  <c r="L340" i="8"/>
  <c r="BA340" i="8" s="1"/>
  <c r="L335" i="8"/>
  <c r="BA335" i="8" s="1"/>
  <c r="L330" i="8"/>
  <c r="BA330" i="8" s="1"/>
  <c r="L324" i="8"/>
  <c r="BA324" i="8" s="1"/>
  <c r="L319" i="8"/>
  <c r="BA319" i="8" s="1"/>
  <c r="L314" i="8"/>
  <c r="BA314" i="8" s="1"/>
  <c r="L308" i="8"/>
  <c r="BA308" i="8" s="1"/>
  <c r="L303" i="8"/>
  <c r="BA303" i="8" s="1"/>
  <c r="L298" i="8"/>
  <c r="BA298" i="8" s="1"/>
  <c r="L292" i="8"/>
  <c r="BA292" i="8" s="1"/>
  <c r="L287" i="8"/>
  <c r="BA287" i="8" s="1"/>
  <c r="L282" i="8"/>
  <c r="BA282" i="8" s="1"/>
  <c r="L276" i="8"/>
  <c r="BA276" i="8" s="1"/>
  <c r="L271" i="8"/>
  <c r="BA271" i="8" s="1"/>
  <c r="L266" i="8"/>
  <c r="BA266" i="8" s="1"/>
  <c r="L260" i="8"/>
  <c r="BA260" i="8" s="1"/>
  <c r="L255" i="8"/>
  <c r="BA255" i="8" s="1"/>
  <c r="L250" i="8"/>
  <c r="BA250" i="8" s="1"/>
  <c r="L244" i="8"/>
  <c r="BA244" i="8" s="1"/>
  <c r="L239" i="8"/>
  <c r="BA239" i="8" s="1"/>
  <c r="L234" i="8"/>
  <c r="BA234" i="8" s="1"/>
  <c r="L228" i="8"/>
  <c r="BA228" i="8" s="1"/>
  <c r="L223" i="8"/>
  <c r="BA223" i="8" s="1"/>
  <c r="L218" i="8"/>
  <c r="BA218" i="8" s="1"/>
  <c r="L212" i="8"/>
  <c r="BA212" i="8" s="1"/>
  <c r="L207" i="8"/>
  <c r="BA207" i="8" s="1"/>
  <c r="L202" i="8"/>
  <c r="BA202" i="8" s="1"/>
  <c r="L196" i="8"/>
  <c r="BA196" i="8" s="1"/>
  <c r="L191" i="8"/>
  <c r="BA191" i="8" s="1"/>
  <c r="L186" i="8"/>
  <c r="BA186" i="8" s="1"/>
  <c r="L180" i="8"/>
  <c r="BA180" i="8" s="1"/>
  <c r="L175" i="8"/>
  <c r="BA175" i="8" s="1"/>
  <c r="L170" i="8"/>
  <c r="BA170" i="8" s="1"/>
  <c r="L164" i="8"/>
  <c r="BA164" i="8" s="1"/>
  <c r="L159" i="8"/>
  <c r="BA159" i="8" s="1"/>
  <c r="L154" i="8"/>
  <c r="BA154" i="8" s="1"/>
  <c r="L148" i="8"/>
  <c r="BA148" i="8" s="1"/>
  <c r="L144" i="8"/>
  <c r="BA144" i="8" s="1"/>
  <c r="L140" i="8"/>
  <c r="BA140" i="8" s="1"/>
  <c r="L136" i="8"/>
  <c r="BA136" i="8" s="1"/>
  <c r="L132" i="8"/>
  <c r="BA132" i="8" s="1"/>
  <c r="L128" i="8"/>
  <c r="BA128" i="8" s="1"/>
  <c r="L124" i="8"/>
  <c r="BA124" i="8" s="1"/>
  <c r="L120" i="8"/>
  <c r="BA120" i="8" s="1"/>
  <c r="L116" i="8"/>
  <c r="BA116" i="8" s="1"/>
  <c r="L112" i="8"/>
  <c r="BA112" i="8" s="1"/>
  <c r="L108" i="8"/>
  <c r="BA108" i="8" s="1"/>
  <c r="L104" i="8"/>
  <c r="BA104" i="8" s="1"/>
  <c r="L100" i="8"/>
  <c r="BA100" i="8" s="1"/>
  <c r="L96" i="8"/>
  <c r="BA96" i="8" s="1"/>
  <c r="L92" i="8"/>
  <c r="BA92" i="8" s="1"/>
  <c r="L88" i="8"/>
  <c r="BA88" i="8" s="1"/>
  <c r="L84" i="8"/>
  <c r="BA84" i="8" s="1"/>
  <c r="L80" i="8"/>
  <c r="BA80" i="8" s="1"/>
  <c r="L76" i="8"/>
  <c r="BA76" i="8" s="1"/>
  <c r="L72" i="8"/>
  <c r="BA72" i="8" s="1"/>
  <c r="L68" i="8"/>
  <c r="BA68" i="8" s="1"/>
  <c r="L64" i="8"/>
  <c r="BA64" i="8" s="1"/>
  <c r="L60" i="8"/>
  <c r="BA60" i="8" s="1"/>
  <c r="L56" i="8"/>
  <c r="BA56" i="8" s="1"/>
  <c r="L52" i="8"/>
  <c r="BA52" i="8" s="1"/>
  <c r="L48" i="8"/>
  <c r="BA48" i="8" s="1"/>
  <c r="L44" i="8"/>
  <c r="BA44" i="8" s="1"/>
  <c r="L336" i="8"/>
  <c r="BA336" i="8" s="1"/>
  <c r="L326" i="8"/>
  <c r="BA326" i="8" s="1"/>
  <c r="L315" i="8"/>
  <c r="BA315" i="8" s="1"/>
  <c r="L304" i="8"/>
  <c r="BA304" i="8" s="1"/>
  <c r="L294" i="8"/>
  <c r="BA294" i="8" s="1"/>
  <c r="L283" i="8"/>
  <c r="BA283" i="8" s="1"/>
  <c r="L272" i="8"/>
  <c r="BA272" i="8" s="1"/>
  <c r="L262" i="8"/>
  <c r="BA262" i="8" s="1"/>
  <c r="L251" i="8"/>
  <c r="BA251" i="8" s="1"/>
  <c r="L240" i="8"/>
  <c r="BA240" i="8" s="1"/>
  <c r="L230" i="8"/>
  <c r="BA230" i="8" s="1"/>
  <c r="L219" i="8"/>
  <c r="BA219" i="8" s="1"/>
  <c r="L208" i="8"/>
  <c r="BA208" i="8" s="1"/>
  <c r="L198" i="8"/>
  <c r="BA198" i="8" s="1"/>
  <c r="L187" i="8"/>
  <c r="BA187" i="8" s="1"/>
  <c r="L176" i="8"/>
  <c r="BA176" i="8" s="1"/>
  <c r="L166" i="8"/>
  <c r="BA166" i="8" s="1"/>
  <c r="L155" i="8"/>
  <c r="BA155" i="8" s="1"/>
  <c r="L145" i="8"/>
  <c r="BA145" i="8" s="1"/>
  <c r="L137" i="8"/>
  <c r="BA137" i="8" s="1"/>
  <c r="L129" i="8"/>
  <c r="BA129" i="8" s="1"/>
  <c r="L121" i="8"/>
  <c r="BA121" i="8" s="1"/>
  <c r="L113" i="8"/>
  <c r="BA113" i="8" s="1"/>
  <c r="L105" i="8"/>
  <c r="BA105" i="8" s="1"/>
  <c r="L97" i="8"/>
  <c r="BA97" i="8" s="1"/>
  <c r="L89" i="8"/>
  <c r="BA89" i="8" s="1"/>
  <c r="L81" i="8"/>
  <c r="BA81" i="8" s="1"/>
  <c r="L73" i="8"/>
  <c r="BA73" i="8" s="1"/>
  <c r="L65" i="8"/>
  <c r="BA65" i="8" s="1"/>
  <c r="L57" i="8"/>
  <c r="BA57" i="8" s="1"/>
  <c r="L49" i="8"/>
  <c r="BA49" i="8" s="1"/>
  <c r="L343" i="8"/>
  <c r="BA343" i="8" s="1"/>
  <c r="L332" i="8"/>
  <c r="BA332" i="8" s="1"/>
  <c r="L322" i="8"/>
  <c r="BA322" i="8" s="1"/>
  <c r="L311" i="8"/>
  <c r="BA311" i="8" s="1"/>
  <c r="L300" i="8"/>
  <c r="BA300" i="8" s="1"/>
  <c r="L290" i="8"/>
  <c r="BA290" i="8" s="1"/>
  <c r="L279" i="8"/>
  <c r="BA279" i="8" s="1"/>
  <c r="L268" i="8"/>
  <c r="BA268" i="8" s="1"/>
  <c r="L258" i="8"/>
  <c r="BA258" i="8" s="1"/>
  <c r="L247" i="8"/>
  <c r="BA247" i="8" s="1"/>
  <c r="L236" i="8"/>
  <c r="BA236" i="8" s="1"/>
  <c r="L226" i="8"/>
  <c r="BA226" i="8" s="1"/>
  <c r="L215" i="8"/>
  <c r="BA215" i="8" s="1"/>
  <c r="L204" i="8"/>
  <c r="BA204" i="8" s="1"/>
  <c r="L194" i="8"/>
  <c r="BA194" i="8" s="1"/>
  <c r="L183" i="8"/>
  <c r="BA183" i="8" s="1"/>
  <c r="L172" i="8"/>
  <c r="BA172" i="8" s="1"/>
  <c r="L162" i="8"/>
  <c r="BA162" i="8" s="1"/>
  <c r="L151" i="8"/>
  <c r="BA151" i="8" s="1"/>
  <c r="L142" i="8"/>
  <c r="BA142" i="8" s="1"/>
  <c r="L134" i="8"/>
  <c r="BA134" i="8" s="1"/>
  <c r="L126" i="8"/>
  <c r="BA126" i="8" s="1"/>
  <c r="L118" i="8"/>
  <c r="BA118" i="8" s="1"/>
  <c r="L110" i="8"/>
  <c r="BA110" i="8" s="1"/>
  <c r="L102" i="8"/>
  <c r="BA102" i="8" s="1"/>
  <c r="L94" i="8"/>
  <c r="BA94" i="8" s="1"/>
  <c r="L86" i="8"/>
  <c r="BA86" i="8" s="1"/>
  <c r="L78" i="8"/>
  <c r="BA78" i="8" s="1"/>
  <c r="L70" i="8"/>
  <c r="BA70" i="8" s="1"/>
  <c r="L62" i="8"/>
  <c r="BA62" i="8" s="1"/>
  <c r="L54" i="8"/>
  <c r="BA54" i="8" s="1"/>
  <c r="L46" i="8"/>
  <c r="BA46" i="8" s="1"/>
  <c r="L342" i="8"/>
  <c r="BA342" i="8" s="1"/>
  <c r="L331" i="8"/>
  <c r="BA331" i="8" s="1"/>
  <c r="L320" i="8"/>
  <c r="BA320" i="8" s="1"/>
  <c r="L310" i="8"/>
  <c r="BA310" i="8" s="1"/>
  <c r="L299" i="8"/>
  <c r="BA299" i="8" s="1"/>
  <c r="L288" i="8"/>
  <c r="BA288" i="8" s="1"/>
  <c r="L278" i="8"/>
  <c r="BA278" i="8" s="1"/>
  <c r="L267" i="8"/>
  <c r="BA267" i="8" s="1"/>
  <c r="L256" i="8"/>
  <c r="BA256" i="8" s="1"/>
  <c r="L246" i="8"/>
  <c r="BA246" i="8" s="1"/>
  <c r="L235" i="8"/>
  <c r="BA235" i="8" s="1"/>
  <c r="L224" i="8"/>
  <c r="BA224" i="8" s="1"/>
  <c r="L338" i="8"/>
  <c r="BA338" i="8" s="1"/>
  <c r="L327" i="8"/>
  <c r="BA327" i="8" s="1"/>
  <c r="L316" i="8"/>
  <c r="BA316" i="8" s="1"/>
  <c r="L306" i="8"/>
  <c r="BA306" i="8" s="1"/>
  <c r="L295" i="8"/>
  <c r="BA295" i="8" s="1"/>
  <c r="L284" i="8"/>
  <c r="BA284" i="8" s="1"/>
  <c r="L274" i="8"/>
  <c r="BA274" i="8" s="1"/>
  <c r="L263" i="8"/>
  <c r="BA263" i="8" s="1"/>
  <c r="L252" i="8"/>
  <c r="BA252" i="8" s="1"/>
  <c r="L242" i="8"/>
  <c r="BA242" i="8" s="1"/>
  <c r="L231" i="8"/>
  <c r="BA231" i="8" s="1"/>
  <c r="L220" i="8"/>
  <c r="BA220" i="8" s="1"/>
  <c r="L210" i="8"/>
  <c r="BA210" i="8" s="1"/>
  <c r="L199" i="8"/>
  <c r="BA199" i="8" s="1"/>
  <c r="L188" i="8"/>
  <c r="BA188" i="8" s="1"/>
  <c r="L178" i="8"/>
  <c r="BA178" i="8" s="1"/>
  <c r="L167" i="8"/>
  <c r="BA167" i="8" s="1"/>
  <c r="L156" i="8"/>
  <c r="BA156" i="8" s="1"/>
  <c r="L146" i="8"/>
  <c r="BA146" i="8" s="1"/>
  <c r="L138" i="8"/>
  <c r="BA138" i="8" s="1"/>
  <c r="L130" i="8"/>
  <c r="BA130" i="8" s="1"/>
  <c r="L122" i="8"/>
  <c r="BA122" i="8" s="1"/>
  <c r="L114" i="8"/>
  <c r="BA114" i="8" s="1"/>
  <c r="L106" i="8"/>
  <c r="BA106" i="8" s="1"/>
  <c r="L98" i="8"/>
  <c r="BA98" i="8" s="1"/>
  <c r="L90" i="8"/>
  <c r="BA90" i="8" s="1"/>
  <c r="L82" i="8"/>
  <c r="BA82" i="8" s="1"/>
  <c r="L74" i="8"/>
  <c r="BA74" i="8" s="1"/>
  <c r="L66" i="8"/>
  <c r="BA66" i="8" s="1"/>
  <c r="L58" i="8"/>
  <c r="BA58" i="8" s="1"/>
  <c r="L50" i="8"/>
  <c r="BA50" i="8" s="1"/>
  <c r="L214" i="8"/>
  <c r="BA214" i="8" s="1"/>
  <c r="L171" i="8"/>
  <c r="BA171" i="8" s="1"/>
  <c r="L133" i="8"/>
  <c r="BA133" i="8" s="1"/>
  <c r="L101" i="8"/>
  <c r="BA101" i="8" s="1"/>
  <c r="L69" i="8"/>
  <c r="BA69" i="8" s="1"/>
  <c r="L203" i="8"/>
  <c r="BA203" i="8" s="1"/>
  <c r="L160" i="8"/>
  <c r="BA160" i="8" s="1"/>
  <c r="L125" i="8"/>
  <c r="BA125" i="8" s="1"/>
  <c r="L93" i="8"/>
  <c r="BA93" i="8" s="1"/>
  <c r="L61" i="8"/>
  <c r="BA61" i="8" s="1"/>
  <c r="L192" i="8"/>
  <c r="BA192" i="8" s="1"/>
  <c r="L150" i="8"/>
  <c r="BA150" i="8" s="1"/>
  <c r="L117" i="8"/>
  <c r="BA117" i="8" s="1"/>
  <c r="L85" i="8"/>
  <c r="BA85" i="8" s="1"/>
  <c r="L53" i="8"/>
  <c r="BA53" i="8" s="1"/>
  <c r="L182" i="8"/>
  <c r="BA182" i="8" s="1"/>
  <c r="L141" i="8"/>
  <c r="BA141" i="8" s="1"/>
  <c r="L109" i="8"/>
  <c r="BA109" i="8" s="1"/>
  <c r="L77" i="8"/>
  <c r="BA77" i="8" s="1"/>
  <c r="L45" i="8"/>
  <c r="BA45" i="8" s="1"/>
  <c r="J343" i="8"/>
  <c r="AY343" i="8" s="1"/>
  <c r="J339" i="8"/>
  <c r="AY339" i="8" s="1"/>
  <c r="J335" i="8"/>
  <c r="AY335" i="8" s="1"/>
  <c r="J331" i="8"/>
  <c r="AY331" i="8" s="1"/>
  <c r="J327" i="8"/>
  <c r="AY327" i="8" s="1"/>
  <c r="J323" i="8"/>
  <c r="AY323" i="8" s="1"/>
  <c r="J319" i="8"/>
  <c r="AY319" i="8" s="1"/>
  <c r="J315" i="8"/>
  <c r="AY315" i="8" s="1"/>
  <c r="J311" i="8"/>
  <c r="AY311" i="8" s="1"/>
  <c r="J307" i="8"/>
  <c r="AY307" i="8" s="1"/>
  <c r="J303" i="8"/>
  <c r="AY303" i="8" s="1"/>
  <c r="J299" i="8"/>
  <c r="AY299" i="8" s="1"/>
  <c r="J295" i="8"/>
  <c r="AY295" i="8" s="1"/>
  <c r="J291" i="8"/>
  <c r="AY291" i="8" s="1"/>
  <c r="J287" i="8"/>
  <c r="AY287" i="8" s="1"/>
  <c r="J283" i="8"/>
  <c r="AY283" i="8" s="1"/>
  <c r="J279" i="8"/>
  <c r="AY279" i="8" s="1"/>
  <c r="J275" i="8"/>
  <c r="AY275" i="8" s="1"/>
  <c r="J271" i="8"/>
  <c r="AY271" i="8" s="1"/>
  <c r="J267" i="8"/>
  <c r="AY267" i="8" s="1"/>
  <c r="J263" i="8"/>
  <c r="AY263" i="8" s="1"/>
  <c r="J259" i="8"/>
  <c r="AY259" i="8" s="1"/>
  <c r="J255" i="8"/>
  <c r="AY255" i="8" s="1"/>
  <c r="J251" i="8"/>
  <c r="AY251" i="8" s="1"/>
  <c r="J247" i="8"/>
  <c r="AY247" i="8" s="1"/>
  <c r="J243" i="8"/>
  <c r="AY243" i="8" s="1"/>
  <c r="J239" i="8"/>
  <c r="AY239" i="8" s="1"/>
  <c r="J235" i="8"/>
  <c r="AY235" i="8" s="1"/>
  <c r="J231" i="8"/>
  <c r="AY231" i="8" s="1"/>
  <c r="J227" i="8"/>
  <c r="AY227" i="8" s="1"/>
  <c r="J223" i="8"/>
  <c r="AY223" i="8" s="1"/>
  <c r="J219" i="8"/>
  <c r="AY219" i="8" s="1"/>
  <c r="J215" i="8"/>
  <c r="AY215" i="8" s="1"/>
  <c r="J211" i="8"/>
  <c r="AY211" i="8" s="1"/>
  <c r="J207" i="8"/>
  <c r="AY207" i="8" s="1"/>
  <c r="J203" i="8"/>
  <c r="AY203" i="8" s="1"/>
  <c r="J199" i="8"/>
  <c r="AY199" i="8" s="1"/>
  <c r="J195" i="8"/>
  <c r="AY195" i="8" s="1"/>
  <c r="J191" i="8"/>
  <c r="AY191" i="8" s="1"/>
  <c r="J187" i="8"/>
  <c r="AY187" i="8" s="1"/>
  <c r="J183" i="8"/>
  <c r="AY183" i="8" s="1"/>
  <c r="J179" i="8"/>
  <c r="AY179" i="8" s="1"/>
  <c r="J175" i="8"/>
  <c r="AY175" i="8" s="1"/>
  <c r="J171" i="8"/>
  <c r="AY171" i="8" s="1"/>
  <c r="J167" i="8"/>
  <c r="AY167" i="8" s="1"/>
  <c r="J163" i="8"/>
  <c r="AY163" i="8" s="1"/>
  <c r="J159" i="8"/>
  <c r="AY159" i="8" s="1"/>
  <c r="J155" i="8"/>
  <c r="AY155" i="8" s="1"/>
  <c r="J151" i="8"/>
  <c r="AY151" i="8" s="1"/>
  <c r="J147" i="8"/>
  <c r="AY147" i="8" s="1"/>
  <c r="J143" i="8"/>
  <c r="AY143" i="8" s="1"/>
  <c r="J139" i="8"/>
  <c r="AY139" i="8" s="1"/>
  <c r="J135" i="8"/>
  <c r="AY135" i="8" s="1"/>
  <c r="J131" i="8"/>
  <c r="AY131" i="8" s="1"/>
  <c r="J127" i="8"/>
  <c r="AY127" i="8" s="1"/>
  <c r="J123" i="8"/>
  <c r="AY123" i="8" s="1"/>
  <c r="J119" i="8"/>
  <c r="AY119" i="8" s="1"/>
  <c r="J115" i="8"/>
  <c r="AY115" i="8" s="1"/>
  <c r="J111" i="8"/>
  <c r="AY111" i="8" s="1"/>
  <c r="J107" i="8"/>
  <c r="AY107" i="8" s="1"/>
  <c r="J103" i="8"/>
  <c r="AY103" i="8" s="1"/>
  <c r="J99" i="8"/>
  <c r="AY99" i="8" s="1"/>
  <c r="J95" i="8"/>
  <c r="AY95" i="8" s="1"/>
  <c r="J91" i="8"/>
  <c r="AY91" i="8" s="1"/>
  <c r="J87" i="8"/>
  <c r="AY87" i="8" s="1"/>
  <c r="J83" i="8"/>
  <c r="AY83" i="8" s="1"/>
  <c r="J79" i="8"/>
  <c r="AY79" i="8" s="1"/>
  <c r="J75" i="8"/>
  <c r="AY75" i="8" s="1"/>
  <c r="J71" i="8"/>
  <c r="AY71" i="8" s="1"/>
  <c r="J67" i="8"/>
  <c r="AY67" i="8" s="1"/>
  <c r="J63" i="8"/>
  <c r="AY63" i="8" s="1"/>
  <c r="J59" i="8"/>
  <c r="AY59" i="8" s="1"/>
  <c r="J55" i="8"/>
  <c r="AY55" i="8" s="1"/>
  <c r="J51" i="8"/>
  <c r="AY51" i="8" s="1"/>
  <c r="J47" i="8"/>
  <c r="AY47" i="8" s="1"/>
  <c r="J344" i="8"/>
  <c r="AY344" i="8" s="1"/>
  <c r="J340" i="8"/>
  <c r="AY340" i="8" s="1"/>
  <c r="J336" i="8"/>
  <c r="AY336" i="8" s="1"/>
  <c r="J332" i="8"/>
  <c r="AY332" i="8" s="1"/>
  <c r="J328" i="8"/>
  <c r="AY328" i="8" s="1"/>
  <c r="J324" i="8"/>
  <c r="AY324" i="8" s="1"/>
  <c r="J320" i="8"/>
  <c r="AY320" i="8" s="1"/>
  <c r="J316" i="8"/>
  <c r="AY316" i="8" s="1"/>
  <c r="J312" i="8"/>
  <c r="AY312" i="8" s="1"/>
  <c r="J308" i="8"/>
  <c r="AY308" i="8" s="1"/>
  <c r="J304" i="8"/>
  <c r="AY304" i="8" s="1"/>
  <c r="J300" i="8"/>
  <c r="AY300" i="8" s="1"/>
  <c r="J296" i="8"/>
  <c r="AY296" i="8" s="1"/>
  <c r="J292" i="8"/>
  <c r="AY292" i="8" s="1"/>
  <c r="J288" i="8"/>
  <c r="AY288" i="8" s="1"/>
  <c r="J284" i="8"/>
  <c r="AY284" i="8" s="1"/>
  <c r="J280" i="8"/>
  <c r="AY280" i="8" s="1"/>
  <c r="J276" i="8"/>
  <c r="AY276" i="8" s="1"/>
  <c r="J272" i="8"/>
  <c r="AY272" i="8" s="1"/>
  <c r="J268" i="8"/>
  <c r="AY268" i="8" s="1"/>
  <c r="J264" i="8"/>
  <c r="AY264" i="8" s="1"/>
  <c r="J260" i="8"/>
  <c r="AY260" i="8" s="1"/>
  <c r="J256" i="8"/>
  <c r="AY256" i="8" s="1"/>
  <c r="J252" i="8"/>
  <c r="AY252" i="8" s="1"/>
  <c r="J248" i="8"/>
  <c r="AY248" i="8" s="1"/>
  <c r="J244" i="8"/>
  <c r="AY244" i="8" s="1"/>
  <c r="J240" i="8"/>
  <c r="AY240" i="8" s="1"/>
  <c r="J236" i="8"/>
  <c r="AY236" i="8" s="1"/>
  <c r="J232" i="8"/>
  <c r="AY232" i="8" s="1"/>
  <c r="J228" i="8"/>
  <c r="AY228" i="8" s="1"/>
  <c r="J224" i="8"/>
  <c r="AY224" i="8" s="1"/>
  <c r="J220" i="8"/>
  <c r="AY220" i="8" s="1"/>
  <c r="J216" i="8"/>
  <c r="AY216" i="8" s="1"/>
  <c r="J212" i="8"/>
  <c r="AY212" i="8" s="1"/>
  <c r="J208" i="8"/>
  <c r="AY208" i="8" s="1"/>
  <c r="J204" i="8"/>
  <c r="AY204" i="8" s="1"/>
  <c r="J200" i="8"/>
  <c r="AY200" i="8" s="1"/>
  <c r="J196" i="8"/>
  <c r="AY196" i="8" s="1"/>
  <c r="J192" i="8"/>
  <c r="AY192" i="8" s="1"/>
  <c r="J188" i="8"/>
  <c r="AY188" i="8" s="1"/>
  <c r="J184" i="8"/>
  <c r="AY184" i="8" s="1"/>
  <c r="J180" i="8"/>
  <c r="AY180" i="8" s="1"/>
  <c r="J176" i="8"/>
  <c r="AY176" i="8" s="1"/>
  <c r="J172" i="8"/>
  <c r="AY172" i="8" s="1"/>
  <c r="J168" i="8"/>
  <c r="AY168" i="8" s="1"/>
  <c r="J164" i="8"/>
  <c r="AY164" i="8" s="1"/>
  <c r="J160" i="8"/>
  <c r="AY160" i="8" s="1"/>
  <c r="J156" i="8"/>
  <c r="AY156" i="8" s="1"/>
  <c r="J152" i="8"/>
  <c r="AY152" i="8" s="1"/>
  <c r="J148" i="8"/>
  <c r="AY148" i="8" s="1"/>
  <c r="J144" i="8"/>
  <c r="AY144" i="8" s="1"/>
  <c r="J140" i="8"/>
  <c r="AY140" i="8" s="1"/>
  <c r="J136" i="8"/>
  <c r="AY136" i="8" s="1"/>
  <c r="J132" i="8"/>
  <c r="AY132" i="8" s="1"/>
  <c r="J128" i="8"/>
  <c r="AY128" i="8" s="1"/>
  <c r="J124" i="8"/>
  <c r="AY124" i="8" s="1"/>
  <c r="J120" i="8"/>
  <c r="AY120" i="8" s="1"/>
  <c r="J116" i="8"/>
  <c r="AY116" i="8" s="1"/>
  <c r="J112" i="8"/>
  <c r="AY112" i="8" s="1"/>
  <c r="J108" i="8"/>
  <c r="AY108" i="8" s="1"/>
  <c r="J104" i="8"/>
  <c r="AY104" i="8" s="1"/>
  <c r="J100" i="8"/>
  <c r="AY100" i="8" s="1"/>
  <c r="J96" i="8"/>
  <c r="AY96" i="8" s="1"/>
  <c r="J92" i="8"/>
  <c r="AY92" i="8" s="1"/>
  <c r="J88" i="8"/>
  <c r="AY88" i="8" s="1"/>
  <c r="J84" i="8"/>
  <c r="AY84" i="8" s="1"/>
  <c r="J80" i="8"/>
  <c r="AY80" i="8" s="1"/>
  <c r="J76" i="8"/>
  <c r="AY76" i="8" s="1"/>
  <c r="J72" i="8"/>
  <c r="AY72" i="8" s="1"/>
  <c r="J68" i="8"/>
  <c r="AY68" i="8" s="1"/>
  <c r="J64" i="8"/>
  <c r="AY64" i="8" s="1"/>
  <c r="J60" i="8"/>
  <c r="AY60" i="8" s="1"/>
  <c r="J56" i="8"/>
  <c r="AY56" i="8" s="1"/>
  <c r="J52" i="8"/>
  <c r="AY52" i="8" s="1"/>
  <c r="J48" i="8"/>
  <c r="AY48" i="8" s="1"/>
  <c r="J44" i="8"/>
  <c r="AY44" i="8" s="1"/>
  <c r="J341" i="8"/>
  <c r="AY341" i="8" s="1"/>
  <c r="J333" i="8"/>
  <c r="AY333" i="8" s="1"/>
  <c r="J325" i="8"/>
  <c r="AY325" i="8" s="1"/>
  <c r="J317" i="8"/>
  <c r="AY317" i="8" s="1"/>
  <c r="J309" i="8"/>
  <c r="AY309" i="8" s="1"/>
  <c r="J301" i="8"/>
  <c r="AY301" i="8" s="1"/>
  <c r="J293" i="8"/>
  <c r="AY293" i="8" s="1"/>
  <c r="J285" i="8"/>
  <c r="AY285" i="8" s="1"/>
  <c r="J277" i="8"/>
  <c r="AY277" i="8" s="1"/>
  <c r="J269" i="8"/>
  <c r="AY269" i="8" s="1"/>
  <c r="J261" i="8"/>
  <c r="AY261" i="8" s="1"/>
  <c r="J253" i="8"/>
  <c r="AY253" i="8" s="1"/>
  <c r="J245" i="8"/>
  <c r="AY245" i="8" s="1"/>
  <c r="J237" i="8"/>
  <c r="AY237" i="8" s="1"/>
  <c r="J229" i="8"/>
  <c r="AY229" i="8" s="1"/>
  <c r="J221" i="8"/>
  <c r="AY221" i="8" s="1"/>
  <c r="J213" i="8"/>
  <c r="AY213" i="8" s="1"/>
  <c r="J205" i="8"/>
  <c r="AY205" i="8" s="1"/>
  <c r="J197" i="8"/>
  <c r="AY197" i="8" s="1"/>
  <c r="J189" i="8"/>
  <c r="AY189" i="8" s="1"/>
  <c r="J181" i="8"/>
  <c r="AY181" i="8" s="1"/>
  <c r="J173" i="8"/>
  <c r="AY173" i="8" s="1"/>
  <c r="J165" i="8"/>
  <c r="AY165" i="8" s="1"/>
  <c r="J157" i="8"/>
  <c r="AY157" i="8" s="1"/>
  <c r="J149" i="8"/>
  <c r="AY149" i="8" s="1"/>
  <c r="J141" i="8"/>
  <c r="AY141" i="8" s="1"/>
  <c r="J133" i="8"/>
  <c r="AY133" i="8" s="1"/>
  <c r="J125" i="8"/>
  <c r="AY125" i="8" s="1"/>
  <c r="J117" i="8"/>
  <c r="AY117" i="8" s="1"/>
  <c r="J109" i="8"/>
  <c r="AY109" i="8" s="1"/>
  <c r="J101" i="8"/>
  <c r="AY101" i="8" s="1"/>
  <c r="J93" i="8"/>
  <c r="AY93" i="8" s="1"/>
  <c r="J85" i="8"/>
  <c r="AY85" i="8" s="1"/>
  <c r="J77" i="8"/>
  <c r="AY77" i="8" s="1"/>
  <c r="J69" i="8"/>
  <c r="AY69" i="8" s="1"/>
  <c r="J61" i="8"/>
  <c r="AY61" i="8" s="1"/>
  <c r="J53" i="8"/>
  <c r="AY53" i="8" s="1"/>
  <c r="J45" i="8"/>
  <c r="AY45" i="8" s="1"/>
  <c r="J338" i="8"/>
  <c r="AY338" i="8" s="1"/>
  <c r="J330" i="8"/>
  <c r="AY330" i="8" s="1"/>
  <c r="J322" i="8"/>
  <c r="AY322" i="8" s="1"/>
  <c r="J314" i="8"/>
  <c r="AY314" i="8" s="1"/>
  <c r="J306" i="8"/>
  <c r="AY306" i="8" s="1"/>
  <c r="J298" i="8"/>
  <c r="AY298" i="8" s="1"/>
  <c r="J290" i="8"/>
  <c r="AY290" i="8" s="1"/>
  <c r="J282" i="8"/>
  <c r="AY282" i="8" s="1"/>
  <c r="J274" i="8"/>
  <c r="AY274" i="8" s="1"/>
  <c r="J266" i="8"/>
  <c r="AY266" i="8" s="1"/>
  <c r="J258" i="8"/>
  <c r="AY258" i="8" s="1"/>
  <c r="J250" i="8"/>
  <c r="AY250" i="8" s="1"/>
  <c r="J242" i="8"/>
  <c r="AY242" i="8" s="1"/>
  <c r="J234" i="8"/>
  <c r="AY234" i="8" s="1"/>
  <c r="J226" i="8"/>
  <c r="AY226" i="8" s="1"/>
  <c r="J218" i="8"/>
  <c r="AY218" i="8" s="1"/>
  <c r="J210" i="8"/>
  <c r="AY210" i="8" s="1"/>
  <c r="J202" i="8"/>
  <c r="AY202" i="8" s="1"/>
  <c r="J194" i="8"/>
  <c r="AY194" i="8" s="1"/>
  <c r="J186" i="8"/>
  <c r="AY186" i="8" s="1"/>
  <c r="J178" i="8"/>
  <c r="AY178" i="8" s="1"/>
  <c r="J170" i="8"/>
  <c r="AY170" i="8" s="1"/>
  <c r="J162" i="8"/>
  <c r="AY162" i="8" s="1"/>
  <c r="J154" i="8"/>
  <c r="AY154" i="8" s="1"/>
  <c r="J146" i="8"/>
  <c r="AY146" i="8" s="1"/>
  <c r="J138" i="8"/>
  <c r="AY138" i="8" s="1"/>
  <c r="J130" i="8"/>
  <c r="AY130" i="8" s="1"/>
  <c r="J122" i="8"/>
  <c r="AY122" i="8" s="1"/>
  <c r="J114" i="8"/>
  <c r="AY114" i="8" s="1"/>
  <c r="J106" i="8"/>
  <c r="AY106" i="8" s="1"/>
  <c r="J98" i="8"/>
  <c r="AY98" i="8" s="1"/>
  <c r="J90" i="8"/>
  <c r="AY90" i="8" s="1"/>
  <c r="J82" i="8"/>
  <c r="AY82" i="8" s="1"/>
  <c r="J74" i="8"/>
  <c r="AY74" i="8" s="1"/>
  <c r="J66" i="8"/>
  <c r="AY66" i="8" s="1"/>
  <c r="J58" i="8"/>
  <c r="AY58" i="8" s="1"/>
  <c r="J50" i="8"/>
  <c r="AY50" i="8" s="1"/>
  <c r="J342" i="8"/>
  <c r="AY342" i="8" s="1"/>
  <c r="J334" i="8"/>
  <c r="AY334" i="8" s="1"/>
  <c r="J326" i="8"/>
  <c r="AY326" i="8" s="1"/>
  <c r="J318" i="8"/>
  <c r="AY318" i="8" s="1"/>
  <c r="J310" i="8"/>
  <c r="AY310" i="8" s="1"/>
  <c r="J302" i="8"/>
  <c r="AY302" i="8" s="1"/>
  <c r="J294" i="8"/>
  <c r="AY294" i="8" s="1"/>
  <c r="J286" i="8"/>
  <c r="AY286" i="8" s="1"/>
  <c r="J278" i="8"/>
  <c r="AY278" i="8" s="1"/>
  <c r="J270" i="8"/>
  <c r="AY270" i="8" s="1"/>
  <c r="J262" i="8"/>
  <c r="AY262" i="8" s="1"/>
  <c r="J254" i="8"/>
  <c r="AY254" i="8" s="1"/>
  <c r="J246" i="8"/>
  <c r="AY246" i="8" s="1"/>
  <c r="J238" i="8"/>
  <c r="AY238" i="8" s="1"/>
  <c r="J230" i="8"/>
  <c r="AY230" i="8" s="1"/>
  <c r="J222" i="8"/>
  <c r="AY222" i="8" s="1"/>
  <c r="J214" i="8"/>
  <c r="AY214" i="8" s="1"/>
  <c r="J206" i="8"/>
  <c r="AY206" i="8" s="1"/>
  <c r="J198" i="8"/>
  <c r="AY198" i="8" s="1"/>
  <c r="J190" i="8"/>
  <c r="AY190" i="8" s="1"/>
  <c r="J182" i="8"/>
  <c r="AY182" i="8" s="1"/>
  <c r="J174" i="8"/>
  <c r="AY174" i="8" s="1"/>
  <c r="J166" i="8"/>
  <c r="AY166" i="8" s="1"/>
  <c r="J158" i="8"/>
  <c r="AY158" i="8" s="1"/>
  <c r="J150" i="8"/>
  <c r="AY150" i="8" s="1"/>
  <c r="J142" i="8"/>
  <c r="AY142" i="8" s="1"/>
  <c r="J134" i="8"/>
  <c r="AY134" i="8" s="1"/>
  <c r="J126" i="8"/>
  <c r="AY126" i="8" s="1"/>
  <c r="J118" i="8"/>
  <c r="AY118" i="8" s="1"/>
  <c r="J110" i="8"/>
  <c r="AY110" i="8" s="1"/>
  <c r="J102" i="8"/>
  <c r="AY102" i="8" s="1"/>
  <c r="J94" i="8"/>
  <c r="AY94" i="8" s="1"/>
  <c r="J86" i="8"/>
  <c r="AY86" i="8" s="1"/>
  <c r="J78" i="8"/>
  <c r="AY78" i="8" s="1"/>
  <c r="J70" i="8"/>
  <c r="AY70" i="8" s="1"/>
  <c r="J62" i="8"/>
  <c r="AY62" i="8" s="1"/>
  <c r="J54" i="8"/>
  <c r="AY54" i="8" s="1"/>
  <c r="J46" i="8"/>
  <c r="AY46" i="8" s="1"/>
  <c r="J321" i="8"/>
  <c r="AY321" i="8" s="1"/>
  <c r="J289" i="8"/>
  <c r="AY289" i="8" s="1"/>
  <c r="J257" i="8"/>
  <c r="AY257" i="8" s="1"/>
  <c r="J225" i="8"/>
  <c r="AY225" i="8" s="1"/>
  <c r="J193" i="8"/>
  <c r="AY193" i="8" s="1"/>
  <c r="J161" i="8"/>
  <c r="AY161" i="8" s="1"/>
  <c r="J129" i="8"/>
  <c r="AY129" i="8" s="1"/>
  <c r="J65" i="8"/>
  <c r="AY65" i="8" s="1"/>
  <c r="J313" i="8"/>
  <c r="AY313" i="8" s="1"/>
  <c r="J281" i="8"/>
  <c r="AY281" i="8" s="1"/>
  <c r="J249" i="8"/>
  <c r="AY249" i="8" s="1"/>
  <c r="J217" i="8"/>
  <c r="AY217" i="8" s="1"/>
  <c r="J185" i="8"/>
  <c r="AY185" i="8" s="1"/>
  <c r="J153" i="8"/>
  <c r="AY153" i="8" s="1"/>
  <c r="J121" i="8"/>
  <c r="AY121" i="8" s="1"/>
  <c r="J89" i="8"/>
  <c r="AY89" i="8" s="1"/>
  <c r="J57" i="8"/>
  <c r="AY57" i="8" s="1"/>
  <c r="J337" i="8"/>
  <c r="AY337" i="8" s="1"/>
  <c r="J305" i="8"/>
  <c r="AY305" i="8" s="1"/>
  <c r="J273" i="8"/>
  <c r="AY273" i="8" s="1"/>
  <c r="J241" i="8"/>
  <c r="AY241" i="8" s="1"/>
  <c r="J209" i="8"/>
  <c r="AY209" i="8" s="1"/>
  <c r="J177" i="8"/>
  <c r="AY177" i="8" s="1"/>
  <c r="J145" i="8"/>
  <c r="AY145" i="8" s="1"/>
  <c r="J113" i="8"/>
  <c r="AY113" i="8" s="1"/>
  <c r="J81" i="8"/>
  <c r="AY81" i="8" s="1"/>
  <c r="J49" i="8"/>
  <c r="AY49" i="8" s="1"/>
  <c r="J329" i="8"/>
  <c r="AY329" i="8" s="1"/>
  <c r="J297" i="8"/>
  <c r="AY297" i="8" s="1"/>
  <c r="J265" i="8"/>
  <c r="AY265" i="8" s="1"/>
  <c r="J233" i="8"/>
  <c r="AY233" i="8" s="1"/>
  <c r="J201" i="8"/>
  <c r="AY201" i="8" s="1"/>
  <c r="J169" i="8"/>
  <c r="AY169" i="8" s="1"/>
  <c r="J137" i="8"/>
  <c r="AY137" i="8" s="1"/>
  <c r="J105" i="8"/>
  <c r="AY105" i="8" s="1"/>
  <c r="J73" i="8"/>
  <c r="AY73" i="8" s="1"/>
  <c r="J97" i="8"/>
  <c r="AY97" i="8" s="1"/>
  <c r="R344" i="8"/>
  <c r="R340" i="8"/>
  <c r="R336" i="8"/>
  <c r="R332" i="8"/>
  <c r="R328" i="8"/>
  <c r="R324" i="8"/>
  <c r="R320" i="8"/>
  <c r="R316" i="8"/>
  <c r="R312" i="8"/>
  <c r="R308" i="8"/>
  <c r="R304" i="8"/>
  <c r="R300" i="8"/>
  <c r="R296" i="8"/>
  <c r="R292" i="8"/>
  <c r="R288" i="8"/>
  <c r="R284" i="8"/>
  <c r="R280" i="8"/>
  <c r="R276" i="8"/>
  <c r="R272" i="8"/>
  <c r="R268" i="8"/>
  <c r="R264" i="8"/>
  <c r="R260" i="8"/>
  <c r="R256" i="8"/>
  <c r="R252" i="8"/>
  <c r="R248" i="8"/>
  <c r="R244" i="8"/>
  <c r="R240" i="8"/>
  <c r="R236" i="8"/>
  <c r="R232" i="8"/>
  <c r="R228" i="8"/>
  <c r="R224" i="8"/>
  <c r="R220" i="8"/>
  <c r="R216" i="8"/>
  <c r="R212" i="8"/>
  <c r="R208" i="8"/>
  <c r="R204" i="8"/>
  <c r="R200" i="8"/>
  <c r="R196" i="8"/>
  <c r="R192" i="8"/>
  <c r="R188" i="8"/>
  <c r="R184" i="8"/>
  <c r="R180" i="8"/>
  <c r="R176" i="8"/>
  <c r="R172" i="8"/>
  <c r="R168" i="8"/>
  <c r="R164" i="8"/>
  <c r="R160" i="8"/>
  <c r="R156" i="8"/>
  <c r="R152" i="8"/>
  <c r="R148" i="8"/>
  <c r="R144" i="8"/>
  <c r="R140" i="8"/>
  <c r="R136" i="8"/>
  <c r="R132" i="8"/>
  <c r="R128" i="8"/>
  <c r="R124" i="8"/>
  <c r="R120" i="8"/>
  <c r="R116" i="8"/>
  <c r="R341" i="8"/>
  <c r="R337" i="8"/>
  <c r="R333" i="8"/>
  <c r="R329" i="8"/>
  <c r="R325" i="8"/>
  <c r="R321" i="8"/>
  <c r="R317" i="8"/>
  <c r="R313" i="8"/>
  <c r="R309" i="8"/>
  <c r="R305" i="8"/>
  <c r="R301" i="8"/>
  <c r="R297" i="8"/>
  <c r="R293" i="8"/>
  <c r="R289" i="8"/>
  <c r="R285" i="8"/>
  <c r="R281" i="8"/>
  <c r="R277" i="8"/>
  <c r="R273" i="8"/>
  <c r="R269" i="8"/>
  <c r="R265" i="8"/>
  <c r="R261" i="8"/>
  <c r="R257" i="8"/>
  <c r="R253" i="8"/>
  <c r="R249" i="8"/>
  <c r="R245" i="8"/>
  <c r="R241" i="8"/>
  <c r="R237" i="8"/>
  <c r="R233" i="8"/>
  <c r="R229" i="8"/>
  <c r="R225" i="8"/>
  <c r="R221" i="8"/>
  <c r="R217" i="8"/>
  <c r="R213" i="8"/>
  <c r="R209" i="8"/>
  <c r="R205" i="8"/>
  <c r="R201" i="8"/>
  <c r="R197" i="8"/>
  <c r="R193" i="8"/>
  <c r="R189" i="8"/>
  <c r="R185" i="8"/>
  <c r="R181" i="8"/>
  <c r="R177" i="8"/>
  <c r="R173" i="8"/>
  <c r="R169" i="8"/>
  <c r="R165" i="8"/>
  <c r="R161" i="8"/>
  <c r="R157" i="8"/>
  <c r="R153" i="8"/>
  <c r="R149" i="8"/>
  <c r="R145" i="8"/>
  <c r="R141" i="8"/>
  <c r="R137" i="8"/>
  <c r="R133" i="8"/>
  <c r="R129" i="8"/>
  <c r="R125" i="8"/>
  <c r="R121" i="8"/>
  <c r="R117" i="8"/>
  <c r="R113" i="8"/>
  <c r="R109" i="8"/>
  <c r="R105" i="8"/>
  <c r="R101" i="8"/>
  <c r="R97" i="8"/>
  <c r="R93" i="8"/>
  <c r="R89" i="8"/>
  <c r="R85" i="8"/>
  <c r="R81" i="8"/>
  <c r="R77" i="8"/>
  <c r="R73" i="8"/>
  <c r="R69" i="8"/>
  <c r="R65" i="8"/>
  <c r="R61" i="8"/>
  <c r="R57" i="8"/>
  <c r="R53" i="8"/>
  <c r="R49" i="8"/>
  <c r="R45" i="8"/>
  <c r="R342" i="8"/>
  <c r="R334" i="8"/>
  <c r="R326" i="8"/>
  <c r="R318" i="8"/>
  <c r="R310" i="8"/>
  <c r="R302" i="8"/>
  <c r="R294" i="8"/>
  <c r="R286" i="8"/>
  <c r="R278" i="8"/>
  <c r="R270" i="8"/>
  <c r="R262" i="8"/>
  <c r="R254" i="8"/>
  <c r="R246" i="8"/>
  <c r="R238" i="8"/>
  <c r="R230" i="8"/>
  <c r="R222" i="8"/>
  <c r="R214" i="8"/>
  <c r="R206" i="8"/>
  <c r="R198" i="8"/>
  <c r="R190" i="8"/>
  <c r="R182" i="8"/>
  <c r="R174" i="8"/>
  <c r="R166" i="8"/>
  <c r="R158" i="8"/>
  <c r="R150" i="8"/>
  <c r="R142" i="8"/>
  <c r="R134" i="8"/>
  <c r="R126" i="8"/>
  <c r="R118" i="8"/>
  <c r="R111" i="8"/>
  <c r="R106" i="8"/>
  <c r="R100" i="8"/>
  <c r="R95" i="8"/>
  <c r="R90" i="8"/>
  <c r="R84" i="8"/>
  <c r="R79" i="8"/>
  <c r="R74" i="8"/>
  <c r="R68" i="8"/>
  <c r="R63" i="8"/>
  <c r="R58" i="8"/>
  <c r="R52" i="8"/>
  <c r="R47" i="8"/>
  <c r="R339" i="8"/>
  <c r="R331" i="8"/>
  <c r="R323" i="8"/>
  <c r="R315" i="8"/>
  <c r="R307" i="8"/>
  <c r="R299" i="8"/>
  <c r="R291" i="8"/>
  <c r="R283" i="8"/>
  <c r="R275" i="8"/>
  <c r="R267" i="8"/>
  <c r="R259" i="8"/>
  <c r="R251" i="8"/>
  <c r="R243" i="8"/>
  <c r="R235" i="8"/>
  <c r="R227" i="8"/>
  <c r="R219" i="8"/>
  <c r="R211" i="8"/>
  <c r="R203" i="8"/>
  <c r="R195" i="8"/>
  <c r="R187" i="8"/>
  <c r="R179" i="8"/>
  <c r="R171" i="8"/>
  <c r="R163" i="8"/>
  <c r="R155" i="8"/>
  <c r="R147" i="8"/>
  <c r="R139" i="8"/>
  <c r="R131" i="8"/>
  <c r="R123" i="8"/>
  <c r="R115" i="8"/>
  <c r="R110" i="8"/>
  <c r="R104" i="8"/>
  <c r="R99" i="8"/>
  <c r="R94" i="8"/>
  <c r="R88" i="8"/>
  <c r="R83" i="8"/>
  <c r="R78" i="8"/>
  <c r="R72" i="8"/>
  <c r="R67" i="8"/>
  <c r="R62" i="8"/>
  <c r="R56" i="8"/>
  <c r="R51" i="8"/>
  <c r="R46" i="8"/>
  <c r="R338" i="8"/>
  <c r="R330" i="8"/>
  <c r="R322" i="8"/>
  <c r="R314" i="8"/>
  <c r="R306" i="8"/>
  <c r="R298" i="8"/>
  <c r="R290" i="8"/>
  <c r="R282" i="8"/>
  <c r="R274" i="8"/>
  <c r="R266" i="8"/>
  <c r="R258" i="8"/>
  <c r="R250" i="8"/>
  <c r="R242" i="8"/>
  <c r="R234" i="8"/>
  <c r="R226" i="8"/>
  <c r="R218" i="8"/>
  <c r="R210" i="8"/>
  <c r="R202" i="8"/>
  <c r="R194" i="8"/>
  <c r="R186" i="8"/>
  <c r="R178" i="8"/>
  <c r="R170" i="8"/>
  <c r="R162" i="8"/>
  <c r="R154" i="8"/>
  <c r="R343" i="8"/>
  <c r="R335" i="8"/>
  <c r="R327" i="8"/>
  <c r="R319" i="8"/>
  <c r="R311" i="8"/>
  <c r="R303" i="8"/>
  <c r="R295" i="8"/>
  <c r="R287" i="8"/>
  <c r="R279" i="8"/>
  <c r="R271" i="8"/>
  <c r="R263" i="8"/>
  <c r="R255" i="8"/>
  <c r="R247" i="8"/>
  <c r="R239" i="8"/>
  <c r="R231" i="8"/>
  <c r="R223" i="8"/>
  <c r="R215" i="8"/>
  <c r="R207" i="8"/>
  <c r="R199" i="8"/>
  <c r="R191" i="8"/>
  <c r="R183" i="8"/>
  <c r="R175" i="8"/>
  <c r="R167" i="8"/>
  <c r="R159" i="8"/>
  <c r="R151" i="8"/>
  <c r="R143" i="8"/>
  <c r="R135" i="8"/>
  <c r="R127" i="8"/>
  <c r="R119" i="8"/>
  <c r="R112" i="8"/>
  <c r="R107" i="8"/>
  <c r="R102" i="8"/>
  <c r="R96" i="8"/>
  <c r="R91" i="8"/>
  <c r="R86" i="8"/>
  <c r="R80" i="8"/>
  <c r="R75" i="8"/>
  <c r="R70" i="8"/>
  <c r="R64" i="8"/>
  <c r="R59" i="8"/>
  <c r="R54" i="8"/>
  <c r="R48" i="8"/>
  <c r="R146" i="8"/>
  <c r="R114" i="8"/>
  <c r="R92" i="8"/>
  <c r="R71" i="8"/>
  <c r="R50" i="8"/>
  <c r="R138" i="8"/>
  <c r="R108" i="8"/>
  <c r="R87" i="8"/>
  <c r="R66" i="8"/>
  <c r="R44" i="8"/>
  <c r="R130" i="8"/>
  <c r="R103" i="8"/>
  <c r="R82" i="8"/>
  <c r="R60" i="8"/>
  <c r="R122" i="8"/>
  <c r="R98" i="8"/>
  <c r="R76" i="8"/>
  <c r="R55" i="8"/>
  <c r="G342" i="8"/>
  <c r="AV342" i="8" s="1"/>
  <c r="G338" i="8"/>
  <c r="AV338" i="8" s="1"/>
  <c r="G334" i="8"/>
  <c r="AV334" i="8" s="1"/>
  <c r="G330" i="8"/>
  <c r="AV330" i="8" s="1"/>
  <c r="G326" i="8"/>
  <c r="AV326" i="8" s="1"/>
  <c r="G322" i="8"/>
  <c r="AV322" i="8" s="1"/>
  <c r="G318" i="8"/>
  <c r="AV318" i="8" s="1"/>
  <c r="G314" i="8"/>
  <c r="AV314" i="8" s="1"/>
  <c r="G310" i="8"/>
  <c r="AV310" i="8" s="1"/>
  <c r="G306" i="8"/>
  <c r="AV306" i="8" s="1"/>
  <c r="G302" i="8"/>
  <c r="AV302" i="8" s="1"/>
  <c r="G298" i="8"/>
  <c r="AV298" i="8" s="1"/>
  <c r="G294" i="8"/>
  <c r="AV294" i="8" s="1"/>
  <c r="G290" i="8"/>
  <c r="AV290" i="8" s="1"/>
  <c r="G286" i="8"/>
  <c r="AV286" i="8" s="1"/>
  <c r="G282" i="8"/>
  <c r="AV282" i="8" s="1"/>
  <c r="G278" i="8"/>
  <c r="AV278" i="8" s="1"/>
  <c r="G274" i="8"/>
  <c r="AV274" i="8" s="1"/>
  <c r="G270" i="8"/>
  <c r="AV270" i="8" s="1"/>
  <c r="G266" i="8"/>
  <c r="AV266" i="8" s="1"/>
  <c r="G262" i="8"/>
  <c r="AV262" i="8" s="1"/>
  <c r="G258" i="8"/>
  <c r="AV258" i="8" s="1"/>
  <c r="G254" i="8"/>
  <c r="AV254" i="8" s="1"/>
  <c r="G250" i="8"/>
  <c r="AV250" i="8" s="1"/>
  <c r="G246" i="8"/>
  <c r="AV246" i="8" s="1"/>
  <c r="G242" i="8"/>
  <c r="AV242" i="8" s="1"/>
  <c r="G238" i="8"/>
  <c r="AV238" i="8" s="1"/>
  <c r="G234" i="8"/>
  <c r="AV234" i="8" s="1"/>
  <c r="G230" i="8"/>
  <c r="AV230" i="8" s="1"/>
  <c r="G226" i="8"/>
  <c r="AV226" i="8" s="1"/>
  <c r="G222" i="8"/>
  <c r="AV222" i="8" s="1"/>
  <c r="G218" i="8"/>
  <c r="AV218" i="8" s="1"/>
  <c r="G214" i="8"/>
  <c r="AV214" i="8" s="1"/>
  <c r="G210" i="8"/>
  <c r="AV210" i="8" s="1"/>
  <c r="G206" i="8"/>
  <c r="AV206" i="8" s="1"/>
  <c r="G202" i="8"/>
  <c r="AV202" i="8" s="1"/>
  <c r="G198" i="8"/>
  <c r="AV198" i="8" s="1"/>
  <c r="G194" i="8"/>
  <c r="AV194" i="8" s="1"/>
  <c r="G190" i="8"/>
  <c r="AV190" i="8" s="1"/>
  <c r="G186" i="8"/>
  <c r="AV186" i="8" s="1"/>
  <c r="G182" i="8"/>
  <c r="AV182" i="8" s="1"/>
  <c r="G178" i="8"/>
  <c r="AV178" i="8" s="1"/>
  <c r="G174" i="8"/>
  <c r="AV174" i="8" s="1"/>
  <c r="G170" i="8"/>
  <c r="AV170" i="8" s="1"/>
  <c r="G166" i="8"/>
  <c r="AV166" i="8" s="1"/>
  <c r="G162" i="8"/>
  <c r="AV162" i="8" s="1"/>
  <c r="G158" i="8"/>
  <c r="AV158" i="8" s="1"/>
  <c r="G154" i="8"/>
  <c r="AV154" i="8" s="1"/>
  <c r="G150" i="8"/>
  <c r="AV150" i="8" s="1"/>
  <c r="G146" i="8"/>
  <c r="AV146" i="8" s="1"/>
  <c r="G142" i="8"/>
  <c r="AV142" i="8" s="1"/>
  <c r="G138" i="8"/>
  <c r="AV138" i="8" s="1"/>
  <c r="G134" i="8"/>
  <c r="AV134" i="8" s="1"/>
  <c r="G130" i="8"/>
  <c r="AV130" i="8" s="1"/>
  <c r="G126" i="8"/>
  <c r="AV126" i="8" s="1"/>
  <c r="G122" i="8"/>
  <c r="AV122" i="8" s="1"/>
  <c r="G118" i="8"/>
  <c r="AV118" i="8" s="1"/>
  <c r="G114" i="8"/>
  <c r="AV114" i="8" s="1"/>
  <c r="G110" i="8"/>
  <c r="AV110" i="8" s="1"/>
  <c r="G106" i="8"/>
  <c r="AV106" i="8" s="1"/>
  <c r="G102" i="8"/>
  <c r="AV102" i="8" s="1"/>
  <c r="G98" i="8"/>
  <c r="AV98" i="8" s="1"/>
  <c r="G94" i="8"/>
  <c r="AV94" i="8" s="1"/>
  <c r="G90" i="8"/>
  <c r="AV90" i="8" s="1"/>
  <c r="G86" i="8"/>
  <c r="AV86" i="8" s="1"/>
  <c r="G82" i="8"/>
  <c r="AV82" i="8" s="1"/>
  <c r="G78" i="8"/>
  <c r="AV78" i="8" s="1"/>
  <c r="G74" i="8"/>
  <c r="AV74" i="8" s="1"/>
  <c r="G70" i="8"/>
  <c r="AV70" i="8" s="1"/>
  <c r="G66" i="8"/>
  <c r="AV66" i="8" s="1"/>
  <c r="G62" i="8"/>
  <c r="AV62" i="8" s="1"/>
  <c r="G58" i="8"/>
  <c r="AV58" i="8" s="1"/>
  <c r="G54" i="8"/>
  <c r="AV54" i="8" s="1"/>
  <c r="G50" i="8"/>
  <c r="AV50" i="8" s="1"/>
  <c r="G46" i="8"/>
  <c r="AV46" i="8" s="1"/>
  <c r="G341" i="8"/>
  <c r="AV341" i="8" s="1"/>
  <c r="G336" i="8"/>
  <c r="AV336" i="8" s="1"/>
  <c r="G331" i="8"/>
  <c r="AV331" i="8" s="1"/>
  <c r="G325" i="8"/>
  <c r="AV325" i="8" s="1"/>
  <c r="G320" i="8"/>
  <c r="AV320" i="8" s="1"/>
  <c r="G315" i="8"/>
  <c r="AV315" i="8" s="1"/>
  <c r="G309" i="8"/>
  <c r="AV309" i="8" s="1"/>
  <c r="G304" i="8"/>
  <c r="AV304" i="8" s="1"/>
  <c r="G299" i="8"/>
  <c r="AV299" i="8" s="1"/>
  <c r="G293" i="8"/>
  <c r="AV293" i="8" s="1"/>
  <c r="G288" i="8"/>
  <c r="AV288" i="8" s="1"/>
  <c r="G283" i="8"/>
  <c r="AV283" i="8" s="1"/>
  <c r="G277" i="8"/>
  <c r="AV277" i="8" s="1"/>
  <c r="G272" i="8"/>
  <c r="AV272" i="8" s="1"/>
  <c r="G267" i="8"/>
  <c r="AV267" i="8" s="1"/>
  <c r="G261" i="8"/>
  <c r="AV261" i="8" s="1"/>
  <c r="G256" i="8"/>
  <c r="AV256" i="8" s="1"/>
  <c r="G251" i="8"/>
  <c r="AV251" i="8" s="1"/>
  <c r="G245" i="8"/>
  <c r="AV245" i="8" s="1"/>
  <c r="G240" i="8"/>
  <c r="AV240" i="8" s="1"/>
  <c r="G235" i="8"/>
  <c r="AV235" i="8" s="1"/>
  <c r="G229" i="8"/>
  <c r="AV229" i="8" s="1"/>
  <c r="G224" i="8"/>
  <c r="AV224" i="8" s="1"/>
  <c r="G219" i="8"/>
  <c r="AV219" i="8" s="1"/>
  <c r="G213" i="8"/>
  <c r="AV213" i="8" s="1"/>
  <c r="G208" i="8"/>
  <c r="AV208" i="8" s="1"/>
  <c r="G203" i="8"/>
  <c r="AV203" i="8" s="1"/>
  <c r="G197" i="8"/>
  <c r="AV197" i="8" s="1"/>
  <c r="G192" i="8"/>
  <c r="AV192" i="8" s="1"/>
  <c r="G187" i="8"/>
  <c r="AV187" i="8" s="1"/>
  <c r="G181" i="8"/>
  <c r="AV181" i="8" s="1"/>
  <c r="G176" i="8"/>
  <c r="AV176" i="8" s="1"/>
  <c r="G171" i="8"/>
  <c r="AV171" i="8" s="1"/>
  <c r="G165" i="8"/>
  <c r="AV165" i="8" s="1"/>
  <c r="G160" i="8"/>
  <c r="AV160" i="8" s="1"/>
  <c r="G155" i="8"/>
  <c r="AV155" i="8" s="1"/>
  <c r="G149" i="8"/>
  <c r="AV149" i="8" s="1"/>
  <c r="G144" i="8"/>
  <c r="AV144" i="8" s="1"/>
  <c r="G139" i="8"/>
  <c r="AV139" i="8" s="1"/>
  <c r="G133" i="8"/>
  <c r="AV133" i="8" s="1"/>
  <c r="G128" i="8"/>
  <c r="AV128" i="8" s="1"/>
  <c r="G123" i="8"/>
  <c r="AV123" i="8" s="1"/>
  <c r="G117" i="8"/>
  <c r="AV117" i="8" s="1"/>
  <c r="G112" i="8"/>
  <c r="AV112" i="8" s="1"/>
  <c r="G107" i="8"/>
  <c r="AV107" i="8" s="1"/>
  <c r="G101" i="8"/>
  <c r="AV101" i="8" s="1"/>
  <c r="G96" i="8"/>
  <c r="AV96" i="8" s="1"/>
  <c r="G91" i="8"/>
  <c r="AV91" i="8" s="1"/>
  <c r="G85" i="8"/>
  <c r="AV85" i="8" s="1"/>
  <c r="G80" i="8"/>
  <c r="AV80" i="8" s="1"/>
  <c r="G75" i="8"/>
  <c r="AV75" i="8" s="1"/>
  <c r="G69" i="8"/>
  <c r="AV69" i="8" s="1"/>
  <c r="G64" i="8"/>
  <c r="AV64" i="8" s="1"/>
  <c r="G59" i="8"/>
  <c r="AV59" i="8" s="1"/>
  <c r="G53" i="8"/>
  <c r="AV53" i="8" s="1"/>
  <c r="G48" i="8"/>
  <c r="AV48" i="8" s="1"/>
  <c r="G343" i="8"/>
  <c r="AV343" i="8" s="1"/>
  <c r="G337" i="8"/>
  <c r="AV337" i="8" s="1"/>
  <c r="G332" i="8"/>
  <c r="AV332" i="8" s="1"/>
  <c r="G327" i="8"/>
  <c r="AV327" i="8" s="1"/>
  <c r="G321" i="8"/>
  <c r="AV321" i="8" s="1"/>
  <c r="G316" i="8"/>
  <c r="AV316" i="8" s="1"/>
  <c r="G311" i="8"/>
  <c r="AV311" i="8" s="1"/>
  <c r="G305" i="8"/>
  <c r="AV305" i="8" s="1"/>
  <c r="G300" i="8"/>
  <c r="AV300" i="8" s="1"/>
  <c r="G295" i="8"/>
  <c r="AV295" i="8" s="1"/>
  <c r="G289" i="8"/>
  <c r="AV289" i="8" s="1"/>
  <c r="G284" i="8"/>
  <c r="AV284" i="8" s="1"/>
  <c r="G279" i="8"/>
  <c r="AV279" i="8" s="1"/>
  <c r="G273" i="8"/>
  <c r="AV273" i="8" s="1"/>
  <c r="G268" i="8"/>
  <c r="AV268" i="8" s="1"/>
  <c r="G263" i="8"/>
  <c r="AV263" i="8" s="1"/>
  <c r="G257" i="8"/>
  <c r="AV257" i="8" s="1"/>
  <c r="G252" i="8"/>
  <c r="AV252" i="8" s="1"/>
  <c r="G247" i="8"/>
  <c r="AV247" i="8" s="1"/>
  <c r="G241" i="8"/>
  <c r="AV241" i="8" s="1"/>
  <c r="G236" i="8"/>
  <c r="AV236" i="8" s="1"/>
  <c r="G231" i="8"/>
  <c r="AV231" i="8" s="1"/>
  <c r="G225" i="8"/>
  <c r="AV225" i="8" s="1"/>
  <c r="G220" i="8"/>
  <c r="AV220" i="8" s="1"/>
  <c r="G215" i="8"/>
  <c r="AV215" i="8" s="1"/>
  <c r="G209" i="8"/>
  <c r="AV209" i="8" s="1"/>
  <c r="G204" i="8"/>
  <c r="AV204" i="8" s="1"/>
  <c r="G199" i="8"/>
  <c r="AV199" i="8" s="1"/>
  <c r="G193" i="8"/>
  <c r="AV193" i="8" s="1"/>
  <c r="G188" i="8"/>
  <c r="AV188" i="8" s="1"/>
  <c r="G183" i="8"/>
  <c r="AV183" i="8" s="1"/>
  <c r="G177" i="8"/>
  <c r="AV177" i="8" s="1"/>
  <c r="G172" i="8"/>
  <c r="AV172" i="8" s="1"/>
  <c r="G167" i="8"/>
  <c r="AV167" i="8" s="1"/>
  <c r="G161" i="8"/>
  <c r="AV161" i="8" s="1"/>
  <c r="G156" i="8"/>
  <c r="AV156" i="8" s="1"/>
  <c r="G151" i="8"/>
  <c r="AV151" i="8" s="1"/>
  <c r="G145" i="8"/>
  <c r="AV145" i="8" s="1"/>
  <c r="G140" i="8"/>
  <c r="AV140" i="8" s="1"/>
  <c r="G135" i="8"/>
  <c r="AV135" i="8" s="1"/>
  <c r="G129" i="8"/>
  <c r="AV129" i="8" s="1"/>
  <c r="G124" i="8"/>
  <c r="AV124" i="8" s="1"/>
  <c r="G119" i="8"/>
  <c r="AV119" i="8" s="1"/>
  <c r="G113" i="8"/>
  <c r="AV113" i="8" s="1"/>
  <c r="G108" i="8"/>
  <c r="AV108" i="8" s="1"/>
  <c r="G103" i="8"/>
  <c r="AV103" i="8" s="1"/>
  <c r="G97" i="8"/>
  <c r="AV97" i="8" s="1"/>
  <c r="G92" i="8"/>
  <c r="AV92" i="8" s="1"/>
  <c r="G87" i="8"/>
  <c r="AV87" i="8" s="1"/>
  <c r="G81" i="8"/>
  <c r="AV81" i="8" s="1"/>
  <c r="G76" i="8"/>
  <c r="AV76" i="8" s="1"/>
  <c r="G71" i="8"/>
  <c r="AV71" i="8" s="1"/>
  <c r="G65" i="8"/>
  <c r="AV65" i="8" s="1"/>
  <c r="G60" i="8"/>
  <c r="AV60" i="8" s="1"/>
  <c r="G55" i="8"/>
  <c r="AV55" i="8" s="1"/>
  <c r="G49" i="8"/>
  <c r="AV49" i="8" s="1"/>
  <c r="G44" i="8"/>
  <c r="AV44" i="8" s="1"/>
  <c r="G340" i="8"/>
  <c r="AV340" i="8" s="1"/>
  <c r="G329" i="8"/>
  <c r="AV329" i="8" s="1"/>
  <c r="G319" i="8"/>
  <c r="AV319" i="8" s="1"/>
  <c r="G308" i="8"/>
  <c r="AV308" i="8" s="1"/>
  <c r="G297" i="8"/>
  <c r="AV297" i="8" s="1"/>
  <c r="G287" i="8"/>
  <c r="AV287" i="8" s="1"/>
  <c r="G276" i="8"/>
  <c r="AV276" i="8" s="1"/>
  <c r="G265" i="8"/>
  <c r="AV265" i="8" s="1"/>
  <c r="G255" i="8"/>
  <c r="AV255" i="8" s="1"/>
  <c r="G244" i="8"/>
  <c r="AV244" i="8" s="1"/>
  <c r="G233" i="8"/>
  <c r="AV233" i="8" s="1"/>
  <c r="G223" i="8"/>
  <c r="AV223" i="8" s="1"/>
  <c r="G212" i="8"/>
  <c r="AV212" i="8" s="1"/>
  <c r="G201" i="8"/>
  <c r="AV201" i="8" s="1"/>
  <c r="G191" i="8"/>
  <c r="AV191" i="8" s="1"/>
  <c r="G180" i="8"/>
  <c r="AV180" i="8" s="1"/>
  <c r="G169" i="8"/>
  <c r="AV169" i="8" s="1"/>
  <c r="G159" i="8"/>
  <c r="AV159" i="8" s="1"/>
  <c r="G137" i="8"/>
  <c r="AV137" i="8" s="1"/>
  <c r="G127" i="8"/>
  <c r="AV127" i="8" s="1"/>
  <c r="G116" i="8"/>
  <c r="AV116" i="8" s="1"/>
  <c r="G95" i="8"/>
  <c r="AV95" i="8" s="1"/>
  <c r="G52" i="8"/>
  <c r="AV52" i="8" s="1"/>
  <c r="G339" i="8"/>
  <c r="AV339" i="8" s="1"/>
  <c r="G328" i="8"/>
  <c r="AV328" i="8" s="1"/>
  <c r="G317" i="8"/>
  <c r="AV317" i="8" s="1"/>
  <c r="G307" i="8"/>
  <c r="AV307" i="8" s="1"/>
  <c r="G296" i="8"/>
  <c r="AV296" i="8" s="1"/>
  <c r="G285" i="8"/>
  <c r="AV285" i="8" s="1"/>
  <c r="G275" i="8"/>
  <c r="AV275" i="8" s="1"/>
  <c r="G264" i="8"/>
  <c r="AV264" i="8" s="1"/>
  <c r="G253" i="8"/>
  <c r="AV253" i="8" s="1"/>
  <c r="G243" i="8"/>
  <c r="AV243" i="8" s="1"/>
  <c r="G232" i="8"/>
  <c r="AV232" i="8" s="1"/>
  <c r="G221" i="8"/>
  <c r="AV221" i="8" s="1"/>
  <c r="G211" i="8"/>
  <c r="AV211" i="8" s="1"/>
  <c r="G200" i="8"/>
  <c r="AV200" i="8" s="1"/>
  <c r="G189" i="8"/>
  <c r="AV189" i="8" s="1"/>
  <c r="G179" i="8"/>
  <c r="AV179" i="8" s="1"/>
  <c r="G168" i="8"/>
  <c r="AV168" i="8" s="1"/>
  <c r="G157" i="8"/>
  <c r="AV157" i="8" s="1"/>
  <c r="G147" i="8"/>
  <c r="AV147" i="8" s="1"/>
  <c r="G136" i="8"/>
  <c r="AV136" i="8" s="1"/>
  <c r="G125" i="8"/>
  <c r="AV125" i="8" s="1"/>
  <c r="G115" i="8"/>
  <c r="AV115" i="8" s="1"/>
  <c r="G104" i="8"/>
  <c r="AV104" i="8" s="1"/>
  <c r="G93" i="8"/>
  <c r="AV93" i="8" s="1"/>
  <c r="G83" i="8"/>
  <c r="AV83" i="8" s="1"/>
  <c r="G72" i="8"/>
  <c r="AV72" i="8" s="1"/>
  <c r="G61" i="8"/>
  <c r="AV61" i="8" s="1"/>
  <c r="G51" i="8"/>
  <c r="AV51" i="8" s="1"/>
  <c r="G335" i="8"/>
  <c r="AV335" i="8" s="1"/>
  <c r="G324" i="8"/>
  <c r="AV324" i="8" s="1"/>
  <c r="G313" i="8"/>
  <c r="AV313" i="8" s="1"/>
  <c r="G303" i="8"/>
  <c r="AV303" i="8" s="1"/>
  <c r="G292" i="8"/>
  <c r="AV292" i="8" s="1"/>
  <c r="G281" i="8"/>
  <c r="AV281" i="8" s="1"/>
  <c r="G271" i="8"/>
  <c r="AV271" i="8" s="1"/>
  <c r="G260" i="8"/>
  <c r="AV260" i="8" s="1"/>
  <c r="G249" i="8"/>
  <c r="AV249" i="8" s="1"/>
  <c r="G239" i="8"/>
  <c r="AV239" i="8" s="1"/>
  <c r="G228" i="8"/>
  <c r="AV228" i="8" s="1"/>
  <c r="G217" i="8"/>
  <c r="AV217" i="8" s="1"/>
  <c r="G207" i="8"/>
  <c r="AV207" i="8" s="1"/>
  <c r="G196" i="8"/>
  <c r="AV196" i="8" s="1"/>
  <c r="G185" i="8"/>
  <c r="AV185" i="8" s="1"/>
  <c r="G175" i="8"/>
  <c r="AV175" i="8" s="1"/>
  <c r="G164" i="8"/>
  <c r="AV164" i="8" s="1"/>
  <c r="G153" i="8"/>
  <c r="AV153" i="8" s="1"/>
  <c r="G143" i="8"/>
  <c r="AV143" i="8" s="1"/>
  <c r="G132" i="8"/>
  <c r="AV132" i="8" s="1"/>
  <c r="G121" i="8"/>
  <c r="AV121" i="8" s="1"/>
  <c r="G111" i="8"/>
  <c r="AV111" i="8" s="1"/>
  <c r="G100" i="8"/>
  <c r="AV100" i="8" s="1"/>
  <c r="G89" i="8"/>
  <c r="AV89" i="8" s="1"/>
  <c r="G79" i="8"/>
  <c r="AV79" i="8" s="1"/>
  <c r="G68" i="8"/>
  <c r="AV68" i="8" s="1"/>
  <c r="G57" i="8"/>
  <c r="AV57" i="8" s="1"/>
  <c r="G47" i="8"/>
  <c r="AV47" i="8" s="1"/>
  <c r="G344" i="8"/>
  <c r="AV344" i="8" s="1"/>
  <c r="G333" i="8"/>
  <c r="AV333" i="8" s="1"/>
  <c r="G323" i="8"/>
  <c r="AV323" i="8" s="1"/>
  <c r="G312" i="8"/>
  <c r="AV312" i="8" s="1"/>
  <c r="G301" i="8"/>
  <c r="AV301" i="8" s="1"/>
  <c r="G291" i="8"/>
  <c r="AV291" i="8" s="1"/>
  <c r="G280" i="8"/>
  <c r="AV280" i="8" s="1"/>
  <c r="G269" i="8"/>
  <c r="AV269" i="8" s="1"/>
  <c r="G259" i="8"/>
  <c r="AV259" i="8" s="1"/>
  <c r="G248" i="8"/>
  <c r="AV248" i="8" s="1"/>
  <c r="G237" i="8"/>
  <c r="AV237" i="8" s="1"/>
  <c r="G227" i="8"/>
  <c r="AV227" i="8" s="1"/>
  <c r="G216" i="8"/>
  <c r="AV216" i="8" s="1"/>
  <c r="G205" i="8"/>
  <c r="AV205" i="8" s="1"/>
  <c r="G195" i="8"/>
  <c r="AV195" i="8" s="1"/>
  <c r="G184" i="8"/>
  <c r="AV184" i="8" s="1"/>
  <c r="G173" i="8"/>
  <c r="AV173" i="8" s="1"/>
  <c r="G163" i="8"/>
  <c r="AV163" i="8" s="1"/>
  <c r="G152" i="8"/>
  <c r="AV152" i="8" s="1"/>
  <c r="G141" i="8"/>
  <c r="AV141" i="8" s="1"/>
  <c r="G131" i="8"/>
  <c r="AV131" i="8" s="1"/>
  <c r="G120" i="8"/>
  <c r="AV120" i="8" s="1"/>
  <c r="G109" i="8"/>
  <c r="AV109" i="8" s="1"/>
  <c r="G99" i="8"/>
  <c r="AV99" i="8" s="1"/>
  <c r="G88" i="8"/>
  <c r="AV88" i="8" s="1"/>
  <c r="G77" i="8"/>
  <c r="AV77" i="8" s="1"/>
  <c r="G67" i="8"/>
  <c r="AV67" i="8" s="1"/>
  <c r="G56" i="8"/>
  <c r="AV56" i="8" s="1"/>
  <c r="G45" i="8"/>
  <c r="AV45" i="8" s="1"/>
  <c r="G148" i="8"/>
  <c r="AV148" i="8" s="1"/>
  <c r="G105" i="8"/>
  <c r="AV105" i="8" s="1"/>
  <c r="G84" i="8"/>
  <c r="AV84" i="8" s="1"/>
  <c r="G73" i="8"/>
  <c r="AV73" i="8" s="1"/>
  <c r="G63" i="8"/>
  <c r="AV63" i="8" s="1"/>
  <c r="N341" i="8"/>
  <c r="BC341" i="8" s="1"/>
  <c r="N337" i="8"/>
  <c r="BC337" i="8" s="1"/>
  <c r="N333" i="8"/>
  <c r="BC333" i="8" s="1"/>
  <c r="N329" i="8"/>
  <c r="BC329" i="8" s="1"/>
  <c r="N325" i="8"/>
  <c r="BC325" i="8" s="1"/>
  <c r="N321" i="8"/>
  <c r="BC321" i="8" s="1"/>
  <c r="N317" i="8"/>
  <c r="BC317" i="8" s="1"/>
  <c r="N313" i="8"/>
  <c r="BC313" i="8" s="1"/>
  <c r="N309" i="8"/>
  <c r="BC309" i="8" s="1"/>
  <c r="N305" i="8"/>
  <c r="BC305" i="8" s="1"/>
  <c r="N301" i="8"/>
  <c r="BC301" i="8" s="1"/>
  <c r="N297" i="8"/>
  <c r="BC297" i="8" s="1"/>
  <c r="N293" i="8"/>
  <c r="BC293" i="8" s="1"/>
  <c r="N289" i="8"/>
  <c r="BC289" i="8" s="1"/>
  <c r="N285" i="8"/>
  <c r="BC285" i="8" s="1"/>
  <c r="N281" i="8"/>
  <c r="BC281" i="8" s="1"/>
  <c r="N277" i="8"/>
  <c r="BC277" i="8" s="1"/>
  <c r="N273" i="8"/>
  <c r="BC273" i="8" s="1"/>
  <c r="N269" i="8"/>
  <c r="BC269" i="8" s="1"/>
  <c r="N265" i="8"/>
  <c r="BC265" i="8" s="1"/>
  <c r="N261" i="8"/>
  <c r="BC261" i="8" s="1"/>
  <c r="N257" i="8"/>
  <c r="BC257" i="8" s="1"/>
  <c r="N253" i="8"/>
  <c r="BC253" i="8" s="1"/>
  <c r="N249" i="8"/>
  <c r="BC249" i="8" s="1"/>
  <c r="N245" i="8"/>
  <c r="BC245" i="8" s="1"/>
  <c r="N241" i="8"/>
  <c r="BC241" i="8" s="1"/>
  <c r="N237" i="8"/>
  <c r="BC237" i="8" s="1"/>
  <c r="N233" i="8"/>
  <c r="BC233" i="8" s="1"/>
  <c r="N229" i="8"/>
  <c r="BC229" i="8" s="1"/>
  <c r="N225" i="8"/>
  <c r="BC225" i="8" s="1"/>
  <c r="N221" i="8"/>
  <c r="BC221" i="8" s="1"/>
  <c r="N217" i="8"/>
  <c r="BC217" i="8" s="1"/>
  <c r="N213" i="8"/>
  <c r="BC213" i="8" s="1"/>
  <c r="N209" i="8"/>
  <c r="BC209" i="8" s="1"/>
  <c r="N205" i="8"/>
  <c r="BC205" i="8" s="1"/>
  <c r="N201" i="8"/>
  <c r="BC201" i="8" s="1"/>
  <c r="N197" i="8"/>
  <c r="BC197" i="8" s="1"/>
  <c r="N193" i="8"/>
  <c r="BC193" i="8" s="1"/>
  <c r="N189" i="8"/>
  <c r="BC189" i="8" s="1"/>
  <c r="N185" i="8"/>
  <c r="BC185" i="8" s="1"/>
  <c r="N181" i="8"/>
  <c r="BC181" i="8" s="1"/>
  <c r="N177" i="8"/>
  <c r="BC177" i="8" s="1"/>
  <c r="N173" i="8"/>
  <c r="BC173" i="8" s="1"/>
  <c r="N169" i="8"/>
  <c r="BC169" i="8" s="1"/>
  <c r="N165" i="8"/>
  <c r="BC165" i="8" s="1"/>
  <c r="N161" i="8"/>
  <c r="BC161" i="8" s="1"/>
  <c r="N157" i="8"/>
  <c r="BC157" i="8" s="1"/>
  <c r="N153" i="8"/>
  <c r="BC153" i="8" s="1"/>
  <c r="N149" i="8"/>
  <c r="BC149" i="8" s="1"/>
  <c r="N145" i="8"/>
  <c r="BC145" i="8" s="1"/>
  <c r="N141" i="8"/>
  <c r="BC141" i="8" s="1"/>
  <c r="N137" i="8"/>
  <c r="BC137" i="8" s="1"/>
  <c r="N133" i="8"/>
  <c r="BC133" i="8" s="1"/>
  <c r="N129" i="8"/>
  <c r="BC129" i="8" s="1"/>
  <c r="N125" i="8"/>
  <c r="BC125" i="8" s="1"/>
  <c r="N121" i="8"/>
  <c r="BC121" i="8" s="1"/>
  <c r="N117" i="8"/>
  <c r="BC117" i="8" s="1"/>
  <c r="N113" i="8"/>
  <c r="BC113" i="8" s="1"/>
  <c r="N109" i="8"/>
  <c r="BC109" i="8" s="1"/>
  <c r="N105" i="8"/>
  <c r="BC105" i="8" s="1"/>
  <c r="N101" i="8"/>
  <c r="BC101" i="8" s="1"/>
  <c r="N97" i="8"/>
  <c r="BC97" i="8" s="1"/>
  <c r="N93" i="8"/>
  <c r="BC93" i="8" s="1"/>
  <c r="N89" i="8"/>
  <c r="BC89" i="8" s="1"/>
  <c r="N85" i="8"/>
  <c r="BC85" i="8" s="1"/>
  <c r="N81" i="8"/>
  <c r="BC81" i="8" s="1"/>
  <c r="N77" i="8"/>
  <c r="BC77" i="8" s="1"/>
  <c r="N73" i="8"/>
  <c r="BC73" i="8" s="1"/>
  <c r="N69" i="8"/>
  <c r="BC69" i="8" s="1"/>
  <c r="N65" i="8"/>
  <c r="BC65" i="8" s="1"/>
  <c r="N61" i="8"/>
  <c r="BC61" i="8" s="1"/>
  <c r="N57" i="8"/>
  <c r="BC57" i="8" s="1"/>
  <c r="N53" i="8"/>
  <c r="BC53" i="8" s="1"/>
  <c r="N49" i="8"/>
  <c r="BC49" i="8" s="1"/>
  <c r="N45" i="8"/>
  <c r="BC45" i="8" s="1"/>
  <c r="N343" i="8"/>
  <c r="BC343" i="8" s="1"/>
  <c r="N338" i="8"/>
  <c r="BC338" i="8" s="1"/>
  <c r="N332" i="8"/>
  <c r="BC332" i="8" s="1"/>
  <c r="N327" i="8"/>
  <c r="BC327" i="8" s="1"/>
  <c r="N322" i="8"/>
  <c r="BC322" i="8" s="1"/>
  <c r="N316" i="8"/>
  <c r="BC316" i="8" s="1"/>
  <c r="N311" i="8"/>
  <c r="BC311" i="8" s="1"/>
  <c r="N306" i="8"/>
  <c r="BC306" i="8" s="1"/>
  <c r="N300" i="8"/>
  <c r="BC300" i="8" s="1"/>
  <c r="N295" i="8"/>
  <c r="BC295" i="8" s="1"/>
  <c r="N290" i="8"/>
  <c r="BC290" i="8" s="1"/>
  <c r="N284" i="8"/>
  <c r="BC284" i="8" s="1"/>
  <c r="N279" i="8"/>
  <c r="BC279" i="8" s="1"/>
  <c r="N274" i="8"/>
  <c r="BC274" i="8" s="1"/>
  <c r="N268" i="8"/>
  <c r="BC268" i="8" s="1"/>
  <c r="N263" i="8"/>
  <c r="BC263" i="8" s="1"/>
  <c r="N258" i="8"/>
  <c r="BC258" i="8" s="1"/>
  <c r="N252" i="8"/>
  <c r="BC252" i="8" s="1"/>
  <c r="N247" i="8"/>
  <c r="BC247" i="8" s="1"/>
  <c r="N242" i="8"/>
  <c r="BC242" i="8" s="1"/>
  <c r="N236" i="8"/>
  <c r="BC236" i="8" s="1"/>
  <c r="N231" i="8"/>
  <c r="BC231" i="8" s="1"/>
  <c r="N226" i="8"/>
  <c r="BC226" i="8" s="1"/>
  <c r="N220" i="8"/>
  <c r="BC220" i="8" s="1"/>
  <c r="N215" i="8"/>
  <c r="BC215" i="8" s="1"/>
  <c r="N210" i="8"/>
  <c r="BC210" i="8" s="1"/>
  <c r="N204" i="8"/>
  <c r="BC204" i="8" s="1"/>
  <c r="N199" i="8"/>
  <c r="BC199" i="8" s="1"/>
  <c r="N194" i="8"/>
  <c r="BC194" i="8" s="1"/>
  <c r="N188" i="8"/>
  <c r="BC188" i="8" s="1"/>
  <c r="N183" i="8"/>
  <c r="BC183" i="8" s="1"/>
  <c r="N178" i="8"/>
  <c r="BC178" i="8" s="1"/>
  <c r="N172" i="8"/>
  <c r="BC172" i="8" s="1"/>
  <c r="N167" i="8"/>
  <c r="BC167" i="8" s="1"/>
  <c r="N162" i="8"/>
  <c r="BC162" i="8" s="1"/>
  <c r="N156" i="8"/>
  <c r="BC156" i="8" s="1"/>
  <c r="N151" i="8"/>
  <c r="BC151" i="8" s="1"/>
  <c r="N146" i="8"/>
  <c r="BC146" i="8" s="1"/>
  <c r="N140" i="8"/>
  <c r="BC140" i="8" s="1"/>
  <c r="N135" i="8"/>
  <c r="BC135" i="8" s="1"/>
  <c r="N130" i="8"/>
  <c r="BC130" i="8" s="1"/>
  <c r="N124" i="8"/>
  <c r="BC124" i="8" s="1"/>
  <c r="N119" i="8"/>
  <c r="BC119" i="8" s="1"/>
  <c r="N114" i="8"/>
  <c r="BC114" i="8" s="1"/>
  <c r="N108" i="8"/>
  <c r="BC108" i="8" s="1"/>
  <c r="N103" i="8"/>
  <c r="BC103" i="8" s="1"/>
  <c r="N98" i="8"/>
  <c r="BC98" i="8" s="1"/>
  <c r="N92" i="8"/>
  <c r="BC92" i="8" s="1"/>
  <c r="N87" i="8"/>
  <c r="BC87" i="8" s="1"/>
  <c r="N82" i="8"/>
  <c r="BC82" i="8" s="1"/>
  <c r="N76" i="8"/>
  <c r="BC76" i="8" s="1"/>
  <c r="N71" i="8"/>
  <c r="BC71" i="8" s="1"/>
  <c r="N66" i="8"/>
  <c r="BC66" i="8" s="1"/>
  <c r="N60" i="8"/>
  <c r="BC60" i="8" s="1"/>
  <c r="N55" i="8"/>
  <c r="BC55" i="8" s="1"/>
  <c r="N50" i="8"/>
  <c r="BC50" i="8" s="1"/>
  <c r="N44" i="8"/>
  <c r="BC44" i="8" s="1"/>
  <c r="N344" i="8"/>
  <c r="BC344" i="8" s="1"/>
  <c r="N339" i="8"/>
  <c r="BC339" i="8" s="1"/>
  <c r="N334" i="8"/>
  <c r="BC334" i="8" s="1"/>
  <c r="N328" i="8"/>
  <c r="BC328" i="8" s="1"/>
  <c r="N323" i="8"/>
  <c r="BC323" i="8" s="1"/>
  <c r="N318" i="8"/>
  <c r="BC318" i="8" s="1"/>
  <c r="N312" i="8"/>
  <c r="BC312" i="8" s="1"/>
  <c r="N307" i="8"/>
  <c r="BC307" i="8" s="1"/>
  <c r="N302" i="8"/>
  <c r="BC302" i="8" s="1"/>
  <c r="N296" i="8"/>
  <c r="BC296" i="8" s="1"/>
  <c r="N291" i="8"/>
  <c r="BC291" i="8" s="1"/>
  <c r="N286" i="8"/>
  <c r="BC286" i="8" s="1"/>
  <c r="N280" i="8"/>
  <c r="BC280" i="8" s="1"/>
  <c r="N275" i="8"/>
  <c r="BC275" i="8" s="1"/>
  <c r="N270" i="8"/>
  <c r="BC270" i="8" s="1"/>
  <c r="N264" i="8"/>
  <c r="BC264" i="8" s="1"/>
  <c r="N259" i="8"/>
  <c r="BC259" i="8" s="1"/>
  <c r="N254" i="8"/>
  <c r="BC254" i="8" s="1"/>
  <c r="N248" i="8"/>
  <c r="BC248" i="8" s="1"/>
  <c r="N243" i="8"/>
  <c r="BC243" i="8" s="1"/>
  <c r="N238" i="8"/>
  <c r="BC238" i="8" s="1"/>
  <c r="N232" i="8"/>
  <c r="BC232" i="8" s="1"/>
  <c r="N227" i="8"/>
  <c r="BC227" i="8" s="1"/>
  <c r="N222" i="8"/>
  <c r="BC222" i="8" s="1"/>
  <c r="N216" i="8"/>
  <c r="BC216" i="8" s="1"/>
  <c r="N211" i="8"/>
  <c r="BC211" i="8" s="1"/>
  <c r="N206" i="8"/>
  <c r="BC206" i="8" s="1"/>
  <c r="N200" i="8"/>
  <c r="BC200" i="8" s="1"/>
  <c r="N195" i="8"/>
  <c r="BC195" i="8" s="1"/>
  <c r="N190" i="8"/>
  <c r="BC190" i="8" s="1"/>
  <c r="N184" i="8"/>
  <c r="BC184" i="8" s="1"/>
  <c r="N179" i="8"/>
  <c r="BC179" i="8" s="1"/>
  <c r="N174" i="8"/>
  <c r="BC174" i="8" s="1"/>
  <c r="N168" i="8"/>
  <c r="BC168" i="8" s="1"/>
  <c r="N163" i="8"/>
  <c r="BC163" i="8" s="1"/>
  <c r="N158" i="8"/>
  <c r="BC158" i="8" s="1"/>
  <c r="N152" i="8"/>
  <c r="BC152" i="8" s="1"/>
  <c r="N147" i="8"/>
  <c r="BC147" i="8" s="1"/>
  <c r="N142" i="8"/>
  <c r="BC142" i="8" s="1"/>
  <c r="N136" i="8"/>
  <c r="BC136" i="8" s="1"/>
  <c r="N131" i="8"/>
  <c r="BC131" i="8" s="1"/>
  <c r="N126" i="8"/>
  <c r="BC126" i="8" s="1"/>
  <c r="N120" i="8"/>
  <c r="BC120" i="8" s="1"/>
  <c r="N115" i="8"/>
  <c r="BC115" i="8" s="1"/>
  <c r="N110" i="8"/>
  <c r="BC110" i="8" s="1"/>
  <c r="N104" i="8"/>
  <c r="BC104" i="8" s="1"/>
  <c r="N99" i="8"/>
  <c r="BC99" i="8" s="1"/>
  <c r="N94" i="8"/>
  <c r="BC94" i="8" s="1"/>
  <c r="N88" i="8"/>
  <c r="BC88" i="8" s="1"/>
  <c r="N83" i="8"/>
  <c r="BC83" i="8" s="1"/>
  <c r="N78" i="8"/>
  <c r="BC78" i="8" s="1"/>
  <c r="N72" i="8"/>
  <c r="BC72" i="8" s="1"/>
  <c r="N67" i="8"/>
  <c r="BC67" i="8" s="1"/>
  <c r="N62" i="8"/>
  <c r="BC62" i="8" s="1"/>
  <c r="N56" i="8"/>
  <c r="BC56" i="8" s="1"/>
  <c r="N51" i="8"/>
  <c r="BC51" i="8" s="1"/>
  <c r="N46" i="8"/>
  <c r="BC46" i="8" s="1"/>
  <c r="N340" i="8"/>
  <c r="BC340" i="8" s="1"/>
  <c r="N330" i="8"/>
  <c r="BC330" i="8" s="1"/>
  <c r="N319" i="8"/>
  <c r="BC319" i="8" s="1"/>
  <c r="N308" i="8"/>
  <c r="BC308" i="8" s="1"/>
  <c r="N298" i="8"/>
  <c r="BC298" i="8" s="1"/>
  <c r="N287" i="8"/>
  <c r="BC287" i="8" s="1"/>
  <c r="N276" i="8"/>
  <c r="BC276" i="8" s="1"/>
  <c r="N266" i="8"/>
  <c r="BC266" i="8" s="1"/>
  <c r="N255" i="8"/>
  <c r="BC255" i="8" s="1"/>
  <c r="N244" i="8"/>
  <c r="BC244" i="8" s="1"/>
  <c r="N234" i="8"/>
  <c r="BC234" i="8" s="1"/>
  <c r="N223" i="8"/>
  <c r="BC223" i="8" s="1"/>
  <c r="N212" i="8"/>
  <c r="BC212" i="8" s="1"/>
  <c r="N202" i="8"/>
  <c r="BC202" i="8" s="1"/>
  <c r="N191" i="8"/>
  <c r="BC191" i="8" s="1"/>
  <c r="N180" i="8"/>
  <c r="BC180" i="8" s="1"/>
  <c r="N170" i="8"/>
  <c r="BC170" i="8" s="1"/>
  <c r="N159" i="8"/>
  <c r="BC159" i="8" s="1"/>
  <c r="N148" i="8"/>
  <c r="BC148" i="8" s="1"/>
  <c r="N138" i="8"/>
  <c r="BC138" i="8" s="1"/>
  <c r="N127" i="8"/>
  <c r="BC127" i="8" s="1"/>
  <c r="N116" i="8"/>
  <c r="BC116" i="8" s="1"/>
  <c r="N106" i="8"/>
  <c r="BC106" i="8" s="1"/>
  <c r="N95" i="8"/>
  <c r="BC95" i="8" s="1"/>
  <c r="N84" i="8"/>
  <c r="BC84" i="8" s="1"/>
  <c r="N74" i="8"/>
  <c r="BC74" i="8" s="1"/>
  <c r="N63" i="8"/>
  <c r="BC63" i="8" s="1"/>
  <c r="N52" i="8"/>
  <c r="BC52" i="8" s="1"/>
  <c r="N336" i="8"/>
  <c r="BC336" i="8" s="1"/>
  <c r="N326" i="8"/>
  <c r="BC326" i="8" s="1"/>
  <c r="N315" i="8"/>
  <c r="BC315" i="8" s="1"/>
  <c r="N304" i="8"/>
  <c r="BC304" i="8" s="1"/>
  <c r="N294" i="8"/>
  <c r="BC294" i="8" s="1"/>
  <c r="N283" i="8"/>
  <c r="BC283" i="8" s="1"/>
  <c r="N272" i="8"/>
  <c r="BC272" i="8" s="1"/>
  <c r="N262" i="8"/>
  <c r="BC262" i="8" s="1"/>
  <c r="N251" i="8"/>
  <c r="BC251" i="8" s="1"/>
  <c r="N240" i="8"/>
  <c r="BC240" i="8" s="1"/>
  <c r="N230" i="8"/>
  <c r="BC230" i="8" s="1"/>
  <c r="N219" i="8"/>
  <c r="BC219" i="8" s="1"/>
  <c r="N208" i="8"/>
  <c r="BC208" i="8" s="1"/>
  <c r="N198" i="8"/>
  <c r="BC198" i="8" s="1"/>
  <c r="N187" i="8"/>
  <c r="BC187" i="8" s="1"/>
  <c r="N176" i="8"/>
  <c r="BC176" i="8" s="1"/>
  <c r="N166" i="8"/>
  <c r="BC166" i="8" s="1"/>
  <c r="N155" i="8"/>
  <c r="BC155" i="8" s="1"/>
  <c r="N144" i="8"/>
  <c r="BC144" i="8" s="1"/>
  <c r="N134" i="8"/>
  <c r="BC134" i="8" s="1"/>
  <c r="N123" i="8"/>
  <c r="BC123" i="8" s="1"/>
  <c r="N112" i="8"/>
  <c r="BC112" i="8" s="1"/>
  <c r="N102" i="8"/>
  <c r="BC102" i="8" s="1"/>
  <c r="N91" i="8"/>
  <c r="BC91" i="8" s="1"/>
  <c r="N80" i="8"/>
  <c r="BC80" i="8" s="1"/>
  <c r="N70" i="8"/>
  <c r="BC70" i="8" s="1"/>
  <c r="N59" i="8"/>
  <c r="BC59" i="8" s="1"/>
  <c r="N48" i="8"/>
  <c r="BC48" i="8" s="1"/>
  <c r="N335" i="8"/>
  <c r="BC335" i="8" s="1"/>
  <c r="N324" i="8"/>
  <c r="BC324" i="8" s="1"/>
  <c r="N314" i="8"/>
  <c r="BC314" i="8" s="1"/>
  <c r="N303" i="8"/>
  <c r="BC303" i="8" s="1"/>
  <c r="N292" i="8"/>
  <c r="BC292" i="8" s="1"/>
  <c r="N282" i="8"/>
  <c r="BC282" i="8" s="1"/>
  <c r="N271" i="8"/>
  <c r="BC271" i="8" s="1"/>
  <c r="N260" i="8"/>
  <c r="BC260" i="8" s="1"/>
  <c r="N250" i="8"/>
  <c r="BC250" i="8" s="1"/>
  <c r="N239" i="8"/>
  <c r="BC239" i="8" s="1"/>
  <c r="N228" i="8"/>
  <c r="BC228" i="8" s="1"/>
  <c r="N218" i="8"/>
  <c r="BC218" i="8" s="1"/>
  <c r="N207" i="8"/>
  <c r="BC207" i="8" s="1"/>
  <c r="N196" i="8"/>
  <c r="BC196" i="8" s="1"/>
  <c r="N186" i="8"/>
  <c r="BC186" i="8" s="1"/>
  <c r="N175" i="8"/>
  <c r="BC175" i="8" s="1"/>
  <c r="N164" i="8"/>
  <c r="BC164" i="8" s="1"/>
  <c r="N154" i="8"/>
  <c r="BC154" i="8" s="1"/>
  <c r="N143" i="8"/>
  <c r="BC143" i="8" s="1"/>
  <c r="N132" i="8"/>
  <c r="BC132" i="8" s="1"/>
  <c r="N122" i="8"/>
  <c r="BC122" i="8" s="1"/>
  <c r="N111" i="8"/>
  <c r="BC111" i="8" s="1"/>
  <c r="N100" i="8"/>
  <c r="BC100" i="8" s="1"/>
  <c r="N90" i="8"/>
  <c r="BC90" i="8" s="1"/>
  <c r="N79" i="8"/>
  <c r="BC79" i="8" s="1"/>
  <c r="N68" i="8"/>
  <c r="BC68" i="8" s="1"/>
  <c r="N58" i="8"/>
  <c r="BC58" i="8" s="1"/>
  <c r="N47" i="8"/>
  <c r="BC47" i="8" s="1"/>
  <c r="N342" i="8"/>
  <c r="BC342" i="8" s="1"/>
  <c r="N331" i="8"/>
  <c r="BC331" i="8" s="1"/>
  <c r="N320" i="8"/>
  <c r="BC320" i="8" s="1"/>
  <c r="N310" i="8"/>
  <c r="BC310" i="8" s="1"/>
  <c r="N299" i="8"/>
  <c r="BC299" i="8" s="1"/>
  <c r="N288" i="8"/>
  <c r="BC288" i="8" s="1"/>
  <c r="N278" i="8"/>
  <c r="BC278" i="8" s="1"/>
  <c r="N267" i="8"/>
  <c r="BC267" i="8" s="1"/>
  <c r="N256" i="8"/>
  <c r="BC256" i="8" s="1"/>
  <c r="N246" i="8"/>
  <c r="BC246" i="8" s="1"/>
  <c r="N235" i="8"/>
  <c r="BC235" i="8" s="1"/>
  <c r="N224" i="8"/>
  <c r="BC224" i="8" s="1"/>
  <c r="N214" i="8"/>
  <c r="BC214" i="8" s="1"/>
  <c r="N203" i="8"/>
  <c r="BC203" i="8" s="1"/>
  <c r="N192" i="8"/>
  <c r="BC192" i="8" s="1"/>
  <c r="N182" i="8"/>
  <c r="BC182" i="8" s="1"/>
  <c r="N171" i="8"/>
  <c r="BC171" i="8" s="1"/>
  <c r="N160" i="8"/>
  <c r="BC160" i="8" s="1"/>
  <c r="N150" i="8"/>
  <c r="BC150" i="8" s="1"/>
  <c r="N139" i="8"/>
  <c r="BC139" i="8" s="1"/>
  <c r="N128" i="8"/>
  <c r="BC128" i="8" s="1"/>
  <c r="N118" i="8"/>
  <c r="BC118" i="8" s="1"/>
  <c r="N107" i="8"/>
  <c r="BC107" i="8" s="1"/>
  <c r="N96" i="8"/>
  <c r="BC96" i="8" s="1"/>
  <c r="N86" i="8"/>
  <c r="BC86" i="8" s="1"/>
  <c r="N75" i="8"/>
  <c r="BC75" i="8" s="1"/>
  <c r="N64" i="8"/>
  <c r="BC64" i="8" s="1"/>
  <c r="N54" i="8"/>
  <c r="BC54" i="8" s="1"/>
  <c r="I342" i="8"/>
  <c r="AX342" i="8" s="1"/>
  <c r="I338" i="8"/>
  <c r="AX338" i="8" s="1"/>
  <c r="I334" i="8"/>
  <c r="AX334" i="8" s="1"/>
  <c r="I330" i="8"/>
  <c r="AX330" i="8" s="1"/>
  <c r="I326" i="8"/>
  <c r="AX326" i="8" s="1"/>
  <c r="I322" i="8"/>
  <c r="AX322" i="8" s="1"/>
  <c r="I318" i="8"/>
  <c r="AX318" i="8" s="1"/>
  <c r="I314" i="8"/>
  <c r="AX314" i="8" s="1"/>
  <c r="I310" i="8"/>
  <c r="AX310" i="8" s="1"/>
  <c r="I306" i="8"/>
  <c r="AX306" i="8" s="1"/>
  <c r="I302" i="8"/>
  <c r="AX302" i="8" s="1"/>
  <c r="I298" i="8"/>
  <c r="AX298" i="8" s="1"/>
  <c r="I294" i="8"/>
  <c r="AX294" i="8" s="1"/>
  <c r="I290" i="8"/>
  <c r="AX290" i="8" s="1"/>
  <c r="I286" i="8"/>
  <c r="AX286" i="8" s="1"/>
  <c r="I282" i="8"/>
  <c r="AX282" i="8" s="1"/>
  <c r="I278" i="8"/>
  <c r="AX278" i="8" s="1"/>
  <c r="I274" i="8"/>
  <c r="AX274" i="8" s="1"/>
  <c r="I270" i="8"/>
  <c r="AX270" i="8" s="1"/>
  <c r="I266" i="8"/>
  <c r="AX266" i="8" s="1"/>
  <c r="I262" i="8"/>
  <c r="AX262" i="8" s="1"/>
  <c r="I258" i="8"/>
  <c r="AX258" i="8" s="1"/>
  <c r="I254" i="8"/>
  <c r="AX254" i="8" s="1"/>
  <c r="I250" i="8"/>
  <c r="AX250" i="8" s="1"/>
  <c r="I246" i="8"/>
  <c r="AX246" i="8" s="1"/>
  <c r="I242" i="8"/>
  <c r="AX242" i="8" s="1"/>
  <c r="I238" i="8"/>
  <c r="AX238" i="8" s="1"/>
  <c r="I234" i="8"/>
  <c r="AX234" i="8" s="1"/>
  <c r="I230" i="8"/>
  <c r="AX230" i="8" s="1"/>
  <c r="I226" i="8"/>
  <c r="AX226" i="8" s="1"/>
  <c r="I222" i="8"/>
  <c r="AX222" i="8" s="1"/>
  <c r="I218" i="8"/>
  <c r="AX218" i="8" s="1"/>
  <c r="I214" i="8"/>
  <c r="AX214" i="8" s="1"/>
  <c r="I210" i="8"/>
  <c r="AX210" i="8" s="1"/>
  <c r="I206" i="8"/>
  <c r="AX206" i="8" s="1"/>
  <c r="I202" i="8"/>
  <c r="AX202" i="8" s="1"/>
  <c r="I198" i="8"/>
  <c r="AX198" i="8" s="1"/>
  <c r="I194" i="8"/>
  <c r="AX194" i="8" s="1"/>
  <c r="I190" i="8"/>
  <c r="AX190" i="8" s="1"/>
  <c r="I186" i="8"/>
  <c r="AX186" i="8" s="1"/>
  <c r="I182" i="8"/>
  <c r="AX182" i="8" s="1"/>
  <c r="I178" i="8"/>
  <c r="AX178" i="8" s="1"/>
  <c r="I174" i="8"/>
  <c r="AX174" i="8" s="1"/>
  <c r="I170" i="8"/>
  <c r="AX170" i="8" s="1"/>
  <c r="I166" i="8"/>
  <c r="AX166" i="8" s="1"/>
  <c r="I162" i="8"/>
  <c r="AX162" i="8" s="1"/>
  <c r="I158" i="8"/>
  <c r="AX158" i="8" s="1"/>
  <c r="I154" i="8"/>
  <c r="AX154" i="8" s="1"/>
  <c r="I150" i="8"/>
  <c r="AX150" i="8" s="1"/>
  <c r="I146" i="8"/>
  <c r="AX146" i="8" s="1"/>
  <c r="I142" i="8"/>
  <c r="AX142" i="8" s="1"/>
  <c r="I138" i="8"/>
  <c r="AX138" i="8" s="1"/>
  <c r="I134" i="8"/>
  <c r="AX134" i="8" s="1"/>
  <c r="I130" i="8"/>
  <c r="AX130" i="8" s="1"/>
  <c r="I126" i="8"/>
  <c r="AX126" i="8" s="1"/>
  <c r="I122" i="8"/>
  <c r="AX122" i="8" s="1"/>
  <c r="I118" i="8"/>
  <c r="AX118" i="8" s="1"/>
  <c r="I114" i="8"/>
  <c r="AX114" i="8" s="1"/>
  <c r="I110" i="8"/>
  <c r="AX110" i="8" s="1"/>
  <c r="I106" i="8"/>
  <c r="AX106" i="8" s="1"/>
  <c r="I102" i="8"/>
  <c r="AX102" i="8" s="1"/>
  <c r="I98" i="8"/>
  <c r="AX98" i="8" s="1"/>
  <c r="I94" i="8"/>
  <c r="AX94" i="8" s="1"/>
  <c r="I90" i="8"/>
  <c r="AX90" i="8" s="1"/>
  <c r="I86" i="8"/>
  <c r="AX86" i="8" s="1"/>
  <c r="I82" i="8"/>
  <c r="AX82" i="8" s="1"/>
  <c r="I78" i="8"/>
  <c r="AX78" i="8" s="1"/>
  <c r="I74" i="8"/>
  <c r="AX74" i="8" s="1"/>
  <c r="I70" i="8"/>
  <c r="AX70" i="8" s="1"/>
  <c r="I66" i="8"/>
  <c r="AX66" i="8" s="1"/>
  <c r="I62" i="8"/>
  <c r="AX62" i="8" s="1"/>
  <c r="I58" i="8"/>
  <c r="AX58" i="8" s="1"/>
  <c r="I54" i="8"/>
  <c r="AX54" i="8" s="1"/>
  <c r="I50" i="8"/>
  <c r="AX50" i="8" s="1"/>
  <c r="I46" i="8"/>
  <c r="AX46" i="8" s="1"/>
  <c r="I340" i="8"/>
  <c r="AX340" i="8" s="1"/>
  <c r="I335" i="8"/>
  <c r="AX335" i="8" s="1"/>
  <c r="I329" i="8"/>
  <c r="AX329" i="8" s="1"/>
  <c r="I324" i="8"/>
  <c r="AX324" i="8" s="1"/>
  <c r="I319" i="8"/>
  <c r="AX319" i="8" s="1"/>
  <c r="I313" i="8"/>
  <c r="AX313" i="8" s="1"/>
  <c r="I308" i="8"/>
  <c r="AX308" i="8" s="1"/>
  <c r="I303" i="8"/>
  <c r="AX303" i="8" s="1"/>
  <c r="I297" i="8"/>
  <c r="AX297" i="8" s="1"/>
  <c r="I292" i="8"/>
  <c r="AX292" i="8" s="1"/>
  <c r="I287" i="8"/>
  <c r="AX287" i="8" s="1"/>
  <c r="I281" i="8"/>
  <c r="AX281" i="8" s="1"/>
  <c r="I276" i="8"/>
  <c r="AX276" i="8" s="1"/>
  <c r="I271" i="8"/>
  <c r="AX271" i="8" s="1"/>
  <c r="I265" i="8"/>
  <c r="AX265" i="8" s="1"/>
  <c r="I260" i="8"/>
  <c r="AX260" i="8" s="1"/>
  <c r="I255" i="8"/>
  <c r="AX255" i="8" s="1"/>
  <c r="I249" i="8"/>
  <c r="AX249" i="8" s="1"/>
  <c r="I244" i="8"/>
  <c r="AX244" i="8" s="1"/>
  <c r="I239" i="8"/>
  <c r="AX239" i="8" s="1"/>
  <c r="I233" i="8"/>
  <c r="AX233" i="8" s="1"/>
  <c r="I228" i="8"/>
  <c r="AX228" i="8" s="1"/>
  <c r="I223" i="8"/>
  <c r="AX223" i="8" s="1"/>
  <c r="I217" i="8"/>
  <c r="AX217" i="8" s="1"/>
  <c r="I212" i="8"/>
  <c r="AX212" i="8" s="1"/>
  <c r="I207" i="8"/>
  <c r="AX207" i="8" s="1"/>
  <c r="I201" i="8"/>
  <c r="AX201" i="8" s="1"/>
  <c r="I196" i="8"/>
  <c r="AX196" i="8" s="1"/>
  <c r="I191" i="8"/>
  <c r="AX191" i="8" s="1"/>
  <c r="I185" i="8"/>
  <c r="AX185" i="8" s="1"/>
  <c r="I180" i="8"/>
  <c r="AX180" i="8" s="1"/>
  <c r="I175" i="8"/>
  <c r="AX175" i="8" s="1"/>
  <c r="I169" i="8"/>
  <c r="AX169" i="8" s="1"/>
  <c r="I164" i="8"/>
  <c r="AX164" i="8" s="1"/>
  <c r="I159" i="8"/>
  <c r="AX159" i="8" s="1"/>
  <c r="I153" i="8"/>
  <c r="AX153" i="8" s="1"/>
  <c r="I148" i="8"/>
  <c r="AX148" i="8" s="1"/>
  <c r="I143" i="8"/>
  <c r="AX143" i="8" s="1"/>
  <c r="I137" i="8"/>
  <c r="AX137" i="8" s="1"/>
  <c r="I132" i="8"/>
  <c r="AX132" i="8" s="1"/>
  <c r="I127" i="8"/>
  <c r="AX127" i="8" s="1"/>
  <c r="I121" i="8"/>
  <c r="AX121" i="8" s="1"/>
  <c r="I116" i="8"/>
  <c r="AX116" i="8" s="1"/>
  <c r="I111" i="8"/>
  <c r="AX111" i="8" s="1"/>
  <c r="I105" i="8"/>
  <c r="AX105" i="8" s="1"/>
  <c r="I100" i="8"/>
  <c r="AX100" i="8" s="1"/>
  <c r="I95" i="8"/>
  <c r="AX95" i="8" s="1"/>
  <c r="I89" i="8"/>
  <c r="AX89" i="8" s="1"/>
  <c r="I84" i="8"/>
  <c r="AX84" i="8" s="1"/>
  <c r="I79" i="8"/>
  <c r="AX79" i="8" s="1"/>
  <c r="I73" i="8"/>
  <c r="AX73" i="8" s="1"/>
  <c r="I68" i="8"/>
  <c r="AX68" i="8" s="1"/>
  <c r="I63" i="8"/>
  <c r="AX63" i="8" s="1"/>
  <c r="I57" i="8"/>
  <c r="AX57" i="8" s="1"/>
  <c r="I52" i="8"/>
  <c r="AX52" i="8" s="1"/>
  <c r="I47" i="8"/>
  <c r="AX47" i="8" s="1"/>
  <c r="I344" i="8"/>
  <c r="AX344" i="8" s="1"/>
  <c r="I339" i="8"/>
  <c r="AX339" i="8" s="1"/>
  <c r="I333" i="8"/>
  <c r="AX333" i="8" s="1"/>
  <c r="I328" i="8"/>
  <c r="AX328" i="8" s="1"/>
  <c r="I323" i="8"/>
  <c r="AX323" i="8" s="1"/>
  <c r="I317" i="8"/>
  <c r="AX317" i="8" s="1"/>
  <c r="I312" i="8"/>
  <c r="AX312" i="8" s="1"/>
  <c r="I307" i="8"/>
  <c r="AX307" i="8" s="1"/>
  <c r="I301" i="8"/>
  <c r="AX301" i="8" s="1"/>
  <c r="I296" i="8"/>
  <c r="AX296" i="8" s="1"/>
  <c r="I291" i="8"/>
  <c r="AX291" i="8" s="1"/>
  <c r="I285" i="8"/>
  <c r="AX285" i="8" s="1"/>
  <c r="I280" i="8"/>
  <c r="AX280" i="8" s="1"/>
  <c r="I275" i="8"/>
  <c r="AX275" i="8" s="1"/>
  <c r="I269" i="8"/>
  <c r="AX269" i="8" s="1"/>
  <c r="I264" i="8"/>
  <c r="AX264" i="8" s="1"/>
  <c r="I259" i="8"/>
  <c r="AX259" i="8" s="1"/>
  <c r="I253" i="8"/>
  <c r="AX253" i="8" s="1"/>
  <c r="I248" i="8"/>
  <c r="AX248" i="8" s="1"/>
  <c r="I243" i="8"/>
  <c r="AX243" i="8" s="1"/>
  <c r="I237" i="8"/>
  <c r="AX237" i="8" s="1"/>
  <c r="I232" i="8"/>
  <c r="AX232" i="8" s="1"/>
  <c r="I227" i="8"/>
  <c r="AX227" i="8" s="1"/>
  <c r="I221" i="8"/>
  <c r="AX221" i="8" s="1"/>
  <c r="I216" i="8"/>
  <c r="AX216" i="8" s="1"/>
  <c r="I211" i="8"/>
  <c r="AX211" i="8" s="1"/>
  <c r="I205" i="8"/>
  <c r="AX205" i="8" s="1"/>
  <c r="I200" i="8"/>
  <c r="AX200" i="8" s="1"/>
  <c r="I195" i="8"/>
  <c r="AX195" i="8" s="1"/>
  <c r="I189" i="8"/>
  <c r="AX189" i="8" s="1"/>
  <c r="I184" i="8"/>
  <c r="AX184" i="8" s="1"/>
  <c r="I179" i="8"/>
  <c r="AX179" i="8" s="1"/>
  <c r="I173" i="8"/>
  <c r="AX173" i="8" s="1"/>
  <c r="I168" i="8"/>
  <c r="AX168" i="8" s="1"/>
  <c r="I163" i="8"/>
  <c r="AX163" i="8" s="1"/>
  <c r="I157" i="8"/>
  <c r="AX157" i="8" s="1"/>
  <c r="I152" i="8"/>
  <c r="AX152" i="8" s="1"/>
  <c r="I147" i="8"/>
  <c r="AX147" i="8" s="1"/>
  <c r="I141" i="8"/>
  <c r="AX141" i="8" s="1"/>
  <c r="I136" i="8"/>
  <c r="AX136" i="8" s="1"/>
  <c r="I131" i="8"/>
  <c r="AX131" i="8" s="1"/>
  <c r="I125" i="8"/>
  <c r="AX125" i="8" s="1"/>
  <c r="I120" i="8"/>
  <c r="AX120" i="8" s="1"/>
  <c r="I115" i="8"/>
  <c r="AX115" i="8" s="1"/>
  <c r="I109" i="8"/>
  <c r="AX109" i="8" s="1"/>
  <c r="I104" i="8"/>
  <c r="AX104" i="8" s="1"/>
  <c r="I99" i="8"/>
  <c r="AX99" i="8" s="1"/>
  <c r="I93" i="8"/>
  <c r="AX93" i="8" s="1"/>
  <c r="I88" i="8"/>
  <c r="AX88" i="8" s="1"/>
  <c r="I83" i="8"/>
  <c r="AX83" i="8" s="1"/>
  <c r="I77" i="8"/>
  <c r="AX77" i="8" s="1"/>
  <c r="I72" i="8"/>
  <c r="AX72" i="8" s="1"/>
  <c r="I67" i="8"/>
  <c r="AX67" i="8" s="1"/>
  <c r="I61" i="8"/>
  <c r="AX61" i="8" s="1"/>
  <c r="I56" i="8"/>
  <c r="AX56" i="8" s="1"/>
  <c r="I51" i="8"/>
  <c r="AX51" i="8" s="1"/>
  <c r="I45" i="8"/>
  <c r="AX45" i="8" s="1"/>
  <c r="I341" i="8"/>
  <c r="AX341" i="8" s="1"/>
  <c r="I336" i="8"/>
  <c r="AX336" i="8" s="1"/>
  <c r="I331" i="8"/>
  <c r="AX331" i="8" s="1"/>
  <c r="I325" i="8"/>
  <c r="AX325" i="8" s="1"/>
  <c r="I320" i="8"/>
  <c r="AX320" i="8" s="1"/>
  <c r="I315" i="8"/>
  <c r="AX315" i="8" s="1"/>
  <c r="I309" i="8"/>
  <c r="AX309" i="8" s="1"/>
  <c r="I304" i="8"/>
  <c r="AX304" i="8" s="1"/>
  <c r="I299" i="8"/>
  <c r="AX299" i="8" s="1"/>
  <c r="I293" i="8"/>
  <c r="AX293" i="8" s="1"/>
  <c r="I288" i="8"/>
  <c r="AX288" i="8" s="1"/>
  <c r="I283" i="8"/>
  <c r="AX283" i="8" s="1"/>
  <c r="I277" i="8"/>
  <c r="AX277" i="8" s="1"/>
  <c r="I272" i="8"/>
  <c r="AX272" i="8" s="1"/>
  <c r="I267" i="8"/>
  <c r="AX267" i="8" s="1"/>
  <c r="I261" i="8"/>
  <c r="AX261" i="8" s="1"/>
  <c r="I256" i="8"/>
  <c r="AX256" i="8" s="1"/>
  <c r="I251" i="8"/>
  <c r="AX251" i="8" s="1"/>
  <c r="I245" i="8"/>
  <c r="AX245" i="8" s="1"/>
  <c r="I240" i="8"/>
  <c r="AX240" i="8" s="1"/>
  <c r="I235" i="8"/>
  <c r="AX235" i="8" s="1"/>
  <c r="I229" i="8"/>
  <c r="AX229" i="8" s="1"/>
  <c r="I224" i="8"/>
  <c r="AX224" i="8" s="1"/>
  <c r="I219" i="8"/>
  <c r="AX219" i="8" s="1"/>
  <c r="I213" i="8"/>
  <c r="AX213" i="8" s="1"/>
  <c r="I208" i="8"/>
  <c r="AX208" i="8" s="1"/>
  <c r="I203" i="8"/>
  <c r="AX203" i="8" s="1"/>
  <c r="I197" i="8"/>
  <c r="AX197" i="8" s="1"/>
  <c r="I192" i="8"/>
  <c r="AX192" i="8" s="1"/>
  <c r="I187" i="8"/>
  <c r="AX187" i="8" s="1"/>
  <c r="I181" i="8"/>
  <c r="AX181" i="8" s="1"/>
  <c r="I176" i="8"/>
  <c r="AX176" i="8" s="1"/>
  <c r="I171" i="8"/>
  <c r="AX171" i="8" s="1"/>
  <c r="I165" i="8"/>
  <c r="AX165" i="8" s="1"/>
  <c r="I160" i="8"/>
  <c r="AX160" i="8" s="1"/>
  <c r="I155" i="8"/>
  <c r="AX155" i="8" s="1"/>
  <c r="I149" i="8"/>
  <c r="AX149" i="8" s="1"/>
  <c r="I144" i="8"/>
  <c r="AX144" i="8" s="1"/>
  <c r="I139" i="8"/>
  <c r="AX139" i="8" s="1"/>
  <c r="I133" i="8"/>
  <c r="AX133" i="8" s="1"/>
  <c r="I128" i="8"/>
  <c r="AX128" i="8" s="1"/>
  <c r="I123" i="8"/>
  <c r="AX123" i="8" s="1"/>
  <c r="I117" i="8"/>
  <c r="AX117" i="8" s="1"/>
  <c r="I112" i="8"/>
  <c r="AX112" i="8" s="1"/>
  <c r="I107" i="8"/>
  <c r="AX107" i="8" s="1"/>
  <c r="I101" i="8"/>
  <c r="AX101" i="8" s="1"/>
  <c r="I96" i="8"/>
  <c r="AX96" i="8" s="1"/>
  <c r="I91" i="8"/>
  <c r="AX91" i="8" s="1"/>
  <c r="I85" i="8"/>
  <c r="AX85" i="8" s="1"/>
  <c r="I80" i="8"/>
  <c r="AX80" i="8" s="1"/>
  <c r="I75" i="8"/>
  <c r="AX75" i="8" s="1"/>
  <c r="I69" i="8"/>
  <c r="AX69" i="8" s="1"/>
  <c r="I64" i="8"/>
  <c r="AX64" i="8" s="1"/>
  <c r="I59" i="8"/>
  <c r="AX59" i="8" s="1"/>
  <c r="I53" i="8"/>
  <c r="AX53" i="8" s="1"/>
  <c r="I48" i="8"/>
  <c r="AX48" i="8" s="1"/>
  <c r="I337" i="8"/>
  <c r="AX337" i="8" s="1"/>
  <c r="I316" i="8"/>
  <c r="AX316" i="8" s="1"/>
  <c r="I295" i="8"/>
  <c r="AX295" i="8" s="1"/>
  <c r="I273" i="8"/>
  <c r="AX273" i="8" s="1"/>
  <c r="I252" i="8"/>
  <c r="AX252" i="8" s="1"/>
  <c r="I231" i="8"/>
  <c r="AX231" i="8" s="1"/>
  <c r="I209" i="8"/>
  <c r="AX209" i="8" s="1"/>
  <c r="I188" i="8"/>
  <c r="AX188" i="8" s="1"/>
  <c r="I167" i="8"/>
  <c r="AX167" i="8" s="1"/>
  <c r="I145" i="8"/>
  <c r="AX145" i="8" s="1"/>
  <c r="I124" i="8"/>
  <c r="AX124" i="8" s="1"/>
  <c r="I103" i="8"/>
  <c r="AX103" i="8" s="1"/>
  <c r="I81" i="8"/>
  <c r="AX81" i="8" s="1"/>
  <c r="I60" i="8"/>
  <c r="AX60" i="8" s="1"/>
  <c r="I332" i="8"/>
  <c r="AX332" i="8" s="1"/>
  <c r="I311" i="8"/>
  <c r="AX311" i="8" s="1"/>
  <c r="I289" i="8"/>
  <c r="AX289" i="8" s="1"/>
  <c r="I268" i="8"/>
  <c r="AX268" i="8" s="1"/>
  <c r="I247" i="8"/>
  <c r="AX247" i="8" s="1"/>
  <c r="I225" i="8"/>
  <c r="AX225" i="8" s="1"/>
  <c r="I204" i="8"/>
  <c r="AX204" i="8" s="1"/>
  <c r="I183" i="8"/>
  <c r="AX183" i="8" s="1"/>
  <c r="I161" i="8"/>
  <c r="AX161" i="8" s="1"/>
  <c r="I140" i="8"/>
  <c r="AX140" i="8" s="1"/>
  <c r="I119" i="8"/>
  <c r="AX119" i="8" s="1"/>
  <c r="I97" i="8"/>
  <c r="AX97" i="8" s="1"/>
  <c r="I76" i="8"/>
  <c r="AX76" i="8" s="1"/>
  <c r="I55" i="8"/>
  <c r="AX55" i="8" s="1"/>
  <c r="I327" i="8"/>
  <c r="AX327" i="8" s="1"/>
  <c r="I305" i="8"/>
  <c r="AX305" i="8" s="1"/>
  <c r="I284" i="8"/>
  <c r="AX284" i="8" s="1"/>
  <c r="I263" i="8"/>
  <c r="AX263" i="8" s="1"/>
  <c r="I241" i="8"/>
  <c r="AX241" i="8" s="1"/>
  <c r="I220" i="8"/>
  <c r="AX220" i="8" s="1"/>
  <c r="I199" i="8"/>
  <c r="AX199" i="8" s="1"/>
  <c r="I177" i="8"/>
  <c r="AX177" i="8" s="1"/>
  <c r="I156" i="8"/>
  <c r="AX156" i="8" s="1"/>
  <c r="I135" i="8"/>
  <c r="AX135" i="8" s="1"/>
  <c r="I113" i="8"/>
  <c r="AX113" i="8" s="1"/>
  <c r="I92" i="8"/>
  <c r="AX92" i="8" s="1"/>
  <c r="I71" i="8"/>
  <c r="AX71" i="8" s="1"/>
  <c r="I49" i="8"/>
  <c r="AX49" i="8" s="1"/>
  <c r="I343" i="8"/>
  <c r="AX343" i="8" s="1"/>
  <c r="I321" i="8"/>
  <c r="AX321" i="8" s="1"/>
  <c r="I300" i="8"/>
  <c r="AX300" i="8" s="1"/>
  <c r="I279" i="8"/>
  <c r="AX279" i="8" s="1"/>
  <c r="I257" i="8"/>
  <c r="AX257" i="8" s="1"/>
  <c r="I236" i="8"/>
  <c r="AX236" i="8" s="1"/>
  <c r="I215" i="8"/>
  <c r="AX215" i="8" s="1"/>
  <c r="I193" i="8"/>
  <c r="AX193" i="8" s="1"/>
  <c r="I172" i="8"/>
  <c r="AX172" i="8" s="1"/>
  <c r="I151" i="8"/>
  <c r="AX151" i="8" s="1"/>
  <c r="I129" i="8"/>
  <c r="AX129" i="8" s="1"/>
  <c r="I108" i="8"/>
  <c r="AX108" i="8" s="1"/>
  <c r="I87" i="8"/>
  <c r="AX87" i="8" s="1"/>
  <c r="I65" i="8"/>
  <c r="AX65" i="8" s="1"/>
  <c r="I44" i="8"/>
  <c r="AX44" i="8" s="1"/>
  <c r="K341" i="8"/>
  <c r="AZ341" i="8" s="1"/>
  <c r="K337" i="8"/>
  <c r="AZ337" i="8" s="1"/>
  <c r="K333" i="8"/>
  <c r="AZ333" i="8" s="1"/>
  <c r="K329" i="8"/>
  <c r="AZ329" i="8" s="1"/>
  <c r="K325" i="8"/>
  <c r="AZ325" i="8" s="1"/>
  <c r="K321" i="8"/>
  <c r="AZ321" i="8" s="1"/>
  <c r="K317" i="8"/>
  <c r="AZ317" i="8" s="1"/>
  <c r="K313" i="8"/>
  <c r="AZ313" i="8" s="1"/>
  <c r="K309" i="8"/>
  <c r="AZ309" i="8" s="1"/>
  <c r="K305" i="8"/>
  <c r="AZ305" i="8" s="1"/>
  <c r="K301" i="8"/>
  <c r="AZ301" i="8" s="1"/>
  <c r="K297" i="8"/>
  <c r="AZ297" i="8" s="1"/>
  <c r="K293" i="8"/>
  <c r="AZ293" i="8" s="1"/>
  <c r="K289" i="8"/>
  <c r="AZ289" i="8" s="1"/>
  <c r="K285" i="8"/>
  <c r="AZ285" i="8" s="1"/>
  <c r="K281" i="8"/>
  <c r="AZ281" i="8" s="1"/>
  <c r="K277" i="8"/>
  <c r="AZ277" i="8" s="1"/>
  <c r="K273" i="8"/>
  <c r="AZ273" i="8" s="1"/>
  <c r="K269" i="8"/>
  <c r="AZ269" i="8" s="1"/>
  <c r="K265" i="8"/>
  <c r="AZ265" i="8" s="1"/>
  <c r="K261" i="8"/>
  <c r="AZ261" i="8" s="1"/>
  <c r="K257" i="8"/>
  <c r="AZ257" i="8" s="1"/>
  <c r="K253" i="8"/>
  <c r="AZ253" i="8" s="1"/>
  <c r="K249" i="8"/>
  <c r="AZ249" i="8" s="1"/>
  <c r="K245" i="8"/>
  <c r="AZ245" i="8" s="1"/>
  <c r="K241" i="8"/>
  <c r="AZ241" i="8" s="1"/>
  <c r="K237" i="8"/>
  <c r="AZ237" i="8" s="1"/>
  <c r="K233" i="8"/>
  <c r="AZ233" i="8" s="1"/>
  <c r="K229" i="8"/>
  <c r="AZ229" i="8" s="1"/>
  <c r="K225" i="8"/>
  <c r="AZ225" i="8" s="1"/>
  <c r="K221" i="8"/>
  <c r="AZ221" i="8" s="1"/>
  <c r="K217" i="8"/>
  <c r="AZ217" i="8" s="1"/>
  <c r="K213" i="8"/>
  <c r="AZ213" i="8" s="1"/>
  <c r="K209" i="8"/>
  <c r="AZ209" i="8" s="1"/>
  <c r="K205" i="8"/>
  <c r="AZ205" i="8" s="1"/>
  <c r="K201" i="8"/>
  <c r="AZ201" i="8" s="1"/>
  <c r="K197" i="8"/>
  <c r="AZ197" i="8" s="1"/>
  <c r="K193" i="8"/>
  <c r="AZ193" i="8" s="1"/>
  <c r="K189" i="8"/>
  <c r="AZ189" i="8" s="1"/>
  <c r="K185" i="8"/>
  <c r="AZ185" i="8" s="1"/>
  <c r="K181" i="8"/>
  <c r="AZ181" i="8" s="1"/>
  <c r="K177" i="8"/>
  <c r="AZ177" i="8" s="1"/>
  <c r="K173" i="8"/>
  <c r="AZ173" i="8" s="1"/>
  <c r="K169" i="8"/>
  <c r="AZ169" i="8" s="1"/>
  <c r="K165" i="8"/>
  <c r="AZ165" i="8" s="1"/>
  <c r="K161" i="8"/>
  <c r="AZ161" i="8" s="1"/>
  <c r="K157" i="8"/>
  <c r="AZ157" i="8" s="1"/>
  <c r="K153" i="8"/>
  <c r="AZ153" i="8" s="1"/>
  <c r="K149" i="8"/>
  <c r="AZ149" i="8" s="1"/>
  <c r="K145" i="8"/>
  <c r="AZ145" i="8" s="1"/>
  <c r="K141" i="8"/>
  <c r="AZ141" i="8" s="1"/>
  <c r="K137" i="8"/>
  <c r="AZ137" i="8" s="1"/>
  <c r="K133" i="8"/>
  <c r="AZ133" i="8" s="1"/>
  <c r="K129" i="8"/>
  <c r="AZ129" i="8" s="1"/>
  <c r="K125" i="8"/>
  <c r="AZ125" i="8" s="1"/>
  <c r="K121" i="8"/>
  <c r="AZ121" i="8" s="1"/>
  <c r="K117" i="8"/>
  <c r="AZ117" i="8" s="1"/>
  <c r="K113" i="8"/>
  <c r="AZ113" i="8" s="1"/>
  <c r="K109" i="8"/>
  <c r="AZ109" i="8" s="1"/>
  <c r="K105" i="8"/>
  <c r="AZ105" i="8" s="1"/>
  <c r="K101" i="8"/>
  <c r="AZ101" i="8" s="1"/>
  <c r="K97" i="8"/>
  <c r="AZ97" i="8" s="1"/>
  <c r="K93" i="8"/>
  <c r="AZ93" i="8" s="1"/>
  <c r="K89" i="8"/>
  <c r="AZ89" i="8" s="1"/>
  <c r="K85" i="8"/>
  <c r="AZ85" i="8" s="1"/>
  <c r="K81" i="8"/>
  <c r="AZ81" i="8" s="1"/>
  <c r="K77" i="8"/>
  <c r="AZ77" i="8" s="1"/>
  <c r="K73" i="8"/>
  <c r="AZ73" i="8" s="1"/>
  <c r="K69" i="8"/>
  <c r="AZ69" i="8" s="1"/>
  <c r="K65" i="8"/>
  <c r="AZ65" i="8" s="1"/>
  <c r="K61" i="8"/>
  <c r="AZ61" i="8" s="1"/>
  <c r="K57" i="8"/>
  <c r="AZ57" i="8" s="1"/>
  <c r="K53" i="8"/>
  <c r="AZ53" i="8" s="1"/>
  <c r="K49" i="8"/>
  <c r="AZ49" i="8" s="1"/>
  <c r="K45" i="8"/>
  <c r="AZ45" i="8" s="1"/>
  <c r="K342" i="8"/>
  <c r="AZ342" i="8" s="1"/>
  <c r="K338" i="8"/>
  <c r="AZ338" i="8" s="1"/>
  <c r="K334" i="8"/>
  <c r="AZ334" i="8" s="1"/>
  <c r="K330" i="8"/>
  <c r="AZ330" i="8" s="1"/>
  <c r="K326" i="8"/>
  <c r="AZ326" i="8" s="1"/>
  <c r="K322" i="8"/>
  <c r="AZ322" i="8" s="1"/>
  <c r="K318" i="8"/>
  <c r="AZ318" i="8" s="1"/>
  <c r="K314" i="8"/>
  <c r="AZ314" i="8" s="1"/>
  <c r="K310" i="8"/>
  <c r="AZ310" i="8" s="1"/>
  <c r="K306" i="8"/>
  <c r="AZ306" i="8" s="1"/>
  <c r="K302" i="8"/>
  <c r="AZ302" i="8" s="1"/>
  <c r="K298" i="8"/>
  <c r="AZ298" i="8" s="1"/>
  <c r="K294" i="8"/>
  <c r="AZ294" i="8" s="1"/>
  <c r="K290" i="8"/>
  <c r="AZ290" i="8" s="1"/>
  <c r="K286" i="8"/>
  <c r="AZ286" i="8" s="1"/>
  <c r="K282" i="8"/>
  <c r="AZ282" i="8" s="1"/>
  <c r="K278" i="8"/>
  <c r="AZ278" i="8" s="1"/>
  <c r="K274" i="8"/>
  <c r="AZ274" i="8" s="1"/>
  <c r="K270" i="8"/>
  <c r="AZ270" i="8" s="1"/>
  <c r="K266" i="8"/>
  <c r="AZ266" i="8" s="1"/>
  <c r="K262" i="8"/>
  <c r="AZ262" i="8" s="1"/>
  <c r="K258" i="8"/>
  <c r="AZ258" i="8" s="1"/>
  <c r="K254" i="8"/>
  <c r="AZ254" i="8" s="1"/>
  <c r="K250" i="8"/>
  <c r="AZ250" i="8" s="1"/>
  <c r="K246" i="8"/>
  <c r="AZ246" i="8" s="1"/>
  <c r="K242" i="8"/>
  <c r="AZ242" i="8" s="1"/>
  <c r="K238" i="8"/>
  <c r="AZ238" i="8" s="1"/>
  <c r="K234" i="8"/>
  <c r="AZ234" i="8" s="1"/>
  <c r="K230" i="8"/>
  <c r="AZ230" i="8" s="1"/>
  <c r="K226" i="8"/>
  <c r="AZ226" i="8" s="1"/>
  <c r="K222" i="8"/>
  <c r="AZ222" i="8" s="1"/>
  <c r="K218" i="8"/>
  <c r="AZ218" i="8" s="1"/>
  <c r="K214" i="8"/>
  <c r="AZ214" i="8" s="1"/>
  <c r="K210" i="8"/>
  <c r="AZ210" i="8" s="1"/>
  <c r="K206" i="8"/>
  <c r="AZ206" i="8" s="1"/>
  <c r="K202" i="8"/>
  <c r="AZ202" i="8" s="1"/>
  <c r="K198" i="8"/>
  <c r="AZ198" i="8" s="1"/>
  <c r="K194" i="8"/>
  <c r="AZ194" i="8" s="1"/>
  <c r="K190" i="8"/>
  <c r="AZ190" i="8" s="1"/>
  <c r="K186" i="8"/>
  <c r="AZ186" i="8" s="1"/>
  <c r="K182" i="8"/>
  <c r="AZ182" i="8" s="1"/>
  <c r="K178" i="8"/>
  <c r="AZ178" i="8" s="1"/>
  <c r="K174" i="8"/>
  <c r="AZ174" i="8" s="1"/>
  <c r="K170" i="8"/>
  <c r="AZ170" i="8" s="1"/>
  <c r="K166" i="8"/>
  <c r="AZ166" i="8" s="1"/>
  <c r="K162" i="8"/>
  <c r="AZ162" i="8" s="1"/>
  <c r="K158" i="8"/>
  <c r="AZ158" i="8" s="1"/>
  <c r="K154" i="8"/>
  <c r="AZ154" i="8" s="1"/>
  <c r="K150" i="8"/>
  <c r="AZ150" i="8" s="1"/>
  <c r="K146" i="8"/>
  <c r="AZ146" i="8" s="1"/>
  <c r="K142" i="8"/>
  <c r="AZ142" i="8" s="1"/>
  <c r="K138" i="8"/>
  <c r="AZ138" i="8" s="1"/>
  <c r="K134" i="8"/>
  <c r="AZ134" i="8" s="1"/>
  <c r="K130" i="8"/>
  <c r="AZ130" i="8" s="1"/>
  <c r="K126" i="8"/>
  <c r="AZ126" i="8" s="1"/>
  <c r="K122" i="8"/>
  <c r="AZ122" i="8" s="1"/>
  <c r="K118" i="8"/>
  <c r="AZ118" i="8" s="1"/>
  <c r="K114" i="8"/>
  <c r="AZ114" i="8" s="1"/>
  <c r="K110" i="8"/>
  <c r="AZ110" i="8" s="1"/>
  <c r="K106" i="8"/>
  <c r="AZ106" i="8" s="1"/>
  <c r="K102" i="8"/>
  <c r="AZ102" i="8" s="1"/>
  <c r="K98" i="8"/>
  <c r="AZ98" i="8" s="1"/>
  <c r="K94" i="8"/>
  <c r="AZ94" i="8" s="1"/>
  <c r="K90" i="8"/>
  <c r="AZ90" i="8" s="1"/>
  <c r="K86" i="8"/>
  <c r="AZ86" i="8" s="1"/>
  <c r="K82" i="8"/>
  <c r="AZ82" i="8" s="1"/>
  <c r="K78" i="8"/>
  <c r="AZ78" i="8" s="1"/>
  <c r="K74" i="8"/>
  <c r="AZ74" i="8" s="1"/>
  <c r="K70" i="8"/>
  <c r="AZ70" i="8" s="1"/>
  <c r="K66" i="8"/>
  <c r="AZ66" i="8" s="1"/>
  <c r="K62" i="8"/>
  <c r="AZ62" i="8" s="1"/>
  <c r="K58" i="8"/>
  <c r="AZ58" i="8" s="1"/>
  <c r="K54" i="8"/>
  <c r="AZ54" i="8" s="1"/>
  <c r="K50" i="8"/>
  <c r="AZ50" i="8" s="1"/>
  <c r="K46" i="8"/>
  <c r="AZ46" i="8" s="1"/>
  <c r="K343" i="8"/>
  <c r="AZ343" i="8" s="1"/>
  <c r="K335" i="8"/>
  <c r="AZ335" i="8" s="1"/>
  <c r="K327" i="8"/>
  <c r="AZ327" i="8" s="1"/>
  <c r="K319" i="8"/>
  <c r="AZ319" i="8" s="1"/>
  <c r="K311" i="8"/>
  <c r="AZ311" i="8" s="1"/>
  <c r="K303" i="8"/>
  <c r="AZ303" i="8" s="1"/>
  <c r="K295" i="8"/>
  <c r="AZ295" i="8" s="1"/>
  <c r="K287" i="8"/>
  <c r="AZ287" i="8" s="1"/>
  <c r="K279" i="8"/>
  <c r="AZ279" i="8" s="1"/>
  <c r="K271" i="8"/>
  <c r="AZ271" i="8" s="1"/>
  <c r="K263" i="8"/>
  <c r="AZ263" i="8" s="1"/>
  <c r="K255" i="8"/>
  <c r="AZ255" i="8" s="1"/>
  <c r="K247" i="8"/>
  <c r="AZ247" i="8" s="1"/>
  <c r="K239" i="8"/>
  <c r="AZ239" i="8" s="1"/>
  <c r="K231" i="8"/>
  <c r="AZ231" i="8" s="1"/>
  <c r="K223" i="8"/>
  <c r="AZ223" i="8" s="1"/>
  <c r="K215" i="8"/>
  <c r="AZ215" i="8" s="1"/>
  <c r="K207" i="8"/>
  <c r="AZ207" i="8" s="1"/>
  <c r="K199" i="8"/>
  <c r="AZ199" i="8" s="1"/>
  <c r="K191" i="8"/>
  <c r="AZ191" i="8" s="1"/>
  <c r="K183" i="8"/>
  <c r="AZ183" i="8" s="1"/>
  <c r="K175" i="8"/>
  <c r="AZ175" i="8" s="1"/>
  <c r="K167" i="8"/>
  <c r="AZ167" i="8" s="1"/>
  <c r="K159" i="8"/>
  <c r="AZ159" i="8" s="1"/>
  <c r="K151" i="8"/>
  <c r="AZ151" i="8" s="1"/>
  <c r="K143" i="8"/>
  <c r="AZ143" i="8" s="1"/>
  <c r="K135" i="8"/>
  <c r="AZ135" i="8" s="1"/>
  <c r="K127" i="8"/>
  <c r="AZ127" i="8" s="1"/>
  <c r="K119" i="8"/>
  <c r="AZ119" i="8" s="1"/>
  <c r="K111" i="8"/>
  <c r="AZ111" i="8" s="1"/>
  <c r="K103" i="8"/>
  <c r="AZ103" i="8" s="1"/>
  <c r="K95" i="8"/>
  <c r="AZ95" i="8" s="1"/>
  <c r="K87" i="8"/>
  <c r="AZ87" i="8" s="1"/>
  <c r="K79" i="8"/>
  <c r="AZ79" i="8" s="1"/>
  <c r="K71" i="8"/>
  <c r="AZ71" i="8" s="1"/>
  <c r="K63" i="8"/>
  <c r="AZ63" i="8" s="1"/>
  <c r="K55" i="8"/>
  <c r="AZ55" i="8" s="1"/>
  <c r="K47" i="8"/>
  <c r="AZ47" i="8" s="1"/>
  <c r="K340" i="8"/>
  <c r="AZ340" i="8" s="1"/>
  <c r="K332" i="8"/>
  <c r="AZ332" i="8" s="1"/>
  <c r="K324" i="8"/>
  <c r="AZ324" i="8" s="1"/>
  <c r="K316" i="8"/>
  <c r="AZ316" i="8" s="1"/>
  <c r="K308" i="8"/>
  <c r="AZ308" i="8" s="1"/>
  <c r="K300" i="8"/>
  <c r="AZ300" i="8" s="1"/>
  <c r="K292" i="8"/>
  <c r="AZ292" i="8" s="1"/>
  <c r="K284" i="8"/>
  <c r="AZ284" i="8" s="1"/>
  <c r="K276" i="8"/>
  <c r="AZ276" i="8" s="1"/>
  <c r="K268" i="8"/>
  <c r="AZ268" i="8" s="1"/>
  <c r="K260" i="8"/>
  <c r="AZ260" i="8" s="1"/>
  <c r="K252" i="8"/>
  <c r="AZ252" i="8" s="1"/>
  <c r="K244" i="8"/>
  <c r="AZ244" i="8" s="1"/>
  <c r="K236" i="8"/>
  <c r="AZ236" i="8" s="1"/>
  <c r="K228" i="8"/>
  <c r="AZ228" i="8" s="1"/>
  <c r="K220" i="8"/>
  <c r="AZ220" i="8" s="1"/>
  <c r="K212" i="8"/>
  <c r="AZ212" i="8" s="1"/>
  <c r="K204" i="8"/>
  <c r="AZ204" i="8" s="1"/>
  <c r="K196" i="8"/>
  <c r="AZ196" i="8" s="1"/>
  <c r="K188" i="8"/>
  <c r="AZ188" i="8" s="1"/>
  <c r="K180" i="8"/>
  <c r="AZ180" i="8" s="1"/>
  <c r="K172" i="8"/>
  <c r="AZ172" i="8" s="1"/>
  <c r="K164" i="8"/>
  <c r="AZ164" i="8" s="1"/>
  <c r="K156" i="8"/>
  <c r="AZ156" i="8" s="1"/>
  <c r="K148" i="8"/>
  <c r="AZ148" i="8" s="1"/>
  <c r="K140" i="8"/>
  <c r="AZ140" i="8" s="1"/>
  <c r="K132" i="8"/>
  <c r="AZ132" i="8" s="1"/>
  <c r="K124" i="8"/>
  <c r="AZ124" i="8" s="1"/>
  <c r="K116" i="8"/>
  <c r="AZ116" i="8" s="1"/>
  <c r="K108" i="8"/>
  <c r="AZ108" i="8" s="1"/>
  <c r="K100" i="8"/>
  <c r="AZ100" i="8" s="1"/>
  <c r="K92" i="8"/>
  <c r="AZ92" i="8" s="1"/>
  <c r="K84" i="8"/>
  <c r="AZ84" i="8" s="1"/>
  <c r="K76" i="8"/>
  <c r="AZ76" i="8" s="1"/>
  <c r="K68" i="8"/>
  <c r="AZ68" i="8" s="1"/>
  <c r="K60" i="8"/>
  <c r="AZ60" i="8" s="1"/>
  <c r="K52" i="8"/>
  <c r="AZ52" i="8" s="1"/>
  <c r="K44" i="8"/>
  <c r="AZ44" i="8" s="1"/>
  <c r="K344" i="8"/>
  <c r="AZ344" i="8" s="1"/>
  <c r="K336" i="8"/>
  <c r="AZ336" i="8" s="1"/>
  <c r="K328" i="8"/>
  <c r="AZ328" i="8" s="1"/>
  <c r="K320" i="8"/>
  <c r="AZ320" i="8" s="1"/>
  <c r="K312" i="8"/>
  <c r="AZ312" i="8" s="1"/>
  <c r="K304" i="8"/>
  <c r="AZ304" i="8" s="1"/>
  <c r="K296" i="8"/>
  <c r="AZ296" i="8" s="1"/>
  <c r="K288" i="8"/>
  <c r="AZ288" i="8" s="1"/>
  <c r="K280" i="8"/>
  <c r="AZ280" i="8" s="1"/>
  <c r="K272" i="8"/>
  <c r="AZ272" i="8" s="1"/>
  <c r="K264" i="8"/>
  <c r="AZ264" i="8" s="1"/>
  <c r="K256" i="8"/>
  <c r="AZ256" i="8" s="1"/>
  <c r="K248" i="8"/>
  <c r="AZ248" i="8" s="1"/>
  <c r="K240" i="8"/>
  <c r="AZ240" i="8" s="1"/>
  <c r="K232" i="8"/>
  <c r="AZ232" i="8" s="1"/>
  <c r="K224" i="8"/>
  <c r="AZ224" i="8" s="1"/>
  <c r="K216" i="8"/>
  <c r="AZ216" i="8" s="1"/>
  <c r="K208" i="8"/>
  <c r="AZ208" i="8" s="1"/>
  <c r="K200" i="8"/>
  <c r="AZ200" i="8" s="1"/>
  <c r="K192" i="8"/>
  <c r="AZ192" i="8" s="1"/>
  <c r="K184" i="8"/>
  <c r="AZ184" i="8" s="1"/>
  <c r="K176" i="8"/>
  <c r="AZ176" i="8" s="1"/>
  <c r="K168" i="8"/>
  <c r="AZ168" i="8" s="1"/>
  <c r="K160" i="8"/>
  <c r="AZ160" i="8" s="1"/>
  <c r="K152" i="8"/>
  <c r="AZ152" i="8" s="1"/>
  <c r="K144" i="8"/>
  <c r="AZ144" i="8" s="1"/>
  <c r="K136" i="8"/>
  <c r="AZ136" i="8" s="1"/>
  <c r="K128" i="8"/>
  <c r="AZ128" i="8" s="1"/>
  <c r="K120" i="8"/>
  <c r="AZ120" i="8" s="1"/>
  <c r="K112" i="8"/>
  <c r="AZ112" i="8" s="1"/>
  <c r="K104" i="8"/>
  <c r="AZ104" i="8" s="1"/>
  <c r="K96" i="8"/>
  <c r="AZ96" i="8" s="1"/>
  <c r="K88" i="8"/>
  <c r="AZ88" i="8" s="1"/>
  <c r="K80" i="8"/>
  <c r="AZ80" i="8" s="1"/>
  <c r="K72" i="8"/>
  <c r="AZ72" i="8" s="1"/>
  <c r="K64" i="8"/>
  <c r="AZ64" i="8" s="1"/>
  <c r="K56" i="8"/>
  <c r="AZ56" i="8" s="1"/>
  <c r="K48" i="8"/>
  <c r="AZ48" i="8" s="1"/>
  <c r="K339" i="8"/>
  <c r="AZ339" i="8" s="1"/>
  <c r="K307" i="8"/>
  <c r="AZ307" i="8" s="1"/>
  <c r="K275" i="8"/>
  <c r="AZ275" i="8" s="1"/>
  <c r="K243" i="8"/>
  <c r="AZ243" i="8" s="1"/>
  <c r="K211" i="8"/>
  <c r="AZ211" i="8" s="1"/>
  <c r="K179" i="8"/>
  <c r="AZ179" i="8" s="1"/>
  <c r="K147" i="8"/>
  <c r="AZ147" i="8" s="1"/>
  <c r="K115" i="8"/>
  <c r="AZ115" i="8" s="1"/>
  <c r="K83" i="8"/>
  <c r="AZ83" i="8" s="1"/>
  <c r="K51" i="8"/>
  <c r="AZ51" i="8" s="1"/>
  <c r="K331" i="8"/>
  <c r="AZ331" i="8" s="1"/>
  <c r="K299" i="8"/>
  <c r="AZ299" i="8" s="1"/>
  <c r="K267" i="8"/>
  <c r="AZ267" i="8" s="1"/>
  <c r="K235" i="8"/>
  <c r="AZ235" i="8" s="1"/>
  <c r="K203" i="8"/>
  <c r="AZ203" i="8" s="1"/>
  <c r="K171" i="8"/>
  <c r="AZ171" i="8" s="1"/>
  <c r="K139" i="8"/>
  <c r="AZ139" i="8" s="1"/>
  <c r="K107" i="8"/>
  <c r="AZ107" i="8" s="1"/>
  <c r="K75" i="8"/>
  <c r="AZ75" i="8" s="1"/>
  <c r="K323" i="8"/>
  <c r="AZ323" i="8" s="1"/>
  <c r="K291" i="8"/>
  <c r="AZ291" i="8" s="1"/>
  <c r="K259" i="8"/>
  <c r="AZ259" i="8" s="1"/>
  <c r="K227" i="8"/>
  <c r="AZ227" i="8" s="1"/>
  <c r="K195" i="8"/>
  <c r="AZ195" i="8" s="1"/>
  <c r="K163" i="8"/>
  <c r="AZ163" i="8" s="1"/>
  <c r="K131" i="8"/>
  <c r="AZ131" i="8" s="1"/>
  <c r="K99" i="8"/>
  <c r="AZ99" i="8" s="1"/>
  <c r="K67" i="8"/>
  <c r="AZ67" i="8" s="1"/>
  <c r="K315" i="8"/>
  <c r="AZ315" i="8" s="1"/>
  <c r="K283" i="8"/>
  <c r="AZ283" i="8" s="1"/>
  <c r="K251" i="8"/>
  <c r="AZ251" i="8" s="1"/>
  <c r="K219" i="8"/>
  <c r="AZ219" i="8" s="1"/>
  <c r="K187" i="8"/>
  <c r="AZ187" i="8" s="1"/>
  <c r="K155" i="8"/>
  <c r="AZ155" i="8" s="1"/>
  <c r="K123" i="8"/>
  <c r="AZ123" i="8" s="1"/>
  <c r="K91" i="8"/>
  <c r="AZ91" i="8" s="1"/>
  <c r="K59" i="8"/>
  <c r="AZ59" i="8" s="1"/>
  <c r="H344" i="8"/>
  <c r="AW344" i="8" s="1"/>
  <c r="H340" i="8"/>
  <c r="AW340" i="8" s="1"/>
  <c r="H336" i="8"/>
  <c r="AW336" i="8" s="1"/>
  <c r="H332" i="8"/>
  <c r="AW332" i="8" s="1"/>
  <c r="H328" i="8"/>
  <c r="AW328" i="8" s="1"/>
  <c r="H324" i="8"/>
  <c r="AW324" i="8" s="1"/>
  <c r="H320" i="8"/>
  <c r="AW320" i="8" s="1"/>
  <c r="H316" i="8"/>
  <c r="AW316" i="8" s="1"/>
  <c r="H312" i="8"/>
  <c r="AW312" i="8" s="1"/>
  <c r="H308" i="8"/>
  <c r="AW308" i="8" s="1"/>
  <c r="H304" i="8"/>
  <c r="AW304" i="8" s="1"/>
  <c r="H300" i="8"/>
  <c r="AW300" i="8" s="1"/>
  <c r="H296" i="8"/>
  <c r="AW296" i="8" s="1"/>
  <c r="H292" i="8"/>
  <c r="AW292" i="8" s="1"/>
  <c r="H288" i="8"/>
  <c r="AW288" i="8" s="1"/>
  <c r="H284" i="8"/>
  <c r="AW284" i="8" s="1"/>
  <c r="H280" i="8"/>
  <c r="AW280" i="8" s="1"/>
  <c r="H276" i="8"/>
  <c r="AW276" i="8" s="1"/>
  <c r="H272" i="8"/>
  <c r="AW272" i="8" s="1"/>
  <c r="H268" i="8"/>
  <c r="AW268" i="8" s="1"/>
  <c r="H264" i="8"/>
  <c r="AW264" i="8" s="1"/>
  <c r="H260" i="8"/>
  <c r="AW260" i="8" s="1"/>
  <c r="H256" i="8"/>
  <c r="AW256" i="8" s="1"/>
  <c r="H252" i="8"/>
  <c r="AW252" i="8" s="1"/>
  <c r="H248" i="8"/>
  <c r="AW248" i="8" s="1"/>
  <c r="H244" i="8"/>
  <c r="AW244" i="8" s="1"/>
  <c r="H240" i="8"/>
  <c r="AW240" i="8" s="1"/>
  <c r="H236" i="8"/>
  <c r="AW236" i="8" s="1"/>
  <c r="H232" i="8"/>
  <c r="AW232" i="8" s="1"/>
  <c r="H228" i="8"/>
  <c r="AW228" i="8" s="1"/>
  <c r="H224" i="8"/>
  <c r="AW224" i="8" s="1"/>
  <c r="H220" i="8"/>
  <c r="AW220" i="8" s="1"/>
  <c r="H216" i="8"/>
  <c r="AW216" i="8" s="1"/>
  <c r="H212" i="8"/>
  <c r="AW212" i="8" s="1"/>
  <c r="H208" i="8"/>
  <c r="AW208" i="8" s="1"/>
  <c r="H204" i="8"/>
  <c r="AW204" i="8" s="1"/>
  <c r="H200" i="8"/>
  <c r="AW200" i="8" s="1"/>
  <c r="H196" i="8"/>
  <c r="AW196" i="8" s="1"/>
  <c r="H192" i="8"/>
  <c r="AW192" i="8" s="1"/>
  <c r="H188" i="8"/>
  <c r="AW188" i="8" s="1"/>
  <c r="H184" i="8"/>
  <c r="AW184" i="8" s="1"/>
  <c r="H180" i="8"/>
  <c r="AW180" i="8" s="1"/>
  <c r="H176" i="8"/>
  <c r="AW176" i="8" s="1"/>
  <c r="H172" i="8"/>
  <c r="AW172" i="8" s="1"/>
  <c r="H168" i="8"/>
  <c r="AW168" i="8" s="1"/>
  <c r="H164" i="8"/>
  <c r="AW164" i="8" s="1"/>
  <c r="H160" i="8"/>
  <c r="AW160" i="8" s="1"/>
  <c r="H156" i="8"/>
  <c r="AW156" i="8" s="1"/>
  <c r="H152" i="8"/>
  <c r="AW152" i="8" s="1"/>
  <c r="H148" i="8"/>
  <c r="AW148" i="8" s="1"/>
  <c r="H144" i="8"/>
  <c r="AW144" i="8" s="1"/>
  <c r="H140" i="8"/>
  <c r="AW140" i="8" s="1"/>
  <c r="H136" i="8"/>
  <c r="AW136" i="8" s="1"/>
  <c r="H132" i="8"/>
  <c r="AW132" i="8" s="1"/>
  <c r="H128" i="8"/>
  <c r="AW128" i="8" s="1"/>
  <c r="H124" i="8"/>
  <c r="AW124" i="8" s="1"/>
  <c r="H120" i="8"/>
  <c r="AW120" i="8" s="1"/>
  <c r="H116" i="8"/>
  <c r="AW116" i="8" s="1"/>
  <c r="H112" i="8"/>
  <c r="AW112" i="8" s="1"/>
  <c r="H108" i="8"/>
  <c r="AW108" i="8" s="1"/>
  <c r="H104" i="8"/>
  <c r="AW104" i="8" s="1"/>
  <c r="H100" i="8"/>
  <c r="AW100" i="8" s="1"/>
  <c r="H96" i="8"/>
  <c r="AW96" i="8" s="1"/>
  <c r="H92" i="8"/>
  <c r="AW92" i="8" s="1"/>
  <c r="H88" i="8"/>
  <c r="AW88" i="8" s="1"/>
  <c r="H84" i="8"/>
  <c r="AW84" i="8" s="1"/>
  <c r="H80" i="8"/>
  <c r="AW80" i="8" s="1"/>
  <c r="H76" i="8"/>
  <c r="AW76" i="8" s="1"/>
  <c r="H72" i="8"/>
  <c r="AW72" i="8" s="1"/>
  <c r="H68" i="8"/>
  <c r="AW68" i="8" s="1"/>
  <c r="H64" i="8"/>
  <c r="AW64" i="8" s="1"/>
  <c r="H60" i="8"/>
  <c r="AW60" i="8" s="1"/>
  <c r="H56" i="8"/>
  <c r="AW56" i="8" s="1"/>
  <c r="H52" i="8"/>
  <c r="AW52" i="8" s="1"/>
  <c r="H48" i="8"/>
  <c r="AW48" i="8" s="1"/>
  <c r="H44" i="8"/>
  <c r="AW44" i="8" s="1"/>
  <c r="H343" i="8"/>
  <c r="AW343" i="8" s="1"/>
  <c r="H338" i="8"/>
  <c r="AW338" i="8" s="1"/>
  <c r="H333" i="8"/>
  <c r="AW333" i="8" s="1"/>
  <c r="H327" i="8"/>
  <c r="AW327" i="8" s="1"/>
  <c r="H322" i="8"/>
  <c r="AW322" i="8" s="1"/>
  <c r="H317" i="8"/>
  <c r="AW317" i="8" s="1"/>
  <c r="H311" i="8"/>
  <c r="AW311" i="8" s="1"/>
  <c r="H306" i="8"/>
  <c r="AW306" i="8" s="1"/>
  <c r="H301" i="8"/>
  <c r="AW301" i="8" s="1"/>
  <c r="H295" i="8"/>
  <c r="AW295" i="8" s="1"/>
  <c r="H290" i="8"/>
  <c r="AW290" i="8" s="1"/>
  <c r="H285" i="8"/>
  <c r="AW285" i="8" s="1"/>
  <c r="H279" i="8"/>
  <c r="AW279" i="8" s="1"/>
  <c r="H274" i="8"/>
  <c r="AW274" i="8" s="1"/>
  <c r="H269" i="8"/>
  <c r="AW269" i="8" s="1"/>
  <c r="H263" i="8"/>
  <c r="AW263" i="8" s="1"/>
  <c r="H258" i="8"/>
  <c r="AW258" i="8" s="1"/>
  <c r="H253" i="8"/>
  <c r="AW253" i="8" s="1"/>
  <c r="H247" i="8"/>
  <c r="AW247" i="8" s="1"/>
  <c r="H242" i="8"/>
  <c r="AW242" i="8" s="1"/>
  <c r="H237" i="8"/>
  <c r="AW237" i="8" s="1"/>
  <c r="H231" i="8"/>
  <c r="AW231" i="8" s="1"/>
  <c r="H226" i="8"/>
  <c r="AW226" i="8" s="1"/>
  <c r="H221" i="8"/>
  <c r="AW221" i="8" s="1"/>
  <c r="H215" i="8"/>
  <c r="AW215" i="8" s="1"/>
  <c r="H210" i="8"/>
  <c r="AW210" i="8" s="1"/>
  <c r="H205" i="8"/>
  <c r="AW205" i="8" s="1"/>
  <c r="H199" i="8"/>
  <c r="AW199" i="8" s="1"/>
  <c r="H194" i="8"/>
  <c r="AW194" i="8" s="1"/>
  <c r="H189" i="8"/>
  <c r="AW189" i="8" s="1"/>
  <c r="H183" i="8"/>
  <c r="AW183" i="8" s="1"/>
  <c r="H178" i="8"/>
  <c r="AW178" i="8" s="1"/>
  <c r="H173" i="8"/>
  <c r="AW173" i="8" s="1"/>
  <c r="H167" i="8"/>
  <c r="AW167" i="8" s="1"/>
  <c r="H162" i="8"/>
  <c r="AW162" i="8" s="1"/>
  <c r="H157" i="8"/>
  <c r="AW157" i="8" s="1"/>
  <c r="H151" i="8"/>
  <c r="AW151" i="8" s="1"/>
  <c r="H146" i="8"/>
  <c r="AW146" i="8" s="1"/>
  <c r="H141" i="8"/>
  <c r="AW141" i="8" s="1"/>
  <c r="H135" i="8"/>
  <c r="AW135" i="8" s="1"/>
  <c r="H130" i="8"/>
  <c r="AW130" i="8" s="1"/>
  <c r="H125" i="8"/>
  <c r="AW125" i="8" s="1"/>
  <c r="H119" i="8"/>
  <c r="AW119" i="8" s="1"/>
  <c r="H114" i="8"/>
  <c r="AW114" i="8" s="1"/>
  <c r="H109" i="8"/>
  <c r="AW109" i="8" s="1"/>
  <c r="H103" i="8"/>
  <c r="AW103" i="8" s="1"/>
  <c r="H98" i="8"/>
  <c r="AW98" i="8" s="1"/>
  <c r="H93" i="8"/>
  <c r="AW93" i="8" s="1"/>
  <c r="H87" i="8"/>
  <c r="AW87" i="8" s="1"/>
  <c r="H82" i="8"/>
  <c r="AW82" i="8" s="1"/>
  <c r="H77" i="8"/>
  <c r="AW77" i="8" s="1"/>
  <c r="H71" i="8"/>
  <c r="AW71" i="8" s="1"/>
  <c r="H66" i="8"/>
  <c r="AW66" i="8" s="1"/>
  <c r="H61" i="8"/>
  <c r="AW61" i="8" s="1"/>
  <c r="H55" i="8"/>
  <c r="AW55" i="8" s="1"/>
  <c r="H50" i="8"/>
  <c r="AW50" i="8" s="1"/>
  <c r="H45" i="8"/>
  <c r="AW45" i="8" s="1"/>
  <c r="H342" i="8"/>
  <c r="AW342" i="8" s="1"/>
  <c r="H337" i="8"/>
  <c r="AW337" i="8" s="1"/>
  <c r="H331" i="8"/>
  <c r="AW331" i="8" s="1"/>
  <c r="H326" i="8"/>
  <c r="AW326" i="8" s="1"/>
  <c r="H321" i="8"/>
  <c r="AW321" i="8" s="1"/>
  <c r="H315" i="8"/>
  <c r="AW315" i="8" s="1"/>
  <c r="H310" i="8"/>
  <c r="AW310" i="8" s="1"/>
  <c r="H305" i="8"/>
  <c r="AW305" i="8" s="1"/>
  <c r="H299" i="8"/>
  <c r="AW299" i="8" s="1"/>
  <c r="H294" i="8"/>
  <c r="AW294" i="8" s="1"/>
  <c r="H289" i="8"/>
  <c r="AW289" i="8" s="1"/>
  <c r="H283" i="8"/>
  <c r="AW283" i="8" s="1"/>
  <c r="H278" i="8"/>
  <c r="AW278" i="8" s="1"/>
  <c r="H273" i="8"/>
  <c r="AW273" i="8" s="1"/>
  <c r="H267" i="8"/>
  <c r="AW267" i="8" s="1"/>
  <c r="H262" i="8"/>
  <c r="AW262" i="8" s="1"/>
  <c r="H257" i="8"/>
  <c r="AW257" i="8" s="1"/>
  <c r="H251" i="8"/>
  <c r="AW251" i="8" s="1"/>
  <c r="H246" i="8"/>
  <c r="AW246" i="8" s="1"/>
  <c r="H241" i="8"/>
  <c r="AW241" i="8" s="1"/>
  <c r="H235" i="8"/>
  <c r="AW235" i="8" s="1"/>
  <c r="H230" i="8"/>
  <c r="AW230" i="8" s="1"/>
  <c r="H225" i="8"/>
  <c r="AW225" i="8" s="1"/>
  <c r="H219" i="8"/>
  <c r="AW219" i="8" s="1"/>
  <c r="H214" i="8"/>
  <c r="AW214" i="8" s="1"/>
  <c r="H209" i="8"/>
  <c r="AW209" i="8" s="1"/>
  <c r="H203" i="8"/>
  <c r="AW203" i="8" s="1"/>
  <c r="H198" i="8"/>
  <c r="AW198" i="8" s="1"/>
  <c r="H193" i="8"/>
  <c r="AW193" i="8" s="1"/>
  <c r="H187" i="8"/>
  <c r="AW187" i="8" s="1"/>
  <c r="H182" i="8"/>
  <c r="AW182" i="8" s="1"/>
  <c r="H177" i="8"/>
  <c r="AW177" i="8" s="1"/>
  <c r="H171" i="8"/>
  <c r="AW171" i="8" s="1"/>
  <c r="H166" i="8"/>
  <c r="AW166" i="8" s="1"/>
  <c r="H161" i="8"/>
  <c r="AW161" i="8" s="1"/>
  <c r="H155" i="8"/>
  <c r="AW155" i="8" s="1"/>
  <c r="H150" i="8"/>
  <c r="AW150" i="8" s="1"/>
  <c r="H145" i="8"/>
  <c r="AW145" i="8" s="1"/>
  <c r="H339" i="8"/>
  <c r="AW339" i="8" s="1"/>
  <c r="H334" i="8"/>
  <c r="AW334" i="8" s="1"/>
  <c r="H329" i="8"/>
  <c r="AW329" i="8" s="1"/>
  <c r="H323" i="8"/>
  <c r="AW323" i="8" s="1"/>
  <c r="H318" i="8"/>
  <c r="AW318" i="8" s="1"/>
  <c r="H313" i="8"/>
  <c r="AW313" i="8" s="1"/>
  <c r="H307" i="8"/>
  <c r="AW307" i="8" s="1"/>
  <c r="H302" i="8"/>
  <c r="AW302" i="8" s="1"/>
  <c r="H297" i="8"/>
  <c r="AW297" i="8" s="1"/>
  <c r="H291" i="8"/>
  <c r="AW291" i="8" s="1"/>
  <c r="H286" i="8"/>
  <c r="AW286" i="8" s="1"/>
  <c r="H281" i="8"/>
  <c r="AW281" i="8" s="1"/>
  <c r="H275" i="8"/>
  <c r="AW275" i="8" s="1"/>
  <c r="H270" i="8"/>
  <c r="AW270" i="8" s="1"/>
  <c r="H265" i="8"/>
  <c r="AW265" i="8" s="1"/>
  <c r="H259" i="8"/>
  <c r="AW259" i="8" s="1"/>
  <c r="H254" i="8"/>
  <c r="AW254" i="8" s="1"/>
  <c r="H249" i="8"/>
  <c r="AW249" i="8" s="1"/>
  <c r="H243" i="8"/>
  <c r="AW243" i="8" s="1"/>
  <c r="H238" i="8"/>
  <c r="AW238" i="8" s="1"/>
  <c r="H233" i="8"/>
  <c r="AW233" i="8" s="1"/>
  <c r="H227" i="8"/>
  <c r="AW227" i="8" s="1"/>
  <c r="H222" i="8"/>
  <c r="AW222" i="8" s="1"/>
  <c r="H217" i="8"/>
  <c r="AW217" i="8" s="1"/>
  <c r="H211" i="8"/>
  <c r="AW211" i="8" s="1"/>
  <c r="H206" i="8"/>
  <c r="AW206" i="8" s="1"/>
  <c r="H201" i="8"/>
  <c r="AW201" i="8" s="1"/>
  <c r="H195" i="8"/>
  <c r="AW195" i="8" s="1"/>
  <c r="H190" i="8"/>
  <c r="AW190" i="8" s="1"/>
  <c r="H185" i="8"/>
  <c r="AW185" i="8" s="1"/>
  <c r="H179" i="8"/>
  <c r="AW179" i="8" s="1"/>
  <c r="H174" i="8"/>
  <c r="AW174" i="8" s="1"/>
  <c r="H169" i="8"/>
  <c r="AW169" i="8" s="1"/>
  <c r="H163" i="8"/>
  <c r="AW163" i="8" s="1"/>
  <c r="H158" i="8"/>
  <c r="AW158" i="8" s="1"/>
  <c r="H153" i="8"/>
  <c r="AW153" i="8" s="1"/>
  <c r="H147" i="8"/>
  <c r="AW147" i="8" s="1"/>
  <c r="H142" i="8"/>
  <c r="AW142" i="8" s="1"/>
  <c r="H137" i="8"/>
  <c r="AW137" i="8" s="1"/>
  <c r="H131" i="8"/>
  <c r="AW131" i="8" s="1"/>
  <c r="H126" i="8"/>
  <c r="AW126" i="8" s="1"/>
  <c r="H121" i="8"/>
  <c r="AW121" i="8" s="1"/>
  <c r="H115" i="8"/>
  <c r="AW115" i="8" s="1"/>
  <c r="H110" i="8"/>
  <c r="AW110" i="8" s="1"/>
  <c r="H105" i="8"/>
  <c r="AW105" i="8" s="1"/>
  <c r="H99" i="8"/>
  <c r="AW99" i="8" s="1"/>
  <c r="H94" i="8"/>
  <c r="AW94" i="8" s="1"/>
  <c r="H89" i="8"/>
  <c r="AW89" i="8" s="1"/>
  <c r="H83" i="8"/>
  <c r="AW83" i="8" s="1"/>
  <c r="H78" i="8"/>
  <c r="AW78" i="8" s="1"/>
  <c r="H73" i="8"/>
  <c r="AW73" i="8" s="1"/>
  <c r="H67" i="8"/>
  <c r="AW67" i="8" s="1"/>
  <c r="H62" i="8"/>
  <c r="AW62" i="8" s="1"/>
  <c r="H57" i="8"/>
  <c r="AW57" i="8" s="1"/>
  <c r="H51" i="8"/>
  <c r="AW51" i="8" s="1"/>
  <c r="H46" i="8"/>
  <c r="AW46" i="8" s="1"/>
  <c r="H341" i="8"/>
  <c r="AW341" i="8" s="1"/>
  <c r="H319" i="8"/>
  <c r="AW319" i="8" s="1"/>
  <c r="H298" i="8"/>
  <c r="AW298" i="8" s="1"/>
  <c r="H277" i="8"/>
  <c r="AW277" i="8" s="1"/>
  <c r="H255" i="8"/>
  <c r="AW255" i="8" s="1"/>
  <c r="H234" i="8"/>
  <c r="AW234" i="8" s="1"/>
  <c r="H213" i="8"/>
  <c r="AW213" i="8" s="1"/>
  <c r="H191" i="8"/>
  <c r="AW191" i="8" s="1"/>
  <c r="H170" i="8"/>
  <c r="AW170" i="8" s="1"/>
  <c r="H149" i="8"/>
  <c r="AW149" i="8" s="1"/>
  <c r="H134" i="8"/>
  <c r="AW134" i="8" s="1"/>
  <c r="H123" i="8"/>
  <c r="AW123" i="8" s="1"/>
  <c r="H113" i="8"/>
  <c r="AW113" i="8" s="1"/>
  <c r="H102" i="8"/>
  <c r="AW102" i="8" s="1"/>
  <c r="H91" i="8"/>
  <c r="AW91" i="8" s="1"/>
  <c r="H81" i="8"/>
  <c r="AW81" i="8" s="1"/>
  <c r="H70" i="8"/>
  <c r="AW70" i="8" s="1"/>
  <c r="H59" i="8"/>
  <c r="AW59" i="8" s="1"/>
  <c r="H49" i="8"/>
  <c r="AW49" i="8" s="1"/>
  <c r="H335" i="8"/>
  <c r="AW335" i="8" s="1"/>
  <c r="H314" i="8"/>
  <c r="AW314" i="8" s="1"/>
  <c r="H293" i="8"/>
  <c r="AW293" i="8" s="1"/>
  <c r="H271" i="8"/>
  <c r="AW271" i="8" s="1"/>
  <c r="H250" i="8"/>
  <c r="AW250" i="8" s="1"/>
  <c r="H229" i="8"/>
  <c r="AW229" i="8" s="1"/>
  <c r="H207" i="8"/>
  <c r="AW207" i="8" s="1"/>
  <c r="H186" i="8"/>
  <c r="AW186" i="8" s="1"/>
  <c r="H165" i="8"/>
  <c r="AW165" i="8" s="1"/>
  <c r="H143" i="8"/>
  <c r="AW143" i="8" s="1"/>
  <c r="H133" i="8"/>
  <c r="AW133" i="8" s="1"/>
  <c r="H122" i="8"/>
  <c r="AW122" i="8" s="1"/>
  <c r="H111" i="8"/>
  <c r="AW111" i="8" s="1"/>
  <c r="H101" i="8"/>
  <c r="AW101" i="8" s="1"/>
  <c r="H90" i="8"/>
  <c r="AW90" i="8" s="1"/>
  <c r="H79" i="8"/>
  <c r="AW79" i="8" s="1"/>
  <c r="H69" i="8"/>
  <c r="AW69" i="8" s="1"/>
  <c r="H58" i="8"/>
  <c r="AW58" i="8" s="1"/>
  <c r="H47" i="8"/>
  <c r="AW47" i="8" s="1"/>
  <c r="H330" i="8"/>
  <c r="AW330" i="8" s="1"/>
  <c r="H309" i="8"/>
  <c r="AW309" i="8" s="1"/>
  <c r="H287" i="8"/>
  <c r="AW287" i="8" s="1"/>
  <c r="H266" i="8"/>
  <c r="AW266" i="8" s="1"/>
  <c r="H245" i="8"/>
  <c r="AW245" i="8" s="1"/>
  <c r="H223" i="8"/>
  <c r="AW223" i="8" s="1"/>
  <c r="H202" i="8"/>
  <c r="AW202" i="8" s="1"/>
  <c r="H181" i="8"/>
  <c r="AW181" i="8" s="1"/>
  <c r="H159" i="8"/>
  <c r="AW159" i="8" s="1"/>
  <c r="H139" i="8"/>
  <c r="AW139" i="8" s="1"/>
  <c r="H129" i="8"/>
  <c r="AW129" i="8" s="1"/>
  <c r="H118" i="8"/>
  <c r="AW118" i="8" s="1"/>
  <c r="H107" i="8"/>
  <c r="AW107" i="8" s="1"/>
  <c r="H97" i="8"/>
  <c r="AW97" i="8" s="1"/>
  <c r="H86" i="8"/>
  <c r="AW86" i="8" s="1"/>
  <c r="H75" i="8"/>
  <c r="AW75" i="8" s="1"/>
  <c r="H65" i="8"/>
  <c r="AW65" i="8" s="1"/>
  <c r="H54" i="8"/>
  <c r="AW54" i="8" s="1"/>
  <c r="H325" i="8"/>
  <c r="AW325" i="8" s="1"/>
  <c r="H303" i="8"/>
  <c r="AW303" i="8" s="1"/>
  <c r="H282" i="8"/>
  <c r="AW282" i="8" s="1"/>
  <c r="H261" i="8"/>
  <c r="AW261" i="8" s="1"/>
  <c r="H239" i="8"/>
  <c r="AW239" i="8" s="1"/>
  <c r="H218" i="8"/>
  <c r="AW218" i="8" s="1"/>
  <c r="H197" i="8"/>
  <c r="AW197" i="8" s="1"/>
  <c r="H175" i="8"/>
  <c r="AW175" i="8" s="1"/>
  <c r="H154" i="8"/>
  <c r="AW154" i="8" s="1"/>
  <c r="H138" i="8"/>
  <c r="AW138" i="8" s="1"/>
  <c r="H127" i="8"/>
  <c r="AW127" i="8" s="1"/>
  <c r="H117" i="8"/>
  <c r="AW117" i="8" s="1"/>
  <c r="H106" i="8"/>
  <c r="AW106" i="8" s="1"/>
  <c r="H95" i="8"/>
  <c r="AW95" i="8" s="1"/>
  <c r="H85" i="8"/>
  <c r="AW85" i="8" s="1"/>
  <c r="H74" i="8"/>
  <c r="AW74" i="8" s="1"/>
  <c r="H63" i="8"/>
  <c r="AW63" i="8" s="1"/>
  <c r="H53" i="8"/>
  <c r="AW53" i="8" s="1"/>
  <c r="C342" i="8"/>
  <c r="AR342" i="8" s="1"/>
  <c r="C338" i="8"/>
  <c r="AR338" i="8" s="1"/>
  <c r="C334" i="8"/>
  <c r="AR334" i="8" s="1"/>
  <c r="C330" i="8"/>
  <c r="AR330" i="8" s="1"/>
  <c r="C326" i="8"/>
  <c r="AR326" i="8" s="1"/>
  <c r="C322" i="8"/>
  <c r="AR322" i="8" s="1"/>
  <c r="C318" i="8"/>
  <c r="AR318" i="8" s="1"/>
  <c r="C314" i="8"/>
  <c r="AR314" i="8" s="1"/>
  <c r="C310" i="8"/>
  <c r="AR310" i="8" s="1"/>
  <c r="C306" i="8"/>
  <c r="AR306" i="8" s="1"/>
  <c r="C302" i="8"/>
  <c r="AR302" i="8" s="1"/>
  <c r="C298" i="8"/>
  <c r="AR298" i="8" s="1"/>
  <c r="C294" i="8"/>
  <c r="AR294" i="8" s="1"/>
  <c r="C290" i="8"/>
  <c r="AR290" i="8" s="1"/>
  <c r="C286" i="8"/>
  <c r="AR286" i="8" s="1"/>
  <c r="C282" i="8"/>
  <c r="AR282" i="8" s="1"/>
  <c r="C278" i="8"/>
  <c r="AR278" i="8" s="1"/>
  <c r="C274" i="8"/>
  <c r="AR274" i="8" s="1"/>
  <c r="C270" i="8"/>
  <c r="AR270" i="8" s="1"/>
  <c r="C266" i="8"/>
  <c r="AR266" i="8" s="1"/>
  <c r="C262" i="8"/>
  <c r="AR262" i="8" s="1"/>
  <c r="C258" i="8"/>
  <c r="AR258" i="8" s="1"/>
  <c r="C254" i="8"/>
  <c r="AR254" i="8" s="1"/>
  <c r="C250" i="8"/>
  <c r="AR250" i="8" s="1"/>
  <c r="C246" i="8"/>
  <c r="AR246" i="8" s="1"/>
  <c r="C242" i="8"/>
  <c r="AR242" i="8" s="1"/>
  <c r="C238" i="8"/>
  <c r="AR238" i="8" s="1"/>
  <c r="C234" i="8"/>
  <c r="AR234" i="8" s="1"/>
  <c r="C230" i="8"/>
  <c r="AR230" i="8" s="1"/>
  <c r="C226" i="8"/>
  <c r="AR226" i="8" s="1"/>
  <c r="C222" i="8"/>
  <c r="AR222" i="8" s="1"/>
  <c r="C218" i="8"/>
  <c r="AR218" i="8" s="1"/>
  <c r="C214" i="8"/>
  <c r="AR214" i="8" s="1"/>
  <c r="C210" i="8"/>
  <c r="AR210" i="8" s="1"/>
  <c r="C206" i="8"/>
  <c r="AR206" i="8" s="1"/>
  <c r="C202" i="8"/>
  <c r="AR202" i="8" s="1"/>
  <c r="C198" i="8"/>
  <c r="AR198" i="8" s="1"/>
  <c r="C194" i="8"/>
  <c r="AR194" i="8" s="1"/>
  <c r="C190" i="8"/>
  <c r="AR190" i="8" s="1"/>
  <c r="C186" i="8"/>
  <c r="AR186" i="8" s="1"/>
  <c r="C182" i="8"/>
  <c r="AR182" i="8" s="1"/>
  <c r="C178" i="8"/>
  <c r="AR178" i="8" s="1"/>
  <c r="C174" i="8"/>
  <c r="AR174" i="8" s="1"/>
  <c r="C170" i="8"/>
  <c r="AR170" i="8" s="1"/>
  <c r="C166" i="8"/>
  <c r="AR166" i="8" s="1"/>
  <c r="C162" i="8"/>
  <c r="AR162" i="8" s="1"/>
  <c r="C158" i="8"/>
  <c r="AR158" i="8" s="1"/>
  <c r="C154" i="8"/>
  <c r="AR154" i="8" s="1"/>
  <c r="C150" i="8"/>
  <c r="AR150" i="8" s="1"/>
  <c r="C146" i="8"/>
  <c r="AR146" i="8" s="1"/>
  <c r="C142" i="8"/>
  <c r="AR142" i="8" s="1"/>
  <c r="C138" i="8"/>
  <c r="AR138" i="8" s="1"/>
  <c r="C134" i="8"/>
  <c r="AR134" i="8" s="1"/>
  <c r="C130" i="8"/>
  <c r="AR130" i="8" s="1"/>
  <c r="C126" i="8"/>
  <c r="AR126" i="8" s="1"/>
  <c r="C122" i="8"/>
  <c r="AR122" i="8" s="1"/>
  <c r="C118" i="8"/>
  <c r="AR118" i="8" s="1"/>
  <c r="C114" i="8"/>
  <c r="AR114" i="8" s="1"/>
  <c r="C110" i="8"/>
  <c r="AR110" i="8" s="1"/>
  <c r="C106" i="8"/>
  <c r="AR106" i="8" s="1"/>
  <c r="C102" i="8"/>
  <c r="AR102" i="8" s="1"/>
  <c r="C98" i="8"/>
  <c r="AR98" i="8" s="1"/>
  <c r="C94" i="8"/>
  <c r="AR94" i="8" s="1"/>
  <c r="C90" i="8"/>
  <c r="AR90" i="8" s="1"/>
  <c r="C86" i="8"/>
  <c r="AR86" i="8" s="1"/>
  <c r="C82" i="8"/>
  <c r="AR82" i="8" s="1"/>
  <c r="C78" i="8"/>
  <c r="AR78" i="8" s="1"/>
  <c r="C74" i="8"/>
  <c r="AR74" i="8" s="1"/>
  <c r="C70" i="8"/>
  <c r="AR70" i="8" s="1"/>
  <c r="C66" i="8"/>
  <c r="AR66" i="8" s="1"/>
  <c r="C62" i="8"/>
  <c r="AR62" i="8" s="1"/>
  <c r="C58" i="8"/>
  <c r="AR58" i="8" s="1"/>
  <c r="C54" i="8"/>
  <c r="AR54" i="8" s="1"/>
  <c r="C50" i="8"/>
  <c r="AR50" i="8" s="1"/>
  <c r="C46" i="8"/>
  <c r="AR46" i="8" s="1"/>
  <c r="C340" i="8"/>
  <c r="AR340" i="8" s="1"/>
  <c r="C335" i="8"/>
  <c r="AR335" i="8" s="1"/>
  <c r="C329" i="8"/>
  <c r="AR329" i="8" s="1"/>
  <c r="C324" i="8"/>
  <c r="AR324" i="8" s="1"/>
  <c r="C319" i="8"/>
  <c r="AR319" i="8" s="1"/>
  <c r="C313" i="8"/>
  <c r="AR313" i="8" s="1"/>
  <c r="C308" i="8"/>
  <c r="AR308" i="8" s="1"/>
  <c r="C303" i="8"/>
  <c r="AR303" i="8" s="1"/>
  <c r="C297" i="8"/>
  <c r="AR297" i="8" s="1"/>
  <c r="C292" i="8"/>
  <c r="AR292" i="8" s="1"/>
  <c r="C287" i="8"/>
  <c r="AR287" i="8" s="1"/>
  <c r="C281" i="8"/>
  <c r="AR281" i="8" s="1"/>
  <c r="C276" i="8"/>
  <c r="AR276" i="8" s="1"/>
  <c r="C271" i="8"/>
  <c r="AR271" i="8" s="1"/>
  <c r="C265" i="8"/>
  <c r="AR265" i="8" s="1"/>
  <c r="C260" i="8"/>
  <c r="AR260" i="8" s="1"/>
  <c r="C255" i="8"/>
  <c r="AR255" i="8" s="1"/>
  <c r="C249" i="8"/>
  <c r="AR249" i="8" s="1"/>
  <c r="C244" i="8"/>
  <c r="AR244" i="8" s="1"/>
  <c r="C239" i="8"/>
  <c r="AR239" i="8" s="1"/>
  <c r="C233" i="8"/>
  <c r="AR233" i="8" s="1"/>
  <c r="C228" i="8"/>
  <c r="AR228" i="8" s="1"/>
  <c r="C223" i="8"/>
  <c r="AR223" i="8" s="1"/>
  <c r="C217" i="8"/>
  <c r="AR217" i="8" s="1"/>
  <c r="C212" i="8"/>
  <c r="AR212" i="8" s="1"/>
  <c r="C207" i="8"/>
  <c r="AR207" i="8" s="1"/>
  <c r="C201" i="8"/>
  <c r="AR201" i="8" s="1"/>
  <c r="C196" i="8"/>
  <c r="AR196" i="8" s="1"/>
  <c r="C191" i="8"/>
  <c r="AR191" i="8" s="1"/>
  <c r="C185" i="8"/>
  <c r="AR185" i="8" s="1"/>
  <c r="C180" i="8"/>
  <c r="AR180" i="8" s="1"/>
  <c r="C175" i="8"/>
  <c r="AR175" i="8" s="1"/>
  <c r="C169" i="8"/>
  <c r="AR169" i="8" s="1"/>
  <c r="C164" i="8"/>
  <c r="AR164" i="8" s="1"/>
  <c r="C159" i="8"/>
  <c r="AR159" i="8" s="1"/>
  <c r="C153" i="8"/>
  <c r="AR153" i="8" s="1"/>
  <c r="C148" i="8"/>
  <c r="AR148" i="8" s="1"/>
  <c r="C143" i="8"/>
  <c r="AR143" i="8" s="1"/>
  <c r="C137" i="8"/>
  <c r="AR137" i="8" s="1"/>
  <c r="C132" i="8"/>
  <c r="AR132" i="8" s="1"/>
  <c r="C127" i="8"/>
  <c r="AR127" i="8" s="1"/>
  <c r="C121" i="8"/>
  <c r="AR121" i="8" s="1"/>
  <c r="C116" i="8"/>
  <c r="AR116" i="8" s="1"/>
  <c r="C111" i="8"/>
  <c r="AR111" i="8" s="1"/>
  <c r="C105" i="8"/>
  <c r="AR105" i="8" s="1"/>
  <c r="C100" i="8"/>
  <c r="AR100" i="8" s="1"/>
  <c r="C95" i="8"/>
  <c r="AR95" i="8" s="1"/>
  <c r="C89" i="8"/>
  <c r="AR89" i="8" s="1"/>
  <c r="C84" i="8"/>
  <c r="AR84" i="8" s="1"/>
  <c r="C79" i="8"/>
  <c r="AR79" i="8" s="1"/>
  <c r="C73" i="8"/>
  <c r="AR73" i="8" s="1"/>
  <c r="C68" i="8"/>
  <c r="AR68" i="8" s="1"/>
  <c r="C63" i="8"/>
  <c r="AR63" i="8" s="1"/>
  <c r="C57" i="8"/>
  <c r="AR57" i="8" s="1"/>
  <c r="C52" i="8"/>
  <c r="AR52" i="8" s="1"/>
  <c r="C47" i="8"/>
  <c r="AR47" i="8" s="1"/>
  <c r="C344" i="8"/>
  <c r="AR344" i="8" s="1"/>
  <c r="C337" i="8"/>
  <c r="AR337" i="8" s="1"/>
  <c r="C331" i="8"/>
  <c r="AR331" i="8" s="1"/>
  <c r="C323" i="8"/>
  <c r="AR323" i="8" s="1"/>
  <c r="C316" i="8"/>
  <c r="AR316" i="8" s="1"/>
  <c r="C309" i="8"/>
  <c r="AR309" i="8" s="1"/>
  <c r="C301" i="8"/>
  <c r="AR301" i="8" s="1"/>
  <c r="C295" i="8"/>
  <c r="AR295" i="8" s="1"/>
  <c r="C288" i="8"/>
  <c r="AR288" i="8" s="1"/>
  <c r="C280" i="8"/>
  <c r="AR280" i="8" s="1"/>
  <c r="C273" i="8"/>
  <c r="AR273" i="8" s="1"/>
  <c r="C267" i="8"/>
  <c r="AR267" i="8" s="1"/>
  <c r="C259" i="8"/>
  <c r="AR259" i="8" s="1"/>
  <c r="C252" i="8"/>
  <c r="AR252" i="8" s="1"/>
  <c r="C245" i="8"/>
  <c r="AR245" i="8" s="1"/>
  <c r="C237" i="8"/>
  <c r="AR237" i="8" s="1"/>
  <c r="C231" i="8"/>
  <c r="AR231" i="8" s="1"/>
  <c r="C224" i="8"/>
  <c r="AR224" i="8" s="1"/>
  <c r="C216" i="8"/>
  <c r="AR216" i="8" s="1"/>
  <c r="C209" i="8"/>
  <c r="AR209" i="8" s="1"/>
  <c r="C203" i="8"/>
  <c r="AR203" i="8" s="1"/>
  <c r="C195" i="8"/>
  <c r="AR195" i="8" s="1"/>
  <c r="C188" i="8"/>
  <c r="AR188" i="8" s="1"/>
  <c r="C181" i="8"/>
  <c r="AR181" i="8" s="1"/>
  <c r="C173" i="8"/>
  <c r="AR173" i="8" s="1"/>
  <c r="C167" i="8"/>
  <c r="AR167" i="8" s="1"/>
  <c r="C160" i="8"/>
  <c r="AR160" i="8" s="1"/>
  <c r="C152" i="8"/>
  <c r="AR152" i="8" s="1"/>
  <c r="C145" i="8"/>
  <c r="AR145" i="8" s="1"/>
  <c r="C139" i="8"/>
  <c r="AR139" i="8" s="1"/>
  <c r="C131" i="8"/>
  <c r="AR131" i="8" s="1"/>
  <c r="C124" i="8"/>
  <c r="AR124" i="8" s="1"/>
  <c r="C117" i="8"/>
  <c r="AR117" i="8" s="1"/>
  <c r="C109" i="8"/>
  <c r="AR109" i="8" s="1"/>
  <c r="C103" i="8"/>
  <c r="AR103" i="8" s="1"/>
  <c r="C96" i="8"/>
  <c r="AR96" i="8" s="1"/>
  <c r="C88" i="8"/>
  <c r="AR88" i="8" s="1"/>
  <c r="C81" i="8"/>
  <c r="AR81" i="8" s="1"/>
  <c r="C75" i="8"/>
  <c r="AR75" i="8" s="1"/>
  <c r="C67" i="8"/>
  <c r="AR67" i="8" s="1"/>
  <c r="C60" i="8"/>
  <c r="AR60" i="8" s="1"/>
  <c r="C53" i="8"/>
  <c r="AR53" i="8" s="1"/>
  <c r="C45" i="8"/>
  <c r="AR45" i="8" s="1"/>
  <c r="C343" i="8"/>
  <c r="AR343" i="8" s="1"/>
  <c r="C336" i="8"/>
  <c r="AR336" i="8" s="1"/>
  <c r="C321" i="8"/>
  <c r="AR321" i="8" s="1"/>
  <c r="C307" i="8"/>
  <c r="AR307" i="8" s="1"/>
  <c r="C300" i="8"/>
  <c r="AR300" i="8" s="1"/>
  <c r="C285" i="8"/>
  <c r="AR285" i="8" s="1"/>
  <c r="C272" i="8"/>
  <c r="AR272" i="8" s="1"/>
  <c r="C264" i="8"/>
  <c r="AR264" i="8" s="1"/>
  <c r="C251" i="8"/>
  <c r="AR251" i="8" s="1"/>
  <c r="C243" i="8"/>
  <c r="AR243" i="8" s="1"/>
  <c r="C236" i="8"/>
  <c r="AR236" i="8" s="1"/>
  <c r="C229" i="8"/>
  <c r="AR229" i="8" s="1"/>
  <c r="C215" i="8"/>
  <c r="AR215" i="8" s="1"/>
  <c r="C208" i="8"/>
  <c r="AR208" i="8" s="1"/>
  <c r="C193" i="8"/>
  <c r="AR193" i="8" s="1"/>
  <c r="C187" i="8"/>
  <c r="AR187" i="8" s="1"/>
  <c r="C172" i="8"/>
  <c r="AR172" i="8" s="1"/>
  <c r="C165" i="8"/>
  <c r="AR165" i="8" s="1"/>
  <c r="C151" i="8"/>
  <c r="AR151" i="8" s="1"/>
  <c r="C136" i="8"/>
  <c r="AR136" i="8" s="1"/>
  <c r="C129" i="8"/>
  <c r="AR129" i="8" s="1"/>
  <c r="C115" i="8"/>
  <c r="AR115" i="8" s="1"/>
  <c r="C108" i="8"/>
  <c r="AR108" i="8" s="1"/>
  <c r="C93" i="8"/>
  <c r="AR93" i="8" s="1"/>
  <c r="C87" i="8"/>
  <c r="AR87" i="8" s="1"/>
  <c r="C72" i="8"/>
  <c r="AR72" i="8" s="1"/>
  <c r="C59" i="8"/>
  <c r="AR59" i="8" s="1"/>
  <c r="C44" i="8"/>
  <c r="AR44" i="8" s="1"/>
  <c r="C328" i="8"/>
  <c r="AR328" i="8" s="1"/>
  <c r="C315" i="8"/>
  <c r="AR315" i="8" s="1"/>
  <c r="C293" i="8"/>
  <c r="AR293" i="8" s="1"/>
  <c r="C279" i="8"/>
  <c r="AR279" i="8" s="1"/>
  <c r="C257" i="8"/>
  <c r="AR257" i="8" s="1"/>
  <c r="C221" i="8"/>
  <c r="AR221" i="8" s="1"/>
  <c r="C200" i="8"/>
  <c r="AR200" i="8" s="1"/>
  <c r="C179" i="8"/>
  <c r="AR179" i="8" s="1"/>
  <c r="C157" i="8"/>
  <c r="AR157" i="8" s="1"/>
  <c r="C144" i="8"/>
  <c r="AR144" i="8" s="1"/>
  <c r="C123" i="8"/>
  <c r="AR123" i="8" s="1"/>
  <c r="C101" i="8"/>
  <c r="AR101" i="8" s="1"/>
  <c r="C80" i="8"/>
  <c r="AR80" i="8" s="1"/>
  <c r="C65" i="8"/>
  <c r="AR65" i="8" s="1"/>
  <c r="C51" i="8"/>
  <c r="AR51" i="8" s="1"/>
  <c r="C339" i="8"/>
  <c r="AR339" i="8" s="1"/>
  <c r="C332" i="8"/>
  <c r="AR332" i="8" s="1"/>
  <c r="C325" i="8"/>
  <c r="AR325" i="8" s="1"/>
  <c r="C317" i="8"/>
  <c r="AR317" i="8" s="1"/>
  <c r="C311" i="8"/>
  <c r="AR311" i="8" s="1"/>
  <c r="C304" i="8"/>
  <c r="AR304" i="8" s="1"/>
  <c r="C296" i="8"/>
  <c r="AR296" i="8" s="1"/>
  <c r="C289" i="8"/>
  <c r="AR289" i="8" s="1"/>
  <c r="C283" i="8"/>
  <c r="AR283" i="8" s="1"/>
  <c r="C275" i="8"/>
  <c r="AR275" i="8" s="1"/>
  <c r="C268" i="8"/>
  <c r="AR268" i="8" s="1"/>
  <c r="C261" i="8"/>
  <c r="AR261" i="8" s="1"/>
  <c r="C253" i="8"/>
  <c r="AR253" i="8" s="1"/>
  <c r="C247" i="8"/>
  <c r="AR247" i="8" s="1"/>
  <c r="C240" i="8"/>
  <c r="AR240" i="8" s="1"/>
  <c r="C232" i="8"/>
  <c r="AR232" i="8" s="1"/>
  <c r="C225" i="8"/>
  <c r="AR225" i="8" s="1"/>
  <c r="C219" i="8"/>
  <c r="AR219" i="8" s="1"/>
  <c r="C211" i="8"/>
  <c r="AR211" i="8" s="1"/>
  <c r="C204" i="8"/>
  <c r="AR204" i="8" s="1"/>
  <c r="C197" i="8"/>
  <c r="AR197" i="8" s="1"/>
  <c r="C189" i="8"/>
  <c r="AR189" i="8" s="1"/>
  <c r="C183" i="8"/>
  <c r="AR183" i="8" s="1"/>
  <c r="C176" i="8"/>
  <c r="AR176" i="8" s="1"/>
  <c r="C168" i="8"/>
  <c r="AR168" i="8" s="1"/>
  <c r="C161" i="8"/>
  <c r="AR161" i="8" s="1"/>
  <c r="C155" i="8"/>
  <c r="AR155" i="8" s="1"/>
  <c r="C147" i="8"/>
  <c r="AR147" i="8" s="1"/>
  <c r="C140" i="8"/>
  <c r="AR140" i="8" s="1"/>
  <c r="C133" i="8"/>
  <c r="AR133" i="8" s="1"/>
  <c r="C125" i="8"/>
  <c r="AR125" i="8" s="1"/>
  <c r="C119" i="8"/>
  <c r="AR119" i="8" s="1"/>
  <c r="C112" i="8"/>
  <c r="AR112" i="8" s="1"/>
  <c r="C104" i="8"/>
  <c r="AR104" i="8" s="1"/>
  <c r="C97" i="8"/>
  <c r="AR97" i="8" s="1"/>
  <c r="C91" i="8"/>
  <c r="AR91" i="8" s="1"/>
  <c r="C83" i="8"/>
  <c r="AR83" i="8" s="1"/>
  <c r="C76" i="8"/>
  <c r="AR76" i="8" s="1"/>
  <c r="C69" i="8"/>
  <c r="AR69" i="8" s="1"/>
  <c r="C61" i="8"/>
  <c r="AR61" i="8" s="1"/>
  <c r="C55" i="8"/>
  <c r="AR55" i="8" s="1"/>
  <c r="C48" i="8"/>
  <c r="AR48" i="8" s="1"/>
  <c r="C341" i="8"/>
  <c r="AR341" i="8" s="1"/>
  <c r="C312" i="8"/>
  <c r="AR312" i="8" s="1"/>
  <c r="C284" i="8"/>
  <c r="AR284" i="8" s="1"/>
  <c r="C256" i="8"/>
  <c r="AR256" i="8" s="1"/>
  <c r="C227" i="8"/>
  <c r="AR227" i="8" s="1"/>
  <c r="C199" i="8"/>
  <c r="AR199" i="8" s="1"/>
  <c r="C171" i="8"/>
  <c r="AR171" i="8" s="1"/>
  <c r="C141" i="8"/>
  <c r="AR141" i="8" s="1"/>
  <c r="C113" i="8"/>
  <c r="AR113" i="8" s="1"/>
  <c r="C85" i="8"/>
  <c r="AR85" i="8" s="1"/>
  <c r="C56" i="8"/>
  <c r="AR56" i="8" s="1"/>
  <c r="C333" i="8"/>
  <c r="AR333" i="8" s="1"/>
  <c r="C305" i="8"/>
  <c r="AR305" i="8" s="1"/>
  <c r="C277" i="8"/>
  <c r="AR277" i="8" s="1"/>
  <c r="C248" i="8"/>
  <c r="AR248" i="8" s="1"/>
  <c r="C220" i="8"/>
  <c r="AR220" i="8" s="1"/>
  <c r="C192" i="8"/>
  <c r="AR192" i="8" s="1"/>
  <c r="C163" i="8"/>
  <c r="AR163" i="8" s="1"/>
  <c r="C135" i="8"/>
  <c r="AR135" i="8" s="1"/>
  <c r="C107" i="8"/>
  <c r="AR107" i="8" s="1"/>
  <c r="C77" i="8"/>
  <c r="AR77" i="8" s="1"/>
  <c r="C49" i="8"/>
  <c r="AR49" i="8" s="1"/>
  <c r="C327" i="8"/>
  <c r="AR327" i="8" s="1"/>
  <c r="C299" i="8"/>
  <c r="AR299" i="8" s="1"/>
  <c r="C269" i="8"/>
  <c r="AR269" i="8" s="1"/>
  <c r="C241" i="8"/>
  <c r="AR241" i="8" s="1"/>
  <c r="C213" i="8"/>
  <c r="AR213" i="8" s="1"/>
  <c r="C184" i="8"/>
  <c r="AR184" i="8" s="1"/>
  <c r="C156" i="8"/>
  <c r="AR156" i="8" s="1"/>
  <c r="C128" i="8"/>
  <c r="AR128" i="8" s="1"/>
  <c r="C99" i="8"/>
  <c r="AR99" i="8" s="1"/>
  <c r="C71" i="8"/>
  <c r="AR71" i="8" s="1"/>
  <c r="C320" i="8"/>
  <c r="AR320" i="8" s="1"/>
  <c r="C291" i="8"/>
  <c r="AR291" i="8" s="1"/>
  <c r="C263" i="8"/>
  <c r="AR263" i="8" s="1"/>
  <c r="C235" i="8"/>
  <c r="AR235" i="8" s="1"/>
  <c r="C205" i="8"/>
  <c r="AR205" i="8" s="1"/>
  <c r="C177" i="8"/>
  <c r="AR177" i="8" s="1"/>
  <c r="C149" i="8"/>
  <c r="AR149" i="8" s="1"/>
  <c r="C120" i="8"/>
  <c r="AR120" i="8" s="1"/>
  <c r="C92" i="8"/>
  <c r="AR92" i="8" s="1"/>
  <c r="C64" i="8"/>
  <c r="AR64" i="8" s="1"/>
  <c r="I20" i="7"/>
  <c r="J18" i="7"/>
  <c r="J19" i="7" l="1"/>
  <c r="I21" i="7"/>
  <c r="J20" i="7" l="1"/>
  <c r="I22" i="7"/>
  <c r="I23" i="7" l="1"/>
  <c r="J21" i="7"/>
  <c r="I24" i="7" l="1"/>
  <c r="J22" i="7"/>
  <c r="I25" i="7" l="1"/>
  <c r="J23" i="7"/>
  <c r="I26" i="7" l="1"/>
  <c r="J24" i="7"/>
  <c r="I27" i="7" l="1"/>
  <c r="J25" i="7"/>
  <c r="I28" i="7" l="1"/>
  <c r="J26" i="7"/>
  <c r="I29" i="7" l="1"/>
  <c r="J27" i="7"/>
  <c r="I30" i="7" l="1"/>
  <c r="J28" i="7"/>
  <c r="I31" i="7" l="1"/>
  <c r="J29" i="7"/>
  <c r="I32" i="7" l="1"/>
  <c r="J30" i="7"/>
  <c r="I33" i="7" l="1"/>
  <c r="J31" i="7"/>
  <c r="I34" i="7" l="1"/>
  <c r="J32" i="7"/>
  <c r="I35" i="7" l="1"/>
  <c r="J33" i="7"/>
  <c r="I36" i="7" l="1"/>
  <c r="J34" i="7"/>
  <c r="I37" i="7" l="1"/>
  <c r="J36" i="7" s="1"/>
  <c r="J3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2" authorId="0" shapeId="0" xr:uid="{00000000-0006-0000-01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P15" authorId="0" shapeId="0" xr:uid="{00000000-0006-0000-0100-000003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2" authorId="0" shapeId="0" xr:uid="{00000000-0006-0000-02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T15" authorId="0" shapeId="0" xr:uid="{00000000-0006-0000-0200-000003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03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00000000-0006-0000-0300-000002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W14" authorId="0" shapeId="0" xr:uid="{00000000-0006-0000-0300-000003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W15" authorId="0" shapeId="0" xr:uid="{00000000-0006-0000-0300-000004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4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7" authorId="0" shapeId="0" xr:uid="{00000000-0006-0000-05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700-000001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time discretization step size of the Forward Initial Margin simulation.</t>
        </r>
      </text>
    </comment>
    <comment ref="E30" authorId="0" shapeId="0" xr:uid="{00000000-0006-0000-0700-000002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last time for which Initial Margin should be calculated (i.e. time horizon of the simulation)</t>
        </r>
      </text>
    </comment>
    <comment ref="E31" authorId="0" shapeId="0" xr:uid="{00000000-0006-0000-0700-000003000000}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<sst xmlns="http://schemas.openxmlformats.org/spreadsheetml/2006/main" count="1324" uniqueCount="659">
  <si>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</si>
  <si>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</si>
  <si>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 (note: the sync ensures that target/classes is loaded first)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</si>
  <si>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</si>
  <si>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</si>
  <si>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</si>
  <si>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</si>
  <si>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</si>
  <si>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</si>
  <si>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</si>
  <si>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</si>
  <si>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</si>
  <si>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</si>
  <si>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</si>
  <si>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</si>
  <si>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../target/classes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</si>
  <si>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</si>
  <si>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</si>
  <si>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</si>
  <si>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</si>
  <si>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</si>
  <si>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</si>
  <si>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</si>
  <si>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</si>
  <si>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</si>
  <si>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 Data</t>
  </si>
  <si>
    <r>
      <rPr>
        <b/>
        <i/>
        <sz val="8"/>
        <color rgb="FF800000"/>
        <rFont val="Arial"/>
        <family val="2"/>
      </rPr>
      <t xml:space="preserve">Note: This sheet requires Obba 3.1 ( </t>
    </r>
    <r>
      <rPr>
        <u/>
        <sz val="11"/>
        <color rgb="FF0000FF"/>
        <rFont val="Calibri"/>
        <family val="2"/>
      </rPr>
      <t>http://www.obba.info/</t>
    </r>
    <r>
      <rPr>
        <sz val="11"/>
        <color rgb="FF000000"/>
        <rFont val="Calibri"/>
        <family val="2"/>
      </rPr>
      <t xml:space="preserve"> )</t>
    </r>
  </si>
  <si>
    <t xml:space="preserve">Discount Curve </t>
  </si>
  <si>
    <t>Forward Curve</t>
  </si>
  <si>
    <t>Classes</t>
  </si>
  <si>
    <t>times</t>
  </si>
  <si>
    <t>values</t>
  </si>
  <si>
    <t>name</t>
  </si>
  <si>
    <t>DiscountCurve</t>
  </si>
  <si>
    <t>ForwardCurve6m</t>
  </si>
  <si>
    <t>Object</t>
  </si>
  <si>
    <t>df.times</t>
  </si>
  <si>
    <t>df.values</t>
  </si>
  <si>
    <t>fwd.times</t>
  </si>
  <si>
    <t>fwd.values</t>
  </si>
  <si>
    <t xml:space="preserve">              </t>
  </si>
  <si>
    <t>LIBOR Market Model</t>
  </si>
  <si>
    <r>
      <rPr>
        <i/>
        <sz val="8"/>
        <rFont val="Arial"/>
        <family val="2"/>
      </rPr>
      <t xml:space="preserve">Note: This sheet requires Obba 6.0 ( </t>
    </r>
    <r>
      <rPr>
        <u/>
        <sz val="8"/>
        <color rgb="FF0000FF"/>
        <rFont val="Calibri"/>
        <family val="2"/>
      </rPr>
      <t>http://www.obba.info/</t>
    </r>
    <r>
      <rPr>
        <sz val="8"/>
        <color rgb="FF000000"/>
        <rFont val="Calibri"/>
        <family val="2"/>
      </rPr>
      <t xml:space="preserve"> )</t>
    </r>
  </si>
  <si>
    <t>Simulation Discretization</t>
  </si>
  <si>
    <t>Libor Period Discretization (Tenor Structure)</t>
  </si>
  <si>
    <t xml:space="preserve">Other Parameters </t>
  </si>
  <si>
    <t xml:space="preserve">Class Name </t>
  </si>
  <si>
    <t>lastTime</t>
  </si>
  <si>
    <t>double</t>
  </si>
  <si>
    <t>liborRateTimeHorizon</t>
  </si>
  <si>
    <t>numberOfPaths</t>
  </si>
  <si>
    <t>int</t>
  </si>
  <si>
    <t>timeStep</t>
  </si>
  <si>
    <t>liborPeriodLength</t>
  </si>
  <si>
    <t>numberOfFactors</t>
  </si>
  <si>
    <t>numberOfTimeSteps</t>
  </si>
  <si>
    <t>numberOfLibors</t>
  </si>
  <si>
    <t>AADrandomVariableFactory</t>
  </si>
  <si>
    <t>Title:</t>
  </si>
  <si>
    <t>timeDiscretization</t>
  </si>
  <si>
    <t>liborPeriodDiscretization</t>
  </si>
  <si>
    <t>Object:</t>
  </si>
  <si>
    <t>Brownian Motion</t>
  </si>
  <si>
    <t>Volatility Model Piecewiese Constant</t>
  </si>
  <si>
    <t>Correlation Model</t>
  </si>
  <si>
    <t>seed</t>
  </si>
  <si>
    <t>volatilityPiecewise</t>
  </si>
  <si>
    <t>double[]</t>
  </si>
  <si>
    <t>(Calibrated Piecewise Vols)</t>
  </si>
  <si>
    <t>correlationDecay</t>
  </si>
  <si>
    <t>isCalibrateable</t>
  </si>
  <si>
    <t>boolean</t>
  </si>
  <si>
    <t>brownianMotion</t>
  </si>
  <si>
    <t>volatilityModel</t>
  </si>
  <si>
    <t>correlationModel</t>
  </si>
  <si>
    <t>CovarianceModel</t>
  </si>
  <si>
    <t>Blended Local Volatility Model</t>
  </si>
  <si>
    <t>Process</t>
  </si>
  <si>
    <t>blendingParameter</t>
  </si>
  <si>
    <t>covarianceModel</t>
  </si>
  <si>
    <t>process</t>
  </si>
  <si>
    <t>blendedVolModel</t>
  </si>
  <si>
    <t>Libor Market Model</t>
  </si>
  <si>
    <t>LMM Monte Carlo Simulation</t>
  </si>
  <si>
    <t>calibrationItemsEmpty</t>
  </si>
  <si>
    <t>simulationMeasure</t>
  </si>
  <si>
    <t>SPOT</t>
  </si>
  <si>
    <t>liborModelMonteCarloSimulation</t>
  </si>
  <si>
    <t>stateSpace</t>
  </si>
  <si>
    <t>NORMAL</t>
  </si>
  <si>
    <t xml:space="preserve">Object: </t>
  </si>
  <si>
    <t>properties</t>
  </si>
  <si>
    <t>LMM</t>
  </si>
  <si>
    <t>LIBOR Market Model Calibration</t>
  </si>
  <si>
    <r>
      <rPr>
        <i/>
        <sz val="8"/>
        <rFont val="Arial"/>
        <family val="2"/>
      </rPr>
      <t xml:space="preserve">Note: This sheet requires Obba 3.1 ( </t>
    </r>
    <r>
      <rPr>
        <u/>
        <sz val="11"/>
        <color rgb="FF0000FF"/>
        <rFont val="Calibri"/>
        <family val="2"/>
      </rPr>
      <t>http://www.obba.info/</t>
    </r>
    <r>
      <rPr>
        <sz val="11"/>
        <color rgb="FF000000"/>
        <rFont val="Calibri"/>
        <family val="2"/>
      </rPr>
      <t xml:space="preserve"> )</t>
    </r>
  </si>
  <si>
    <t>Swaption Market Data: Normal Implied Vols</t>
  </si>
  <si>
    <t>Date of Market Data</t>
  </si>
  <si>
    <t>Calibration Properties</t>
  </si>
  <si>
    <t>String[]</t>
  </si>
  <si>
    <t>day</t>
  </si>
  <si>
    <t>accuracy</t>
  </si>
  <si>
    <t>month</t>
  </si>
  <si>
    <t>String</t>
  </si>
  <si>
    <t>DECEMBER</t>
  </si>
  <si>
    <t>parameterStep</t>
  </si>
  <si>
    <t>year</t>
  </si>
  <si>
    <t>maxIterations</t>
  </si>
  <si>
    <t>numberOfThreads</t>
  </si>
  <si>
    <t>referenceDate</t>
  </si>
  <si>
    <t>expiries</t>
  </si>
  <si>
    <t>tenors</t>
  </si>
  <si>
    <t>ATMVols</t>
  </si>
  <si>
    <t xml:space="preserve">1M    </t>
  </si>
  <si>
    <t xml:space="preserve">1Y              </t>
  </si>
  <si>
    <t xml:space="preserve">2M    </t>
  </si>
  <si>
    <t xml:space="preserve">3M    </t>
  </si>
  <si>
    <t>Calibration Item Creation</t>
  </si>
  <si>
    <t>Calibrated Model</t>
  </si>
  <si>
    <t xml:space="preserve">6M    </t>
  </si>
  <si>
    <t>swapPeriodLength</t>
  </si>
  <si>
    <t>doCalibrateModel</t>
  </si>
  <si>
    <t xml:space="preserve">9M    </t>
  </si>
  <si>
    <t>businessDayCalendar</t>
  </si>
  <si>
    <t>BusinessdayCalendarExcludingTARGETHolidays</t>
  </si>
  <si>
    <t xml:space="preserve">1Y    </t>
  </si>
  <si>
    <t>dayCountConvention</t>
  </si>
  <si>
    <t>DayCountConvention_ACT_365</t>
  </si>
  <si>
    <t>calibratedModel</t>
  </si>
  <si>
    <t xml:space="preserve">18M   </t>
  </si>
  <si>
    <t xml:space="preserve">2Y    </t>
  </si>
  <si>
    <t>calibrationItems</t>
  </si>
  <si>
    <t xml:space="preserve">3Y    </t>
  </si>
  <si>
    <t xml:space="preserve">4Y    </t>
  </si>
  <si>
    <t>CalibrationResults</t>
  </si>
  <si>
    <t xml:space="preserve">5Y    </t>
  </si>
  <si>
    <t>CalibratedParameters</t>
  </si>
  <si>
    <t>CalibratedParametersLastCalibration</t>
  </si>
  <si>
    <t xml:space="preserve">7Y    </t>
  </si>
  <si>
    <t>Calibrateable LIBOR Volatility Model</t>
  </si>
  <si>
    <t xml:space="preserve">10Y   </t>
  </si>
  <si>
    <t>randomVariableFactory</t>
  </si>
  <si>
    <t xml:space="preserve">15Y   </t>
  </si>
  <si>
    <t>simulationDiscretization</t>
  </si>
  <si>
    <t xml:space="preserve">20Y   </t>
  </si>
  <si>
    <t>timeToMaturityDiscretization</t>
  </si>
  <si>
    <t xml:space="preserve">25Y   </t>
  </si>
  <si>
    <t>initialVolatility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</si>
  <si>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</si>
  <si>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</si>
  <si>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</si>
  <si>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</si>
  <si>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</si>
  <si>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</si>
  <si>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</si>
  <si>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</si>
  <si>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</si>
  <si>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</si>
  <si>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</si>
  <si>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</si>
  <si>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</si>
  <si>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</si>
  <si>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SIMMSimpleSwap (Plain Vanilla)</t>
  </si>
  <si>
    <t>Swap Parameters</t>
  </si>
  <si>
    <t>Swap Periods and Rates</t>
  </si>
  <si>
    <t>Fixing Dates</t>
  </si>
  <si>
    <t>(see table)</t>
  </si>
  <si>
    <t>Payment Dates</t>
  </si>
  <si>
    <t>Swap Rates</t>
  </si>
  <si>
    <t>Notional</t>
  </si>
  <si>
    <t xml:space="preserve">Payer Swap ? </t>
  </si>
  <si>
    <t xml:space="preserve">Curves </t>
  </si>
  <si>
    <t>OIS</t>
  </si>
  <si>
    <t>Libor6m</t>
  </si>
  <si>
    <t xml:space="preserve">10 Y Plain Vanilla Swap </t>
  </si>
  <si>
    <t>SIMMSwaption</t>
  </si>
  <si>
    <t>Swaption Parameters</t>
  </si>
  <si>
    <t>Swap Dates and Rates</t>
  </si>
  <si>
    <t>Exercise Time</t>
  </si>
  <si>
    <t>Delivery Type</t>
  </si>
  <si>
    <t>Physical</t>
  </si>
  <si>
    <t>(Physical, CashSettled)</t>
  </si>
  <si>
    <t>10 x 5 Swaption with Physical Delivery</t>
  </si>
  <si>
    <t>SIMMBermudanSwaption</t>
  </si>
  <si>
    <t>Bermudan Parameters</t>
  </si>
  <si>
    <t>Swap Periods</t>
  </si>
  <si>
    <t>Period Length</t>
  </si>
  <si>
    <t>Period Notional</t>
  </si>
  <si>
    <t>Exercise Dates</t>
  </si>
  <si>
    <t>boolean[]</t>
  </si>
  <si>
    <t>Exercise Type</t>
  </si>
  <si>
    <t>Cancelable</t>
  </si>
  <si>
    <t>(Callable, Cancelable)</t>
  </si>
  <si>
    <t>Curve Index Names</t>
  </si>
  <si>
    <t>Currency</t>
  </si>
  <si>
    <t>EUR</t>
  </si>
  <si>
    <t>Bermudan Swaption (Multi-Cancelable)</t>
  </si>
  <si>
    <t>Forward Initial Margin</t>
  </si>
  <si>
    <t>Product:</t>
  </si>
  <si>
    <t>Index</t>
  </si>
  <si>
    <t>Product</t>
  </si>
  <si>
    <t>Title</t>
  </si>
  <si>
    <t>Initial Margin Calculation Parameters</t>
  </si>
  <si>
    <t>LiborMarketModel</t>
  </si>
  <si>
    <t>Weight Mode</t>
  </si>
  <si>
    <t>TIMEDEPENDENT</t>
  </si>
  <si>
    <t>(CONSTANT, TIMEDEPENDENT)</t>
  </si>
  <si>
    <t>Interpolation Step Size</t>
  </si>
  <si>
    <t>(irrelevant for Exact SensitivityMode)</t>
  </si>
  <si>
    <t>Use Analytic Sensitivities ?</t>
  </si>
  <si>
    <t>Consider OIS Sensitivities</t>
  </si>
  <si>
    <t>Simulation time Step</t>
  </si>
  <si>
    <t>Final Time</t>
  </si>
  <si>
    <t>x-Axis formatting time step</t>
  </si>
  <si>
    <t>Calculate Interpolation</t>
  </si>
  <si>
    <t>Calculate Melting</t>
  </si>
  <si>
    <t>Calculate Exact</t>
  </si>
  <si>
    <t>Calculate One Path Ageing</t>
  </si>
  <si>
    <t>EXACT</t>
  </si>
  <si>
    <t>OnePathAgeing</t>
  </si>
  <si>
    <t>Sample Paths</t>
  </si>
  <si>
    <t>Path 2</t>
  </si>
  <si>
    <t>Path 3</t>
  </si>
  <si>
    <t>Path 4</t>
  </si>
  <si>
    <t>Path 5</t>
  </si>
  <si>
    <t>Diagram Data</t>
  </si>
  <si>
    <t>Time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</si>
  <si>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</si>
  <si>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</si>
  <si>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</si>
  <si>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</si>
  <si>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</si>
  <si>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</si>
  <si>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</si>
  <si>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</si>
  <si>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</si>
  <si>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</si>
  <si>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</si>
  <si>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</si>
  <si>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</si>
  <si>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Exact</t>
  </si>
  <si>
    <t>ConfidenceBounds 95%</t>
  </si>
  <si>
    <t xml:space="preserve">Forward Initial Margin of a 8Y x 6Y Swaption with Physical Delivery </t>
  </si>
  <si>
    <t>Total time of pseudo inverse: 97.14999999999993</t>
  </si>
  <si>
    <t>Time for SWAPTION, AAD in every step, stochastic weights: 119,089s</t>
  </si>
  <si>
    <t>Total time of pseudo inverse: 130.88899999999998</t>
  </si>
  <si>
    <t>Time for BERMUDAN, one path ageing: 164,205s</t>
  </si>
  <si>
    <t>Expected Forward IM for Bermudan</t>
  </si>
  <si>
    <t xml:space="preserve">Melting </t>
  </si>
  <si>
    <t>Interpolation</t>
  </si>
  <si>
    <t>Total time of pseudo inverse: 104.49299999999984</t>
  </si>
  <si>
    <t>Time for BERMUDAN, one path ageing: 137,373s</t>
  </si>
  <si>
    <t>Quantiles Forward IM for Bermudan</t>
  </si>
  <si>
    <t>Upper Bound</t>
  </si>
  <si>
    <t>Lower Bound</t>
  </si>
  <si>
    <t>Some paths of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</si>
  <si>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</si>
  <si>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</si>
  <si>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</si>
  <si>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Total time of pseudo inverse: 135.67900000000006</t>
  </si>
  <si>
    <t>Time for BERMUDAN: 170,691s</t>
  </si>
  <si>
    <t>Quantiles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</si>
  <si>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</si>
  <si>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</si>
  <si>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</si>
  <si>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</si>
  <si>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</si>
  <si>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</si>
  <si>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</si>
  <si>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</si>
  <si>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</si>
  <si>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</si>
  <si>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</si>
  <si>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</si>
  <si>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</si>
  <si>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</si>
  <si>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</si>
  <si>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</si>
  <si>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</si>
  <si>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</si>
  <si>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</si>
  <si>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</si>
  <si>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</si>
  <si>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</si>
  <si>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</si>
  <si>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</si>
  <si>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</si>
  <si>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</si>
  <si>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</si>
  <si>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</si>
  <si>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</si>
  <si>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</si>
  <si>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</si>
  <si>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</si>
  <si>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</si>
  <si>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</si>
  <si>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</si>
  <si>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</si>
  <si>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</si>
  <si>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</si>
  <si>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</si>
  <si>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</si>
  <si>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</si>
  <si>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</si>
  <si>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</si>
  <si>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</si>
  <si>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</si>
  <si>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</si>
  <si>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</si>
  <si>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</si>
  <si>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</si>
  <si>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</si>
  <si>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</si>
  <si>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</si>
  <si>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</si>
  <si>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</si>
  <si>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</si>
  <si>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</si>
  <si>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</si>
  <si>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</si>
  <si>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</si>
  <si>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</si>
  <si>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</si>
  <si>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</si>
  <si>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</si>
  <si>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</si>
  <si>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</si>
  <si>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</si>
  <si>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</si>
  <si>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</si>
  <si>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</si>
  <si>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</si>
  <si>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</si>
  <si>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</si>
  <si>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</si>
  <si>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</si>
  <si>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</si>
  <si>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</si>
  <si>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</si>
  <si>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</si>
  <si>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</si>
  <si>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</si>
  <si>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</si>
  <si>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</si>
  <si>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</si>
  <si>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</si>
  <si>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</si>
  <si>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</si>
  <si>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</si>
  <si>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</si>
  <si>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</si>
  <si>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</si>
  <si>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</si>
  <si>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</si>
  <si>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</si>
  <si>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</si>
  <si>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</si>
  <si>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</si>
  <si>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</si>
  <si>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</si>
  <si>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</si>
  <si>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</si>
  <si>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</si>
  <si>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</si>
  <si>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</si>
  <si>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</si>
  <si>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</si>
  <si>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</si>
  <si>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</si>
  <si>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</si>
  <si>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</si>
  <si>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</si>
  <si>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</si>
  <si>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</si>
  <si>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</si>
  <si>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</si>
  <si>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</si>
  <si>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</si>
  <si>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</si>
  <si>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</si>
  <si>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</si>
  <si>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</si>
  <si>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</si>
  <si>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</si>
  <si>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</si>
  <si>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</si>
  <si>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</si>
  <si>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</si>
  <si>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</si>
  <si>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</si>
  <si>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</si>
  <si>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</si>
  <si>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</si>
  <si>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</si>
  <si>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</si>
  <si>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</si>
  <si>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</si>
  <si>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</si>
  <si>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</si>
  <si>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</si>
  <si>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</si>
  <si>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</si>
  <si>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</si>
  <si>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</si>
  <si>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</si>
  <si>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</si>
  <si>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</si>
  <si>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</si>
  <si>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</si>
  <si>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</si>
  <si>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</si>
  <si>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</si>
  <si>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</si>
  <si>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</si>
  <si>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</si>
  <si>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</si>
  <si>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</si>
  <si>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</si>
  <si>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</si>
  <si>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</si>
  <si>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</si>
  <si>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</si>
  <si>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</si>
  <si>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</si>
  <si>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</si>
  <si>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</si>
  <si>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</si>
  <si>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</si>
  <si>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</si>
  <si>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</si>
  <si>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</si>
  <si>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</si>
  <si>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</si>
  <si>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</si>
  <si>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</si>
  <si>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</si>
  <si>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</si>
  <si>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</si>
  <si>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</si>
  <si>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</si>
  <si>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</si>
  <si>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</si>
  <si>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</si>
  <si>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</si>
  <si>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Some paths of Forward IM for Swaption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</si>
  <si>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</si>
  <si>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</si>
  <si>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</si>
  <si>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</si>
  <si>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</si>
  <si>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</si>
  <si>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</si>
  <si>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</si>
  <si>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</si>
  <si>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</si>
  <si>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</si>
  <si>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</si>
  <si>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</si>
  <si>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</si>
  <si>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</si>
  <si>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</si>
  <si>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</si>
  <si>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</si>
  <si>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</si>
  <si>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</si>
  <si>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</si>
  <si>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</si>
  <si>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</si>
  <si>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</si>
  <si>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</si>
  <si>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</si>
  <si>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</si>
  <si>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</si>
  <si>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</si>
  <si>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</si>
  <si>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</si>
  <si>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</si>
  <si>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</si>
  <si>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</si>
  <si>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</si>
  <si>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</si>
  <si>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</si>
  <si>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</si>
  <si>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</si>
  <si>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</si>
  <si>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</si>
  <si>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</si>
  <si>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</si>
  <si>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</si>
  <si>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</si>
  <si>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</si>
  <si>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</si>
  <si>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</si>
  <si>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</si>
  <si>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</si>
  <si>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</si>
  <si>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</si>
  <si>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</si>
  <si>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</si>
  <si>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</si>
  <si>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</si>
  <si>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</si>
  <si>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</si>
  <si>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</si>
  <si>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</si>
  <si>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</si>
  <si>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</si>
  <si>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</si>
  <si>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</si>
  <si>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</si>
  <si>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</si>
  <si>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</si>
  <si>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</si>
  <si>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</si>
  <si>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</si>
  <si>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</si>
  <si>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</si>
  <si>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</si>
  <si>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</si>
  <si>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</si>
  <si>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</si>
  <si>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</si>
  <si>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</si>
  <si>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</si>
  <si>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</si>
  <si>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</si>
  <si>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</si>
  <si>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</si>
  <si>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</si>
  <si>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</si>
  <si>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</si>
  <si>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</si>
  <si>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</si>
  <si>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</si>
  <si>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</si>
  <si>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</si>
  <si>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</si>
  <si>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</si>
  <si>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</si>
  <si>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</si>
  <si>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</si>
  <si>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</si>
  <si>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</si>
  <si>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</si>
  <si>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</si>
  <si>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</si>
  <si>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</si>
  <si>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</si>
  <si>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</si>
  <si>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</si>
  <si>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</si>
  <si>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</si>
  <si>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</si>
  <si>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</si>
  <si>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</si>
  <si>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</si>
  <si>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</si>
  <si>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</si>
  <si>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</si>
  <si>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</si>
  <si>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</si>
  <si>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</si>
  <si>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</si>
  <si>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</si>
  <si>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</si>
  <si>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</si>
  <si>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</si>
  <si>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</si>
  <si>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</si>
  <si>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</si>
  <si>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</si>
  <si>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</si>
  <si>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</si>
  <si>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</si>
  <si>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</si>
  <si>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</si>
  <si>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</si>
  <si>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</si>
  <si>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</si>
  <si>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</si>
  <si>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</si>
  <si>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</si>
  <si>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</si>
  <si>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</si>
  <si>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</si>
  <si>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</si>
  <si>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</si>
  <si>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</si>
  <si>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</si>
  <si>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</si>
  <si>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</si>
  <si>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</si>
  <si>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</si>
  <si>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</si>
  <si>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</si>
  <si>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</si>
  <si>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</si>
  <si>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</si>
  <si>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</si>
  <si>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</si>
  <si>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</si>
  <si>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</si>
  <si>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</si>
  <si>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</si>
  <si>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</si>
  <si>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</si>
  <si>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</si>
  <si>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</si>
  <si>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</si>
  <si>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</si>
  <si>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</si>
  <si>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</si>
  <si>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</si>
  <si>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</si>
  <si>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</si>
  <si>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</si>
  <si>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</si>
  <si>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</si>
  <si>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</si>
  <si>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</si>
  <si>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</si>
  <si>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</si>
  <si>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</si>
  <si>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</si>
  <si>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</si>
  <si>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</si>
  <si>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SensitivityMode</t>
  </si>
  <si>
    <t>WeightMode</t>
  </si>
  <si>
    <t>DeliveryType</t>
  </si>
  <si>
    <t>ExerciseType</t>
  </si>
  <si>
    <t>Months</t>
  </si>
  <si>
    <t>CONSTANT</t>
  </si>
  <si>
    <t>Callable</t>
  </si>
  <si>
    <t>JANUARY</t>
  </si>
  <si>
    <t>LINEARMELTING</t>
  </si>
  <si>
    <t>CashSettled</t>
  </si>
  <si>
    <t>FEBRUARY</t>
  </si>
  <si>
    <t>INTERPOLATION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</si>
  <si>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</si>
  <si>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</si>
  <si>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</si>
  <si>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</si>
  <si>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</si>
  <si>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</si>
  <si>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</si>
  <si>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</si>
  <si>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</si>
  <si>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Forward Initial Margin of a Bermudan Swaption (Multi-Callable) with Exercise 10Y, 12Y, 14Y, 16Y</t>
  </si>
  <si>
    <t>Forward Initial Margin of a Bermudan Swaption (Multi-Cancelable) with Exercise 10Y, 12Y, 14Y, 16Y</t>
  </si>
  <si>
    <t>Forward Initial Margin of a 10Y x 8Y Swaption</t>
  </si>
  <si>
    <t>Forward Initial Margin of a 10Y Swap</t>
  </si>
  <si>
    <t>SimulationTimeStep</t>
  </si>
  <si>
    <t>Melting</t>
  </si>
  <si>
    <t>Swaption5x5</t>
  </si>
  <si>
    <t>FinalTime</t>
  </si>
  <si>
    <t>144,632s 5,582s 11,778s -1.006% -1.102% 0.058923892375413824 0.036431916600013374</t>
  </si>
  <si>
    <t>=OBMAKE("Values"&amp;D$42;$B$7;$D$24;$C$21;$D$25;OBCALL("SensitivityMode";$B$6&amp;"$SensitivityMode";"valueOf";OBMAKE("";"String";D$42));$D$26:$D$30)</t>
  </si>
  <si>
    <t>=OBMAKE("Values"&amp;E$42;$B$7;$D$24;$C$21;$D$25;OBCALL("SensitivityMode";$B$6&amp;"$SensitivityMode";"valueOf";OBMAKE("";"String";E$42));$D$26:$D$30)</t>
  </si>
  <si>
    <t>=OBMAKE("Values"&amp;$F$42;$B$7;OBCALL("";$B$8;"getZeroVolatilityModel";$D$24);$C$21;$D$25;OBCALL("SensitivityMode";$B$6&amp;"$SensitivityMode";"valueOf";OBMAKE("";"String";C$42));$D$26:$D$30)</t>
  </si>
  <si>
    <r>
      <t xml:space="preserve">Note: This sheet requires Obba 3.1 ( </t>
    </r>
    <r>
      <rPr>
        <u/>
        <sz val="11"/>
        <color rgb="FF0000FF"/>
        <rFont val="Calibri"/>
        <family val="2"/>
      </rPr>
      <t>http://www.obba.info/</t>
    </r>
    <r>
      <rPr>
        <sz val="11"/>
        <color rgb="FF000000"/>
        <rFont val="Calibri"/>
        <family val="2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</si>
</sst>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"/>
    <numFmt numFmtId="166" formatCode="0.0"/>
    <numFmt numFmtId="167" formatCode="0.000000"/>
    <numFmt numFmtId="168" formatCode="0.0000000"/>
  </numFmts>
  <fonts count="34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8"/>
      <color rgb="FF1F497D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u/>
      <sz val="11"/>
      <color rgb="FF0000FF"/>
      <name val="Calibri"/>
      <family val="2"/>
    </font>
    <font>
      <b/>
      <i/>
      <sz val="10"/>
      <name val="Arial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i/>
      <sz val="8"/>
      <name val="Arial"/>
      <family val="2"/>
    </font>
    <font>
      <u/>
      <sz val="8"/>
      <color rgb="FF0000FF"/>
      <name val="Calibri"/>
      <family val="2"/>
    </font>
    <font>
      <sz val="8"/>
      <color rgb="FF000000"/>
      <name val="Calibri"/>
      <family val="2"/>
    </font>
    <font>
      <sz val="9"/>
      <name val="Arial"/>
      <family val="2"/>
    </font>
    <font>
      <b/>
      <i/>
      <sz val="8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10"/>
      <color rgb="FF000000"/>
      <name val="Monospace"/>
    </font>
    <font>
      <sz val="12"/>
      <color rgb="FF222222"/>
      <name val="Arial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A6A6A6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F2F2F2"/>
      </patternFill>
    </fill>
    <fill>
      <patternFill patternType="solid">
        <fgColor rgb="FFFFF200"/>
        <bgColor rgb="FFFFFF00"/>
      </patternFill>
    </fill>
    <fill>
      <patternFill patternType="solid">
        <fgColor rgb="FFB2B2B2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2B2B2"/>
      </patternFill>
    </fill>
    <fill>
      <patternFill patternType="solid">
        <fgColor rgb="FFFF0000"/>
        <bgColor rgb="FFCC0000"/>
      </patternFill>
    </fill>
    <fill>
      <patternFill patternType="solid">
        <fgColor rgb="FFA6A6A6"/>
        <bgColor rgb="FFB2B2B2"/>
      </patternFill>
    </fill>
    <fill>
      <patternFill patternType="solid">
        <fgColor rgb="FFD9D9D9"/>
        <bgColor rgb="FFDDDDDD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33" fillId="0" borderId="0" applyBorder="0" applyProtection="0"/>
    <xf numFmtId="0" fontId="4" fillId="2" borderId="1" applyProtection="0"/>
    <xf numFmtId="0" fontId="5" fillId="0" borderId="0" applyBorder="0" applyProtection="0"/>
    <xf numFmtId="0" fontId="33" fillId="0" borderId="0" applyBorder="0" applyProtection="0"/>
    <xf numFmtId="0" fontId="6" fillId="3" borderId="0" applyBorder="0" applyProtection="0"/>
    <xf numFmtId="0" fontId="7" fillId="2" borderId="0" applyBorder="0" applyProtection="0"/>
    <xf numFmtId="0" fontId="8" fillId="4" borderId="0" applyBorder="0" applyProtection="0"/>
    <xf numFmtId="0" fontId="8" fillId="0" borderId="0" applyBorder="0" applyProtection="0"/>
    <xf numFmtId="0" fontId="9" fillId="5" borderId="0" applyBorder="0" applyProtection="0"/>
    <xf numFmtId="0" fontId="10" fillId="0" borderId="0" applyBorder="0" applyProtection="0"/>
    <xf numFmtId="0" fontId="11" fillId="6" borderId="0" applyBorder="0" applyProtection="0"/>
    <xf numFmtId="0" fontId="11" fillId="7" borderId="0" applyBorder="0" applyProtection="0"/>
    <xf numFmtId="0" fontId="10" fillId="8" borderId="0" applyBorder="0" applyProtection="0"/>
    <xf numFmtId="0" fontId="12" fillId="0" borderId="0"/>
    <xf numFmtId="0" fontId="13" fillId="0" borderId="0"/>
  </cellStyleXfs>
  <cellXfs count="105">
    <xf numFmtId="0" fontId="0" fillId="0" borderId="0" xfId="0"/>
    <xf numFmtId="0" fontId="13" fillId="9" borderId="0" xfId="18" applyFill="1"/>
    <xf numFmtId="0" fontId="13" fillId="9" borderId="0" xfId="18" applyFill="1" applyAlignment="1">
      <alignment horizontal="center"/>
    </xf>
    <xf numFmtId="0" fontId="14" fillId="9" borderId="0" xfId="18" applyFont="1" applyFill="1" applyAlignment="1">
      <alignment vertical="top"/>
    </xf>
    <xf numFmtId="0" fontId="17" fillId="9" borderId="0" xfId="17" applyFont="1" applyFill="1"/>
    <xf numFmtId="0" fontId="13" fillId="9" borderId="2" xfId="18" applyFill="1" applyBorder="1"/>
    <xf numFmtId="0" fontId="13" fillId="9" borderId="0" xfId="18" applyFill="1" applyAlignment="1">
      <alignment horizontal="left"/>
    </xf>
    <xf numFmtId="0" fontId="13" fillId="9" borderId="3" xfId="18" applyFill="1" applyBorder="1"/>
    <xf numFmtId="0" fontId="13" fillId="9" borderId="0" xfId="18" applyFill="1" applyAlignment="1">
      <alignment wrapText="1"/>
    </xf>
    <xf numFmtId="0" fontId="13" fillId="10" borderId="0" xfId="18" applyFill="1"/>
    <xf numFmtId="0" fontId="13" fillId="9" borderId="0" xfId="0" applyFont="1" applyFill="1" applyAlignment="1">
      <alignment vertical="top"/>
    </xf>
    <xf numFmtId="164" fontId="13" fillId="9" borderId="0" xfId="0" applyNumberFormat="1" applyFont="1" applyFill="1" applyAlignment="1">
      <alignment vertical="top"/>
    </xf>
    <xf numFmtId="0" fontId="18" fillId="9" borderId="0" xfId="0" applyFont="1" applyFill="1" applyAlignment="1">
      <alignment vertical="top"/>
    </xf>
    <xf numFmtId="0" fontId="19" fillId="9" borderId="0" xfId="0" applyFont="1" applyFill="1" applyAlignment="1">
      <alignment vertical="top"/>
    </xf>
    <xf numFmtId="164" fontId="19" fillId="9" borderId="0" xfId="0" applyNumberFormat="1" applyFont="1" applyFill="1" applyAlignment="1">
      <alignment vertical="top"/>
    </xf>
    <xf numFmtId="0" fontId="21" fillId="9" borderId="0" xfId="0" applyFont="1" applyFill="1" applyAlignment="1">
      <alignment vertical="top"/>
    </xf>
    <xf numFmtId="0" fontId="13" fillId="9" borderId="4" xfId="0" applyFont="1" applyFill="1" applyBorder="1" applyAlignment="1">
      <alignment vertical="top"/>
    </xf>
    <xf numFmtId="164" fontId="13" fillId="9" borderId="4" xfId="0" applyNumberFormat="1" applyFont="1" applyFill="1" applyBorder="1" applyAlignment="1">
      <alignment vertical="top"/>
    </xf>
    <xf numFmtId="0" fontId="13" fillId="9" borderId="0" xfId="0" applyFont="1" applyFill="1" applyAlignment="1">
      <alignment horizontal="left" vertical="top" wrapText="1"/>
    </xf>
    <xf numFmtId="164" fontId="13" fillId="9" borderId="0" xfId="0" applyNumberFormat="1" applyFont="1" applyFill="1" applyAlignment="1">
      <alignment horizontal="left" vertical="top" wrapText="1"/>
    </xf>
    <xf numFmtId="0" fontId="13" fillId="9" borderId="0" xfId="0" applyFont="1" applyFill="1" applyAlignment="1">
      <alignment vertical="top" wrapText="1"/>
    </xf>
    <xf numFmtId="14" fontId="13" fillId="9" borderId="0" xfId="0" applyNumberFormat="1" applyFont="1" applyFill="1" applyAlignment="1">
      <alignment horizontal="left" vertical="top"/>
    </xf>
    <xf numFmtId="164" fontId="13" fillId="9" borderId="0" xfId="0" applyNumberFormat="1" applyFont="1" applyFill="1" applyAlignment="1">
      <alignment horizontal="left" vertical="top"/>
    </xf>
    <xf numFmtId="0" fontId="13" fillId="11" borderId="0" xfId="18" applyFill="1"/>
    <xf numFmtId="164" fontId="13" fillId="11" borderId="0" xfId="18" applyNumberFormat="1" applyFill="1"/>
    <xf numFmtId="164" fontId="13" fillId="9" borderId="0" xfId="0" applyNumberFormat="1" applyFont="1" applyFill="1" applyAlignment="1">
      <alignment vertical="top" wrapText="1"/>
    </xf>
    <xf numFmtId="0" fontId="13" fillId="9" borderId="5" xfId="0" applyFont="1" applyFill="1" applyBorder="1" applyAlignment="1">
      <alignment horizontal="center" vertical="top"/>
    </xf>
    <xf numFmtId="164" fontId="13" fillId="9" borderId="5" xfId="0" applyNumberFormat="1" applyFont="1" applyFill="1" applyBorder="1" applyAlignment="1">
      <alignment horizontal="center" vertical="top"/>
    </xf>
    <xf numFmtId="164" fontId="13" fillId="12" borderId="0" xfId="0" applyNumberFormat="1" applyFont="1" applyFill="1" applyAlignment="1">
      <alignment horizontal="center" vertical="top"/>
    </xf>
    <xf numFmtId="164" fontId="18" fillId="12" borderId="0" xfId="0" applyNumberFormat="1" applyFont="1" applyFill="1" applyAlignment="1">
      <alignment horizontal="center"/>
    </xf>
    <xf numFmtId="165" fontId="13" fillId="9" borderId="0" xfId="0" applyNumberFormat="1" applyFont="1" applyFill="1" applyAlignment="1">
      <alignment vertical="top"/>
    </xf>
    <xf numFmtId="166" fontId="13" fillId="9" borderId="0" xfId="0" applyNumberFormat="1" applyFont="1" applyFill="1" applyAlignment="1">
      <alignment vertical="top"/>
    </xf>
    <xf numFmtId="166" fontId="13" fillId="9" borderId="0" xfId="0" applyNumberFormat="1" applyFont="1" applyFill="1" applyAlignment="1">
      <alignment horizontal="center" vertical="top"/>
    </xf>
    <xf numFmtId="0" fontId="13" fillId="13" borderId="0" xfId="0" applyFont="1" applyFill="1" applyAlignment="1">
      <alignment vertical="top"/>
    </xf>
    <xf numFmtId="0" fontId="18" fillId="13" borderId="0" xfId="0" applyFont="1" applyFill="1" applyAlignment="1">
      <alignment vertical="top"/>
    </xf>
    <xf numFmtId="0" fontId="19" fillId="13" borderId="0" xfId="0" applyFont="1" applyFill="1" applyAlignment="1">
      <alignment vertical="top"/>
    </xf>
    <xf numFmtId="0" fontId="24" fillId="13" borderId="0" xfId="0" applyFont="1" applyFill="1" applyAlignment="1">
      <alignment vertical="top"/>
    </xf>
    <xf numFmtId="0" fontId="21" fillId="13" borderId="0" xfId="0" applyFont="1" applyFill="1" applyAlignment="1">
      <alignment vertical="top"/>
    </xf>
    <xf numFmtId="0" fontId="13" fillId="13" borderId="4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13" fillId="13" borderId="0" xfId="0" applyFont="1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166" fontId="13" fillId="13" borderId="0" xfId="0" applyNumberFormat="1" applyFont="1" applyFill="1" applyAlignment="1">
      <alignment horizontal="center" vertical="top"/>
    </xf>
    <xf numFmtId="166" fontId="13" fillId="13" borderId="0" xfId="0" applyNumberFormat="1" applyFont="1" applyFill="1" applyAlignment="1">
      <alignment vertical="top"/>
    </xf>
    <xf numFmtId="0" fontId="27" fillId="13" borderId="0" xfId="0" applyFont="1" applyFill="1" applyAlignment="1">
      <alignment vertical="top"/>
    </xf>
    <xf numFmtId="0" fontId="0" fillId="13" borderId="0" xfId="0" applyFill="1" applyAlignment="1">
      <alignment vertical="top"/>
    </xf>
    <xf numFmtId="0" fontId="28" fillId="13" borderId="0" xfId="0" applyFont="1" applyFill="1" applyAlignment="1">
      <alignment vertical="top"/>
    </xf>
    <xf numFmtId="0" fontId="27" fillId="13" borderId="4" xfId="0" applyFont="1" applyFill="1" applyBorder="1" applyAlignment="1">
      <alignment vertical="top"/>
    </xf>
    <xf numFmtId="0" fontId="27" fillId="13" borderId="0" xfId="0" applyFont="1" applyFill="1" applyAlignment="1">
      <alignment horizontal="left" vertical="top" wrapText="1"/>
    </xf>
    <xf numFmtId="0" fontId="27" fillId="13" borderId="0" xfId="0" applyFont="1" applyFill="1" applyAlignment="1">
      <alignment vertical="top" wrapText="1"/>
    </xf>
    <xf numFmtId="0" fontId="27" fillId="12" borderId="0" xfId="0" applyFont="1" applyFill="1" applyAlignment="1">
      <alignment vertical="top"/>
    </xf>
    <xf numFmtId="167" fontId="27" fillId="13" borderId="5" xfId="0" applyNumberFormat="1" applyFont="1" applyFill="1" applyBorder="1" applyAlignment="1">
      <alignment vertical="top"/>
    </xf>
    <xf numFmtId="0" fontId="27" fillId="14" borderId="0" xfId="0" applyFont="1" applyFill="1" applyAlignment="1">
      <alignment vertical="top" wrapText="1"/>
    </xf>
    <xf numFmtId="167" fontId="27" fillId="13" borderId="0" xfId="0" applyNumberFormat="1" applyFont="1" applyFill="1" applyAlignment="1">
      <alignment vertical="top"/>
    </xf>
    <xf numFmtId="0" fontId="27" fillId="15" borderId="0" xfId="0" applyFont="1" applyFill="1" applyAlignment="1">
      <alignment vertical="top"/>
    </xf>
    <xf numFmtId="0" fontId="19" fillId="12" borderId="0" xfId="0" applyFont="1" applyFill="1" applyAlignment="1">
      <alignment vertical="top"/>
    </xf>
    <xf numFmtId="0" fontId="27" fillId="7" borderId="0" xfId="0" applyFont="1" applyFill="1" applyAlignment="1">
      <alignment vertical="top"/>
    </xf>
    <xf numFmtId="0" fontId="27" fillId="7" borderId="0" xfId="0" applyFont="1" applyFill="1" applyAlignment="1" applyProtection="1">
      <alignment vertical="top" wrapText="1"/>
      <protection locked="0"/>
    </xf>
    <xf numFmtId="0" fontId="27" fillId="12" borderId="0" xfId="0" applyFont="1" applyFill="1" applyAlignment="1">
      <alignment vertical="top" wrapText="1"/>
    </xf>
    <xf numFmtId="166" fontId="27" fillId="13" borderId="0" xfId="0" applyNumberFormat="1" applyFont="1" applyFill="1" applyAlignment="1">
      <alignment horizontal="center" vertical="top"/>
    </xf>
    <xf numFmtId="166" fontId="27" fillId="13" borderId="0" xfId="0" applyNumberFormat="1" applyFont="1" applyFill="1" applyAlignment="1">
      <alignment vertical="top"/>
    </xf>
    <xf numFmtId="0" fontId="0" fillId="13" borderId="4" xfId="0" applyFill="1" applyBorder="1" applyAlignment="1">
      <alignment vertical="top"/>
    </xf>
    <xf numFmtId="0" fontId="19" fillId="13" borderId="4" xfId="0" applyFont="1" applyFill="1" applyBorder="1" applyAlignment="1">
      <alignment vertical="top"/>
    </xf>
    <xf numFmtId="0" fontId="27" fillId="16" borderId="0" xfId="0" applyFont="1" applyFill="1" applyAlignment="1">
      <alignment vertical="top" wrapText="1"/>
    </xf>
    <xf numFmtId="0" fontId="27" fillId="13" borderId="6" xfId="0" applyFont="1" applyFill="1" applyBorder="1" applyAlignment="1">
      <alignment vertical="top"/>
    </xf>
    <xf numFmtId="0" fontId="0" fillId="16" borderId="0" xfId="0" applyFill="1" applyAlignment="1">
      <alignment vertical="top"/>
    </xf>
    <xf numFmtId="0" fontId="27" fillId="13" borderId="5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9" borderId="0" xfId="0" applyFill="1" applyAlignment="1">
      <alignment vertical="top"/>
    </xf>
    <xf numFmtId="0" fontId="24" fillId="9" borderId="0" xfId="0" applyFont="1" applyFill="1" applyAlignment="1">
      <alignment vertical="top"/>
    </xf>
    <xf numFmtId="0" fontId="29" fillId="9" borderId="0" xfId="0" applyFont="1" applyFill="1" applyAlignment="1">
      <alignment vertical="top"/>
    </xf>
    <xf numFmtId="0" fontId="18" fillId="9" borderId="4" xfId="0" applyFont="1" applyFill="1" applyBorder="1" applyAlignment="1">
      <alignment vertical="top"/>
    </xf>
    <xf numFmtId="0" fontId="13" fillId="12" borderId="0" xfId="0" applyFont="1" applyFill="1" applyAlignment="1">
      <alignment horizontal="center" vertical="top"/>
    </xf>
    <xf numFmtId="0" fontId="13" fillId="9" borderId="5" xfId="0" applyFont="1" applyFill="1" applyBorder="1" applyAlignment="1">
      <alignment vertical="top"/>
    </xf>
    <xf numFmtId="0" fontId="18" fillId="9" borderId="5" xfId="0" applyFont="1" applyFill="1" applyBorder="1" applyAlignment="1">
      <alignment vertical="top"/>
    </xf>
    <xf numFmtId="0" fontId="13" fillId="9" borderId="0" xfId="0" applyFont="1" applyFill="1" applyAlignment="1">
      <alignment horizontal="left" vertical="top"/>
    </xf>
    <xf numFmtId="0" fontId="18" fillId="9" borderId="0" xfId="0" applyFont="1" applyFill="1" applyAlignment="1">
      <alignment vertical="top" wrapText="1"/>
    </xf>
    <xf numFmtId="0" fontId="13" fillId="9" borderId="0" xfId="0" applyFont="1" applyFill="1" applyAlignment="1">
      <alignment horizontal="center" vertical="top"/>
    </xf>
    <xf numFmtId="0" fontId="13" fillId="9" borderId="7" xfId="0" applyFont="1" applyFill="1" applyBorder="1" applyAlignment="1">
      <alignment vertical="top"/>
    </xf>
    <xf numFmtId="0" fontId="13" fillId="9" borderId="8" xfId="0" applyFont="1" applyFill="1" applyBorder="1" applyAlignment="1">
      <alignment vertical="top"/>
    </xf>
    <xf numFmtId="0" fontId="13" fillId="9" borderId="9" xfId="0" applyFont="1" applyFill="1" applyBorder="1" applyAlignment="1">
      <alignment vertical="top"/>
    </xf>
    <xf numFmtId="0" fontId="13" fillId="9" borderId="10" xfId="0" applyFont="1" applyFill="1" applyBorder="1" applyAlignment="1">
      <alignment vertical="top"/>
    </xf>
    <xf numFmtId="0" fontId="13" fillId="9" borderId="11" xfId="0" applyFont="1" applyFill="1" applyBorder="1" applyAlignment="1">
      <alignment vertical="top"/>
    </xf>
    <xf numFmtId="0" fontId="13" fillId="9" borderId="11" xfId="0" applyFont="1" applyFill="1" applyBorder="1" applyAlignment="1">
      <alignment horizontal="center" vertical="top"/>
    </xf>
    <xf numFmtId="0" fontId="13" fillId="9" borderId="12" xfId="0" applyFont="1" applyFill="1" applyBorder="1" applyAlignment="1">
      <alignment vertical="top"/>
    </xf>
    <xf numFmtId="0" fontId="13" fillId="9" borderId="13" xfId="0" applyFont="1" applyFill="1" applyBorder="1" applyAlignment="1">
      <alignment vertical="top"/>
    </xf>
    <xf numFmtId="164" fontId="18" fillId="9" borderId="0" xfId="0" applyNumberFormat="1" applyFont="1" applyFill="1" applyAlignment="1">
      <alignment vertical="top"/>
    </xf>
    <xf numFmtId="164" fontId="13" fillId="9" borderId="5" xfId="0" applyNumberFormat="1" applyFont="1" applyFill="1" applyBorder="1" applyAlignment="1">
      <alignment vertical="top"/>
    </xf>
    <xf numFmtId="164" fontId="13" fillId="9" borderId="10" xfId="0" applyNumberFormat="1" applyFont="1" applyFill="1" applyBorder="1" applyAlignment="1">
      <alignment vertical="top"/>
    </xf>
    <xf numFmtId="164" fontId="30" fillId="9" borderId="10" xfId="0" applyNumberFormat="1" applyFont="1" applyFill="1" applyBorder="1" applyAlignment="1">
      <alignment vertical="top"/>
    </xf>
    <xf numFmtId="164" fontId="13" fillId="9" borderId="7" xfId="0" applyNumberFormat="1" applyFont="1" applyFill="1" applyBorder="1" applyAlignment="1">
      <alignment vertical="top"/>
    </xf>
    <xf numFmtId="164" fontId="13" fillId="9" borderId="8" xfId="0" applyNumberFormat="1" applyFont="1" applyFill="1" applyBorder="1" applyAlignment="1">
      <alignment vertical="top"/>
    </xf>
    <xf numFmtId="164" fontId="13" fillId="9" borderId="0" xfId="0" applyNumberFormat="1" applyFont="1" applyFill="1" applyAlignment="1">
      <alignment horizontal="center" vertical="top"/>
    </xf>
    <xf numFmtId="168" fontId="13" fillId="9" borderId="0" xfId="0" applyNumberFormat="1" applyFont="1" applyFill="1" applyAlignment="1">
      <alignment vertical="top"/>
    </xf>
    <xf numFmtId="168" fontId="13" fillId="9" borderId="10" xfId="0" applyNumberFormat="1" applyFont="1" applyFill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31" fillId="0" borderId="0" xfId="0" applyFont="1"/>
    <xf numFmtId="0" fontId="32" fillId="0" borderId="0" xfId="0" applyFont="1"/>
    <xf numFmtId="0" fontId="0" fillId="17" borderId="0" xfId="0" applyFill="1"/>
    <xf numFmtId="0" fontId="31" fillId="17" borderId="0" xfId="0" applyFont="1" applyFill="1"/>
    <xf numFmtId="0" fontId="27" fillId="13" borderId="0" xfId="0" applyFont="1" applyFill="1" applyAlignment="1" applyProtection="1">
      <alignment vertical="top" wrapText="1"/>
      <protection locked="0"/>
    </xf>
    <xf numFmtId="164" fontId="13" fillId="9" borderId="10" xfId="0" quotePrefix="1" applyNumberFormat="1" applyFont="1" applyFill="1" applyBorder="1" applyAlignment="1">
      <alignment vertical="top"/>
    </xf>
    <xf numFmtId="164" fontId="13" fillId="9" borderId="14" xfId="0" quotePrefix="1" applyNumberFormat="1" applyFont="1" applyFill="1" applyBorder="1" applyAlignment="1">
      <alignment vertical="top"/>
    </xf>
    <xf numFmtId="164" fontId="13" fillId="9" borderId="0" xfId="0" quotePrefix="1" applyNumberFormat="1" applyFont="1" applyFill="1" applyAlignment="1">
      <alignment vertical="top"/>
    </xf>
  </cellXfs>
  <cellStyles count="19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xr:uid="{00000000-0005-0000-0000-000004000000}"/>
    <cellStyle name="Erklärender Text 2" xfId="17" xr:uid="{00000000-0005-0000-0000-000005000000}"/>
    <cellStyle name="Error" xfId="12" xr:uid="{00000000-0005-0000-0000-000006000000}"/>
    <cellStyle name="Footnote" xfId="6" xr:uid="{00000000-0005-0000-0000-000007000000}"/>
    <cellStyle name="Good" xfId="8" xr:uid="{00000000-0005-0000-0000-000008000000}"/>
    <cellStyle name="Heading" xfId="1" xr:uid="{00000000-0005-0000-0000-000009000000}"/>
    <cellStyle name="Heading 1" xfId="2" xr:uid="{00000000-0005-0000-0000-00000A000000}"/>
    <cellStyle name="Heading 2" xfId="3" xr:uid="{00000000-0005-0000-0000-00000B000000}"/>
    <cellStyle name="Neutral" xfId="9" xr:uid="{00000000-0005-0000-0000-00000C000000}"/>
    <cellStyle name="Normal" xfId="0" builtinId="0"/>
    <cellStyle name="Note" xfId="5" xr:uid="{00000000-0005-0000-0000-00000D000000}"/>
    <cellStyle name="Standard 2" xfId="18" xr:uid="{00000000-0005-0000-0000-00000F000000}"/>
    <cellStyle name="Status" xfId="7" xr:uid="{00000000-0005-0000-0000-000010000000}"/>
    <cellStyle name="Text" xfId="4" xr:uid="{00000000-0005-0000-0000-000011000000}"/>
    <cellStyle name="Warning" xfId="11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B2B2B2"/>
      <rgbColor rgb="FF993366"/>
      <rgbColor rgb="FFFFFFCC"/>
      <rgbColor rgb="FFEEEEEE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ED7D31"/>
      <rgbColor rgb="FF595959"/>
      <rgbColor rgb="FFA6A6A6"/>
      <rgbColor rgb="FF003366"/>
      <rgbColor rgb="FF5B9BD5"/>
      <rgbColor rgb="FF003300"/>
      <rgbColor rgb="FF222222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>
        <c:manualLayout>
          <c:layoutTarget val="inner"/>
          <c:xMode val="edge"/>
          <c:yMode val="edge"/>
          <c:x val="0.104891520983999"/>
          <c:y val="0.137635881194899"/>
          <c:w val="0.86612379705028197"/>
          <c:h val="0.72019173157579397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'SIMM-Analysis'!$G$44:$G$244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4-4A4D-AB94-16722CFBB53B}"/>
            </c:ext>
          </c:extLst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'SIMM-Analysis'!$H$44:$H$244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4-4A4D-AB94-16722CFB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5104"/>
        <c:axId val="229505664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'SIMM-Analysis'!$C$44:$C$244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4-4A4D-AB94-16722CFBB53B}"/>
            </c:ext>
          </c:extLst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'SIMM-Analysis'!$I$44:$I$244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4-4A4D-AB94-16722CFBB53B}"/>
            </c:ext>
          </c:extLst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'SIMM-Analysis'!$J$44:$J$244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C4-4A4D-AB94-16722CFBB53B}"/>
            </c:ext>
          </c:extLst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'SIMM-Analysis'!$K$44:$K$244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C4-4A4D-AB94-16722CFBB53B}"/>
            </c:ext>
          </c:extLst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'SIMM-Analysis'!$L$44:$L$244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C4-4A4D-AB94-16722CFBB53B}"/>
            </c:ext>
          </c:extLst>
        </c:ser>
        <c:ser>
          <c:idx val="7"/>
          <c:order val="7"/>
          <c:tx>
            <c:strRef>
              <c:f>'SIMM-Analysis'!$C$41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'SIMM-Analysis'!$C$44:$C$244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C4-4A4D-AB94-16722CFB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29506224"/>
        <c:axId val="229506784"/>
      </c:lineChart>
      <c:catAx>
        <c:axId val="2295051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9373647648331598"/>
              <c:y val="0.93041766518315705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29505664"/>
        <c:crossesAt val="0"/>
        <c:auto val="1"/>
        <c:lblAlgn val="ctr"/>
        <c:lblOffset val="100"/>
        <c:noMultiLvlLbl val="1"/>
      </c:catAx>
      <c:valAx>
        <c:axId val="2295056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29505104"/>
        <c:crosses val="autoZero"/>
        <c:crossBetween val="between"/>
      </c:valAx>
      <c:catAx>
        <c:axId val="229506224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9373647648331598"/>
              <c:y val="0.93041766518315705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1"/>
        <c:majorTickMark val="none"/>
        <c:minorTickMark val="none"/>
        <c:tickLblPos val="nextTo"/>
        <c:crossAx val="229506784"/>
        <c:crossesAt val="0"/>
        <c:auto val="1"/>
        <c:lblAlgn val="ctr"/>
        <c:lblOffset val="100"/>
        <c:noMultiLvlLbl val="1"/>
      </c:catAx>
      <c:valAx>
        <c:axId val="229506784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295062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(Multi-Cancelable)</a:t>
            </a:r>
          </a:p>
        </c:rich>
      </c:tx>
      <c:layout>
        <c:manualLayout>
          <c:xMode val="edge"/>
          <c:yMode val="edge"/>
          <c:x val="0.236027319294252"/>
          <c:y val="3.06035219695674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0-44E3-B079-4C0B016130EF}"/>
            </c:ext>
          </c:extLst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0-44E3-B079-4C0B01613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521056"/>
        <c:axId val="2715216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0-44E3-B079-4C0B016130EF}"/>
            </c:ext>
          </c:extLst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0-44E3-B079-4C0B016130EF}"/>
            </c:ext>
          </c:extLst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0-44E3-B079-4C0B016130EF}"/>
            </c:ext>
          </c:extLst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00-44E3-B079-4C0B016130EF}"/>
            </c:ext>
          </c:extLst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00-44E3-B079-4C0B016130EF}"/>
            </c:ext>
          </c:extLst>
        </c:ser>
        <c:ser>
          <c:idx val="7"/>
          <c:order val="7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3.9272280119706102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00-44E3-B079-4C0B01613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1522176"/>
        <c:axId val="271522736"/>
      </c:lineChart>
      <c:catAx>
        <c:axId val="2715210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476949345475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1521616"/>
        <c:crosses val="autoZero"/>
        <c:auto val="1"/>
        <c:lblAlgn val="ctr"/>
        <c:lblOffset val="100"/>
        <c:noMultiLvlLbl val="1"/>
      </c:catAx>
      <c:valAx>
        <c:axId val="2715216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1521056"/>
        <c:crosses val="autoZero"/>
        <c:crossBetween val="between"/>
      </c:valAx>
      <c:catAx>
        <c:axId val="271522176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476949345475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1522736"/>
        <c:crosses val="autoZero"/>
        <c:auto val="1"/>
        <c:lblAlgn val="ctr"/>
        <c:lblOffset val="100"/>
        <c:noMultiLvlLbl val="1"/>
      </c:catAx>
      <c:valAx>
        <c:axId val="271522736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152217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8Y x 6Y Swaption with Physical Delivery </a:t>
            </a:r>
          </a:p>
        </c:rich>
      </c:tx>
      <c:layout>
        <c:manualLayout>
          <c:xMode val="edge"/>
          <c:yMode val="edge"/>
          <c:x val="0.143670309653916"/>
          <c:y val="3.06035219695674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F-45CC-9559-CD1C5BE05E68}"/>
            </c:ext>
          </c:extLst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F-45CC-9559-CD1C5BE0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29456"/>
        <c:axId val="2676300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BF-45CC-9559-CD1C5BE05E68}"/>
            </c:ext>
          </c:extLst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2.2146131959110398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BF-45CC-9559-CD1C5BE05E68}"/>
            </c:ext>
          </c:extLst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BF-45CC-9559-CD1C5BE05E68}"/>
            </c:ext>
          </c:extLst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BF-45CC-9559-CD1C5BE05E68}"/>
            </c:ext>
          </c:extLst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0.98649309503748694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BF-45CC-9559-CD1C5BE05E68}"/>
            </c:ext>
          </c:extLst>
        </c:ser>
        <c:ser>
          <c:idx val="7"/>
          <c:order val="7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BF-45CC-9559-CD1C5BE05E68}"/>
            </c:ext>
          </c:extLst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BF-45CC-9559-CD1C5BE0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3281424"/>
        <c:axId val="273281984"/>
      </c:lineChart>
      <c:catAx>
        <c:axId val="2676294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67630016"/>
        <c:crosses val="autoZero"/>
        <c:auto val="1"/>
        <c:lblAlgn val="ctr"/>
        <c:lblOffset val="100"/>
        <c:noMultiLvlLbl val="1"/>
      </c:catAx>
      <c:valAx>
        <c:axId val="267630016"/>
        <c:scaling>
          <c:orientation val="minMax"/>
          <c:max val="3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67629456"/>
        <c:crosses val="autoZero"/>
        <c:crossBetween val="between"/>
      </c:valAx>
      <c:catAx>
        <c:axId val="273281424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3281984"/>
        <c:crosses val="autoZero"/>
        <c:auto val="1"/>
        <c:lblAlgn val="ctr"/>
        <c:lblOffset val="100"/>
        <c:noMultiLvlLbl val="1"/>
      </c:catAx>
      <c:valAx>
        <c:axId val="273281984"/>
        <c:scaling>
          <c:orientation val="minMax"/>
          <c:max val="3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32814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8-443C-A5E5-080B6411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3284784"/>
        <c:axId val="273285344"/>
      </c:lineChart>
      <c:catAx>
        <c:axId val="27328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73285344"/>
        <c:crosses val="autoZero"/>
        <c:auto val="1"/>
        <c:lblAlgn val="ctr"/>
        <c:lblOffset val="100"/>
        <c:noMultiLvlLbl val="1"/>
      </c:catAx>
      <c:valAx>
        <c:axId val="2732853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732847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Multi-Cancelable
(at 8Y, 10Y, 12Y, 14Y, 16Y)</a:t>
            </a:r>
          </a:p>
        </c:rich>
      </c:tx>
      <c:layout>
        <c:manualLayout>
          <c:xMode val="edge"/>
          <c:yMode val="edge"/>
          <c:x val="0.207194899817851"/>
          <c:y val="3.710035903573259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9-4FCD-A4AA-C0D99CC861CF}"/>
            </c:ext>
          </c:extLst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9-4FCD-A4AA-C0D99CC86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60192"/>
        <c:axId val="273360752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9-4FCD-A4AA-C0D99CC861CF}"/>
            </c:ext>
          </c:extLst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9-4FCD-A4AA-C0D99CC861CF}"/>
            </c:ext>
          </c:extLst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9-4FCD-A4AA-C0D99CC861CF}"/>
            </c:ext>
          </c:extLst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69-4FCD-A4AA-C0D99CC861CF}"/>
            </c:ext>
          </c:extLst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69-4FCD-A4AA-C0D99CC861CF}"/>
            </c:ext>
          </c:extLst>
        </c:ser>
        <c:ser>
          <c:idx val="7"/>
          <c:order val="7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69-4FCD-A4AA-C0D99CC861CF}"/>
            </c:ext>
          </c:extLst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69-4FCD-A4AA-C0D99CC861CF}"/>
            </c:ext>
          </c:extLst>
        </c:ser>
        <c:ser>
          <c:idx val="9"/>
          <c:order val="9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69-4FCD-A4AA-C0D99CC861CF}"/>
            </c:ext>
          </c:extLst>
        </c:ser>
        <c:ser>
          <c:idx val="10"/>
          <c:order val="10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69-4FCD-A4AA-C0D99CC861CF}"/>
            </c:ext>
          </c:extLst>
        </c:ser>
        <c:ser>
          <c:idx val="11"/>
          <c:order val="11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69-4FCD-A4AA-C0D99CC86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3361312"/>
        <c:axId val="273361872"/>
      </c:lineChart>
      <c:catAx>
        <c:axId val="2733601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3360752"/>
        <c:crosses val="autoZero"/>
        <c:auto val="1"/>
        <c:lblAlgn val="ctr"/>
        <c:lblOffset val="100"/>
        <c:noMultiLvlLbl val="1"/>
      </c:catAx>
      <c:valAx>
        <c:axId val="2733607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3360192"/>
        <c:crosses val="autoZero"/>
        <c:crossBetween val="between"/>
      </c:valAx>
      <c:catAx>
        <c:axId val="273361312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3361872"/>
        <c:crosses val="autoZero"/>
        <c:auto val="1"/>
        <c:lblAlgn val="ctr"/>
        <c:lblOffset val="100"/>
        <c:noMultiLvlLbl val="1"/>
      </c:catAx>
      <c:valAx>
        <c:axId val="273361872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336131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Multi-Callable
(at 8Y, 10Y, 12Y, 14Y, 16Y)</a:t>
            </a:r>
          </a:p>
        </c:rich>
      </c:tx>
      <c:layout>
        <c:manualLayout>
          <c:xMode val="edge"/>
          <c:yMode val="edge"/>
          <c:x val="0.20691029143897999"/>
          <c:y val="3.7174427782162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73885249783"/>
          <c:w val="0.86640482695810594"/>
          <c:h val="0.65132980822350295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B-4890-A927-CBC700228D99}"/>
            </c:ext>
          </c:extLst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B-4890-A927-CBC70022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12256"/>
        <c:axId val="2742128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2B-4890-A927-CBC700228D99}"/>
            </c:ext>
          </c:extLst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2B-4890-A927-CBC700228D99}"/>
            </c:ext>
          </c:extLst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2B-4890-A927-CBC700228D99}"/>
            </c:ext>
          </c:extLst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2B-4890-A927-CBC700228D99}"/>
            </c:ext>
          </c:extLst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2B-4890-A927-CBC700228D99}"/>
            </c:ext>
          </c:extLst>
        </c:ser>
        <c:ser>
          <c:idx val="7"/>
          <c:order val="7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2B-4890-A927-CBC700228D99}"/>
            </c:ext>
          </c:extLst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2B-4890-A927-CBC700228D99}"/>
            </c:ext>
          </c:extLst>
        </c:ser>
        <c:ser>
          <c:idx val="9"/>
          <c:order val="9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F2B-4890-A927-CBC700228D99}"/>
            </c:ext>
          </c:extLst>
        </c:ser>
        <c:ser>
          <c:idx val="10"/>
          <c:order val="10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bubble3D val="0"/>
            <c:spPr>
              <a:ln w="28440">
                <a:solidFill>
                  <a:srgbClr val="5B9BD5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B-8F2B-4890-A927-CBC700228D9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8F2B-4890-A927-CBC700228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2B-4890-A927-CBC700228D99}"/>
            </c:ext>
          </c:extLst>
        </c:ser>
        <c:ser>
          <c:idx val="11"/>
          <c:order val="11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F2B-4890-A927-CBC700228D99}"/>
            </c:ext>
          </c:extLst>
        </c:ser>
        <c:ser>
          <c:idx val="12"/>
          <c:order val="12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F2B-4890-A927-CBC70022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4213376"/>
        <c:axId val="274213936"/>
      </c:lineChart>
      <c:catAx>
        <c:axId val="2742122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709550118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4212816"/>
        <c:crosses val="autoZero"/>
        <c:auto val="1"/>
        <c:lblAlgn val="ctr"/>
        <c:lblOffset val="100"/>
        <c:noMultiLvlLbl val="1"/>
      </c:catAx>
      <c:valAx>
        <c:axId val="2742128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4212256"/>
        <c:crosses val="autoZero"/>
        <c:crossBetween val="between"/>
      </c:valAx>
      <c:catAx>
        <c:axId val="274213376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709550118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4213936"/>
        <c:crosses val="autoZero"/>
        <c:auto val="1"/>
        <c:lblAlgn val="ctr"/>
        <c:lblOffset val="100"/>
        <c:noMultiLvlLbl val="1"/>
      </c:catAx>
      <c:valAx>
        <c:axId val="274213936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421337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(Multi-Callable) with Exercise 10Y, 12Y, 14Y, 16Y</a:t>
            </a:r>
          </a:p>
        </c:rich>
      </c:tx>
      <c:layout>
        <c:manualLayout>
          <c:xMode val="edge"/>
          <c:yMode val="edge"/>
          <c:x val="0.12503907471084699"/>
          <c:y val="3.6910165282178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84630613733"/>
          <c:y val="0.158431103879421"/>
          <c:w val="0.84370115661144096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0070C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  <c:pt idx="181">
                  <c:v>0.60337268378447695</c:v>
                </c:pt>
                <c:pt idx="182">
                  <c:v>0.60715063292557503</c:v>
                </c:pt>
                <c:pt idx="183">
                  <c:v>0.60377031572403095</c:v>
                </c:pt>
                <c:pt idx="184">
                  <c:v>0.54024958075734397</c:v>
                </c:pt>
                <c:pt idx="185">
                  <c:v>0.48587981270856501</c:v>
                </c:pt>
                <c:pt idx="186">
                  <c:v>0.50122288720226504</c:v>
                </c:pt>
                <c:pt idx="187">
                  <c:v>0.53161577732220999</c:v>
                </c:pt>
                <c:pt idx="188">
                  <c:v>0.49155696315408698</c:v>
                </c:pt>
                <c:pt idx="189">
                  <c:v>0.433333122444367</c:v>
                </c:pt>
                <c:pt idx="190">
                  <c:v>0.36468853307205601</c:v>
                </c:pt>
                <c:pt idx="191">
                  <c:v>0.373732395486021</c:v>
                </c:pt>
                <c:pt idx="192">
                  <c:v>0.378209222198784</c:v>
                </c:pt>
                <c:pt idx="193">
                  <c:v>0.40436413313020803</c:v>
                </c:pt>
                <c:pt idx="194">
                  <c:v>0.29595492125721901</c:v>
                </c:pt>
                <c:pt idx="195">
                  <c:v>0.203721754479431</c:v>
                </c:pt>
                <c:pt idx="196">
                  <c:v>0.23596827848697399</c:v>
                </c:pt>
                <c:pt idx="197">
                  <c:v>0.33819036688487097</c:v>
                </c:pt>
                <c:pt idx="198">
                  <c:v>0.22710396145110501</c:v>
                </c:pt>
                <c:pt idx="199">
                  <c:v>5.92162140318757E-2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2-42FD-B449-7635441F7B2C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  <c:pt idx="181">
                  <c:v>0.51189856041721704</c:v>
                </c:pt>
                <c:pt idx="182">
                  <c:v>0.49090954761868699</c:v>
                </c:pt>
                <c:pt idx="183">
                  <c:v>0.46965862017605597</c:v>
                </c:pt>
                <c:pt idx="184">
                  <c:v>0.44909517163190599</c:v>
                </c:pt>
                <c:pt idx="185">
                  <c:v>0.42787637788620803</c:v>
                </c:pt>
                <c:pt idx="186">
                  <c:v>0.40696370760880701</c:v>
                </c:pt>
                <c:pt idx="187">
                  <c:v>0.38561319930631499</c:v>
                </c:pt>
                <c:pt idx="188">
                  <c:v>0.36304206490912899</c:v>
                </c:pt>
                <c:pt idx="189">
                  <c:v>0.33967050368271501</c:v>
                </c:pt>
                <c:pt idx="190">
                  <c:v>0.31601544045987201</c:v>
                </c:pt>
                <c:pt idx="191">
                  <c:v>0.28187915387762202</c:v>
                </c:pt>
                <c:pt idx="192">
                  <c:v>0.252666663838294</c:v>
                </c:pt>
                <c:pt idx="193">
                  <c:v>0.22531649599128101</c:v>
                </c:pt>
                <c:pt idx="194">
                  <c:v>0.19985606163533201</c:v>
                </c:pt>
                <c:pt idx="195">
                  <c:v>0.17341043903230799</c:v>
                </c:pt>
                <c:pt idx="196">
                  <c:v>0.14195467429453801</c:v>
                </c:pt>
                <c:pt idx="197">
                  <c:v>0.11682058855178799</c:v>
                </c:pt>
                <c:pt idx="198">
                  <c:v>8.3889252726797495E-2</c:v>
                </c:pt>
                <c:pt idx="199">
                  <c:v>4.1346602184856397E-2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2-42FD-B449-7635441F7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4218416"/>
        <c:axId val="275768288"/>
      </c:lineChart>
      <c:catAx>
        <c:axId val="274218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35969573825154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5768288"/>
        <c:crosses val="autoZero"/>
        <c:auto val="1"/>
        <c:lblAlgn val="ctr"/>
        <c:lblOffset val="100"/>
        <c:noMultiLvlLbl val="1"/>
      </c:catAx>
      <c:valAx>
        <c:axId val="2757682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6.6687506512451804E-3"/>
              <c:y val="0.166138562987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4218416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3150984682713303"/>
          <c:y val="0.92121264023293703"/>
          <c:w val="0.30266242901057699"/>
          <c:h val="7.8708461801986998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10Y x 8Y Swaption</a:t>
            </a:r>
          </a:p>
        </c:rich>
      </c:tx>
      <c:layout>
        <c:manualLayout>
          <c:xMode val="edge"/>
          <c:yMode val="edge"/>
          <c:x val="0.21797343058088001"/>
          <c:y val="3.4084096942707899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1-4411-A3A3-A20A369ACF50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1-4411-A3A3-A20A369AC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5771088"/>
        <c:axId val="275771648"/>
      </c:lineChart>
      <c:catAx>
        <c:axId val="275771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256837718155802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5771648"/>
        <c:crosses val="autoZero"/>
        <c:auto val="1"/>
        <c:lblAlgn val="ctr"/>
        <c:lblOffset val="100"/>
        <c:noMultiLvlLbl val="1"/>
      </c:catAx>
      <c:valAx>
        <c:axId val="27577164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5.10549622297473E-3"/>
              <c:y val="0.173417829922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577108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8541286793435803"/>
          <c:y val="0.914361565470583"/>
          <c:w val="0.30087527352297599"/>
          <c:h val="7.6481671805412793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(Multi-Cancelable) with Exercise 10Y, 12Y, 14Y, 16Y</a:t>
            </a:r>
          </a:p>
        </c:rich>
      </c:tx>
      <c:layout>
        <c:manualLayout>
          <c:xMode val="edge"/>
          <c:yMode val="edge"/>
          <c:x val="0.15149778588174001"/>
          <c:y val="3.6910165282178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1.4293829742647199</c:v>
                </c:pt>
                <c:pt idx="1">
                  <c:v>1.4621628068263</c:v>
                </c:pt>
                <c:pt idx="2">
                  <c:v>1.4437329461750299</c:v>
                </c:pt>
                <c:pt idx="3">
                  <c:v>1.4404087945569899</c:v>
                </c:pt>
                <c:pt idx="4">
                  <c:v>1.43784420936574</c:v>
                </c:pt>
                <c:pt idx="5">
                  <c:v>1.4368864313427401</c:v>
                </c:pt>
                <c:pt idx="6">
                  <c:v>1.4365916807563099</c:v>
                </c:pt>
                <c:pt idx="7">
                  <c:v>1.4388063690317501</c:v>
                </c:pt>
                <c:pt idx="8">
                  <c:v>1.4369698556444299</c:v>
                </c:pt>
                <c:pt idx="9">
                  <c:v>1.4348453102299299</c:v>
                </c:pt>
                <c:pt idx="10">
                  <c:v>1.43592308145381</c:v>
                </c:pt>
                <c:pt idx="11">
                  <c:v>1.43766680696231</c:v>
                </c:pt>
                <c:pt idx="12">
                  <c:v>1.4377396528680899</c:v>
                </c:pt>
                <c:pt idx="13">
                  <c:v>1.4399184233721101</c:v>
                </c:pt>
                <c:pt idx="14">
                  <c:v>1.4392987807870099</c:v>
                </c:pt>
                <c:pt idx="15">
                  <c:v>1.44110100768019</c:v>
                </c:pt>
                <c:pt idx="16">
                  <c:v>1.44393784123297</c:v>
                </c:pt>
                <c:pt idx="17">
                  <c:v>1.4498505898784699</c:v>
                </c:pt>
                <c:pt idx="18">
                  <c:v>1.4470782093562</c:v>
                </c:pt>
                <c:pt idx="19">
                  <c:v>1.4494904855205499</c:v>
                </c:pt>
                <c:pt idx="20">
                  <c:v>1.4522873775560801</c:v>
                </c:pt>
                <c:pt idx="21">
                  <c:v>1.45362176522145</c:v>
                </c:pt>
                <c:pt idx="22">
                  <c:v>1.4571287109603801</c:v>
                </c:pt>
                <c:pt idx="23">
                  <c:v>1.4575265578488901</c:v>
                </c:pt>
                <c:pt idx="24">
                  <c:v>1.45968651312978</c:v>
                </c:pt>
                <c:pt idx="25">
                  <c:v>1.4623460984502299</c:v>
                </c:pt>
                <c:pt idx="26">
                  <c:v>1.46570924975515</c:v>
                </c:pt>
                <c:pt idx="27">
                  <c:v>1.4683573348129899</c:v>
                </c:pt>
                <c:pt idx="28">
                  <c:v>1.4694076283470201</c:v>
                </c:pt>
                <c:pt idx="29">
                  <c:v>1.47017653266204</c:v>
                </c:pt>
                <c:pt idx="30">
                  <c:v>1.47424259366593</c:v>
                </c:pt>
                <c:pt idx="31">
                  <c:v>1.47651473253457</c:v>
                </c:pt>
                <c:pt idx="32">
                  <c:v>1.4795944837280599</c:v>
                </c:pt>
                <c:pt idx="33">
                  <c:v>1.4846941084513099</c:v>
                </c:pt>
                <c:pt idx="34">
                  <c:v>1.4817602061617099</c:v>
                </c:pt>
                <c:pt idx="35">
                  <c:v>1.4852815124404299</c:v>
                </c:pt>
                <c:pt idx="36">
                  <c:v>1.4889352023186899</c:v>
                </c:pt>
                <c:pt idx="37">
                  <c:v>1.4934173840098</c:v>
                </c:pt>
                <c:pt idx="38">
                  <c:v>1.490865587362</c:v>
                </c:pt>
                <c:pt idx="39">
                  <c:v>1.49389551518609</c:v>
                </c:pt>
                <c:pt idx="40">
                  <c:v>1.4997858686291901</c:v>
                </c:pt>
                <c:pt idx="41">
                  <c:v>1.50194851955694</c:v>
                </c:pt>
                <c:pt idx="42">
                  <c:v>1.50412917350084</c:v>
                </c:pt>
                <c:pt idx="43">
                  <c:v>1.5135481045956201</c:v>
                </c:pt>
                <c:pt idx="44">
                  <c:v>1.5087717566104799</c:v>
                </c:pt>
                <c:pt idx="45">
                  <c:v>1.5125029105705301</c:v>
                </c:pt>
                <c:pt idx="46">
                  <c:v>1.5135019946375601</c:v>
                </c:pt>
                <c:pt idx="47">
                  <c:v>1.51726015296226</c:v>
                </c:pt>
                <c:pt idx="48">
                  <c:v>1.50655121627823</c:v>
                </c:pt>
                <c:pt idx="49">
                  <c:v>1.51269874913401</c:v>
                </c:pt>
                <c:pt idx="50">
                  <c:v>1.5251255791879099</c:v>
                </c:pt>
                <c:pt idx="51">
                  <c:v>1.5262302652737001</c:v>
                </c:pt>
                <c:pt idx="52">
                  <c:v>1.5276501355557599</c:v>
                </c:pt>
                <c:pt idx="53">
                  <c:v>1.55196075594542</c:v>
                </c:pt>
                <c:pt idx="54">
                  <c:v>1.5599461185786601</c:v>
                </c:pt>
                <c:pt idx="55">
                  <c:v>1.5741775837930101</c:v>
                </c:pt>
                <c:pt idx="56">
                  <c:v>1.5835450182417401</c:v>
                </c:pt>
                <c:pt idx="57">
                  <c:v>1.6021094456845799</c:v>
                </c:pt>
                <c:pt idx="58">
                  <c:v>1.6011447622925301</c:v>
                </c:pt>
                <c:pt idx="59">
                  <c:v>1.6076493965887499</c:v>
                </c:pt>
                <c:pt idx="60">
                  <c:v>1.6190856348406499</c:v>
                </c:pt>
                <c:pt idx="61">
                  <c:v>1.6261336065931</c:v>
                </c:pt>
                <c:pt idx="62">
                  <c:v>1.6269746999769199</c:v>
                </c:pt>
                <c:pt idx="63">
                  <c:v>1.6386444370215101</c:v>
                </c:pt>
                <c:pt idx="64">
                  <c:v>1.6456331440018399</c:v>
                </c:pt>
                <c:pt idx="65">
                  <c:v>1.65547072046594</c:v>
                </c:pt>
                <c:pt idx="66">
                  <c:v>1.6591884023539101</c:v>
                </c:pt>
                <c:pt idx="67">
                  <c:v>1.66806404259805</c:v>
                </c:pt>
                <c:pt idx="68">
                  <c:v>1.67086832630322</c:v>
                </c:pt>
                <c:pt idx="69">
                  <c:v>1.6777917071652</c:v>
                </c:pt>
                <c:pt idx="70">
                  <c:v>1.6933379298855999</c:v>
                </c:pt>
                <c:pt idx="71">
                  <c:v>1.69680316192131</c:v>
                </c:pt>
                <c:pt idx="72">
                  <c:v>1.6961743981394199</c:v>
                </c:pt>
                <c:pt idx="73">
                  <c:v>1.70587223662091</c:v>
                </c:pt>
                <c:pt idx="74">
                  <c:v>1.7087302606749599</c:v>
                </c:pt>
                <c:pt idx="75">
                  <c:v>1.7224853918665399</c:v>
                </c:pt>
                <c:pt idx="76">
                  <c:v>1.7267983503967601</c:v>
                </c:pt>
                <c:pt idx="77">
                  <c:v>1.73538477420604</c:v>
                </c:pt>
                <c:pt idx="78">
                  <c:v>1.7389162831020399</c:v>
                </c:pt>
                <c:pt idx="79">
                  <c:v>1.7425023333324401</c:v>
                </c:pt>
                <c:pt idx="80">
                  <c:v>1.75167890104607</c:v>
                </c:pt>
                <c:pt idx="81">
                  <c:v>1.7528518954857399</c:v>
                </c:pt>
                <c:pt idx="82">
                  <c:v>1.7517638011605801</c:v>
                </c:pt>
                <c:pt idx="83">
                  <c:v>1.75899540896775</c:v>
                </c:pt>
                <c:pt idx="84">
                  <c:v>1.75879326566033</c:v>
                </c:pt>
                <c:pt idx="85">
                  <c:v>1.7791186276616999</c:v>
                </c:pt>
                <c:pt idx="86">
                  <c:v>1.7732228051326799</c:v>
                </c:pt>
                <c:pt idx="87">
                  <c:v>1.7782773868225601</c:v>
                </c:pt>
                <c:pt idx="88">
                  <c:v>1.7741568382386299</c:v>
                </c:pt>
                <c:pt idx="89">
                  <c:v>1.7790080007718501</c:v>
                </c:pt>
                <c:pt idx="90">
                  <c:v>1.7973927020262099</c:v>
                </c:pt>
                <c:pt idx="91">
                  <c:v>1.7985043168758501</c:v>
                </c:pt>
                <c:pt idx="92">
                  <c:v>1.79998841022599</c:v>
                </c:pt>
                <c:pt idx="93">
                  <c:v>1.8189698646013399</c:v>
                </c:pt>
                <c:pt idx="94">
                  <c:v>1.83084901081798</c:v>
                </c:pt>
                <c:pt idx="95">
                  <c:v>1.8502544317390299</c:v>
                </c:pt>
                <c:pt idx="96">
                  <c:v>1.8621198274920301</c:v>
                </c:pt>
                <c:pt idx="97">
                  <c:v>1.8766916666884199</c:v>
                </c:pt>
                <c:pt idx="98">
                  <c:v>1.86849996499288</c:v>
                </c:pt>
                <c:pt idx="99">
                  <c:v>1.8588389893641</c:v>
                </c:pt>
                <c:pt idx="100">
                  <c:v>1.82219058301006</c:v>
                </c:pt>
                <c:pt idx="101">
                  <c:v>1.8207547680407401</c:v>
                </c:pt>
                <c:pt idx="102">
                  <c:v>1.8137234327674301</c:v>
                </c:pt>
                <c:pt idx="103">
                  <c:v>1.7888264364183</c:v>
                </c:pt>
                <c:pt idx="104">
                  <c:v>1.76421575566363</c:v>
                </c:pt>
                <c:pt idx="105">
                  <c:v>1.73279331454559</c:v>
                </c:pt>
                <c:pt idx="106">
                  <c:v>1.72863113262292</c:v>
                </c:pt>
                <c:pt idx="107">
                  <c:v>1.71957040689797</c:v>
                </c:pt>
                <c:pt idx="108">
                  <c:v>1.7015523743409899</c:v>
                </c:pt>
                <c:pt idx="109">
                  <c:v>1.6769869198220899</c:v>
                </c:pt>
                <c:pt idx="110">
                  <c:v>1.64289390184938</c:v>
                </c:pt>
                <c:pt idx="111">
                  <c:v>1.6401213924467</c:v>
                </c:pt>
                <c:pt idx="112">
                  <c:v>1.6352490546452101</c:v>
                </c:pt>
                <c:pt idx="113">
                  <c:v>1.6140777955861101</c:v>
                </c:pt>
                <c:pt idx="114">
                  <c:v>1.5844382303017699</c:v>
                </c:pt>
                <c:pt idx="115">
                  <c:v>1.5489156668453801</c:v>
                </c:pt>
                <c:pt idx="116">
                  <c:v>1.54954688852932</c:v>
                </c:pt>
                <c:pt idx="117">
                  <c:v>1.54362316971451</c:v>
                </c:pt>
                <c:pt idx="118">
                  <c:v>1.52595445890924</c:v>
                </c:pt>
                <c:pt idx="119">
                  <c:v>1.49671329319833</c:v>
                </c:pt>
                <c:pt idx="120">
                  <c:v>1.4635497869781899</c:v>
                </c:pt>
                <c:pt idx="121">
                  <c:v>1.46526683353488</c:v>
                </c:pt>
                <c:pt idx="122">
                  <c:v>1.4586780625867799</c:v>
                </c:pt>
                <c:pt idx="123">
                  <c:v>1.44066636357263</c:v>
                </c:pt>
                <c:pt idx="124">
                  <c:v>1.4178874430680599</c:v>
                </c:pt>
                <c:pt idx="125">
                  <c:v>1.38575055878818</c:v>
                </c:pt>
                <c:pt idx="126">
                  <c:v>1.38784563317415</c:v>
                </c:pt>
                <c:pt idx="127">
                  <c:v>1.3832469508874501</c:v>
                </c:pt>
                <c:pt idx="128">
                  <c:v>1.3683738598036399</c:v>
                </c:pt>
                <c:pt idx="129">
                  <c:v>1.3408794027415201</c:v>
                </c:pt>
                <c:pt idx="130">
                  <c:v>1.3092454350450899</c:v>
                </c:pt>
                <c:pt idx="131">
                  <c:v>1.3107063358017099</c:v>
                </c:pt>
                <c:pt idx="132">
                  <c:v>1.3062114209350799</c:v>
                </c:pt>
                <c:pt idx="133">
                  <c:v>1.2886590309955399</c:v>
                </c:pt>
                <c:pt idx="134">
                  <c:v>1.2616526324269199</c:v>
                </c:pt>
                <c:pt idx="135">
                  <c:v>1.2285351189781699</c:v>
                </c:pt>
                <c:pt idx="136">
                  <c:v>1.2298492224708</c:v>
                </c:pt>
                <c:pt idx="137">
                  <c:v>1.22869255903722</c:v>
                </c:pt>
                <c:pt idx="138">
                  <c:v>1.2128454932880399</c:v>
                </c:pt>
                <c:pt idx="139">
                  <c:v>1.1813502007477501</c:v>
                </c:pt>
                <c:pt idx="140">
                  <c:v>1.14616761118011</c:v>
                </c:pt>
                <c:pt idx="141">
                  <c:v>1.1483251160038701</c:v>
                </c:pt>
                <c:pt idx="142">
                  <c:v>1.1459207996730101</c:v>
                </c:pt>
                <c:pt idx="143">
                  <c:v>1.1251032072812399</c:v>
                </c:pt>
                <c:pt idx="144">
                  <c:v>1.1032100039141299</c:v>
                </c:pt>
                <c:pt idx="145">
                  <c:v>1.07253973116807</c:v>
                </c:pt>
                <c:pt idx="146">
                  <c:v>1.0758738586783301</c:v>
                </c:pt>
                <c:pt idx="147">
                  <c:v>1.07476990629087</c:v>
                </c:pt>
                <c:pt idx="148">
                  <c:v>1.0677652824727699</c:v>
                </c:pt>
                <c:pt idx="149">
                  <c:v>1.03518520143058</c:v>
                </c:pt>
                <c:pt idx="150">
                  <c:v>0.99814398427087403</c:v>
                </c:pt>
                <c:pt idx="151">
                  <c:v>1.0000442675552701</c:v>
                </c:pt>
                <c:pt idx="152">
                  <c:v>0.99602057615271999</c:v>
                </c:pt>
                <c:pt idx="153">
                  <c:v>0.96816671650333197</c:v>
                </c:pt>
                <c:pt idx="154">
                  <c:v>0.93083414825570299</c:v>
                </c:pt>
                <c:pt idx="155">
                  <c:v>0.89266966495901301</c:v>
                </c:pt>
                <c:pt idx="156">
                  <c:v>0.89028342919319003</c:v>
                </c:pt>
                <c:pt idx="157">
                  <c:v>0.88399217760683402</c:v>
                </c:pt>
                <c:pt idx="158">
                  <c:v>0.86501533662929098</c:v>
                </c:pt>
                <c:pt idx="159">
                  <c:v>0.82955534677223297</c:v>
                </c:pt>
                <c:pt idx="160">
                  <c:v>0.79473035386534796</c:v>
                </c:pt>
                <c:pt idx="161">
                  <c:v>0.79531547256604795</c:v>
                </c:pt>
                <c:pt idx="162">
                  <c:v>0.79454156777765494</c:v>
                </c:pt>
                <c:pt idx="163">
                  <c:v>0.77611820913695895</c:v>
                </c:pt>
                <c:pt idx="164">
                  <c:v>0.74493204755821396</c:v>
                </c:pt>
                <c:pt idx="165">
                  <c:v>0.711262797366365</c:v>
                </c:pt>
                <c:pt idx="166">
                  <c:v>0.71256812717065598</c:v>
                </c:pt>
                <c:pt idx="167">
                  <c:v>0.70986057973121197</c:v>
                </c:pt>
                <c:pt idx="168">
                  <c:v>0.693288575213861</c:v>
                </c:pt>
                <c:pt idx="169">
                  <c:v>0.66218603149176503</c:v>
                </c:pt>
                <c:pt idx="170">
                  <c:v>0.62690665490285602</c:v>
                </c:pt>
                <c:pt idx="171">
                  <c:v>0.62905308678480198</c:v>
                </c:pt>
                <c:pt idx="172">
                  <c:v>0.62897516587286395</c:v>
                </c:pt>
                <c:pt idx="173">
                  <c:v>0.61573320532506104</c:v>
                </c:pt>
                <c:pt idx="174">
                  <c:v>0.57820811467740596</c:v>
                </c:pt>
                <c:pt idx="175">
                  <c:v>0.54113660823863996</c:v>
                </c:pt>
                <c:pt idx="176">
                  <c:v>0.54555619397708199</c:v>
                </c:pt>
                <c:pt idx="177">
                  <c:v>0.55102950125130401</c:v>
                </c:pt>
                <c:pt idx="178">
                  <c:v>0.52907010365211504</c:v>
                </c:pt>
                <c:pt idx="179">
                  <c:v>0.49302092568523398</c:v>
                </c:pt>
                <c:pt idx="180">
                  <c:v>0.45425544946361202</c:v>
                </c:pt>
                <c:pt idx="181">
                  <c:v>0.45893871327679397</c:v>
                </c:pt>
                <c:pt idx="182">
                  <c:v>0.46191664408239302</c:v>
                </c:pt>
                <c:pt idx="183">
                  <c:v>0.46000920229007097</c:v>
                </c:pt>
                <c:pt idx="184">
                  <c:v>0.41284645789844598</c:v>
                </c:pt>
                <c:pt idx="185">
                  <c:v>0.372497837627775</c:v>
                </c:pt>
                <c:pt idx="186">
                  <c:v>0.38460305484989299</c:v>
                </c:pt>
                <c:pt idx="187">
                  <c:v>0.40833355127552401</c:v>
                </c:pt>
                <c:pt idx="188">
                  <c:v>0.37846491232214002</c:v>
                </c:pt>
                <c:pt idx="189">
                  <c:v>0.33450923003032301</c:v>
                </c:pt>
                <c:pt idx="190">
                  <c:v>0.28230000092670599</c:v>
                </c:pt>
                <c:pt idx="191">
                  <c:v>0.28959684380907302</c:v>
                </c:pt>
                <c:pt idx="192">
                  <c:v>0.292901817227877</c:v>
                </c:pt>
                <c:pt idx="193">
                  <c:v>0.313839043300773</c:v>
                </c:pt>
                <c:pt idx="194">
                  <c:v>0.230177300211411</c:v>
                </c:pt>
                <c:pt idx="195">
                  <c:v>0.15888289203689501</c:v>
                </c:pt>
                <c:pt idx="196">
                  <c:v>0.18428545378991101</c:v>
                </c:pt>
                <c:pt idx="197">
                  <c:v>0.26459291899051401</c:v>
                </c:pt>
                <c:pt idx="198">
                  <c:v>0.17763871152581201</c:v>
                </c:pt>
                <c:pt idx="199">
                  <c:v>4.60740871759193E-2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C-43C3-9611-B0B0C28D0297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1.42831016270179</c:v>
                </c:pt>
                <c:pt idx="1">
                  <c:v>1.4279584163457399</c:v>
                </c:pt>
                <c:pt idx="2">
                  <c:v>1.42690039423307</c:v>
                </c:pt>
                <c:pt idx="3">
                  <c:v>1.4261358687471699</c:v>
                </c:pt>
                <c:pt idx="4">
                  <c:v>1.4256896709448701</c:v>
                </c:pt>
                <c:pt idx="5">
                  <c:v>1.42552038136766</c:v>
                </c:pt>
                <c:pt idx="6">
                  <c:v>1.42561728697016</c:v>
                </c:pt>
                <c:pt idx="7">
                  <c:v>1.42597893357188</c:v>
                </c:pt>
                <c:pt idx="8">
                  <c:v>1.4265738662262999</c:v>
                </c:pt>
                <c:pt idx="9">
                  <c:v>1.4274178212841799</c:v>
                </c:pt>
                <c:pt idx="10">
                  <c:v>1.4284483657127101</c:v>
                </c:pt>
                <c:pt idx="11">
                  <c:v>1.4296986390812401</c:v>
                </c:pt>
                <c:pt idx="12">
                  <c:v>1.4310999784406599</c:v>
                </c:pt>
                <c:pt idx="13">
                  <c:v>1.4327169503516499</c:v>
                </c:pt>
                <c:pt idx="14">
                  <c:v>1.43444965482483</c:v>
                </c:pt>
                <c:pt idx="15">
                  <c:v>1.43638173016459</c:v>
                </c:pt>
                <c:pt idx="16">
                  <c:v>1.43839109443949</c:v>
                </c:pt>
                <c:pt idx="17">
                  <c:v>1.4405862719431299</c:v>
                </c:pt>
                <c:pt idx="18">
                  <c:v>1.4428402074176001</c:v>
                </c:pt>
                <c:pt idx="19">
                  <c:v>1.44526321580562</c:v>
                </c:pt>
                <c:pt idx="20">
                  <c:v>1.4477098613136501</c:v>
                </c:pt>
                <c:pt idx="21">
                  <c:v>1.4502886815997</c:v>
                </c:pt>
                <c:pt idx="22">
                  <c:v>1.4528704746163399</c:v>
                </c:pt>
                <c:pt idx="23">
                  <c:v>1.4555890893041401</c:v>
                </c:pt>
                <c:pt idx="24">
                  <c:v>1.4582887100559401</c:v>
                </c:pt>
                <c:pt idx="25">
                  <c:v>1.4611105135037601</c:v>
                </c:pt>
                <c:pt idx="26">
                  <c:v>1.46388268710078</c:v>
                </c:pt>
                <c:pt idx="27">
                  <c:v>1.4667681254998699</c:v>
                </c:pt>
                <c:pt idx="28">
                  <c:v>1.46960900987619</c:v>
                </c:pt>
                <c:pt idx="29">
                  <c:v>1.4725484216892599</c:v>
                </c:pt>
                <c:pt idx="30">
                  <c:v>1.47541266188477</c:v>
                </c:pt>
                <c:pt idx="31">
                  <c:v>1.4783577671155901</c:v>
                </c:pt>
                <c:pt idx="32">
                  <c:v>1.4812160979801201</c:v>
                </c:pt>
                <c:pt idx="33">
                  <c:v>1.48414053019875</c:v>
                </c:pt>
                <c:pt idx="34">
                  <c:v>1.4869676384927999</c:v>
                </c:pt>
                <c:pt idx="35">
                  <c:v>1.4898493069838801</c:v>
                </c:pt>
                <c:pt idx="36">
                  <c:v>1.4926251301143001</c:v>
                </c:pt>
                <c:pt idx="37">
                  <c:v>1.49544486877329</c:v>
                </c:pt>
                <c:pt idx="38">
                  <c:v>1.4981521565793401</c:v>
                </c:pt>
                <c:pt idx="39">
                  <c:v>1.50089365571598</c:v>
                </c:pt>
                <c:pt idx="40">
                  <c:v>1.5035179042334601</c:v>
                </c:pt>
                <c:pt idx="41">
                  <c:v>1.5061013792776801</c:v>
                </c:pt>
                <c:pt idx="42">
                  <c:v>1.5085803182814901</c:v>
                </c:pt>
                <c:pt idx="43">
                  <c:v>1.51109015749883</c:v>
                </c:pt>
                <c:pt idx="44">
                  <c:v>1.51349336862919</c:v>
                </c:pt>
                <c:pt idx="45">
                  <c:v>1.51592188147186</c:v>
                </c:pt>
                <c:pt idx="46">
                  <c:v>1.5182058660932001</c:v>
                </c:pt>
                <c:pt idx="47">
                  <c:v>1.52052760264755</c:v>
                </c:pt>
                <c:pt idx="48">
                  <c:v>1.5227811200598</c:v>
                </c:pt>
                <c:pt idx="49">
                  <c:v>1.5250646598692601</c:v>
                </c:pt>
                <c:pt idx="50">
                  <c:v>1.5272251653376501</c:v>
                </c:pt>
                <c:pt idx="51">
                  <c:v>1.5353492276459499</c:v>
                </c:pt>
                <c:pt idx="52">
                  <c:v>1.54317626698919</c:v>
                </c:pt>
                <c:pt idx="53">
                  <c:v>1.5511213869349201</c:v>
                </c:pt>
                <c:pt idx="54">
                  <c:v>1.5587375214796499</c:v>
                </c:pt>
                <c:pt idx="55">
                  <c:v>1.5664309618885801</c:v>
                </c:pt>
                <c:pt idx="56">
                  <c:v>1.5737709528396699</c:v>
                </c:pt>
                <c:pt idx="57">
                  <c:v>1.58115115642974</c:v>
                </c:pt>
                <c:pt idx="58">
                  <c:v>1.58816027557495</c:v>
                </c:pt>
                <c:pt idx="59">
                  <c:v>1.5951761234094799</c:v>
                </c:pt>
                <c:pt idx="60">
                  <c:v>1.6018094592944401</c:v>
                </c:pt>
                <c:pt idx="61">
                  <c:v>1.60841959019337</c:v>
                </c:pt>
                <c:pt idx="62">
                  <c:v>1.6146414205505799</c:v>
                </c:pt>
                <c:pt idx="63">
                  <c:v>1.62081362395994</c:v>
                </c:pt>
                <c:pt idx="64">
                  <c:v>1.6265968633741801</c:v>
                </c:pt>
                <c:pt idx="65">
                  <c:v>1.63230755215348</c:v>
                </c:pt>
                <c:pt idx="66">
                  <c:v>1.6376332789728401</c:v>
                </c:pt>
                <c:pt idx="67">
                  <c:v>1.64286704426243</c:v>
                </c:pt>
                <c:pt idx="68">
                  <c:v>1.64772410726861</c:v>
                </c:pt>
                <c:pt idx="69">
                  <c:v>1.6524733546091199</c:v>
                </c:pt>
                <c:pt idx="70">
                  <c:v>1.6568580575479801</c:v>
                </c:pt>
                <c:pt idx="71">
                  <c:v>1.66136781898932</c:v>
                </c:pt>
                <c:pt idx="72">
                  <c:v>1.6656154360941</c:v>
                </c:pt>
                <c:pt idx="73">
                  <c:v>1.66981514880434</c:v>
                </c:pt>
                <c:pt idx="74">
                  <c:v>1.6737217941012601</c:v>
                </c:pt>
                <c:pt idx="75">
                  <c:v>1.6775364375075501</c:v>
                </c:pt>
                <c:pt idx="76">
                  <c:v>1.68104018915276</c:v>
                </c:pt>
                <c:pt idx="77">
                  <c:v>1.68441729452525</c:v>
                </c:pt>
                <c:pt idx="78">
                  <c:v>1.68747779160091</c:v>
                </c:pt>
                <c:pt idx="79">
                  <c:v>1.6903866949373001</c:v>
                </c:pt>
                <c:pt idx="80">
                  <c:v>1.69298448570758</c:v>
                </c:pt>
                <c:pt idx="81">
                  <c:v>1.6936828898126599</c:v>
                </c:pt>
                <c:pt idx="82">
                  <c:v>1.6945484757004801</c:v>
                </c:pt>
                <c:pt idx="83">
                  <c:v>1.6955477454811201</c:v>
                </c:pt>
                <c:pt idx="84">
                  <c:v>1.69656107738692</c:v>
                </c:pt>
                <c:pt idx="85">
                  <c:v>1.6975902505517799</c:v>
                </c:pt>
                <c:pt idx="86">
                  <c:v>1.69854008555737</c:v>
                </c:pt>
                <c:pt idx="87">
                  <c:v>1.6994357816663399</c:v>
                </c:pt>
                <c:pt idx="88">
                  <c:v>1.7002152646947299</c:v>
                </c:pt>
                <c:pt idx="89">
                  <c:v>1.7009210343217001</c:v>
                </c:pt>
                <c:pt idx="90">
                  <c:v>1.70152701666699</c:v>
                </c:pt>
                <c:pt idx="91">
                  <c:v>1.70930000723753</c:v>
                </c:pt>
                <c:pt idx="92">
                  <c:v>1.71598097743122</c:v>
                </c:pt>
                <c:pt idx="93">
                  <c:v>1.72154572149622</c:v>
                </c:pt>
                <c:pt idx="94">
                  <c:v>1.72542657066307</c:v>
                </c:pt>
                <c:pt idx="95">
                  <c:v>1.7276768204528601</c:v>
                </c:pt>
                <c:pt idx="96">
                  <c:v>1.7313687456637501</c:v>
                </c:pt>
                <c:pt idx="97">
                  <c:v>1.7325695405871799</c:v>
                </c:pt>
                <c:pt idx="98">
                  <c:v>1.7280486739449901</c:v>
                </c:pt>
                <c:pt idx="99">
                  <c:v>1.7209037944504399</c:v>
                </c:pt>
                <c:pt idx="100">
                  <c:v>1.8225165796448499</c:v>
                </c:pt>
                <c:pt idx="101">
                  <c:v>1.80146418202959</c:v>
                </c:pt>
                <c:pt idx="102">
                  <c:v>1.78109613096466</c:v>
                </c:pt>
                <c:pt idx="103">
                  <c:v>1.76027174771096</c:v>
                </c:pt>
                <c:pt idx="104">
                  <c:v>1.74011186203702</c:v>
                </c:pt>
                <c:pt idx="105">
                  <c:v>1.7194909056871499</c:v>
                </c:pt>
                <c:pt idx="106">
                  <c:v>1.6995559513096801</c:v>
                </c:pt>
                <c:pt idx="107">
                  <c:v>1.6791344001583499</c:v>
                </c:pt>
                <c:pt idx="108">
                  <c:v>1.6592962694998501</c:v>
                </c:pt>
                <c:pt idx="109">
                  <c:v>1.6389683140322899</c:v>
                </c:pt>
                <c:pt idx="110">
                  <c:v>1.61928396980154</c:v>
                </c:pt>
                <c:pt idx="111">
                  <c:v>1.59847861418837</c:v>
                </c:pt>
                <c:pt idx="112">
                  <c:v>1.5784449973878301</c:v>
                </c:pt>
                <c:pt idx="113">
                  <c:v>1.5580562977460199</c:v>
                </c:pt>
                <c:pt idx="114">
                  <c:v>1.5384036827062699</c:v>
                </c:pt>
                <c:pt idx="115">
                  <c:v>1.5183868399815601</c:v>
                </c:pt>
                <c:pt idx="116">
                  <c:v>1.4988186971388999</c:v>
                </c:pt>
                <c:pt idx="117">
                  <c:v>1.47902455713091</c:v>
                </c:pt>
                <c:pt idx="118">
                  <c:v>1.4601705867666299</c:v>
                </c:pt>
                <c:pt idx="119">
                  <c:v>1.4410595165820099</c:v>
                </c:pt>
                <c:pt idx="120">
                  <c:v>1.34283757437481</c:v>
                </c:pt>
                <c:pt idx="121">
                  <c:v>1.32632174275005</c:v>
                </c:pt>
                <c:pt idx="122">
                  <c:v>1.31032426704238</c:v>
                </c:pt>
                <c:pt idx="123">
                  <c:v>1.29394847615355</c:v>
                </c:pt>
                <c:pt idx="124">
                  <c:v>1.27807283947233</c:v>
                </c:pt>
                <c:pt idx="125">
                  <c:v>1.2618094623373699</c:v>
                </c:pt>
                <c:pt idx="126">
                  <c:v>1.2460095422797199</c:v>
                </c:pt>
                <c:pt idx="127">
                  <c:v>1.22983295627738</c:v>
                </c:pt>
                <c:pt idx="128">
                  <c:v>1.21414664705884</c:v>
                </c:pt>
                <c:pt idx="129">
                  <c:v>1.1980737488253299</c:v>
                </c:pt>
                <c:pt idx="130">
                  <c:v>1.1824771711194699</c:v>
                </c:pt>
                <c:pt idx="131">
                  <c:v>1.1666019508749801</c:v>
                </c:pt>
                <c:pt idx="132">
                  <c:v>1.1511906917272801</c:v>
                </c:pt>
                <c:pt idx="133">
                  <c:v>1.13537971279921</c:v>
                </c:pt>
                <c:pt idx="134">
                  <c:v>1.1200168268442201</c:v>
                </c:pt>
                <c:pt idx="135">
                  <c:v>1.10424189285768</c:v>
                </c:pt>
                <c:pt idx="136">
                  <c:v>1.0889016587070199</c:v>
                </c:pt>
                <c:pt idx="137">
                  <c:v>1.07313822684645</c:v>
                </c:pt>
                <c:pt idx="138">
                  <c:v>1.0577987448560899</c:v>
                </c:pt>
                <c:pt idx="139">
                  <c:v>1.0420264978381799</c:v>
                </c:pt>
                <c:pt idx="140">
                  <c:v>0.96619432419825801</c:v>
                </c:pt>
                <c:pt idx="141">
                  <c:v>0.95157400622816601</c:v>
                </c:pt>
                <c:pt idx="142">
                  <c:v>0.93736855508298</c:v>
                </c:pt>
                <c:pt idx="143">
                  <c:v>0.92276892071634897</c:v>
                </c:pt>
                <c:pt idx="144">
                  <c:v>0.90854930504977605</c:v>
                </c:pt>
                <c:pt idx="145">
                  <c:v>0.89390892672363098</c:v>
                </c:pt>
                <c:pt idx="146">
                  <c:v>0.87963188227422895</c:v>
                </c:pt>
                <c:pt idx="147">
                  <c:v>0.86496149956969803</c:v>
                </c:pt>
                <c:pt idx="148">
                  <c:v>0.85062180521710296</c:v>
                </c:pt>
                <c:pt idx="149">
                  <c:v>0.83586132807788505</c:v>
                </c:pt>
                <c:pt idx="150">
                  <c:v>0.82152495382469204</c:v>
                </c:pt>
                <c:pt idx="151">
                  <c:v>0.80323276525735399</c:v>
                </c:pt>
                <c:pt idx="152">
                  <c:v>0.785660779543357</c:v>
                </c:pt>
                <c:pt idx="153">
                  <c:v>0.76782326147157698</c:v>
                </c:pt>
                <c:pt idx="154">
                  <c:v>0.75067506506487902</c:v>
                </c:pt>
                <c:pt idx="155">
                  <c:v>0.73325366751993504</c:v>
                </c:pt>
                <c:pt idx="156">
                  <c:v>0.71649112627604195</c:v>
                </c:pt>
                <c:pt idx="157">
                  <c:v>0.69944604663154297</c:v>
                </c:pt>
                <c:pt idx="158">
                  <c:v>0.68302987607254595</c:v>
                </c:pt>
                <c:pt idx="159">
                  <c:v>0.66632020402754599</c:v>
                </c:pt>
                <c:pt idx="160">
                  <c:v>0.58538222535030204</c:v>
                </c:pt>
                <c:pt idx="161">
                  <c:v>0.57060250792651201</c:v>
                </c:pt>
                <c:pt idx="162">
                  <c:v>0.55633687328713399</c:v>
                </c:pt>
                <c:pt idx="163">
                  <c:v>0.54178307223349298</c:v>
                </c:pt>
                <c:pt idx="164">
                  <c:v>0.52771837209295702</c:v>
                </c:pt>
                <c:pt idx="165">
                  <c:v>0.51335157485375704</c:v>
                </c:pt>
                <c:pt idx="166">
                  <c:v>0.49944975266520703</c:v>
                </c:pt>
                <c:pt idx="167">
                  <c:v>0.485614155029234</c:v>
                </c:pt>
                <c:pt idx="168">
                  <c:v>0.47145342335391399</c:v>
                </c:pt>
                <c:pt idx="169">
                  <c:v>0.457342636663226</c:v>
                </c:pt>
                <c:pt idx="170">
                  <c:v>0.44365151514843598</c:v>
                </c:pt>
                <c:pt idx="171">
                  <c:v>0.42952698060973299</c:v>
                </c:pt>
                <c:pt idx="172">
                  <c:v>0.41593500128493999</c:v>
                </c:pt>
                <c:pt idx="173">
                  <c:v>0.40209571396477201</c:v>
                </c:pt>
                <c:pt idx="174">
                  <c:v>0.388733272587443</c:v>
                </c:pt>
                <c:pt idx="175">
                  <c:v>0.37508052921449397</c:v>
                </c:pt>
                <c:pt idx="176">
                  <c:v>0.361851647387671</c:v>
                </c:pt>
                <c:pt idx="177">
                  <c:v>0.34865352284440199</c:v>
                </c:pt>
                <c:pt idx="178">
                  <c:v>0.33509669620913601</c:v>
                </c:pt>
                <c:pt idx="179">
                  <c:v>0.321523464086583</c:v>
                </c:pt>
                <c:pt idx="180">
                  <c:v>0.308278193311121</c:v>
                </c:pt>
                <c:pt idx="181">
                  <c:v>0.29551017050585998</c:v>
                </c:pt>
                <c:pt idx="182">
                  <c:v>0.28338701029319102</c:v>
                </c:pt>
                <c:pt idx="183">
                  <c:v>0.27111320044828802</c:v>
                </c:pt>
                <c:pt idx="184">
                  <c:v>0.25923691203771199</c:v>
                </c:pt>
                <c:pt idx="185">
                  <c:v>0.24698243219271299</c:v>
                </c:pt>
                <c:pt idx="186">
                  <c:v>0.23490487448279801</c:v>
                </c:pt>
                <c:pt idx="187">
                  <c:v>0.222574426023641</c:v>
                </c:pt>
                <c:pt idx="188">
                  <c:v>0.20953885915758799</c:v>
                </c:pt>
                <c:pt idx="189">
                  <c:v>0.19604070985306199</c:v>
                </c:pt>
                <c:pt idx="190">
                  <c:v>0.182378422611437</c:v>
                </c:pt>
                <c:pt idx="191">
                  <c:v>0.162660123238066</c:v>
                </c:pt>
                <c:pt idx="192">
                  <c:v>0.145790490404304</c:v>
                </c:pt>
                <c:pt idx="193">
                  <c:v>0.13000019611381</c:v>
                </c:pt>
                <c:pt idx="194">
                  <c:v>0.115303241975567</c:v>
                </c:pt>
                <c:pt idx="195">
                  <c:v>0.100038056967252</c:v>
                </c:pt>
                <c:pt idx="196">
                  <c:v>8.1880885785410099E-2</c:v>
                </c:pt>
                <c:pt idx="197">
                  <c:v>6.7387429890398198E-2</c:v>
                </c:pt>
                <c:pt idx="198">
                  <c:v>4.8372788871343102E-2</c:v>
                </c:pt>
                <c:pt idx="199">
                  <c:v>2.3787814627444299E-2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C-43C3-9611-B0B0C28D0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5775008"/>
        <c:axId val="275775568"/>
      </c:lineChart>
      <c:catAx>
        <c:axId val="275775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3599895806199501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5775568"/>
        <c:crosses val="autoZero"/>
        <c:auto val="1"/>
        <c:lblAlgn val="ctr"/>
        <c:lblOffset val="100"/>
        <c:noMultiLvlLbl val="1"/>
      </c:catAx>
      <c:valAx>
        <c:axId val="27577556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6.8767908309455596E-3"/>
              <c:y val="0.166138562987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577500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3154467309195101"/>
          <c:y val="0.90571208358311195"/>
          <c:w val="0.30269876002917601"/>
          <c:h val="7.8708461801986998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10Y Swap</a:t>
            </a:r>
          </a:p>
        </c:rich>
      </c:tx>
      <c:layout>
        <c:manualLayout>
          <c:xMode val="edge"/>
          <c:yMode val="edge"/>
          <c:x val="0.26923678041156501"/>
          <c:y val="4.30761325682966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ApproximationPlots!$BK$5:$BK$185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0-42A2-8644-877A7FD9B77F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ApproximationPlots!$BL$5:$BL$205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0-42A2-8644-877A7FD9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6281328"/>
        <c:axId val="276281888"/>
      </c:lineChart>
      <c:catAx>
        <c:axId val="2762813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256837718155802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6281888"/>
        <c:crosses val="autoZero"/>
        <c:auto val="1"/>
        <c:lblAlgn val="ctr"/>
        <c:lblOffset val="100"/>
        <c:noMultiLvlLbl val="1"/>
      </c:catAx>
      <c:valAx>
        <c:axId val="2762818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5.10549622297473E-3"/>
              <c:y val="0.173417829922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628132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8541286793435803"/>
          <c:y val="0.914361565470583"/>
          <c:w val="0.30087527352297599"/>
          <c:h val="7.6481671805412793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2AA3AAF1-8B03-0449-FE74-E47094B881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500BC74-9F45-DC9D-8869-9194595C4C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1724025</xdr:colOff>
      <xdr:row>46</xdr:row>
      <xdr:rowOff>142875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D813D0B4-F5F2-6324-8955-A2D6B73DAF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E29E7F91-2A38-88E9-5484-923759271E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A640331F-86E4-D15F-3816-C4B6AD66D8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51</xdr:row>
      <xdr:rowOff>47625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F1B7D67C-511E-72C4-9487-F63351466B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80" name="_x0000_t202" hidden="1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8" name="_x0000_t202" hidden="1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6" name="_x0000_t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4" name="_x0000_t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2D8C9FFE-31E2-8283-C043-35E5D602DC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94BB6AB6-19E8-E2C5-9B1F-0CC8D36CC8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83134866-25F2-FD16-993F-9F02ECBAEF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51</xdr:row>
      <xdr:rowOff>47625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3909B33-05F1-0741-EF7C-8EEE7112C9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83820</xdr:rowOff>
    </xdr:to>
    <xdr:sp macro="" textlink="">
      <xdr:nvSpPr>
        <xdr:cNvPr id="4098" name="_x0000_t202" hidden="1">
          <a:extLst>
            <a:ext uri="{FF2B5EF4-FFF2-40B4-BE49-F238E27FC236}">
              <a16:creationId xmlns:a16="http://schemas.microsoft.com/office/drawing/2014/main" id="{00000000-0008-0000-04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83820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19050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19050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3690C66-88C3-7D6D-44E8-DF2E6D8B59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00000000-0008-0000-05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00000000-0008-0000-05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38100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38100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38100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2224AFEF-BE05-1FA5-07B4-941F3E0BFA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180975</xdr:colOff>
      <xdr:row>45</xdr:row>
      <xdr:rowOff>38100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26439425-40AA-E064-D9B7-68689A68D3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33480</xdr:colOff>
      <xdr:row>6</xdr:row>
      <xdr:rowOff>88920</xdr:rowOff>
    </xdr:from>
    <xdr:to>
      <xdr:col>13</xdr:col>
      <xdr:colOff>960840</xdr:colOff>
      <xdr:row>31</xdr:row>
      <xdr:rowOff>151560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50" name="_x0000_t202" hidden="1">
          <a:extLst>
            <a:ext uri="{FF2B5EF4-FFF2-40B4-BE49-F238E27FC236}">
              <a16:creationId xmlns:a16="http://schemas.microsoft.com/office/drawing/2014/main" id="{00000000-0008-0000-07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48" name="_x0000_t202" hidden="1">
          <a:extLst>
            <a:ext uri="{FF2B5EF4-FFF2-40B4-BE49-F238E27FC236}">
              <a16:creationId xmlns:a16="http://schemas.microsoft.com/office/drawing/2014/main" id="{00000000-0008-0000-07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0000000-0008-0000-07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53DA05BE-2887-2398-1587-585C1F9FD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8F805225-8B80-BC7E-64B1-4F29115A44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47</xdr:row>
      <xdr:rowOff>142875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9E7F6D0B-8AAD-EF6B-346B-0C36E9E74C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53280</xdr:colOff>
      <xdr:row>0</xdr:row>
      <xdr:rowOff>45720</xdr:rowOff>
    </xdr:from>
    <xdr:to>
      <xdr:col>8</xdr:col>
      <xdr:colOff>450000</xdr:colOff>
      <xdr:row>23</xdr:row>
      <xdr:rowOff>50400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68760</xdr:rowOff>
    </xdr:from>
    <xdr:to>
      <xdr:col>8</xdr:col>
      <xdr:colOff>579600</xdr:colOff>
      <xdr:row>23</xdr:row>
      <xdr:rowOff>73440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556200</xdr:colOff>
      <xdr:row>3</xdr:row>
      <xdr:rowOff>83880</xdr:rowOff>
    </xdr:from>
    <xdr:to>
      <xdr:col>35</xdr:col>
      <xdr:colOff>373680</xdr:colOff>
      <xdr:row>18</xdr:row>
      <xdr:rowOff>83520</xdr:rowOff>
    </xdr:to>
    <xdr:graphicFrame macro="">
      <xdr:nvGraphicFramePr>
        <xdr:cNvPr id="3" name="Diagramm 4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177840</xdr:colOff>
      <xdr:row>0</xdr:row>
      <xdr:rowOff>139680</xdr:rowOff>
    </xdr:from>
    <xdr:to>
      <xdr:col>8</xdr:col>
      <xdr:colOff>574560</xdr:colOff>
      <xdr:row>23</xdr:row>
      <xdr:rowOff>144360</xdr:rowOff>
    </xdr:to>
    <xdr:graphicFrame macro="">
      <xdr:nvGraphicFramePr>
        <xdr:cNvPr id="4" name="Diagramm 1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177840</xdr:colOff>
      <xdr:row>0</xdr:row>
      <xdr:rowOff>139680</xdr:rowOff>
    </xdr:from>
    <xdr:to>
      <xdr:col>8</xdr:col>
      <xdr:colOff>573840</xdr:colOff>
      <xdr:row>23</xdr:row>
      <xdr:rowOff>149760</xdr:rowOff>
    </xdr:to>
    <xdr:graphicFrame macro="">
      <xdr:nvGraphicFramePr>
        <xdr:cNvPr id="5" name="Diagramm 5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257400</xdr:colOff>
      <xdr:row>2</xdr:row>
      <xdr:rowOff>88200</xdr:rowOff>
    </xdr:from>
    <xdr:to>
      <xdr:col>8</xdr:col>
      <xdr:colOff>645120</xdr:colOff>
      <xdr:row>25</xdr:row>
      <xdr:rowOff>85320</xdr:rowOff>
    </xdr:to>
    <xdr:graphicFrame macro="">
      <xdr:nvGraphicFramePr>
        <xdr:cNvPr id="6" name="Diagramm 1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54000</xdr:colOff>
      <xdr:row>3</xdr:row>
      <xdr:rowOff>40680</xdr:rowOff>
    </xdr:from>
    <xdr:to>
      <xdr:col>40</xdr:col>
      <xdr:colOff>441000</xdr:colOff>
      <xdr:row>26</xdr:row>
      <xdr:rowOff>37800</xdr:rowOff>
    </xdr:to>
    <xdr:graphicFrame macro="">
      <xdr:nvGraphicFramePr>
        <xdr:cNvPr id="7" name="Diagramm 2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257400</xdr:colOff>
      <xdr:row>2</xdr:row>
      <xdr:rowOff>88200</xdr:rowOff>
    </xdr:from>
    <xdr:to>
      <xdr:col>24</xdr:col>
      <xdr:colOff>644400</xdr:colOff>
      <xdr:row>25</xdr:row>
      <xdr:rowOff>85320</xdr:rowOff>
    </xdr:to>
    <xdr:graphicFrame macro="">
      <xdr:nvGraphicFramePr>
        <xdr:cNvPr id="8" name="Diagramm 3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50</xdr:col>
      <xdr:colOff>54000</xdr:colOff>
      <xdr:row>3</xdr:row>
      <xdr:rowOff>40680</xdr:rowOff>
    </xdr:from>
    <xdr:to>
      <xdr:col>58</xdr:col>
      <xdr:colOff>441000</xdr:colOff>
      <xdr:row>26</xdr:row>
      <xdr:rowOff>37800</xdr:rowOff>
    </xdr:to>
    <xdr:graphicFrame macro="">
      <xdr:nvGraphicFramePr>
        <xdr:cNvPr id="9" name="Diagramm 4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phael\AppData\Roaming\Microsoft\Excel\XLSTART\Obba.xla" TargetMode="External"/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zoomScale="65" zoomScaleNormal="65" workbookViewId="0">
      <selection activeCell="I30" sqref="I30"/>
    </sheetView>
  </sheetViews>
  <sheetFormatPr defaultColWidth="8.85546875" defaultRowHeight="15"/>
  <cols>
    <col min="1" max="1" width="5.140625" style="1" customWidth="1"/>
    <col min="2" max="11" width="8.85546875" style="1" customWidth="1"/>
    <col min="12" max="12" width="8.85546875" style="2" customWidth="1"/>
    <col min="13" max="1025" width="8.85546875" style="1" customWidth="1"/>
  </cols>
  <sheetData>
    <row r="1" spans="2:12" s="1" customFormat="1" ht="12.75">
      <c r="L1" s="2"/>
    </row>
    <row r="2" spans="2:12" s="1" customFormat="1" ht="12.75" customHeight="1">
      <c r="B2" s="3" t="s">
        <v>0</v>
      </c>
      <c r="L2" s="2"/>
    </row>
    <row r="3" spans="2:12" ht="12.75" customHeight="1">
      <c r="B3" s="4"/>
    </row>
    <row r="5" spans="2:12" ht="12.75" customHeight="1">
      <c r="B5" s="5" t="s">
        <v>1</v>
      </c>
      <c r="C5" s="5"/>
      <c r="E5" s="5" t="s">
        <v>2</v>
      </c>
      <c r="F5" s="5"/>
    </row>
    <row r="7" spans="2:12" ht="12.75" customHeight="1">
      <c r="B7" s="1" t="s">
        <v>3</v>
      </c>
      <c r="E7" s="1" t="s">
        <v>4</v>
      </c>
    </row>
    <row r="8" spans="2:12" ht="12.75" customHeight="1">
      <c r="B8" s="1" t="s">
        <v>5</v>
      </c>
      <c r="C8" s="1" t="b">
        <f>TRUE()</f>
        <v>1</v>
      </c>
      <c r="E8" s="1" t="s">
        <v>6</v>
      </c>
      <c r="F8" s="6" t="s">
        <v>7</v>
      </c>
    </row>
    <row r="9" spans="2:12" ht="12.75" customHeight="1">
      <c r="E9" s="1" t="s">
        <v>8</v>
      </c>
      <c r="F9" s="2" t="b">
        <f>TRUE()</f>
        <v>1</v>
      </c>
    </row>
    <row r="10" spans="2:12" ht="12.75" customHeight="1">
      <c r="B10" s="1" t="s">
        <v>9</v>
      </c>
    </row>
    <row r="11" spans="2:12" ht="12.75" customHeight="1">
      <c r="B11" s="1" t="e">
        <f>[1]!OBCONTROLPANELSETVISIBLE(C8)</f>
        <v>#VALUE!</v>
      </c>
      <c r="E11" s="1" t="s">
        <v>9</v>
      </c>
    </row>
    <row r="12" spans="2:12" ht="12.75" customHeight="1">
      <c r="E12" s="1" t="s">
        <v>10</v>
      </c>
      <c r="F12" s="1" t="e">
        <f>[1]!OBADDALLJARS([1]!OBSYNC(F8,F21),F9)</f>
        <v>#VALUE!</v>
      </c>
    </row>
    <row r="14" spans="2:12" ht="12.75" customHeight="1">
      <c r="B14" s="5" t="s">
        <v>11</v>
      </c>
      <c r="C14" s="5"/>
      <c r="E14" s="5" t="s">
        <v>12</v>
      </c>
      <c r="F14" s="5"/>
    </row>
    <row r="16" spans="2:12" ht="12.75" customHeight="1">
      <c r="B16" s="1" t="s">
        <v>9</v>
      </c>
      <c r="E16" s="1" t="s">
        <v>13</v>
      </c>
    </row>
    <row r="17" spans="2:7" ht="12.75" customHeight="1">
      <c r="B17" s="1" t="s">
        <v>14</v>
      </c>
      <c r="C17" s="1" t="e">
        <f>[1]!OBGETPROPERTY("version")</f>
        <v>#VALUE!</v>
      </c>
      <c r="E17" s="1" t="s">
        <v>6</v>
      </c>
      <c r="F17" s="6" t="s">
        <v>15</v>
      </c>
    </row>
    <row r="18" spans="2:7" ht="12.75" customHeight="1">
      <c r="B18" s="1" t="s">
        <v>16</v>
      </c>
      <c r="C18" s="1" t="e">
        <f>[1]!OBGETPROPERTY("build")</f>
        <v>#VALUE!</v>
      </c>
      <c r="E18" s="1" t="s">
        <v>8</v>
      </c>
      <c r="F18" s="2" t="b">
        <f>TRUE()</f>
        <v>1</v>
      </c>
    </row>
    <row r="20" spans="2:7" ht="12.75" customHeight="1">
      <c r="E20" s="1" t="s">
        <v>9</v>
      </c>
    </row>
    <row r="21" spans="2:7" ht="12.75" customHeight="1">
      <c r="B21" s="5" t="s">
        <v>17</v>
      </c>
      <c r="C21" s="5"/>
      <c r="E21" s="1" t="s">
        <v>10</v>
      </c>
      <c r="F21" s="1" t="e">
        <f>[1]!OBADDCLASSES(F17,F18)</f>
        <v>#VALUE!</v>
      </c>
    </row>
    <row r="23" spans="2:7" ht="12.75" customHeight="1">
      <c r="B23" s="1" t="s">
        <v>9</v>
      </c>
    </row>
    <row r="24" spans="2:7" ht="12.75" customHeight="1">
      <c r="B24" s="1" t="s">
        <v>14</v>
      </c>
      <c r="C24" s="1" t="e">
        <f>[1]!OBGET([1]!OBCALL("",obLibs&amp;"net.finmath.information.Library","getVersionString"))</f>
        <v>#N/A</v>
      </c>
    </row>
    <row r="25" spans="2:7" ht="12.75" customHeight="1">
      <c r="E25" s="5" t="s">
        <v>18</v>
      </c>
      <c r="F25" s="5"/>
    </row>
    <row r="27" spans="2:7" ht="12.75" customHeight="1">
      <c r="E27" s="7" t="s">
        <v>19</v>
      </c>
      <c r="F27" s="7" t="s">
        <v>20</v>
      </c>
      <c r="G27" s="7" t="s">
        <v>21</v>
      </c>
    </row>
    <row r="28" spans="2:7" ht="12.75" customHeight="1">
      <c r="E28" s="8" t="e">
        <f>[1]!OBCALL("","java.lang.System","setProperty",[1]!OBMAKE("","String",G28),[1]!OBMAKE("","String",F28))</f>
        <v>#VALUE!</v>
      </c>
      <c r="F28" s="1" t="s">
        <v>22</v>
      </c>
      <c r="G28" s="1" t="s">
        <v>23</v>
      </c>
    </row>
    <row r="31" spans="2:7" ht="12.75" customHeight="1">
      <c r="E31" s="5" t="s">
        <v>24</v>
      </c>
      <c r="F31" s="5"/>
    </row>
    <row r="32" spans="2:7" ht="12.75" customHeight="1">
      <c r="E32" s="9" t="e">
        <f>IF(OR(ISERROR(F12),ISERROR(F21),ISERROR(E28)),NA(),"")</f>
        <v>#N/A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279"/>
  <sheetViews>
    <sheetView showGridLines="0" zoomScale="65" zoomScaleNormal="65" workbookViewId="0">
      <selection activeCell="J7" sqref="J7"/>
    </sheetView>
  </sheetViews>
  <sheetFormatPr defaultColWidth="8.85546875" defaultRowHeight="15"/>
  <cols>
    <col min="1" max="1" width="5.140625" style="10" customWidth="1"/>
    <col min="2" max="2" width="12.7109375" style="10" customWidth="1"/>
    <col min="3" max="3" width="20.7109375" style="10" customWidth="1"/>
    <col min="4" max="4" width="6.7109375" style="10" customWidth="1"/>
    <col min="5" max="5" width="5.7109375" style="10" customWidth="1"/>
    <col min="6" max="6" width="12.7109375" style="11" customWidth="1"/>
    <col min="7" max="7" width="15.5703125" style="11" customWidth="1"/>
    <col min="8" max="8" width="6.42578125" style="10" customWidth="1"/>
    <col min="9" max="9" width="2.7109375" style="10" customWidth="1"/>
    <col min="10" max="10" width="49.28515625" style="10" customWidth="1"/>
    <col min="11" max="11" width="12.7109375" style="10" customWidth="1"/>
    <col min="12" max="12" width="6.28515625" style="10" customWidth="1"/>
    <col min="13" max="13" width="77.28515625" style="10" customWidth="1"/>
    <col min="14" max="15" width="12.7109375" style="10" customWidth="1"/>
    <col min="16" max="16" width="8.7109375" style="10" customWidth="1"/>
    <col min="17" max="30" width="18.28515625" style="10" customWidth="1"/>
    <col min="31" max="253" width="14.42578125" style="10" customWidth="1"/>
    <col min="254" max="254" width="14.42578125" style="12" customWidth="1"/>
    <col min="255" max="255" width="5.140625" style="12" customWidth="1"/>
    <col min="256" max="257" width="14.42578125" style="12" customWidth="1"/>
    <col min="258" max="258" width="5.140625" style="12" customWidth="1"/>
    <col min="259" max="259" width="18.28515625" style="12" customWidth="1"/>
    <col min="260" max="260" width="14.42578125" style="12" customWidth="1"/>
    <col min="261" max="261" width="5.140625" style="12" customWidth="1"/>
    <col min="262" max="510" width="14.42578125" style="12" customWidth="1"/>
    <col min="511" max="511" width="5.140625" style="12" customWidth="1"/>
    <col min="512" max="513" width="14.42578125" style="12" customWidth="1"/>
    <col min="514" max="514" width="5.140625" style="12" customWidth="1"/>
    <col min="515" max="515" width="18.28515625" style="12" customWidth="1"/>
    <col min="516" max="516" width="14.42578125" style="12" customWidth="1"/>
    <col min="517" max="517" width="5.140625" style="12" customWidth="1"/>
    <col min="518" max="766" width="14.42578125" style="12" customWidth="1"/>
    <col min="767" max="767" width="5.140625" style="12" customWidth="1"/>
    <col min="768" max="769" width="14.42578125" style="12" customWidth="1"/>
    <col min="770" max="770" width="5.140625" style="12" customWidth="1"/>
    <col min="771" max="771" width="18.28515625" style="12" customWidth="1"/>
    <col min="772" max="772" width="14.42578125" style="12" customWidth="1"/>
    <col min="773" max="773" width="5.140625" style="12" customWidth="1"/>
    <col min="774" max="1022" width="14.42578125" style="12" customWidth="1"/>
    <col min="1023" max="1023" width="5.140625" style="12" customWidth="1"/>
    <col min="1024" max="1025" width="14.42578125" style="12" customWidth="1"/>
  </cols>
  <sheetData>
    <row r="2" spans="2:253" s="13" customFormat="1" ht="12.75" customHeight="1">
      <c r="B2" s="13" t="s">
        <v>25</v>
      </c>
      <c r="F2" s="14"/>
      <c r="G2" s="14"/>
    </row>
    <row r="3" spans="2:253" s="12" customFormat="1" ht="12.75" customHeight="1">
      <c r="B3" s="3" t="s">
        <v>26</v>
      </c>
      <c r="E3" s="10"/>
      <c r="F3" s="11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253" s="12" customFormat="1" ht="12.75" customHeight="1">
      <c r="B4" s="15"/>
      <c r="C4" s="15"/>
      <c r="D4" s="15"/>
      <c r="E4" s="10"/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2:253" s="12" customFormat="1" ht="12.75" customHeight="1">
      <c r="B5" s="15"/>
      <c r="C5" s="15"/>
      <c r="D5" s="15"/>
      <c r="E5" s="10"/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2:253" ht="12.75" customHeight="1">
      <c r="B6" s="16" t="s">
        <v>27</v>
      </c>
      <c r="C6" s="16"/>
      <c r="F6" s="17" t="s">
        <v>28</v>
      </c>
      <c r="G6" s="17"/>
      <c r="J6" s="16" t="s">
        <v>29</v>
      </c>
      <c r="M6" s="12"/>
      <c r="IQ6" s="12"/>
      <c r="IR6" s="12"/>
      <c r="IS6" s="12"/>
    </row>
    <row r="7" spans="2:253" ht="12.75" customHeight="1">
      <c r="B7" s="10" t="s">
        <v>30</v>
      </c>
      <c r="C7" s="18" t="e">
        <f>[1]!OBMAKE(B14,"double[]",B15:B49)</f>
        <v>#VALUE!</v>
      </c>
      <c r="F7" s="11" t="s">
        <v>30</v>
      </c>
      <c r="G7" s="19" t="e">
        <f>[1]!OBMAKE(F14,"double[]",F15:F50)</f>
        <v>#VALUE!</v>
      </c>
      <c r="J7" s="20" t="e">
        <f>obLibs&amp;"net.finmath.marketdata.model.curves.DiscountCurveInterpolation"</f>
        <v>#N/A</v>
      </c>
      <c r="M7" s="12"/>
      <c r="IQ7" s="12"/>
      <c r="IR7" s="12"/>
      <c r="IS7" s="12"/>
    </row>
    <row r="8" spans="2:253" ht="12.75" customHeight="1">
      <c r="B8" s="10" t="s">
        <v>31</v>
      </c>
      <c r="C8" s="21" t="e">
        <f>[1]!OBMAKE(C14,"double[]",C15:C49)</f>
        <v>#VALUE!</v>
      </c>
      <c r="F8" s="11" t="s">
        <v>31</v>
      </c>
      <c r="G8" s="22" t="e">
        <f>[1]!OBMAKE(G14,"double[]",G15:G50)</f>
        <v>#VALUE!</v>
      </c>
      <c r="J8" s="20" t="e">
        <f>obLibs&amp;"net.finmath.marketdata.model.curves.ForwardCurveInterpolation"</f>
        <v>#N/A</v>
      </c>
      <c r="M8" s="12"/>
      <c r="IQ8" s="12"/>
      <c r="IR8" s="12"/>
      <c r="IS8" s="12"/>
    </row>
    <row r="9" spans="2:253" ht="12.75" customHeight="1">
      <c r="B9" s="10" t="s">
        <v>32</v>
      </c>
      <c r="C9" s="10" t="s">
        <v>33</v>
      </c>
      <c r="F9" s="11" t="s">
        <v>32</v>
      </c>
      <c r="G9" s="11" t="s">
        <v>34</v>
      </c>
      <c r="H9" s="20"/>
      <c r="M9" s="20"/>
      <c r="IQ9" s="12"/>
      <c r="IR9" s="12"/>
      <c r="IS9" s="12"/>
    </row>
    <row r="10" spans="2:253" ht="12.75" customHeight="1">
      <c r="B10" s="23" t="s">
        <v>35</v>
      </c>
      <c r="C10" s="23"/>
      <c r="F10" s="24" t="s">
        <v>35</v>
      </c>
      <c r="G10" s="24"/>
      <c r="M10" s="20"/>
      <c r="IQ10" s="12"/>
      <c r="IR10" s="12"/>
      <c r="IS10" s="12"/>
    </row>
    <row r="11" spans="2:253" ht="12.75" customHeight="1">
      <c r="C11" s="20" t="e">
        <f>[1]!OBCALL(C9,J7,"createDiscountCurveFromDiscountFactors",[1]!OBMAKE("","String","dc"),C7,C8)</f>
        <v>#N/A</v>
      </c>
      <c r="G11" s="25" t="e">
        <f>[1]!OBCALL(G9,J8,"createForwardCurveFromForwards",[1]!OBMAKE("","String","forwardCurve"),G7,G8,[1]!OBMAKE("tenor","double",0.5))</f>
        <v>#N/A</v>
      </c>
      <c r="M11" s="20"/>
      <c r="IQ11" s="12"/>
      <c r="IR11" s="12"/>
      <c r="IS11" s="12"/>
    </row>
    <row r="12" spans="2:253" ht="12.75" customHeight="1">
      <c r="M12" s="20"/>
      <c r="IQ12" s="12"/>
      <c r="IR12" s="12"/>
      <c r="IS12" s="12"/>
    </row>
    <row r="13" spans="2:253" ht="12.75" customHeight="1">
      <c r="IQ13" s="12"/>
      <c r="IR13" s="12"/>
      <c r="IS13" s="12"/>
    </row>
    <row r="14" spans="2:253" ht="12.75" customHeight="1">
      <c r="B14" s="26" t="s">
        <v>36</v>
      </c>
      <c r="C14" s="26" t="s">
        <v>37</v>
      </c>
      <c r="F14" s="27" t="s">
        <v>38</v>
      </c>
      <c r="G14" s="27" t="s">
        <v>39</v>
      </c>
      <c r="IQ14" s="12"/>
      <c r="IR14" s="12"/>
      <c r="IS14" s="12"/>
    </row>
    <row r="15" spans="2:253" ht="12.75" customHeight="1">
      <c r="B15" s="28">
        <v>0</v>
      </c>
      <c r="C15" s="28">
        <v>1</v>
      </c>
      <c r="F15" s="28">
        <v>0.50410958904109504</v>
      </c>
      <c r="G15" s="28">
        <v>-2.63085237476698E-3</v>
      </c>
      <c r="IQ15" s="12"/>
      <c r="IR15" s="12"/>
      <c r="IS15" s="12"/>
    </row>
    <row r="16" spans="2:253" ht="12.75" customHeight="1">
      <c r="B16" s="28">
        <v>2.7397260273972601E-2</v>
      </c>
      <c r="C16" s="28">
        <v>0.94222025268563603</v>
      </c>
      <c r="F16" s="28">
        <v>1.50410958904109</v>
      </c>
      <c r="G16" s="29">
        <v>-6.8200316141075199E-4</v>
      </c>
      <c r="IQ16" s="12"/>
      <c r="IR16" s="12"/>
      <c r="IS16" s="12"/>
    </row>
    <row r="17" spans="2:253" ht="12.75" customHeight="1">
      <c r="B17" s="28">
        <v>6.5753424657534199E-2</v>
      </c>
      <c r="C17" s="28">
        <v>1.1462867598641899</v>
      </c>
      <c r="F17" s="28">
        <v>2.5095890410958899</v>
      </c>
      <c r="G17" s="28">
        <v>2.7577082976258699E-3</v>
      </c>
      <c r="IO17" s="12"/>
      <c r="IP17" s="12"/>
      <c r="IQ17" s="12"/>
      <c r="IR17" s="12"/>
      <c r="IS17" s="12"/>
    </row>
    <row r="18" spans="2:253" ht="12.75" customHeight="1">
      <c r="B18" s="28">
        <v>9.5890410958904104E-2</v>
      </c>
      <c r="C18" s="28">
        <v>0.97364415567059404</v>
      </c>
      <c r="F18" s="28">
        <v>3.5068493150684898</v>
      </c>
      <c r="G18" s="28">
        <v>5.2606019091332602E-3</v>
      </c>
      <c r="IQ18" s="12"/>
      <c r="IR18" s="12"/>
      <c r="IS18" s="12"/>
    </row>
    <row r="19" spans="2:253" ht="12.75" customHeight="1">
      <c r="B19" s="28">
        <v>0.17808219178082099</v>
      </c>
      <c r="C19" s="28">
        <v>0.98929191627646096</v>
      </c>
      <c r="F19" s="28">
        <v>4.5068493150684903</v>
      </c>
      <c r="G19" s="28">
        <v>7.8481636278508599E-3</v>
      </c>
      <c r="IQ19" s="12"/>
      <c r="IR19" s="12"/>
      <c r="IS19" s="12"/>
    </row>
    <row r="20" spans="2:253" ht="12.75" customHeight="1">
      <c r="B20" s="28">
        <v>0.25479452054794499</v>
      </c>
      <c r="C20" s="28">
        <v>0.98894738693411</v>
      </c>
      <c r="F20" s="28">
        <v>5.5068493150684903</v>
      </c>
      <c r="G20" s="28">
        <v>1.07495758490775E-2</v>
      </c>
      <c r="IQ20" s="12"/>
      <c r="IR20" s="12"/>
      <c r="IS20" s="12"/>
    </row>
    <row r="21" spans="2:253" ht="12.75" customHeight="1">
      <c r="B21" s="28">
        <v>0.34520547945205399</v>
      </c>
      <c r="C21" s="28">
        <v>0.98903036489120499</v>
      </c>
      <c r="F21" s="28">
        <v>6.5095890410958903</v>
      </c>
      <c r="G21" s="28">
        <v>1.26289824071772E-2</v>
      </c>
      <c r="IQ21" s="12"/>
      <c r="IR21" s="12"/>
      <c r="IS21" s="12"/>
    </row>
    <row r="22" spans="2:253" ht="12.75" customHeight="1">
      <c r="B22" s="28">
        <v>0.42191780821917801</v>
      </c>
      <c r="C22" s="28">
        <v>0.98954008882825994</v>
      </c>
      <c r="F22" s="28">
        <v>7.5150684931506797</v>
      </c>
      <c r="G22" s="28">
        <v>1.45837039470617E-2</v>
      </c>
      <c r="J22" s="30"/>
      <c r="K22" s="10" t="s">
        <v>40</v>
      </c>
      <c r="IQ22" s="12"/>
      <c r="IR22" s="12"/>
      <c r="IS22" s="12"/>
    </row>
    <row r="23" spans="2:253" ht="12.75" customHeight="1">
      <c r="B23" s="28">
        <v>0.50684931506849296</v>
      </c>
      <c r="C23" s="28">
        <v>0.98976041242063195</v>
      </c>
      <c r="F23" s="28">
        <v>8.5123287671232806</v>
      </c>
      <c r="G23" s="28">
        <v>1.7103187567884402E-2</v>
      </c>
      <c r="J23" s="30"/>
      <c r="IQ23" s="12"/>
      <c r="IR23" s="12"/>
      <c r="IS23" s="12"/>
    </row>
    <row r="24" spans="2:253" ht="12.75" customHeight="1">
      <c r="B24" s="28">
        <v>0.59452054794520504</v>
      </c>
      <c r="C24" s="28">
        <v>0.990003764201281</v>
      </c>
      <c r="F24" s="28">
        <v>9.5095890410958894</v>
      </c>
      <c r="G24" s="28">
        <v>1.7791957310170799E-2</v>
      </c>
      <c r="J24" s="30"/>
      <c r="IQ24" s="12"/>
      <c r="IR24" s="12"/>
      <c r="IS24" s="12"/>
    </row>
    <row r="25" spans="2:253" ht="12.75" customHeight="1">
      <c r="B25" s="28">
        <v>0.67397260273972603</v>
      </c>
      <c r="C25" s="28">
        <v>0.99039733776820305</v>
      </c>
      <c r="F25" s="28">
        <v>10.512328767123201</v>
      </c>
      <c r="G25" s="28">
        <v>1.9174470394032701E-2</v>
      </c>
      <c r="J25" s="30"/>
      <c r="IQ25" s="12"/>
      <c r="IR25" s="12"/>
      <c r="IS25" s="12"/>
    </row>
    <row r="26" spans="2:253" ht="12.75" customHeight="1">
      <c r="B26" s="28">
        <v>0.76438356164383503</v>
      </c>
      <c r="C26" s="28">
        <v>0.99062868736811005</v>
      </c>
      <c r="F26" s="28">
        <v>11.512328767123201</v>
      </c>
      <c r="G26" s="28">
        <v>1.9788257713339599E-2</v>
      </c>
      <c r="IQ26" s="12"/>
      <c r="IR26" s="12"/>
      <c r="IS26" s="12"/>
    </row>
    <row r="27" spans="2:253" ht="12.75" customHeight="1">
      <c r="B27" s="28">
        <v>0.84383561643835603</v>
      </c>
      <c r="C27" s="28">
        <v>0.99087839085569596</v>
      </c>
      <c r="F27" s="28">
        <v>12.512328767123201</v>
      </c>
      <c r="G27" s="28">
        <v>2.0269154910771199E-2</v>
      </c>
      <c r="IQ27" s="12"/>
      <c r="IR27" s="12"/>
      <c r="IS27" s="12"/>
    </row>
    <row r="28" spans="2:253" ht="12.75" customHeight="1">
      <c r="B28" s="28">
        <v>0.92602739726027306</v>
      </c>
      <c r="C28" s="28">
        <v>0.99116568235051306</v>
      </c>
      <c r="F28" s="28">
        <v>13.517808219178001</v>
      </c>
      <c r="G28" s="28">
        <v>2.3272179720455002E-2</v>
      </c>
      <c r="IQ28" s="12"/>
      <c r="IR28" s="12"/>
      <c r="IS28" s="12"/>
    </row>
    <row r="29" spans="2:253" ht="12.75" customHeight="1">
      <c r="B29" s="28">
        <v>1.0136986301369799</v>
      </c>
      <c r="C29" s="28">
        <v>0.99157488623788403</v>
      </c>
      <c r="F29" s="28">
        <v>14.515068493150601</v>
      </c>
      <c r="G29" s="28">
        <v>1.5773169827931598E-2</v>
      </c>
      <c r="H29" s="20"/>
      <c r="IQ29" s="12"/>
      <c r="IR29" s="12"/>
      <c r="IS29" s="12"/>
    </row>
    <row r="30" spans="2:253" ht="12.75" customHeight="1">
      <c r="B30" s="28">
        <v>1.2547945205479401</v>
      </c>
      <c r="C30" s="28">
        <v>0.99222953101908395</v>
      </c>
      <c r="F30" s="28">
        <v>15.515068493150601</v>
      </c>
      <c r="G30" s="28">
        <v>2.6503374952245501E-2</v>
      </c>
      <c r="IQ30" s="12"/>
      <c r="IR30" s="12"/>
      <c r="IS30" s="12"/>
    </row>
    <row r="31" spans="2:253" ht="12.75" customHeight="1">
      <c r="B31" s="28">
        <v>1.5123287671232799</v>
      </c>
      <c r="C31" s="28">
        <v>0.99334770310451304</v>
      </c>
      <c r="F31" s="28">
        <v>16.515068493150601</v>
      </c>
      <c r="G31" s="28">
        <v>1.7980752988680401E-2</v>
      </c>
      <c r="IQ31" s="12"/>
      <c r="IR31" s="12"/>
      <c r="IS31" s="12"/>
    </row>
    <row r="32" spans="2:253" ht="12.75" customHeight="1">
      <c r="B32" s="28">
        <v>2.0136986301369801</v>
      </c>
      <c r="C32" s="28">
        <v>0.99302240947049403</v>
      </c>
      <c r="F32" s="28">
        <v>17.515068493150601</v>
      </c>
      <c r="G32" s="28">
        <v>1.6047889458323999E-2</v>
      </c>
      <c r="IQ32" s="12"/>
      <c r="IR32" s="12"/>
      <c r="IS32" s="12"/>
    </row>
    <row r="33" spans="2:253" ht="12.75" customHeight="1">
      <c r="B33" s="28">
        <v>3.0109589041095801</v>
      </c>
      <c r="C33" s="28">
        <v>0.99292737141361798</v>
      </c>
      <c r="F33" s="28">
        <v>18.523287671232801</v>
      </c>
      <c r="G33" s="28">
        <v>2.4898977918839001E-2</v>
      </c>
      <c r="IQ33" s="12"/>
      <c r="IR33" s="12"/>
      <c r="IS33" s="12"/>
    </row>
    <row r="34" spans="2:253" ht="12.75" customHeight="1">
      <c r="B34" s="28">
        <v>4.0109589041095797</v>
      </c>
      <c r="C34" s="28">
        <v>0.99035389069934399</v>
      </c>
      <c r="F34" s="28">
        <v>19.520547945205401</v>
      </c>
      <c r="G34" s="28">
        <v>1.07985468929018E-2</v>
      </c>
      <c r="IQ34" s="12"/>
      <c r="IR34" s="12"/>
      <c r="IS34" s="12"/>
    </row>
    <row r="35" spans="2:253" ht="12.75" customHeight="1">
      <c r="B35" s="28">
        <v>5.0109589041095797</v>
      </c>
      <c r="C35" s="28">
        <v>0.98534136000953298</v>
      </c>
      <c r="F35" s="28">
        <v>20.517808219178001</v>
      </c>
      <c r="G35" s="28">
        <v>2.7070147712443499E-2</v>
      </c>
      <c r="IQ35" s="12"/>
      <c r="IR35" s="12"/>
      <c r="IS35" s="12"/>
    </row>
    <row r="36" spans="2:253" ht="12.75" customHeight="1">
      <c r="B36" s="28">
        <v>6.0109589041095797</v>
      </c>
      <c r="C36" s="28">
        <v>0.97796415734470499</v>
      </c>
      <c r="F36" s="28">
        <v>21.517808219178001</v>
      </c>
      <c r="G36" s="28">
        <v>1.48167856140084E-2</v>
      </c>
      <c r="IQ36" s="12"/>
      <c r="IR36" s="12"/>
      <c r="IS36" s="12"/>
    </row>
    <row r="37" spans="2:253" ht="12.75" customHeight="1">
      <c r="B37" s="28">
        <v>7.0191780821917797</v>
      </c>
      <c r="C37" s="28">
        <v>0.96820915582081102</v>
      </c>
      <c r="F37" s="28">
        <v>22.520547945205401</v>
      </c>
      <c r="G37" s="28">
        <v>1.82207862455274E-2</v>
      </c>
      <c r="IR37" s="12"/>
      <c r="IS37" s="12"/>
    </row>
    <row r="38" spans="2:253" ht="12.75" customHeight="1">
      <c r="B38" s="28">
        <v>8.0164383561643806</v>
      </c>
      <c r="C38" s="28">
        <v>0.95643814901311697</v>
      </c>
      <c r="F38" s="28">
        <v>23.520547945205401</v>
      </c>
      <c r="G38" s="28">
        <v>1.65497465610723E-2</v>
      </c>
      <c r="IR38" s="12"/>
      <c r="IS38" s="12"/>
    </row>
    <row r="39" spans="2:253" ht="12.75" customHeight="1">
      <c r="B39" s="28">
        <v>9.0136986301369806</v>
      </c>
      <c r="C39" s="28">
        <v>0.942562961489809</v>
      </c>
      <c r="F39" s="28">
        <v>24.526027397260201</v>
      </c>
      <c r="G39" s="28">
        <v>8.0289128633594803E-3</v>
      </c>
      <c r="IR39" s="12"/>
      <c r="IS39" s="12"/>
    </row>
    <row r="40" spans="2:253" ht="12.75" customHeight="1">
      <c r="B40" s="28">
        <v>10.013698630136901</v>
      </c>
      <c r="C40" s="28">
        <v>0.92772456646662305</v>
      </c>
      <c r="F40" s="28">
        <v>25.523287671232801</v>
      </c>
      <c r="G40" s="28">
        <v>2.0022068341299201E-2</v>
      </c>
      <c r="IR40" s="12"/>
      <c r="IS40" s="12"/>
    </row>
    <row r="41" spans="2:253" ht="12.75" customHeight="1">
      <c r="B41" s="28">
        <v>11.016438356164301</v>
      </c>
      <c r="C41" s="28">
        <v>0.91191521431201406</v>
      </c>
      <c r="F41" s="28">
        <v>26.523287671232801</v>
      </c>
      <c r="G41" s="28">
        <v>1.5134411916142799E-2</v>
      </c>
      <c r="IR41" s="12"/>
      <c r="IS41" s="12"/>
    </row>
    <row r="42" spans="2:253" ht="12.75" customHeight="1">
      <c r="B42" s="28">
        <v>12.021917808219101</v>
      </c>
      <c r="C42" s="28">
        <v>0.89509757569866899</v>
      </c>
      <c r="D42" s="31"/>
      <c r="F42" s="28">
        <v>27.523287671232801</v>
      </c>
      <c r="G42" s="28">
        <v>1.6604122065376401E-2</v>
      </c>
      <c r="IR42" s="12"/>
      <c r="IS42" s="12"/>
    </row>
    <row r="43" spans="2:253" ht="12.75" customHeight="1">
      <c r="B43" s="28">
        <v>15.019178082191701</v>
      </c>
      <c r="C43" s="28">
        <v>0.84499877995865802</v>
      </c>
      <c r="D43" s="31"/>
      <c r="F43" s="28">
        <v>28.523287671232801</v>
      </c>
      <c r="G43" s="28">
        <v>1.4386015853894501E-2</v>
      </c>
    </row>
    <row r="44" spans="2:253" ht="12.75" customHeight="1">
      <c r="B44" s="28">
        <v>18.024657534246501</v>
      </c>
      <c r="C44" s="28">
        <v>0.79856256610663201</v>
      </c>
      <c r="D44" s="31"/>
      <c r="F44" s="28">
        <v>29.523287671232801</v>
      </c>
      <c r="G44" s="28">
        <v>2.6732673099855501E-2</v>
      </c>
    </row>
    <row r="45" spans="2:253" ht="12.75" customHeight="1">
      <c r="B45" s="28">
        <v>20.021917808219101</v>
      </c>
      <c r="C45" s="28">
        <v>0.76956808762102202</v>
      </c>
      <c r="D45" s="31"/>
      <c r="F45" s="28">
        <v>34.528767123287601</v>
      </c>
      <c r="G45" s="28">
        <v>3.6439339012090898E-3</v>
      </c>
    </row>
    <row r="46" spans="2:253" ht="12.75" customHeight="1">
      <c r="B46" s="28">
        <v>25.027397260273901</v>
      </c>
      <c r="C46" s="28">
        <v>0.70786330069290804</v>
      </c>
      <c r="D46" s="31"/>
      <c r="F46" s="28">
        <v>39.531506849315001</v>
      </c>
      <c r="G46" s="28">
        <v>2.45950288207635E-2</v>
      </c>
    </row>
    <row r="47" spans="2:253" ht="12.75" customHeight="1">
      <c r="B47" s="28">
        <v>30.032876712328701</v>
      </c>
      <c r="C47" s="28">
        <v>0.65403761748738498</v>
      </c>
      <c r="D47" s="31"/>
      <c r="F47" s="28">
        <v>44.534246575342401</v>
      </c>
      <c r="G47" s="28">
        <v>2.4323689316401199E-3</v>
      </c>
    </row>
    <row r="48" spans="2:253" ht="12.75" customHeight="1">
      <c r="B48" s="28">
        <v>40.041095890410901</v>
      </c>
      <c r="C48" s="28">
        <v>0.56238054553890204</v>
      </c>
      <c r="D48" s="31"/>
      <c r="F48" s="28">
        <v>49.536986301369801</v>
      </c>
      <c r="G48" s="28">
        <v>2.2331760426049799E-2</v>
      </c>
    </row>
    <row r="49" spans="2:7" ht="12.75" customHeight="1">
      <c r="B49" s="28">
        <v>50.041095890410901</v>
      </c>
      <c r="C49" s="28">
        <v>0.49602613223400799</v>
      </c>
      <c r="D49" s="31"/>
      <c r="F49" s="28">
        <v>54.542465753424601</v>
      </c>
      <c r="G49" s="28">
        <v>3.3970590169387399E-3</v>
      </c>
    </row>
    <row r="50" spans="2:7" ht="12.75" customHeight="1">
      <c r="B50" s="32"/>
      <c r="C50" s="32"/>
      <c r="D50" s="31"/>
      <c r="F50" s="28">
        <v>59.545205479452001</v>
      </c>
      <c r="G50" s="28">
        <v>2.0576205819099299E-2</v>
      </c>
    </row>
    <row r="51" spans="2:7" ht="12.75" customHeight="1">
      <c r="B51" s="32"/>
      <c r="C51" s="32"/>
      <c r="D51" s="31"/>
    </row>
    <row r="52" spans="2:7" ht="12.75" customHeight="1">
      <c r="B52" s="32"/>
      <c r="C52" s="32"/>
      <c r="D52" s="31"/>
    </row>
    <row r="53" spans="2:7" ht="12.75" customHeight="1">
      <c r="B53" s="32"/>
      <c r="C53" s="32"/>
      <c r="D53" s="31"/>
    </row>
    <row r="54" spans="2:7" ht="12.75" customHeight="1">
      <c r="B54" s="32"/>
      <c r="C54" s="32"/>
      <c r="D54" s="31"/>
    </row>
    <row r="55" spans="2:7" ht="12.75" customHeight="1">
      <c r="B55" s="32"/>
      <c r="C55" s="32"/>
      <c r="D55" s="31"/>
    </row>
    <row r="56" spans="2:7" ht="12.75" customHeight="1">
      <c r="B56" s="32"/>
      <c r="C56" s="32"/>
      <c r="D56" s="31"/>
    </row>
    <row r="57" spans="2:7" ht="12.75" customHeight="1">
      <c r="B57" s="32"/>
      <c r="C57" s="32"/>
      <c r="D57" s="31"/>
    </row>
    <row r="58" spans="2:7" ht="12.75" customHeight="1">
      <c r="B58" s="32"/>
      <c r="C58" s="32"/>
      <c r="D58" s="31"/>
    </row>
    <row r="59" spans="2:7" ht="12.75" customHeight="1">
      <c r="B59" s="32"/>
      <c r="C59" s="32"/>
      <c r="D59" s="31"/>
    </row>
    <row r="60" spans="2:7" ht="12.75" customHeight="1">
      <c r="B60" s="32"/>
      <c r="C60" s="32"/>
      <c r="D60" s="31"/>
    </row>
    <row r="61" spans="2:7" ht="12.75" customHeight="1">
      <c r="B61" s="32"/>
      <c r="C61" s="32"/>
      <c r="D61" s="31"/>
    </row>
    <row r="62" spans="2:7" ht="12.75" customHeight="1">
      <c r="B62" s="32"/>
      <c r="C62" s="32"/>
      <c r="D62" s="31"/>
    </row>
    <row r="63" spans="2:7" ht="12.75" customHeight="1">
      <c r="B63" s="32"/>
      <c r="C63" s="32"/>
      <c r="D63" s="31"/>
    </row>
    <row r="64" spans="2:7" ht="12.75" customHeight="1">
      <c r="B64" s="32"/>
      <c r="C64" s="32"/>
      <c r="D64" s="31"/>
    </row>
    <row r="65" spans="2:4" ht="12.75" customHeight="1">
      <c r="B65" s="32"/>
      <c r="C65" s="32"/>
      <c r="D65" s="31"/>
    </row>
    <row r="66" spans="2:4" ht="12.75" customHeight="1">
      <c r="B66" s="32"/>
      <c r="C66" s="32"/>
      <c r="D66" s="31"/>
    </row>
    <row r="67" spans="2:4" ht="12.75" customHeight="1">
      <c r="B67" s="32"/>
      <c r="C67" s="32"/>
      <c r="D67" s="31"/>
    </row>
    <row r="68" spans="2:4" ht="12.75" customHeight="1">
      <c r="B68" s="32"/>
      <c r="C68" s="32"/>
      <c r="D68" s="31"/>
    </row>
    <row r="69" spans="2:4" ht="12.75" customHeight="1">
      <c r="B69" s="32"/>
      <c r="C69" s="32"/>
      <c r="D69" s="31"/>
    </row>
    <row r="70" spans="2:4" ht="12.75" customHeight="1">
      <c r="B70" s="32"/>
      <c r="C70" s="32"/>
      <c r="D70" s="31"/>
    </row>
    <row r="71" spans="2:4" ht="12.75" customHeight="1">
      <c r="B71" s="32"/>
      <c r="C71" s="32"/>
      <c r="D71" s="31"/>
    </row>
    <row r="72" spans="2:4" ht="12.75" customHeight="1">
      <c r="B72" s="32"/>
      <c r="C72" s="32"/>
      <c r="D72" s="31"/>
    </row>
    <row r="73" spans="2:4" ht="12.75" customHeight="1">
      <c r="B73" s="32"/>
      <c r="C73" s="32"/>
      <c r="D73" s="31"/>
    </row>
    <row r="74" spans="2:4" ht="12.75" customHeight="1">
      <c r="B74" s="32"/>
      <c r="C74" s="32"/>
      <c r="D74" s="31"/>
    </row>
    <row r="75" spans="2:4" ht="12.75" customHeight="1">
      <c r="B75" s="32"/>
      <c r="C75" s="32"/>
      <c r="D75" s="31"/>
    </row>
    <row r="76" spans="2:4" ht="12.75" customHeight="1">
      <c r="B76" s="32"/>
      <c r="C76" s="32"/>
      <c r="D76" s="31"/>
    </row>
    <row r="77" spans="2:4" ht="12.75" customHeight="1">
      <c r="B77" s="32"/>
      <c r="C77" s="32"/>
      <c r="D77" s="31"/>
    </row>
    <row r="78" spans="2:4" ht="12.75" customHeight="1">
      <c r="B78" s="32"/>
      <c r="C78" s="32"/>
      <c r="D78" s="31"/>
    </row>
    <row r="79" spans="2:4" ht="12.75" customHeight="1">
      <c r="B79" s="32"/>
      <c r="C79" s="32"/>
      <c r="D79" s="31"/>
    </row>
    <row r="80" spans="2:4" ht="12.75" customHeight="1">
      <c r="B80" s="32"/>
      <c r="C80" s="32"/>
      <c r="D80" s="31"/>
    </row>
    <row r="81" spans="2:4" ht="12.75" customHeight="1">
      <c r="B81" s="32"/>
      <c r="C81" s="32"/>
      <c r="D81" s="31"/>
    </row>
    <row r="82" spans="2:4" ht="12.75" customHeight="1">
      <c r="B82" s="32"/>
      <c r="C82" s="32"/>
      <c r="D82" s="31"/>
    </row>
    <row r="83" spans="2:4" ht="12.75" customHeight="1">
      <c r="B83" s="32"/>
      <c r="C83" s="32"/>
      <c r="D83" s="31"/>
    </row>
    <row r="84" spans="2:4" ht="12.75" customHeight="1">
      <c r="B84" s="32"/>
      <c r="C84" s="32"/>
      <c r="D84" s="31"/>
    </row>
    <row r="85" spans="2:4" ht="12.75" customHeight="1">
      <c r="B85" s="32"/>
      <c r="C85" s="32"/>
      <c r="D85" s="31"/>
    </row>
    <row r="86" spans="2:4" ht="12.75" customHeight="1">
      <c r="B86" s="32"/>
      <c r="C86" s="32"/>
      <c r="D86" s="31"/>
    </row>
    <row r="87" spans="2:4" ht="12.75" customHeight="1">
      <c r="B87" s="32"/>
      <c r="C87" s="32"/>
      <c r="D87" s="31"/>
    </row>
    <row r="88" spans="2:4" ht="12.75" customHeight="1">
      <c r="B88" s="32"/>
      <c r="C88" s="32"/>
      <c r="D88" s="31"/>
    </row>
    <row r="89" spans="2:4" ht="12.75" customHeight="1">
      <c r="B89" s="32"/>
      <c r="C89" s="32"/>
      <c r="D89" s="31"/>
    </row>
    <row r="90" spans="2:4" ht="12.75" customHeight="1">
      <c r="B90" s="32"/>
      <c r="C90" s="32"/>
      <c r="D90" s="31"/>
    </row>
    <row r="91" spans="2:4" ht="12.75" customHeight="1">
      <c r="B91" s="32"/>
      <c r="C91" s="32"/>
      <c r="D91" s="31"/>
    </row>
    <row r="92" spans="2:4" ht="12.75" customHeight="1">
      <c r="B92" s="32"/>
      <c r="C92" s="32"/>
      <c r="D92" s="31"/>
    </row>
    <row r="93" spans="2:4" ht="12.75" customHeight="1">
      <c r="B93" s="32"/>
      <c r="C93" s="32"/>
      <c r="D93" s="31"/>
    </row>
    <row r="94" spans="2:4" ht="12.75" customHeight="1">
      <c r="B94" s="32"/>
      <c r="C94" s="32"/>
      <c r="D94" s="31"/>
    </row>
    <row r="95" spans="2:4" ht="12.75" customHeight="1">
      <c r="B95" s="32"/>
      <c r="C95" s="32"/>
      <c r="D95" s="31"/>
    </row>
    <row r="96" spans="2:4" ht="12.75" customHeight="1">
      <c r="B96" s="32"/>
      <c r="C96" s="32"/>
      <c r="D96" s="31"/>
    </row>
    <row r="97" spans="2:4" ht="12.75" customHeight="1">
      <c r="B97" s="32"/>
      <c r="C97" s="32"/>
      <c r="D97" s="31"/>
    </row>
    <row r="98" spans="2:4" ht="12.75" customHeight="1">
      <c r="B98" s="32"/>
      <c r="C98" s="32"/>
      <c r="D98" s="31"/>
    </row>
    <row r="99" spans="2:4" ht="12.75" customHeight="1">
      <c r="B99" s="32"/>
      <c r="C99" s="32"/>
      <c r="D99" s="31"/>
    </row>
    <row r="100" spans="2:4" ht="12.75" customHeight="1">
      <c r="B100" s="32"/>
      <c r="C100" s="32"/>
      <c r="D100" s="31"/>
    </row>
    <row r="101" spans="2:4" ht="12.75" customHeight="1">
      <c r="B101" s="32"/>
      <c r="C101" s="32"/>
      <c r="D101" s="31"/>
    </row>
    <row r="102" spans="2:4" ht="12.75" customHeight="1">
      <c r="B102" s="32"/>
      <c r="C102" s="32"/>
      <c r="D102" s="31"/>
    </row>
    <row r="103" spans="2:4" ht="12.75" customHeight="1">
      <c r="B103" s="32"/>
      <c r="C103" s="32"/>
      <c r="D103" s="31"/>
    </row>
    <row r="104" spans="2:4" ht="12.75" customHeight="1">
      <c r="B104" s="32"/>
      <c r="C104" s="32"/>
      <c r="D104" s="31"/>
    </row>
    <row r="105" spans="2:4" ht="12.75" customHeight="1">
      <c r="B105" s="32"/>
      <c r="C105" s="32"/>
      <c r="D105" s="31"/>
    </row>
    <row r="106" spans="2:4" ht="12.75" customHeight="1">
      <c r="B106" s="32"/>
      <c r="C106" s="32"/>
      <c r="D106" s="31"/>
    </row>
    <row r="107" spans="2:4" ht="12.75" customHeight="1">
      <c r="B107" s="32"/>
      <c r="C107" s="32"/>
      <c r="D107" s="31"/>
    </row>
    <row r="108" spans="2:4" ht="12.75" customHeight="1">
      <c r="B108" s="32"/>
      <c r="C108" s="32"/>
      <c r="D108" s="31"/>
    </row>
    <row r="109" spans="2:4" ht="12.75" customHeight="1">
      <c r="B109" s="32"/>
      <c r="C109" s="32"/>
      <c r="D109" s="31"/>
    </row>
    <row r="110" spans="2:4" ht="12.75" customHeight="1">
      <c r="B110" s="32"/>
      <c r="C110" s="32"/>
      <c r="D110" s="31"/>
    </row>
    <row r="111" spans="2:4" ht="12.75" customHeight="1">
      <c r="B111" s="32"/>
      <c r="C111" s="32"/>
      <c r="D111" s="31"/>
    </row>
    <row r="112" spans="2:4" ht="12.75" customHeight="1">
      <c r="B112" s="32"/>
      <c r="C112" s="32"/>
      <c r="D112" s="31"/>
    </row>
    <row r="113" spans="2:4" ht="12.75" customHeight="1">
      <c r="B113" s="32"/>
      <c r="C113" s="32"/>
      <c r="D113" s="31"/>
    </row>
    <row r="114" spans="2:4" ht="12.75" customHeight="1">
      <c r="B114" s="32"/>
      <c r="C114" s="32"/>
      <c r="D114" s="31"/>
    </row>
    <row r="115" spans="2:4" ht="12.75" customHeight="1">
      <c r="B115" s="32"/>
      <c r="C115" s="32"/>
      <c r="D115" s="31"/>
    </row>
    <row r="116" spans="2:4" ht="12.75" customHeight="1">
      <c r="B116" s="32"/>
      <c r="C116" s="32"/>
      <c r="D116" s="31"/>
    </row>
    <row r="117" spans="2:4" ht="12.75" customHeight="1">
      <c r="B117" s="32"/>
      <c r="C117" s="32"/>
      <c r="D117" s="31"/>
    </row>
    <row r="118" spans="2:4" ht="12.75" customHeight="1">
      <c r="B118" s="32"/>
      <c r="C118" s="32"/>
      <c r="D118" s="31"/>
    </row>
    <row r="119" spans="2:4" ht="12.75" customHeight="1">
      <c r="B119" s="32"/>
      <c r="C119" s="32"/>
      <c r="D119" s="31"/>
    </row>
    <row r="120" spans="2:4" ht="12.75" customHeight="1">
      <c r="B120" s="32"/>
      <c r="C120" s="32"/>
      <c r="D120" s="31"/>
    </row>
    <row r="121" spans="2:4" ht="12.75" customHeight="1">
      <c r="B121" s="32"/>
      <c r="C121" s="32"/>
      <c r="D121" s="31"/>
    </row>
    <row r="122" spans="2:4" ht="12.75" customHeight="1">
      <c r="B122" s="32"/>
      <c r="C122" s="32"/>
      <c r="D122" s="31"/>
    </row>
    <row r="123" spans="2:4" ht="12.75" customHeight="1">
      <c r="B123" s="32"/>
      <c r="C123" s="32"/>
      <c r="D123" s="31"/>
    </row>
    <row r="124" spans="2:4" ht="12.75" customHeight="1">
      <c r="B124" s="32"/>
      <c r="C124" s="32"/>
      <c r="D124" s="31"/>
    </row>
    <row r="125" spans="2:4" ht="12.75" customHeight="1">
      <c r="B125" s="32"/>
      <c r="C125" s="32"/>
      <c r="D125" s="31"/>
    </row>
    <row r="126" spans="2:4" ht="12.75" customHeight="1">
      <c r="B126" s="32"/>
      <c r="C126" s="32"/>
      <c r="D126" s="31"/>
    </row>
    <row r="127" spans="2:4" ht="12.75" customHeight="1">
      <c r="B127" s="32"/>
      <c r="C127" s="32"/>
      <c r="D127" s="31"/>
    </row>
    <row r="128" spans="2:4" ht="12.75" customHeight="1">
      <c r="B128" s="32"/>
      <c r="C128" s="32"/>
      <c r="D128" s="31"/>
    </row>
    <row r="129" spans="2:4" ht="12.75" customHeight="1">
      <c r="B129" s="32"/>
      <c r="C129" s="32"/>
      <c r="D129" s="31"/>
    </row>
    <row r="130" spans="2:4" ht="12.75" customHeight="1">
      <c r="B130" s="32"/>
      <c r="C130" s="32"/>
      <c r="D130" s="31"/>
    </row>
    <row r="131" spans="2:4" ht="12.75" customHeight="1">
      <c r="B131" s="32"/>
      <c r="C131" s="32"/>
      <c r="D131" s="31"/>
    </row>
    <row r="132" spans="2:4" ht="12.75" customHeight="1">
      <c r="B132" s="32"/>
      <c r="C132" s="32"/>
      <c r="D132" s="31"/>
    </row>
    <row r="133" spans="2:4" ht="12.75" customHeight="1">
      <c r="B133" s="32"/>
      <c r="C133" s="32"/>
      <c r="D133" s="31"/>
    </row>
    <row r="134" spans="2:4" ht="12.75" customHeight="1">
      <c r="B134" s="32"/>
      <c r="C134" s="32"/>
      <c r="D134" s="31"/>
    </row>
    <row r="135" spans="2:4" ht="12.75" customHeight="1">
      <c r="B135" s="32"/>
      <c r="C135" s="32"/>
      <c r="D135" s="31"/>
    </row>
    <row r="136" spans="2:4" ht="12.75" customHeight="1">
      <c r="B136" s="32"/>
      <c r="C136" s="32"/>
      <c r="D136" s="31"/>
    </row>
    <row r="137" spans="2:4" ht="12.75" customHeight="1">
      <c r="B137" s="32"/>
      <c r="C137" s="32"/>
      <c r="D137" s="31"/>
    </row>
    <row r="138" spans="2:4" ht="12.75" customHeight="1">
      <c r="B138" s="32"/>
      <c r="C138" s="32"/>
      <c r="D138" s="31"/>
    </row>
    <row r="139" spans="2:4" ht="12.75" customHeight="1">
      <c r="B139" s="32"/>
      <c r="C139" s="32"/>
      <c r="D139" s="31"/>
    </row>
    <row r="140" spans="2:4" ht="12.75" customHeight="1">
      <c r="B140" s="32"/>
      <c r="C140" s="32"/>
      <c r="D140" s="31"/>
    </row>
    <row r="141" spans="2:4" ht="12.75" customHeight="1">
      <c r="B141" s="32"/>
      <c r="C141" s="32"/>
      <c r="D141" s="31"/>
    </row>
    <row r="142" spans="2:4" ht="12.75" customHeight="1">
      <c r="B142" s="32"/>
      <c r="C142" s="32"/>
      <c r="D142" s="31"/>
    </row>
    <row r="143" spans="2:4" ht="12.75" customHeight="1">
      <c r="B143" s="32"/>
      <c r="C143" s="32"/>
      <c r="D143" s="31"/>
    </row>
    <row r="144" spans="2:4" ht="12.75" customHeight="1">
      <c r="B144" s="32"/>
      <c r="C144" s="32"/>
      <c r="D144" s="31"/>
    </row>
    <row r="145" spans="2:4" ht="12.75" customHeight="1">
      <c r="B145" s="32"/>
      <c r="C145" s="32"/>
      <c r="D145" s="31"/>
    </row>
    <row r="146" spans="2:4" ht="12.75" customHeight="1">
      <c r="B146" s="32"/>
      <c r="C146" s="32"/>
      <c r="D146" s="31"/>
    </row>
    <row r="147" spans="2:4" ht="12.75" customHeight="1">
      <c r="B147" s="32"/>
      <c r="C147" s="32"/>
      <c r="D147" s="31"/>
    </row>
    <row r="148" spans="2:4" ht="12.75" customHeight="1">
      <c r="B148" s="32"/>
      <c r="C148" s="32"/>
      <c r="D148" s="31"/>
    </row>
    <row r="149" spans="2:4" ht="12.75" customHeight="1">
      <c r="B149" s="32"/>
      <c r="C149" s="32"/>
      <c r="D149" s="31"/>
    </row>
    <row r="150" spans="2:4" ht="12.75" customHeight="1">
      <c r="B150" s="32"/>
      <c r="C150" s="32"/>
      <c r="D150" s="31"/>
    </row>
    <row r="151" spans="2:4" ht="12.75" customHeight="1">
      <c r="B151" s="32"/>
      <c r="C151" s="32"/>
      <c r="D151" s="31"/>
    </row>
    <row r="152" spans="2:4" ht="12.75" customHeight="1">
      <c r="B152" s="32"/>
      <c r="C152" s="32"/>
      <c r="D152" s="31"/>
    </row>
    <row r="153" spans="2:4" ht="12.75" customHeight="1">
      <c r="B153" s="32"/>
      <c r="C153" s="32"/>
      <c r="D153" s="31"/>
    </row>
    <row r="154" spans="2:4" ht="12.75" customHeight="1">
      <c r="B154" s="32"/>
      <c r="C154" s="32"/>
      <c r="D154" s="31"/>
    </row>
    <row r="155" spans="2:4" ht="12.75" customHeight="1">
      <c r="B155" s="32"/>
      <c r="C155" s="32"/>
      <c r="D155" s="31"/>
    </row>
    <row r="156" spans="2:4" ht="12.75" customHeight="1">
      <c r="B156" s="32"/>
      <c r="C156" s="32"/>
      <c r="D156" s="31"/>
    </row>
    <row r="157" spans="2:4" ht="12.75" customHeight="1">
      <c r="B157" s="32"/>
      <c r="C157" s="32"/>
      <c r="D157" s="31"/>
    </row>
    <row r="158" spans="2:4" ht="12.75" customHeight="1">
      <c r="B158" s="32"/>
      <c r="C158" s="32"/>
      <c r="D158" s="31"/>
    </row>
    <row r="159" spans="2:4" ht="12.75" customHeight="1">
      <c r="B159" s="32"/>
      <c r="C159" s="32"/>
      <c r="D159" s="31"/>
    </row>
    <row r="160" spans="2:4" ht="12.75" customHeight="1">
      <c r="B160" s="32"/>
      <c r="C160" s="32"/>
      <c r="D160" s="31"/>
    </row>
    <row r="161" spans="2:4" ht="12.75" customHeight="1">
      <c r="B161" s="32"/>
      <c r="C161" s="32"/>
      <c r="D161" s="31"/>
    </row>
    <row r="162" spans="2:4" ht="12.75" customHeight="1">
      <c r="B162" s="32"/>
      <c r="C162" s="32"/>
      <c r="D162" s="31"/>
    </row>
    <row r="163" spans="2:4" ht="12.75" customHeight="1">
      <c r="B163" s="32"/>
      <c r="C163" s="32"/>
      <c r="D163" s="31"/>
    </row>
    <row r="164" spans="2:4" ht="12.75" customHeight="1">
      <c r="B164" s="32"/>
      <c r="C164" s="32"/>
      <c r="D164" s="31"/>
    </row>
    <row r="165" spans="2:4" ht="12.75" customHeight="1">
      <c r="B165" s="32"/>
      <c r="C165" s="32"/>
      <c r="D165" s="31"/>
    </row>
    <row r="166" spans="2:4" ht="12.75" customHeight="1">
      <c r="B166" s="32"/>
      <c r="C166" s="32"/>
      <c r="D166" s="31"/>
    </row>
    <row r="167" spans="2:4" ht="12.75" customHeight="1">
      <c r="B167" s="32"/>
      <c r="C167" s="32"/>
      <c r="D167" s="31"/>
    </row>
    <row r="168" spans="2:4" ht="12.75" customHeight="1">
      <c r="B168" s="32"/>
      <c r="C168" s="32"/>
      <c r="D168" s="31"/>
    </row>
    <row r="169" spans="2:4" ht="12.75" customHeight="1">
      <c r="B169" s="32"/>
      <c r="C169" s="32"/>
      <c r="D169" s="31"/>
    </row>
    <row r="170" spans="2:4" ht="12.75" customHeight="1">
      <c r="B170" s="32"/>
      <c r="C170" s="32"/>
      <c r="D170" s="31"/>
    </row>
    <row r="171" spans="2:4" ht="12.75" customHeight="1">
      <c r="B171" s="32"/>
      <c r="C171" s="32"/>
      <c r="D171" s="31"/>
    </row>
    <row r="172" spans="2:4" ht="12.75" customHeight="1">
      <c r="B172" s="32"/>
      <c r="C172" s="32"/>
      <c r="D172" s="31"/>
    </row>
    <row r="173" spans="2:4" ht="12.75" customHeight="1">
      <c r="B173" s="32"/>
      <c r="C173" s="32"/>
      <c r="D173" s="31"/>
    </row>
    <row r="174" spans="2:4" ht="12.75" customHeight="1">
      <c r="B174" s="32"/>
      <c r="C174" s="32"/>
      <c r="D174" s="31"/>
    </row>
    <row r="175" spans="2:4" ht="12.75" customHeight="1">
      <c r="B175" s="32"/>
      <c r="C175" s="32"/>
      <c r="D175" s="31"/>
    </row>
    <row r="176" spans="2:4" ht="12.75" customHeight="1">
      <c r="B176" s="32"/>
      <c r="C176" s="32"/>
      <c r="D176" s="31"/>
    </row>
    <row r="177" spans="2:4" ht="12.75" customHeight="1">
      <c r="B177" s="32"/>
      <c r="C177" s="32"/>
      <c r="D177" s="31"/>
    </row>
    <row r="178" spans="2:4" ht="12.75" customHeight="1">
      <c r="B178" s="32"/>
      <c r="C178" s="32"/>
      <c r="D178" s="31"/>
    </row>
    <row r="179" spans="2:4" ht="12.75" customHeight="1">
      <c r="B179" s="32"/>
      <c r="C179" s="32"/>
      <c r="D179" s="31"/>
    </row>
    <row r="180" spans="2:4" ht="12.75" customHeight="1">
      <c r="B180" s="32"/>
      <c r="C180" s="32"/>
      <c r="D180" s="31"/>
    </row>
    <row r="181" spans="2:4" ht="12.75" customHeight="1">
      <c r="B181" s="32"/>
      <c r="C181" s="32"/>
      <c r="D181" s="31"/>
    </row>
    <row r="182" spans="2:4" ht="12.75" customHeight="1">
      <c r="B182" s="32"/>
      <c r="C182" s="32"/>
      <c r="D182" s="31"/>
    </row>
    <row r="183" spans="2:4" ht="12.75" customHeight="1">
      <c r="B183" s="32"/>
      <c r="C183" s="32"/>
      <c r="D183" s="31"/>
    </row>
    <row r="184" spans="2:4" ht="12.75" customHeight="1">
      <c r="B184" s="32"/>
      <c r="C184" s="32"/>
      <c r="D184" s="31"/>
    </row>
    <row r="185" spans="2:4" ht="12.75" customHeight="1">
      <c r="B185" s="32"/>
      <c r="C185" s="32"/>
      <c r="D185" s="31"/>
    </row>
    <row r="186" spans="2:4" ht="12.75" customHeight="1">
      <c r="B186" s="32"/>
      <c r="C186" s="32"/>
      <c r="D186" s="31"/>
    </row>
    <row r="187" spans="2:4" ht="12.75" customHeight="1">
      <c r="B187" s="32"/>
      <c r="C187" s="32"/>
      <c r="D187" s="31"/>
    </row>
    <row r="188" spans="2:4" ht="12.75" customHeight="1">
      <c r="B188" s="32"/>
      <c r="C188" s="32"/>
      <c r="D188" s="31"/>
    </row>
    <row r="189" spans="2:4" ht="12.75" customHeight="1">
      <c r="B189" s="32"/>
      <c r="C189" s="32"/>
      <c r="D189" s="31"/>
    </row>
    <row r="190" spans="2:4" ht="12.75" customHeight="1">
      <c r="B190" s="32"/>
      <c r="C190" s="32"/>
      <c r="D190" s="31"/>
    </row>
    <row r="191" spans="2:4" ht="12.75" customHeight="1">
      <c r="B191" s="32"/>
      <c r="C191" s="32"/>
      <c r="D191" s="31"/>
    </row>
    <row r="192" spans="2:4" ht="12.75" customHeight="1">
      <c r="B192" s="32"/>
      <c r="C192" s="32"/>
      <c r="D192" s="31"/>
    </row>
    <row r="193" spans="2:4" ht="12.75" customHeight="1">
      <c r="B193" s="32"/>
      <c r="C193" s="32"/>
      <c r="D193" s="31"/>
    </row>
    <row r="194" spans="2:4" ht="12.75" customHeight="1">
      <c r="B194" s="32"/>
      <c r="C194" s="32"/>
      <c r="D194" s="31"/>
    </row>
    <row r="195" spans="2:4" ht="12.75" customHeight="1">
      <c r="B195" s="32"/>
      <c r="C195" s="32"/>
      <c r="D195" s="31"/>
    </row>
    <row r="196" spans="2:4" ht="12.75" customHeight="1">
      <c r="B196" s="32"/>
      <c r="C196" s="32"/>
      <c r="D196" s="31"/>
    </row>
    <row r="197" spans="2:4" ht="12.75" customHeight="1">
      <c r="B197" s="32"/>
      <c r="C197" s="32"/>
      <c r="D197" s="31"/>
    </row>
    <row r="198" spans="2:4" ht="12.75" customHeight="1">
      <c r="B198" s="32"/>
      <c r="C198" s="32"/>
      <c r="D198" s="31"/>
    </row>
    <row r="199" spans="2:4" ht="12.75" customHeight="1">
      <c r="B199" s="32"/>
      <c r="C199" s="32"/>
      <c r="D199" s="31"/>
    </row>
    <row r="200" spans="2:4" ht="12.75" customHeight="1">
      <c r="B200" s="32"/>
      <c r="C200" s="32"/>
      <c r="D200" s="31"/>
    </row>
    <row r="201" spans="2:4" ht="12.75" customHeight="1">
      <c r="B201" s="32"/>
      <c r="C201" s="32"/>
      <c r="D201" s="31"/>
    </row>
    <row r="202" spans="2:4" ht="12.75" customHeight="1">
      <c r="B202" s="32"/>
      <c r="C202" s="32"/>
      <c r="D202" s="31"/>
    </row>
    <row r="203" spans="2:4" ht="12.75" customHeight="1">
      <c r="B203" s="32"/>
      <c r="C203" s="32"/>
      <c r="D203" s="31"/>
    </row>
    <row r="204" spans="2:4" ht="12.75" customHeight="1">
      <c r="B204" s="32"/>
      <c r="C204" s="32"/>
      <c r="D204" s="31"/>
    </row>
    <row r="205" spans="2:4" ht="12.75" customHeight="1">
      <c r="B205" s="32"/>
      <c r="C205" s="32"/>
      <c r="D205" s="31"/>
    </row>
    <row r="206" spans="2:4" ht="12.75" customHeight="1">
      <c r="B206" s="32"/>
      <c r="C206" s="32"/>
      <c r="D206" s="31"/>
    </row>
    <row r="207" spans="2:4" ht="12.75" customHeight="1">
      <c r="B207" s="32"/>
      <c r="C207" s="32"/>
      <c r="D207" s="31"/>
    </row>
    <row r="208" spans="2:4" ht="12.75" customHeight="1">
      <c r="B208" s="32"/>
      <c r="C208" s="32"/>
      <c r="D208" s="31"/>
    </row>
    <row r="209" spans="2:4" ht="12.75" customHeight="1">
      <c r="B209" s="32"/>
      <c r="C209" s="32"/>
      <c r="D209" s="31"/>
    </row>
    <row r="210" spans="2:4" ht="12.75" customHeight="1">
      <c r="B210" s="32"/>
      <c r="C210" s="32"/>
      <c r="D210" s="31"/>
    </row>
    <row r="211" spans="2:4" ht="12.75" customHeight="1">
      <c r="B211" s="32"/>
      <c r="C211" s="32"/>
      <c r="D211" s="31"/>
    </row>
    <row r="212" spans="2:4" ht="12.75" customHeight="1">
      <c r="B212" s="32"/>
      <c r="C212" s="32"/>
      <c r="D212" s="31"/>
    </row>
    <row r="213" spans="2:4" ht="12.75" customHeight="1">
      <c r="B213" s="32"/>
      <c r="C213" s="32"/>
      <c r="D213" s="31"/>
    </row>
    <row r="214" spans="2:4" ht="12.75" customHeight="1">
      <c r="B214" s="32"/>
      <c r="C214" s="32"/>
      <c r="D214" s="31"/>
    </row>
    <row r="215" spans="2:4" ht="12.75" customHeight="1">
      <c r="B215" s="32"/>
      <c r="C215" s="32"/>
      <c r="D215" s="31"/>
    </row>
    <row r="216" spans="2:4" ht="12.75" customHeight="1">
      <c r="B216" s="32"/>
      <c r="C216" s="32"/>
      <c r="D216" s="31"/>
    </row>
    <row r="217" spans="2:4" ht="12.75" customHeight="1">
      <c r="B217" s="32"/>
      <c r="C217" s="32"/>
      <c r="D217" s="31"/>
    </row>
    <row r="218" spans="2:4" ht="12.75" customHeight="1">
      <c r="B218" s="32"/>
      <c r="C218" s="32"/>
      <c r="D218" s="31"/>
    </row>
    <row r="219" spans="2:4" ht="12.75" customHeight="1">
      <c r="B219" s="32"/>
      <c r="C219" s="32"/>
      <c r="D219" s="31"/>
    </row>
    <row r="220" spans="2:4" ht="12.75" customHeight="1">
      <c r="B220" s="32"/>
      <c r="C220" s="32"/>
      <c r="D220" s="31"/>
    </row>
    <row r="221" spans="2:4" ht="12.75" customHeight="1">
      <c r="B221" s="32"/>
      <c r="C221" s="32"/>
      <c r="D221" s="31"/>
    </row>
    <row r="222" spans="2:4" ht="12.75" customHeight="1">
      <c r="B222" s="32"/>
      <c r="C222" s="32"/>
      <c r="D222" s="31"/>
    </row>
    <row r="223" spans="2:4" ht="12.75" customHeight="1">
      <c r="B223" s="32"/>
      <c r="C223" s="32"/>
      <c r="D223" s="31"/>
    </row>
    <row r="224" spans="2:4" ht="12.75" customHeight="1">
      <c r="B224" s="32"/>
      <c r="C224" s="32"/>
      <c r="D224" s="31"/>
    </row>
    <row r="225" spans="2:4" ht="12.75" customHeight="1">
      <c r="B225" s="32"/>
      <c r="C225" s="32"/>
      <c r="D225" s="31"/>
    </row>
    <row r="226" spans="2:4" ht="12.75" customHeight="1">
      <c r="B226" s="32"/>
      <c r="C226" s="32"/>
      <c r="D226" s="31"/>
    </row>
    <row r="227" spans="2:4" ht="12.75" customHeight="1">
      <c r="B227" s="32"/>
      <c r="C227" s="32"/>
      <c r="D227" s="31"/>
    </row>
    <row r="228" spans="2:4" ht="12.75" customHeight="1">
      <c r="B228" s="32"/>
      <c r="C228" s="32"/>
      <c r="D228" s="31"/>
    </row>
    <row r="229" spans="2:4" ht="12.75" customHeight="1">
      <c r="B229" s="32"/>
      <c r="C229" s="32"/>
      <c r="D229" s="31"/>
    </row>
    <row r="230" spans="2:4" ht="12.75" customHeight="1">
      <c r="B230" s="32"/>
      <c r="C230" s="32"/>
      <c r="D230" s="31"/>
    </row>
    <row r="231" spans="2:4" ht="12.75" customHeight="1">
      <c r="B231" s="32"/>
      <c r="C231" s="32"/>
      <c r="D231" s="31"/>
    </row>
    <row r="232" spans="2:4" ht="12.75" customHeight="1">
      <c r="B232" s="32"/>
      <c r="C232" s="32"/>
      <c r="D232" s="31"/>
    </row>
    <row r="233" spans="2:4" ht="12.75" customHeight="1">
      <c r="B233" s="32"/>
      <c r="C233" s="32"/>
      <c r="D233" s="31"/>
    </row>
    <row r="234" spans="2:4" ht="12.75" customHeight="1">
      <c r="B234" s="32"/>
      <c r="C234" s="32"/>
      <c r="D234" s="31"/>
    </row>
    <row r="235" spans="2:4" ht="12.75" customHeight="1">
      <c r="B235" s="32"/>
      <c r="C235" s="32"/>
      <c r="D235" s="31"/>
    </row>
    <row r="236" spans="2:4" ht="12.75" customHeight="1">
      <c r="B236" s="32"/>
      <c r="C236" s="32"/>
      <c r="D236" s="31"/>
    </row>
    <row r="237" spans="2:4" ht="12.75" customHeight="1">
      <c r="B237" s="32"/>
      <c r="C237" s="32"/>
      <c r="D237" s="31"/>
    </row>
    <row r="238" spans="2:4" ht="12.75" customHeight="1">
      <c r="B238" s="32"/>
      <c r="C238" s="32"/>
      <c r="D238" s="31"/>
    </row>
    <row r="239" spans="2:4" ht="12.75" customHeight="1">
      <c r="B239" s="32"/>
      <c r="C239" s="32"/>
      <c r="D239" s="31"/>
    </row>
    <row r="240" spans="2:4" ht="12.75" customHeight="1">
      <c r="B240" s="32"/>
      <c r="C240" s="32"/>
      <c r="D240" s="31"/>
    </row>
    <row r="241" spans="2:4" ht="12.75" customHeight="1">
      <c r="B241" s="32"/>
      <c r="C241" s="32"/>
      <c r="D241" s="31"/>
    </row>
    <row r="242" spans="2:4" ht="12.75" customHeight="1">
      <c r="B242" s="32"/>
      <c r="C242" s="32"/>
      <c r="D242" s="31"/>
    </row>
    <row r="243" spans="2:4" ht="12.75" customHeight="1">
      <c r="B243" s="32"/>
      <c r="C243" s="32"/>
      <c r="D243" s="31"/>
    </row>
    <row r="244" spans="2:4" ht="12.75" customHeight="1">
      <c r="B244" s="32"/>
      <c r="C244" s="32"/>
      <c r="D244" s="31"/>
    </row>
    <row r="245" spans="2:4" ht="12.75" customHeight="1">
      <c r="B245" s="32"/>
      <c r="C245" s="32"/>
      <c r="D245" s="31"/>
    </row>
    <row r="246" spans="2:4" ht="12.75" customHeight="1">
      <c r="B246" s="32"/>
      <c r="C246" s="32"/>
      <c r="D246" s="31"/>
    </row>
    <row r="247" spans="2:4" ht="12.75" customHeight="1">
      <c r="B247" s="32"/>
      <c r="C247" s="32"/>
      <c r="D247" s="31"/>
    </row>
    <row r="248" spans="2:4" ht="12.75" customHeight="1">
      <c r="B248" s="32"/>
      <c r="C248" s="32"/>
      <c r="D248" s="31"/>
    </row>
    <row r="249" spans="2:4" ht="12.75" customHeight="1">
      <c r="B249" s="32"/>
      <c r="C249" s="32"/>
      <c r="D249" s="31"/>
    </row>
    <row r="250" spans="2:4" ht="12.75" customHeight="1">
      <c r="B250" s="32"/>
      <c r="C250" s="32"/>
      <c r="D250" s="31"/>
    </row>
    <row r="251" spans="2:4" ht="12.75" customHeight="1">
      <c r="B251" s="32"/>
      <c r="C251" s="32"/>
      <c r="D251" s="31"/>
    </row>
    <row r="252" spans="2:4" ht="12.75" customHeight="1">
      <c r="B252" s="32"/>
      <c r="C252" s="32"/>
      <c r="D252" s="31"/>
    </row>
    <row r="253" spans="2:4" ht="12.75" customHeight="1">
      <c r="B253" s="32"/>
      <c r="C253" s="32"/>
      <c r="D253" s="31"/>
    </row>
    <row r="254" spans="2:4" ht="12.75" customHeight="1">
      <c r="B254" s="32"/>
      <c r="C254" s="32"/>
      <c r="D254" s="31"/>
    </row>
    <row r="255" spans="2:4" ht="12.75" customHeight="1">
      <c r="B255" s="32"/>
      <c r="C255" s="32"/>
      <c r="D255" s="31"/>
    </row>
    <row r="256" spans="2:4" ht="12.75" customHeight="1">
      <c r="B256" s="32"/>
      <c r="C256" s="32"/>
      <c r="D256" s="31"/>
    </row>
    <row r="257" spans="2:4" ht="12.75" customHeight="1">
      <c r="B257" s="32"/>
      <c r="C257" s="32"/>
      <c r="D257" s="31"/>
    </row>
    <row r="258" spans="2:4" ht="12.75" customHeight="1">
      <c r="B258" s="32"/>
      <c r="C258" s="32"/>
      <c r="D258" s="31"/>
    </row>
    <row r="259" spans="2:4" ht="12.75" customHeight="1">
      <c r="B259" s="32"/>
      <c r="C259" s="32"/>
      <c r="D259" s="31"/>
    </row>
    <row r="260" spans="2:4" ht="12.75" customHeight="1">
      <c r="B260" s="32"/>
      <c r="C260" s="32"/>
      <c r="D260" s="31"/>
    </row>
    <row r="261" spans="2:4" ht="12.75" customHeight="1">
      <c r="B261" s="32"/>
      <c r="C261" s="32"/>
      <c r="D261" s="31"/>
    </row>
    <row r="262" spans="2:4" ht="12.75" customHeight="1">
      <c r="B262" s="32"/>
      <c r="C262" s="32"/>
      <c r="D262" s="31"/>
    </row>
    <row r="263" spans="2:4" ht="12.75" customHeight="1">
      <c r="B263" s="32"/>
      <c r="C263" s="32"/>
      <c r="D263" s="31"/>
    </row>
    <row r="264" spans="2:4" ht="12.75" customHeight="1">
      <c r="B264" s="32"/>
      <c r="C264" s="32"/>
      <c r="D264" s="31"/>
    </row>
    <row r="265" spans="2:4" ht="12.75" customHeight="1">
      <c r="B265" s="32"/>
      <c r="C265" s="32"/>
      <c r="D265" s="31"/>
    </row>
    <row r="266" spans="2:4" ht="12.75" customHeight="1">
      <c r="B266" s="32"/>
      <c r="C266" s="32"/>
      <c r="D266" s="31"/>
    </row>
    <row r="267" spans="2:4" ht="12.75" customHeight="1">
      <c r="B267" s="32"/>
      <c r="C267" s="32"/>
      <c r="D267" s="31"/>
    </row>
    <row r="268" spans="2:4" ht="12.75" customHeight="1">
      <c r="B268" s="32"/>
      <c r="C268" s="32"/>
      <c r="D268" s="31"/>
    </row>
    <row r="269" spans="2:4" ht="12.75" customHeight="1">
      <c r="B269" s="32"/>
      <c r="D269" s="31"/>
    </row>
    <row r="270" spans="2:4" ht="12.75" customHeight="1">
      <c r="B270" s="32"/>
      <c r="D270" s="31"/>
    </row>
    <row r="271" spans="2:4" ht="12.75" customHeight="1">
      <c r="B271" s="32"/>
      <c r="D271" s="31"/>
    </row>
    <row r="272" spans="2:4" ht="12.75" customHeight="1">
      <c r="B272" s="32"/>
      <c r="D272" s="31"/>
    </row>
    <row r="273" spans="2:4" ht="12.75" customHeight="1">
      <c r="B273" s="32"/>
      <c r="D273" s="31"/>
    </row>
    <row r="274" spans="2:4" ht="12.75" customHeight="1">
      <c r="B274" s="32"/>
      <c r="D274" s="31"/>
    </row>
    <row r="275" spans="2:4" ht="12.75" customHeight="1">
      <c r="D275" s="31"/>
    </row>
    <row r="276" spans="2:4" ht="12.75" customHeight="1">
      <c r="D276" s="31"/>
    </row>
    <row r="277" spans="2:4" ht="12.75" customHeight="1">
      <c r="D277" s="31"/>
    </row>
    <row r="278" spans="2:4" ht="12.75" customHeight="1">
      <c r="D278" s="31"/>
    </row>
    <row r="279" spans="2:4" ht="12.75" customHeight="1">
      <c r="D279" s="3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84"/>
  <sheetViews>
    <sheetView zoomScale="65" zoomScaleNormal="65" workbookViewId="0">
      <selection activeCell="O8" sqref="O8"/>
    </sheetView>
  </sheetViews>
  <sheetFormatPr defaultColWidth="8.85546875" defaultRowHeight="15"/>
  <cols>
    <col min="1" max="1" width="5" style="33" customWidth="1"/>
    <col min="2" max="257" width="15.28515625" style="33" customWidth="1"/>
    <col min="258" max="1025" width="15.28515625" style="34" customWidth="1"/>
  </cols>
  <sheetData>
    <row r="2" spans="2:257" s="33" customFormat="1" ht="15" customHeight="1">
      <c r="B2" s="35" t="s">
        <v>41</v>
      </c>
    </row>
    <row r="3" spans="2:257" s="34" customFormat="1" ht="11.85" customHeight="1">
      <c r="B3" s="36" t="s">
        <v>42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2:257" s="34" customFormat="1" ht="15" customHeight="1">
      <c r="B4" s="37"/>
      <c r="C4" s="37"/>
      <c r="D4" s="37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2:257" s="34" customFormat="1" ht="15" customHeight="1">
      <c r="B5" s="37"/>
      <c r="C5" s="37"/>
      <c r="D5" s="37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2:257" ht="11.85" customHeight="1">
      <c r="B6" s="38" t="s">
        <v>43</v>
      </c>
      <c r="C6" s="38"/>
      <c r="D6" s="38"/>
      <c r="E6" s="38"/>
      <c r="G6" s="38" t="s">
        <v>44</v>
      </c>
      <c r="H6" s="38"/>
      <c r="I6" s="38"/>
      <c r="J6" s="38"/>
      <c r="L6" s="38" t="s">
        <v>45</v>
      </c>
      <c r="M6" s="38"/>
      <c r="N6" s="38"/>
      <c r="O6" s="38"/>
      <c r="Q6" s="38" t="s">
        <v>46</v>
      </c>
      <c r="IU6" s="34"/>
      <c r="IV6" s="34"/>
      <c r="IW6" s="34"/>
    </row>
    <row r="7" spans="2:257" ht="11.85" customHeight="1">
      <c r="B7" s="33" t="s">
        <v>47</v>
      </c>
      <c r="C7" s="33" t="s">
        <v>48</v>
      </c>
      <c r="E7" s="39">
        <v>30</v>
      </c>
      <c r="G7" s="33" t="s">
        <v>49</v>
      </c>
      <c r="H7" s="33" t="s">
        <v>48</v>
      </c>
      <c r="J7" s="39">
        <v>30</v>
      </c>
      <c r="L7" s="33" t="s">
        <v>50</v>
      </c>
      <c r="M7" s="33" t="s">
        <v>51</v>
      </c>
      <c r="N7" s="40" t="e">
        <f>[1]!OBMAKE(L7&amp;" "&amp;Q8,M7,O7)</f>
        <v>#VALUE!</v>
      </c>
      <c r="O7" s="39">
        <v>500</v>
      </c>
      <c r="Q7" s="40" t="e">
        <f>obLibs&amp;"net.finmath.time.TimeDiscretizationFromArray"</f>
        <v>#N/A</v>
      </c>
      <c r="IU7" s="34"/>
      <c r="IV7" s="34"/>
      <c r="IW7" s="34"/>
    </row>
    <row r="8" spans="2:257" ht="11.85" customHeight="1">
      <c r="B8" s="33" t="s">
        <v>52</v>
      </c>
      <c r="C8" s="33" t="s">
        <v>48</v>
      </c>
      <c r="D8" s="40" t="e">
        <f>[1]!OBMAKE(B8&amp;" "&amp;B2,C8,E8)</f>
        <v>#VALUE!</v>
      </c>
      <c r="E8" s="39">
        <v>0.1</v>
      </c>
      <c r="G8" s="33" t="s">
        <v>53</v>
      </c>
      <c r="H8" s="33" t="s">
        <v>48</v>
      </c>
      <c r="I8" s="40" t="e">
        <f>[1]!OBMAKE(G8&amp;" "&amp;B2,H8,J8)</f>
        <v>#VALUE!</v>
      </c>
      <c r="J8" s="39">
        <v>0.5</v>
      </c>
      <c r="L8" s="33" t="s">
        <v>54</v>
      </c>
      <c r="M8" s="33" t="s">
        <v>51</v>
      </c>
      <c r="N8" s="40" t="e">
        <f>[1]!OBMAKE(L8&amp;" "&amp;Q8,M8,O8)</f>
        <v>#VALUE!</v>
      </c>
      <c r="O8" s="39">
        <v>1</v>
      </c>
      <c r="Q8" s="40" t="e">
        <f>obLibs&amp;"net.finmath.montecarlo.BrownianMotionLazyInit"</f>
        <v>#N/A</v>
      </c>
      <c r="IU8" s="34"/>
      <c r="IV8" s="34"/>
      <c r="IW8" s="34"/>
    </row>
    <row r="9" spans="2:257" ht="11.45" customHeight="1">
      <c r="B9" s="33" t="s">
        <v>55</v>
      </c>
      <c r="C9" s="33" t="s">
        <v>51</v>
      </c>
      <c r="D9" s="40" t="e">
        <f>[1]!OBMAKE(B9&amp;" "&amp;Q7,C9,E9)</f>
        <v>#VALUE!</v>
      </c>
      <c r="E9" s="33">
        <f>E7/E8</f>
        <v>300</v>
      </c>
      <c r="G9" s="33" t="s">
        <v>56</v>
      </c>
      <c r="H9" s="33" t="s">
        <v>51</v>
      </c>
      <c r="I9" s="40" t="e">
        <f>[1]!OBMAKE(G9&amp;" "&amp;B2,H9,J9)</f>
        <v>#VALUE!</v>
      </c>
      <c r="J9" s="33">
        <f>J7/J8</f>
        <v>60</v>
      </c>
      <c r="L9" s="33" t="s">
        <v>57</v>
      </c>
      <c r="N9" s="40" t="e">
        <f>[1]!OBCALL(L9&amp;" "&amp;B2,Q9,"createRandomVariableFactoryAAD")</f>
        <v>#N/A</v>
      </c>
      <c r="Q9" s="40" t="e">
        <f>obLibs&amp;"net.finmath.initialmargin.isdasimm.test.SIMMTest"</f>
        <v>#N/A</v>
      </c>
      <c r="IU9" s="34"/>
      <c r="IV9" s="34"/>
      <c r="IW9" s="34"/>
    </row>
    <row r="10" spans="2:257" ht="11.85" customHeight="1">
      <c r="Q10" s="40" t="e">
        <f>obLibs&amp;"net.finmath.montecarlo.interestrate.models.covariance.LIBORVolatilityModelPiecewiseConstant"</f>
        <v>#N/A</v>
      </c>
      <c r="IU10" s="34"/>
      <c r="IV10" s="34"/>
      <c r="IW10" s="34"/>
    </row>
    <row r="11" spans="2:257" ht="11.85" customHeight="1">
      <c r="B11" s="33" t="s">
        <v>58</v>
      </c>
      <c r="C11" s="33" t="s">
        <v>59</v>
      </c>
      <c r="G11" s="33" t="s">
        <v>58</v>
      </c>
      <c r="H11" s="33" t="s">
        <v>60</v>
      </c>
      <c r="Q11" s="40" t="e">
        <f>obLibs&amp;"net.finmath.montecarlo.interestrate.models.covariance.LIBORCorrelationModelExponentialDecay"</f>
        <v>#N/A</v>
      </c>
      <c r="IU11" s="34"/>
      <c r="IV11" s="34"/>
      <c r="IW11" s="34"/>
    </row>
    <row r="12" spans="2:257" ht="11.85" customHeight="1">
      <c r="B12" s="33" t="s">
        <v>61</v>
      </c>
      <c r="C12" s="41" t="e">
        <f>[1]!OBMAKE(C11&amp;" "&amp;B2,Q7,[1]!OBMAKE("","double",0),D9,D8)</f>
        <v>#N/A</v>
      </c>
      <c r="D12" s="41"/>
      <c r="E12" s="41"/>
      <c r="G12" s="33" t="s">
        <v>61</v>
      </c>
      <c r="H12" s="41" t="e">
        <f>[1]!OBMAKE(H11&amp;" "&amp;B2,Q7,[1]!OBMAKE("","double",0),I9,I8)</f>
        <v>#N/A</v>
      </c>
      <c r="I12" s="41"/>
      <c r="J12" s="41"/>
      <c r="Q12" s="40" t="e">
        <f>obLibs&amp;"net.finmath.montecarlo.interestrate.models.covariance.LIBORCovarianceModelFromVolatilityAndCorrelation"</f>
        <v>#N/A</v>
      </c>
      <c r="IU12" s="34"/>
      <c r="IV12" s="34"/>
      <c r="IW12" s="34"/>
    </row>
    <row r="13" spans="2:257" ht="11.45" customHeight="1">
      <c r="Q13" s="40" t="e">
        <f>obLibs&amp;"net.finmath.montecarlo.interestrate.models.covariance.BlendedLocalVolatilityModel"</f>
        <v>#N/A</v>
      </c>
      <c r="IU13" s="34"/>
      <c r="IV13" s="34"/>
      <c r="IW13" s="34"/>
    </row>
    <row r="14" spans="2:257" ht="12" customHeight="1">
      <c r="Q14" s="40" t="e">
        <f>obLibs&amp;"net.finmath.montecarlo.process.EulerSchemeFromProcessModel"</f>
        <v>#N/A</v>
      </c>
      <c r="IU14" s="34"/>
      <c r="IV14" s="34"/>
      <c r="IW14" s="34"/>
    </row>
    <row r="15" spans="2:257" ht="12.6" customHeight="1">
      <c r="B15" s="38" t="s">
        <v>62</v>
      </c>
      <c r="C15" s="38"/>
      <c r="D15" s="38"/>
      <c r="E15" s="38"/>
      <c r="G15" s="38" t="s">
        <v>63</v>
      </c>
      <c r="H15" s="38"/>
      <c r="I15" s="38"/>
      <c r="J15" s="38"/>
      <c r="L15" s="38" t="s">
        <v>64</v>
      </c>
      <c r="M15" s="38"/>
      <c r="N15" s="38"/>
      <c r="O15" s="38"/>
      <c r="Q15" s="40" t="e">
        <f>obLibs&amp;"net.finmath.montecarlo.interestrate.models.LIBORMarketModelFromCovarianceModel"</f>
        <v>#N/A</v>
      </c>
      <c r="IU15" s="34"/>
      <c r="IV15" s="34"/>
      <c r="IW15" s="34"/>
    </row>
    <row r="16" spans="2:257" ht="11.85" customHeight="1">
      <c r="B16" s="33" t="s">
        <v>65</v>
      </c>
      <c r="C16" s="33" t="s">
        <v>51</v>
      </c>
      <c r="D16" s="40" t="e">
        <f>[1]!OBMAKE(B16&amp;" "&amp;Q8,C16,E16)</f>
        <v>#VALUE!</v>
      </c>
      <c r="E16" s="39">
        <v>31415</v>
      </c>
      <c r="G16" s="40" t="s">
        <v>66</v>
      </c>
      <c r="H16" s="40" t="s">
        <v>67</v>
      </c>
      <c r="I16" s="40" t="e">
        <f>IF(LMMCalibration!S16,[1]!OBCALL(G16&amp;" "&amp;B2,LMMCalibration!V10,"getCalibratedVolatilities",LMMCalibration!R19),[1]!OBMAKE(G16&amp;" "&amp;B2,H16,LMMCalibration!S24:S60))</f>
        <v>#VALUE!</v>
      </c>
      <c r="J16" s="40" t="s">
        <v>68</v>
      </c>
      <c r="L16" s="40" t="s">
        <v>69</v>
      </c>
      <c r="M16" s="40" t="s">
        <v>48</v>
      </c>
      <c r="N16" s="40" t="e">
        <f>[1]!OBMAKE(L16&amp;" "&amp;B2,M16,O16)</f>
        <v>#VALUE!</v>
      </c>
      <c r="O16" s="40">
        <f>LMMCalibration!I36</f>
        <v>0.04</v>
      </c>
      <c r="Q16" s="40" t="e">
        <f>obLibs&amp;"net.finmath.montecarlo.interestrate.LIBORMonteCarloSimulationFromLIBORModel"</f>
        <v>#N/A</v>
      </c>
      <c r="IU16" s="34"/>
      <c r="IV16" s="34"/>
      <c r="IW16" s="34"/>
    </row>
    <row r="17" spans="2:257" ht="11.85" customHeight="1">
      <c r="G17" s="40" t="s">
        <v>70</v>
      </c>
      <c r="H17" s="40" t="s">
        <v>71</v>
      </c>
      <c r="I17" s="40" t="e">
        <f>[1]!OBMAKE(G17&amp;" "&amp;G15&amp;B2,H17,J17)</f>
        <v>#VALUE!</v>
      </c>
      <c r="J17" s="40">
        <f>0</f>
        <v>0</v>
      </c>
      <c r="L17" s="40" t="s">
        <v>70</v>
      </c>
      <c r="M17" s="40" t="s">
        <v>71</v>
      </c>
      <c r="N17" s="40" t="e">
        <f>[1]!OBMAKE(L17&amp;" "&amp;L15&amp;B2,M17,O17)</f>
        <v>#VALUE!</v>
      </c>
      <c r="O17" s="40">
        <f>0</f>
        <v>0</v>
      </c>
      <c r="Q17" s="33" t="e">
        <f>obLibs&amp;"net.finmath.marketdata.model.AnalyticModel"</f>
        <v>#N/A</v>
      </c>
      <c r="IS17" s="34"/>
      <c r="IT17" s="34"/>
      <c r="IU17" s="34"/>
      <c r="IV17" s="34"/>
      <c r="IW17" s="34"/>
    </row>
    <row r="18" spans="2:257" ht="11.85" customHeight="1">
      <c r="B18" s="33" t="s">
        <v>58</v>
      </c>
      <c r="C18" s="33" t="s">
        <v>72</v>
      </c>
      <c r="G18" s="40"/>
      <c r="H18" s="40"/>
      <c r="I18" s="40"/>
      <c r="J18" s="40"/>
      <c r="L18" s="40"/>
      <c r="M18" s="40"/>
      <c r="N18" s="40"/>
      <c r="O18" s="40"/>
      <c r="Q18" s="40" t="e">
        <f>obLibs&amp;"java.util.HashMap"</f>
        <v>#N/A</v>
      </c>
      <c r="IU18" s="34"/>
      <c r="IV18" s="34"/>
      <c r="IW18" s="34"/>
    </row>
    <row r="19" spans="2:257" ht="11.85" customHeight="1">
      <c r="B19" s="33" t="s">
        <v>61</v>
      </c>
      <c r="C19" s="41" t="e">
        <f>[1]!OBMAKE(C18&amp;" "&amp;B2,Q8,C12,N8,N7,D16)</f>
        <v>#N/A</v>
      </c>
      <c r="D19" s="41"/>
      <c r="E19" s="41"/>
      <c r="G19" s="40" t="s">
        <v>58</v>
      </c>
      <c r="H19" s="40" t="s">
        <v>73</v>
      </c>
      <c r="I19" s="40"/>
      <c r="J19" s="40"/>
      <c r="L19" s="40" t="s">
        <v>58</v>
      </c>
      <c r="M19" s="40" t="s">
        <v>74</v>
      </c>
      <c r="N19" s="40"/>
      <c r="O19" s="40"/>
      <c r="IU19" s="34"/>
      <c r="IV19" s="34"/>
      <c r="IW19" s="34"/>
    </row>
    <row r="20" spans="2:257" ht="11.85" customHeight="1">
      <c r="G20" s="40" t="s">
        <v>61</v>
      </c>
      <c r="H20" s="41" t="e">
        <f>[1]!OBMAKE(H19&amp;" "&amp;B2,Q10,N9,C12,H12,LMMCalibration!H26,LMMCalibration!H27,I16,LMM!I17)</f>
        <v>#N/A</v>
      </c>
      <c r="I20" s="41"/>
      <c r="J20" s="41"/>
      <c r="L20" s="40" t="s">
        <v>61</v>
      </c>
      <c r="M20" s="41" t="e">
        <f>[1]!OBMAKE(M19&amp;" "&amp;B2,Q11,C12,H12,N8,N16,N17)</f>
        <v>#N/A</v>
      </c>
      <c r="N20" s="41"/>
      <c r="O20" s="41"/>
      <c r="IU20" s="34"/>
      <c r="IV20" s="34"/>
      <c r="IW20" s="34"/>
    </row>
    <row r="21" spans="2:257" ht="13.9" customHeight="1">
      <c r="L21" s="40"/>
      <c r="M21" s="40"/>
      <c r="N21" s="40"/>
      <c r="O21" s="40"/>
      <c r="IU21" s="34"/>
      <c r="IV21" s="34"/>
      <c r="IW21" s="34"/>
    </row>
    <row r="22" spans="2:257" ht="11.85" customHeight="1">
      <c r="F22" s="40"/>
      <c r="L22" s="40"/>
      <c r="M22" s="40"/>
      <c r="N22" s="40"/>
      <c r="O22" s="40"/>
      <c r="IU22" s="34"/>
      <c r="IV22" s="34"/>
      <c r="IW22" s="34"/>
    </row>
    <row r="23" spans="2:257" ht="11.85" customHeight="1">
      <c r="B23" s="38" t="s">
        <v>75</v>
      </c>
      <c r="C23" s="38"/>
      <c r="D23" s="40"/>
      <c r="E23" s="40"/>
      <c r="F23" s="40"/>
      <c r="G23" s="38" t="s">
        <v>76</v>
      </c>
      <c r="H23" s="38"/>
      <c r="I23" s="38"/>
      <c r="J23" s="38"/>
      <c r="L23" s="38" t="s">
        <v>77</v>
      </c>
      <c r="M23" s="38"/>
      <c r="N23" s="38"/>
      <c r="IU23" s="34"/>
      <c r="IV23" s="34"/>
      <c r="IW23" s="34"/>
    </row>
    <row r="24" spans="2:257" ht="11.85" customHeight="1">
      <c r="B24" s="40"/>
      <c r="C24" s="40"/>
      <c r="D24" s="40"/>
      <c r="E24" s="40"/>
      <c r="F24" s="40"/>
      <c r="G24" s="40" t="s">
        <v>78</v>
      </c>
      <c r="H24" s="40" t="s">
        <v>48</v>
      </c>
      <c r="I24" s="40" t="e">
        <f>[1]!OBMAKE(G24&amp;" "&amp;B2,H24,J24)</f>
        <v>#VALUE!</v>
      </c>
      <c r="J24" s="40">
        <f>IF(LMMCalibration!S16,[1]!OBGET([1]!OBCALL("",LMMCalibration!V10,"getCalibratedBlendingParameter",LMMCalibration!R19)),LMMCalibration!S62)</f>
        <v>0.58803136320552096</v>
      </c>
      <c r="L24" s="40" t="s">
        <v>72</v>
      </c>
      <c r="M24" s="40"/>
      <c r="N24" s="40" t="e">
        <f>C19</f>
        <v>#N/A</v>
      </c>
      <c r="IU24" s="34"/>
      <c r="IV24" s="34"/>
      <c r="IW24" s="34"/>
    </row>
    <row r="25" spans="2:257" ht="11.85" customHeight="1">
      <c r="B25" s="40" t="s">
        <v>58</v>
      </c>
      <c r="C25" s="40" t="s">
        <v>79</v>
      </c>
      <c r="D25" s="40"/>
      <c r="E25" s="40"/>
      <c r="F25" s="40"/>
      <c r="G25" s="40" t="s">
        <v>70</v>
      </c>
      <c r="H25" s="40" t="s">
        <v>71</v>
      </c>
      <c r="I25" s="40" t="e">
        <f>[1]!OBMAKE(G25&amp;" "&amp;G23&amp;B2,H25,J25)</f>
        <v>#VALUE!</v>
      </c>
      <c r="J25" s="40">
        <f>0</f>
        <v>0</v>
      </c>
      <c r="L25" s="40"/>
      <c r="M25" s="40"/>
      <c r="N25" s="40"/>
      <c r="IU25" s="34"/>
      <c r="IV25" s="34"/>
      <c r="IW25" s="34"/>
    </row>
    <row r="26" spans="2:257" ht="11.85" customHeight="1">
      <c r="B26" s="40" t="s">
        <v>61</v>
      </c>
      <c r="C26" s="41" t="e">
        <f>[1]!OBMAKE(C25&amp;" "&amp;B2,Q12,C12,H12,H20,M20)</f>
        <v>#N/A</v>
      </c>
      <c r="D26" s="41"/>
      <c r="E26" s="41"/>
      <c r="F26" s="40"/>
      <c r="G26" s="40"/>
      <c r="H26" s="40"/>
      <c r="I26" s="40"/>
      <c r="J26" s="40"/>
      <c r="L26" s="40" t="s">
        <v>58</v>
      </c>
      <c r="M26" s="40" t="s">
        <v>80</v>
      </c>
      <c r="N26" s="40"/>
      <c r="IU26" s="34"/>
      <c r="IV26" s="34"/>
      <c r="IW26" s="34"/>
    </row>
    <row r="27" spans="2:257" ht="11.85" customHeight="1">
      <c r="F27" s="40"/>
      <c r="G27" s="40" t="s">
        <v>58</v>
      </c>
      <c r="H27" s="40" t="s">
        <v>81</v>
      </c>
      <c r="I27" s="40"/>
      <c r="J27" s="40"/>
      <c r="L27" s="40" t="s">
        <v>61</v>
      </c>
      <c r="M27" s="41" t="e">
        <f>[1]!OBMAKE(M26&amp;" "&amp;B2&amp;L23,Q14,N24,[1]!OBCALL("",Q14&amp;"$Scheme","valueOf",[1]!OBMAKE("","String","EULER_FUNCTIONAL")))</f>
        <v>#N/A</v>
      </c>
      <c r="N27" s="41"/>
      <c r="O27" s="41"/>
      <c r="IU27" s="34"/>
      <c r="IV27" s="34"/>
      <c r="IW27" s="34"/>
    </row>
    <row r="28" spans="2:257" ht="11.45" customHeight="1">
      <c r="B28" s="40"/>
      <c r="C28" s="40"/>
      <c r="D28" s="40"/>
      <c r="E28" s="40"/>
      <c r="F28" s="40"/>
      <c r="G28" s="40" t="s">
        <v>61</v>
      </c>
      <c r="H28" s="41" t="e">
        <f>[1]!OBMAKE(H27&amp;" "&amp;B2,Q13,N9,C26,I24:I25)</f>
        <v>#N/A</v>
      </c>
      <c r="I28" s="41"/>
      <c r="J28" s="41"/>
      <c r="L28" s="40"/>
      <c r="M28" s="40"/>
      <c r="N28" s="40"/>
      <c r="O28" s="40"/>
      <c r="IU28" s="34"/>
      <c r="IV28" s="34"/>
      <c r="IW28" s="34"/>
    </row>
    <row r="29" spans="2:257" ht="11.85" customHeight="1">
      <c r="IU29" s="34"/>
      <c r="IV29" s="34"/>
      <c r="IW29" s="34"/>
    </row>
    <row r="30" spans="2:257" ht="11.85" customHeight="1">
      <c r="IU30" s="34"/>
      <c r="IV30" s="34"/>
      <c r="IW30" s="34"/>
    </row>
    <row r="31" spans="2:257" ht="11.45" customHeight="1">
      <c r="B31" s="38" t="s">
        <v>82</v>
      </c>
      <c r="C31" s="38"/>
      <c r="D31" s="38"/>
      <c r="E31" s="38"/>
      <c r="G31" s="38" t="s">
        <v>83</v>
      </c>
      <c r="H31" s="38"/>
      <c r="I31" s="38"/>
      <c r="J31" s="38"/>
      <c r="IU31" s="34"/>
      <c r="IV31" s="34"/>
      <c r="IW31" s="34"/>
    </row>
    <row r="32" spans="2:257" ht="13.9" customHeight="1">
      <c r="B32" s="33" t="s">
        <v>84</v>
      </c>
      <c r="C32" s="40" t="e">
        <f>[1]!OBMAKE(B32&amp;" "&amp;B2,"net.finmath.montecarlo.interestrate.CalibrationProduct[]")</f>
        <v>#VALUE!</v>
      </c>
      <c r="IU32" s="34"/>
      <c r="IV32" s="34"/>
      <c r="IW32" s="34"/>
    </row>
    <row r="33" spans="2:257" ht="13.15" customHeight="1">
      <c r="B33" s="33" t="s">
        <v>85</v>
      </c>
      <c r="C33" s="40" t="e">
        <f>[1]!OBCALL(B33&amp;" "&amp;$B$2,$Q$15&amp;"$Measure","valueOf",[1]!OBMAKE("","String",D33))</f>
        <v>#N/A</v>
      </c>
      <c r="D33" s="33" t="s">
        <v>86</v>
      </c>
      <c r="G33" s="33" t="s">
        <v>58</v>
      </c>
      <c r="H33" s="33" t="s">
        <v>87</v>
      </c>
      <c r="IU33" s="34"/>
      <c r="IV33" s="34"/>
      <c r="IW33" s="34"/>
    </row>
    <row r="34" spans="2:257" ht="11.85" customHeight="1">
      <c r="B34" s="33" t="s">
        <v>88</v>
      </c>
      <c r="C34" s="40" t="e">
        <f>[1]!OBCALL(B34&amp;" "&amp;$B$2,$Q$15&amp;"$StateSpace","valueOf",[1]!OBMAKE("","String",D34))</f>
        <v>#N/A</v>
      </c>
      <c r="D34" s="33" t="s">
        <v>89</v>
      </c>
      <c r="G34" s="33" t="s">
        <v>90</v>
      </c>
      <c r="H34" s="41" t="e">
        <f>[1]!OBMAKE(H33&amp;" "&amp;$B$2,Q16,C38,M27)</f>
        <v>#N/A</v>
      </c>
      <c r="I34" s="41"/>
      <c r="J34" s="41"/>
      <c r="IU34" s="34"/>
      <c r="IV34" s="34"/>
      <c r="IW34" s="34"/>
    </row>
    <row r="35" spans="2:257" ht="11.85" customHeight="1">
      <c r="B35" s="33" t="s">
        <v>91</v>
      </c>
      <c r="C35" s="41" t="e">
        <f>[1]!OBCALL(B35&amp;" "&amp;$B$2,Q9,"getModelPropertiesMap",C33:C34)</f>
        <v>#N/A</v>
      </c>
      <c r="D35" s="41"/>
      <c r="IU35" s="34"/>
      <c r="IV35" s="34"/>
      <c r="IW35" s="34"/>
    </row>
    <row r="36" spans="2:257" ht="11.85" customHeight="1">
      <c r="IU36" s="34"/>
      <c r="IV36" s="34"/>
      <c r="IW36" s="34"/>
    </row>
    <row r="37" spans="2:257" ht="11.85" customHeight="1">
      <c r="B37" s="33" t="s">
        <v>58</v>
      </c>
      <c r="C37" s="33" t="s">
        <v>92</v>
      </c>
      <c r="IU37" s="34"/>
      <c r="IV37" s="34"/>
      <c r="IW37" s="34"/>
    </row>
    <row r="38" spans="2:257" ht="11.85" customHeight="1">
      <c r="B38" s="33" t="s">
        <v>61</v>
      </c>
      <c r="C38" s="41" t="e">
        <f>IF(LMMCalibration!S16,LMMCalibration!R19,[1]!OBMAKE(C37&amp;" "&amp;B2,Q15,H12,[1]!OBCAST("",Q17),Curves!G11,Curves!C11,N9,H28,C32,C35))</f>
        <v>#N/A</v>
      </c>
      <c r="D38" s="41"/>
      <c r="IV38" s="34"/>
      <c r="IW38" s="34"/>
    </row>
    <row r="39" spans="2:257" ht="11.85" customHeight="1">
      <c r="IV39" s="34"/>
      <c r="IW39" s="34"/>
    </row>
    <row r="40" spans="2:257" ht="11.85" customHeight="1">
      <c r="IV40" s="34"/>
      <c r="IW40" s="34"/>
    </row>
    <row r="41" spans="2:257" ht="11.85" customHeight="1">
      <c r="IV41" s="34"/>
      <c r="IW41" s="34"/>
    </row>
    <row r="42" spans="2:257" ht="11.85" customHeight="1">
      <c r="IV42" s="34"/>
      <c r="IW42" s="34"/>
    </row>
    <row r="43" spans="2:257" ht="11.85" customHeight="1">
      <c r="IV43" s="34"/>
      <c r="IW43" s="34"/>
    </row>
    <row r="44" spans="2:257" ht="11.85" customHeight="1"/>
    <row r="45" spans="2:257" ht="11.85" customHeight="1"/>
    <row r="46" spans="2:257" ht="11.85" customHeight="1"/>
    <row r="47" spans="2:257" ht="11.85" customHeight="1"/>
    <row r="48" spans="2:257" ht="11.85" customHeight="1"/>
    <row r="49" ht="11.85" customHeight="1"/>
    <row r="50" ht="11.85" customHeight="1"/>
    <row r="51" ht="11.85" customHeight="1"/>
    <row r="52" ht="11.85" customHeight="1"/>
    <row r="53" ht="11.85" customHeight="1"/>
    <row r="54" ht="11.85" customHeight="1"/>
    <row r="55" ht="11.85" customHeight="1"/>
    <row r="56" ht="11.85" customHeight="1"/>
    <row r="57" ht="11.85" customHeight="1"/>
    <row r="58" ht="11.85" customHeight="1"/>
    <row r="59" ht="11.85" customHeight="1"/>
    <row r="60" ht="11.85" customHeight="1"/>
    <row r="61" ht="11.85" customHeight="1"/>
    <row r="62" ht="11.85" customHeight="1"/>
    <row r="63" ht="11.85" customHeight="1"/>
    <row r="64" ht="11.85" customHeight="1"/>
    <row r="65" ht="11.85" customHeight="1"/>
    <row r="66" ht="11.85" customHeight="1"/>
    <row r="67" ht="11.85" customHeight="1"/>
    <row r="68" ht="11.85" customHeight="1"/>
    <row r="69" ht="11.85" customHeight="1"/>
    <row r="70" ht="11.85" customHeight="1"/>
    <row r="71" ht="11.85" customHeight="1"/>
    <row r="72" ht="11.85" customHeight="1"/>
    <row r="73" ht="11.85" customHeight="1"/>
    <row r="74" ht="11.85" customHeight="1"/>
    <row r="75" ht="11.85" customHeight="1"/>
    <row r="76" ht="11.85" customHeight="1"/>
    <row r="77" ht="11.85" customHeight="1"/>
    <row r="78" ht="11.85" customHeight="1"/>
    <row r="79" ht="11.85" customHeight="1"/>
    <row r="80" ht="11.85" customHeight="1"/>
    <row r="81" ht="11.85" customHeight="1"/>
    <row r="82" ht="11.85" customHeight="1"/>
    <row r="83" ht="11.85" customHeight="1"/>
    <row r="84" ht="11.85" customHeight="1"/>
    <row r="85" ht="11.85" customHeight="1"/>
    <row r="86" ht="11.85" customHeight="1"/>
    <row r="87" ht="11.85" customHeight="1"/>
    <row r="88" ht="11.85" customHeight="1"/>
    <row r="89" ht="11.85" customHeight="1"/>
    <row r="90" ht="11.85" customHeight="1"/>
    <row r="91" ht="11.85" customHeight="1"/>
    <row r="92" ht="11.85" customHeight="1"/>
    <row r="93" ht="11.85" customHeight="1"/>
    <row r="94" ht="11.85" customHeight="1"/>
    <row r="95" ht="11.85" customHeight="1"/>
    <row r="96" ht="11.85" customHeight="1"/>
    <row r="97" ht="11.85" customHeight="1"/>
    <row r="98" ht="11.85" customHeight="1"/>
    <row r="99" ht="11.85" customHeight="1"/>
    <row r="100" ht="11.85" customHeight="1"/>
    <row r="101" ht="11.85" customHeight="1"/>
    <row r="102" ht="11.85" customHeight="1"/>
    <row r="103" ht="11.85" customHeight="1"/>
    <row r="104" ht="11.85" customHeight="1"/>
    <row r="105" ht="11.85" customHeight="1"/>
    <row r="106" ht="11.85" customHeight="1"/>
    <row r="107" ht="11.85" customHeight="1"/>
    <row r="108" ht="11.85" customHeight="1"/>
    <row r="109" ht="11.85" customHeight="1"/>
    <row r="110" ht="11.85" customHeight="1"/>
    <row r="111" ht="11.85" customHeight="1"/>
    <row r="112" ht="11.85" customHeight="1"/>
    <row r="113" ht="11.85" customHeight="1"/>
    <row r="114" ht="11.85" customHeight="1"/>
    <row r="115" ht="11.85" customHeight="1"/>
    <row r="116" ht="11.85" customHeight="1"/>
    <row r="117" ht="11.85" customHeight="1"/>
    <row r="118" ht="11.85" customHeight="1"/>
    <row r="119" ht="11.85" customHeight="1"/>
    <row r="120" ht="11.85" customHeight="1"/>
    <row r="121" ht="11.85" customHeight="1"/>
    <row r="122" ht="11.85" customHeight="1"/>
    <row r="123" ht="11.85" customHeight="1"/>
    <row r="124" ht="11.85" customHeight="1"/>
    <row r="125" ht="11.85" customHeight="1"/>
    <row r="126" ht="11.85" customHeight="1"/>
    <row r="127" ht="11.85" customHeight="1"/>
    <row r="128" ht="11.85" customHeight="1"/>
    <row r="129" ht="11.85" customHeight="1"/>
    <row r="130" ht="11.85" customHeight="1"/>
    <row r="131" ht="11.85" customHeight="1"/>
    <row r="132" ht="11.85" customHeight="1"/>
    <row r="133" ht="11.85" customHeight="1"/>
    <row r="134" ht="11.85" customHeight="1"/>
    <row r="135" ht="11.85" customHeight="1"/>
    <row r="136" ht="11.85" customHeight="1"/>
    <row r="137" ht="11.85" customHeight="1"/>
    <row r="138" ht="11.85" customHeight="1"/>
    <row r="139" ht="11.85" customHeight="1"/>
    <row r="140" ht="11.85" customHeight="1"/>
    <row r="141" ht="11.85" customHeight="1"/>
    <row r="142" ht="11.85" customHeight="1"/>
    <row r="143" ht="11.85" customHeight="1"/>
    <row r="144" ht="11.85" customHeight="1"/>
    <row r="145" ht="11.85" customHeight="1"/>
    <row r="146" ht="11.85" customHeight="1"/>
    <row r="147" ht="11.85" customHeight="1"/>
    <row r="148" ht="11.85" customHeight="1"/>
    <row r="149" ht="11.85" customHeight="1"/>
    <row r="150" ht="11.85" customHeight="1"/>
    <row r="151" ht="11.85" customHeight="1"/>
    <row r="152" ht="11.85" customHeight="1"/>
    <row r="153" ht="11.85" customHeight="1"/>
    <row r="154" ht="11.85" customHeight="1"/>
    <row r="155" ht="11.85" customHeight="1"/>
    <row r="156" ht="11.85" customHeight="1"/>
    <row r="157" ht="11.85" customHeight="1"/>
    <row r="158" ht="11.85" customHeight="1"/>
    <row r="159" ht="11.85" customHeight="1"/>
    <row r="160" ht="11.85" customHeight="1"/>
    <row r="161" ht="11.85" customHeight="1"/>
    <row r="162" ht="11.85" customHeight="1"/>
    <row r="163" ht="11.85" customHeight="1"/>
    <row r="164" ht="11.85" customHeight="1"/>
    <row r="165" ht="11.85" customHeight="1"/>
    <row r="166" ht="11.85" customHeight="1"/>
    <row r="167" ht="11.85" customHeight="1"/>
    <row r="168" ht="11.85" customHeight="1"/>
    <row r="169" ht="11.85" customHeight="1"/>
    <row r="170" ht="11.85" customHeight="1"/>
    <row r="171" ht="11.85" customHeight="1"/>
    <row r="172" ht="11.85" customHeight="1"/>
    <row r="173" ht="11.85" customHeight="1"/>
    <row r="174" ht="11.85" customHeight="1"/>
    <row r="175" ht="11.85" customHeight="1"/>
    <row r="176" ht="11.85" customHeight="1"/>
    <row r="177" spans="2:4" ht="11.85" customHeight="1"/>
    <row r="178" spans="2:4" ht="11.85" customHeight="1"/>
    <row r="179" spans="2:4" ht="11.85" customHeight="1"/>
    <row r="180" spans="2:4" ht="11.85" customHeight="1"/>
    <row r="181" spans="2:4" ht="11.85" customHeight="1"/>
    <row r="182" spans="2:4" ht="11.85" customHeight="1"/>
    <row r="183" spans="2:4" ht="11.85" customHeight="1"/>
    <row r="184" spans="2:4" ht="11.85" customHeight="1"/>
    <row r="185" spans="2:4" ht="11.85" customHeight="1"/>
    <row r="186" spans="2:4" ht="11.85" customHeight="1"/>
    <row r="187" spans="2:4" ht="11.85" customHeight="1"/>
    <row r="188" spans="2:4" ht="11.85" customHeight="1"/>
    <row r="189" spans="2:4" ht="11.85" customHeight="1"/>
    <row r="190" spans="2:4" ht="11.85" customHeight="1"/>
    <row r="191" spans="2:4" ht="11.85" customHeight="1">
      <c r="B191" s="42"/>
      <c r="C191" s="42"/>
      <c r="D191" s="43"/>
    </row>
    <row r="192" spans="2:4" ht="11.85" customHeight="1">
      <c r="B192" s="42"/>
      <c r="C192" s="42"/>
      <c r="D192" s="43"/>
    </row>
    <row r="193" spans="2:4" ht="11.85" customHeight="1">
      <c r="B193" s="42"/>
      <c r="C193" s="42"/>
      <c r="D193" s="43"/>
    </row>
    <row r="194" spans="2:4" ht="11.85" customHeight="1">
      <c r="B194" s="42"/>
      <c r="C194" s="42"/>
      <c r="D194" s="43"/>
    </row>
    <row r="195" spans="2:4" ht="11.85" customHeight="1">
      <c r="B195" s="42"/>
      <c r="C195" s="42"/>
      <c r="D195" s="43"/>
    </row>
    <row r="196" spans="2:4" ht="11.85" customHeight="1">
      <c r="B196" s="42"/>
      <c r="C196" s="42"/>
      <c r="D196" s="43"/>
    </row>
    <row r="197" spans="2:4" ht="11.85" customHeight="1">
      <c r="B197" s="42"/>
      <c r="C197" s="42"/>
      <c r="D197" s="43"/>
    </row>
    <row r="198" spans="2:4" ht="11.85" customHeight="1">
      <c r="B198" s="42"/>
      <c r="C198" s="42"/>
      <c r="D198" s="43"/>
    </row>
    <row r="199" spans="2:4" ht="11.85" customHeight="1">
      <c r="B199" s="42"/>
      <c r="C199" s="42"/>
      <c r="D199" s="43"/>
    </row>
    <row r="200" spans="2:4" ht="11.85" customHeight="1">
      <c r="B200" s="42"/>
      <c r="C200" s="42"/>
      <c r="D200" s="43"/>
    </row>
    <row r="201" spans="2:4" ht="11.85" customHeight="1">
      <c r="B201" s="42"/>
      <c r="C201" s="42"/>
      <c r="D201" s="43"/>
    </row>
    <row r="202" spans="2:4" ht="11.85" customHeight="1">
      <c r="B202" s="42"/>
      <c r="C202" s="42"/>
      <c r="D202" s="43"/>
    </row>
    <row r="203" spans="2:4" ht="11.85" customHeight="1">
      <c r="B203" s="42"/>
      <c r="C203" s="42"/>
      <c r="D203" s="43"/>
    </row>
    <row r="204" spans="2:4" ht="11.85" customHeight="1">
      <c r="B204" s="42"/>
      <c r="C204" s="42"/>
      <c r="D204" s="43"/>
    </row>
    <row r="205" spans="2:4" ht="11.85" customHeight="1">
      <c r="B205" s="42"/>
      <c r="C205" s="42"/>
      <c r="D205" s="43"/>
    </row>
    <row r="206" spans="2:4" ht="11.85" customHeight="1">
      <c r="B206" s="42"/>
      <c r="C206" s="42"/>
      <c r="D206" s="43"/>
    </row>
    <row r="207" spans="2:4" ht="11.85" customHeight="1">
      <c r="B207" s="42"/>
      <c r="C207" s="42"/>
      <c r="D207" s="43"/>
    </row>
    <row r="208" spans="2:4" ht="11.85" customHeight="1">
      <c r="B208" s="42"/>
      <c r="C208" s="42"/>
      <c r="D208" s="43"/>
    </row>
    <row r="209" spans="2:4" ht="11.85" customHeight="1">
      <c r="B209" s="42"/>
      <c r="C209" s="42"/>
      <c r="D209" s="43"/>
    </row>
    <row r="210" spans="2:4" ht="11.85" customHeight="1">
      <c r="B210" s="42"/>
      <c r="C210" s="42"/>
      <c r="D210" s="43"/>
    </row>
    <row r="211" spans="2:4" ht="11.85" customHeight="1">
      <c r="B211" s="42"/>
      <c r="C211" s="42"/>
      <c r="D211" s="43"/>
    </row>
    <row r="212" spans="2:4" ht="11.85" customHeight="1">
      <c r="B212" s="42"/>
      <c r="C212" s="42"/>
      <c r="D212" s="43"/>
    </row>
    <row r="213" spans="2:4" ht="11.85" customHeight="1">
      <c r="B213" s="42"/>
      <c r="C213" s="42"/>
      <c r="D213" s="43"/>
    </row>
    <row r="214" spans="2:4" ht="11.85" customHeight="1">
      <c r="B214" s="42"/>
      <c r="C214" s="42"/>
      <c r="D214" s="43"/>
    </row>
    <row r="215" spans="2:4" ht="11.85" customHeight="1">
      <c r="B215" s="42"/>
      <c r="C215" s="42"/>
      <c r="D215" s="43"/>
    </row>
    <row r="216" spans="2:4" ht="11.85" customHeight="1">
      <c r="B216" s="42"/>
      <c r="C216" s="42"/>
      <c r="D216" s="43"/>
    </row>
    <row r="217" spans="2:4" ht="11.85" customHeight="1">
      <c r="B217" s="42"/>
      <c r="C217" s="42"/>
      <c r="D217" s="43"/>
    </row>
    <row r="218" spans="2:4" ht="11.85" customHeight="1">
      <c r="B218" s="42"/>
      <c r="C218" s="42"/>
      <c r="D218" s="43"/>
    </row>
    <row r="219" spans="2:4" ht="11.85" customHeight="1">
      <c r="B219" s="42"/>
      <c r="C219" s="42"/>
      <c r="D219" s="43"/>
    </row>
    <row r="220" spans="2:4" ht="11.85" customHeight="1">
      <c r="B220" s="42"/>
      <c r="C220" s="42"/>
      <c r="D220" s="43"/>
    </row>
    <row r="221" spans="2:4" ht="11.85" customHeight="1">
      <c r="B221" s="42"/>
      <c r="C221" s="42"/>
      <c r="D221" s="43"/>
    </row>
    <row r="222" spans="2:4" ht="11.85" customHeight="1">
      <c r="B222" s="42"/>
      <c r="C222" s="42"/>
      <c r="D222" s="43"/>
    </row>
    <row r="223" spans="2:4" ht="11.85" customHeight="1">
      <c r="B223" s="42"/>
      <c r="C223" s="42"/>
      <c r="D223" s="43"/>
    </row>
    <row r="224" spans="2:4" ht="11.85" customHeight="1">
      <c r="B224" s="42"/>
      <c r="C224" s="42"/>
      <c r="D224" s="43"/>
    </row>
    <row r="225" spans="2:4" ht="11.85" customHeight="1">
      <c r="B225" s="42"/>
      <c r="C225" s="42"/>
      <c r="D225" s="43"/>
    </row>
    <row r="226" spans="2:4" ht="11.85" customHeight="1">
      <c r="B226" s="42"/>
      <c r="C226" s="42"/>
      <c r="D226" s="43"/>
    </row>
    <row r="227" spans="2:4" ht="11.85" customHeight="1">
      <c r="B227" s="42"/>
      <c r="C227" s="42"/>
      <c r="D227" s="43"/>
    </row>
    <row r="228" spans="2:4" ht="11.85" customHeight="1">
      <c r="B228" s="42"/>
      <c r="C228" s="42"/>
      <c r="D228" s="43"/>
    </row>
    <row r="229" spans="2:4" ht="11.85" customHeight="1">
      <c r="B229" s="42"/>
      <c r="C229" s="42"/>
      <c r="D229" s="43"/>
    </row>
    <row r="230" spans="2:4" ht="11.85" customHeight="1">
      <c r="B230" s="42"/>
      <c r="C230" s="42"/>
      <c r="D230" s="43"/>
    </row>
    <row r="231" spans="2:4" ht="11.85" customHeight="1">
      <c r="B231" s="42"/>
      <c r="C231" s="42"/>
      <c r="D231" s="43"/>
    </row>
    <row r="232" spans="2:4" ht="11.85" customHeight="1">
      <c r="B232" s="42"/>
      <c r="C232" s="42"/>
      <c r="D232" s="43"/>
    </row>
    <row r="233" spans="2:4" ht="11.85" customHeight="1">
      <c r="B233" s="42"/>
      <c r="C233" s="42"/>
      <c r="D233" s="43"/>
    </row>
    <row r="234" spans="2:4" ht="11.85" customHeight="1">
      <c r="B234" s="42"/>
      <c r="C234" s="42"/>
      <c r="D234" s="43"/>
    </row>
    <row r="235" spans="2:4" ht="11.85" customHeight="1">
      <c r="B235" s="42"/>
      <c r="C235" s="42"/>
      <c r="D235" s="43"/>
    </row>
    <row r="236" spans="2:4" ht="11.85" customHeight="1">
      <c r="B236" s="42"/>
      <c r="C236" s="42"/>
      <c r="D236" s="43"/>
    </row>
    <row r="237" spans="2:4" ht="11.85" customHeight="1">
      <c r="B237" s="42"/>
      <c r="C237" s="42"/>
      <c r="D237" s="43"/>
    </row>
    <row r="238" spans="2:4" ht="11.85" customHeight="1">
      <c r="B238" s="42"/>
      <c r="C238" s="42"/>
      <c r="D238" s="43"/>
    </row>
    <row r="239" spans="2:4" ht="11.85" customHeight="1">
      <c r="B239" s="42"/>
      <c r="C239" s="42"/>
      <c r="D239" s="43"/>
    </row>
    <row r="240" spans="2:4" ht="11.85" customHeight="1">
      <c r="B240" s="42"/>
      <c r="C240" s="42"/>
      <c r="D240" s="43"/>
    </row>
    <row r="241" spans="2:4" ht="11.85" customHeight="1">
      <c r="B241" s="42"/>
      <c r="C241" s="42"/>
      <c r="D241" s="43"/>
    </row>
    <row r="242" spans="2:4" ht="11.85" customHeight="1">
      <c r="B242" s="42"/>
      <c r="C242" s="42"/>
      <c r="D242" s="43"/>
    </row>
    <row r="243" spans="2:4" ht="11.85" customHeight="1">
      <c r="B243" s="42"/>
      <c r="C243" s="42"/>
      <c r="D243" s="43"/>
    </row>
    <row r="244" spans="2:4" ht="11.85" customHeight="1">
      <c r="B244" s="42"/>
      <c r="C244" s="42"/>
      <c r="D244" s="43"/>
    </row>
    <row r="245" spans="2:4" ht="11.85" customHeight="1">
      <c r="B245" s="42"/>
      <c r="C245" s="42"/>
      <c r="D245" s="43"/>
    </row>
    <row r="246" spans="2:4" ht="11.85" customHeight="1">
      <c r="B246" s="42"/>
      <c r="C246" s="42"/>
      <c r="D246" s="43"/>
    </row>
    <row r="247" spans="2:4" ht="11.85" customHeight="1">
      <c r="B247" s="42"/>
      <c r="C247" s="42"/>
      <c r="D247" s="43"/>
    </row>
    <row r="248" spans="2:4" ht="11.85" customHeight="1">
      <c r="B248" s="42"/>
      <c r="C248" s="42"/>
      <c r="D248" s="43"/>
    </row>
    <row r="249" spans="2:4" ht="11.85" customHeight="1">
      <c r="B249" s="42"/>
      <c r="C249" s="42"/>
      <c r="D249" s="43"/>
    </row>
    <row r="250" spans="2:4" ht="11.85" customHeight="1">
      <c r="B250" s="42"/>
      <c r="C250" s="42"/>
      <c r="D250" s="43"/>
    </row>
    <row r="251" spans="2:4" ht="11.85" customHeight="1">
      <c r="B251" s="42"/>
      <c r="C251" s="42"/>
      <c r="D251" s="43"/>
    </row>
    <row r="252" spans="2:4" ht="11.85" customHeight="1">
      <c r="B252" s="42"/>
      <c r="C252" s="42"/>
      <c r="D252" s="43"/>
    </row>
    <row r="253" spans="2:4" ht="11.85" customHeight="1">
      <c r="B253" s="42"/>
      <c r="C253" s="42"/>
      <c r="D253" s="43"/>
    </row>
    <row r="254" spans="2:4" ht="11.85" customHeight="1">
      <c r="B254" s="42"/>
      <c r="C254" s="42"/>
      <c r="D254" s="43"/>
    </row>
    <row r="255" spans="2:4" ht="11.85" customHeight="1">
      <c r="B255" s="42"/>
      <c r="C255" s="42"/>
      <c r="D255" s="43"/>
    </row>
    <row r="256" spans="2:4" ht="11.85" customHeight="1">
      <c r="B256" s="42"/>
      <c r="C256" s="42"/>
      <c r="D256" s="43"/>
    </row>
    <row r="257" spans="2:4" ht="11.85" customHeight="1">
      <c r="B257" s="42"/>
      <c r="C257" s="42"/>
      <c r="D257" s="43"/>
    </row>
    <row r="258" spans="2:4" ht="11.85" customHeight="1">
      <c r="B258" s="42"/>
      <c r="C258" s="42"/>
      <c r="D258" s="43"/>
    </row>
    <row r="259" spans="2:4" ht="11.85" customHeight="1">
      <c r="B259" s="42"/>
      <c r="C259" s="42"/>
      <c r="D259" s="43"/>
    </row>
    <row r="260" spans="2:4" ht="11.85" customHeight="1">
      <c r="B260" s="42"/>
      <c r="C260" s="42"/>
      <c r="D260" s="43"/>
    </row>
    <row r="261" spans="2:4" ht="11.85" customHeight="1">
      <c r="B261" s="42"/>
      <c r="C261" s="42"/>
      <c r="D261" s="43"/>
    </row>
    <row r="262" spans="2:4" ht="11.85" customHeight="1">
      <c r="B262" s="42"/>
      <c r="C262" s="42"/>
      <c r="D262" s="43"/>
    </row>
    <row r="263" spans="2:4" ht="11.85" customHeight="1">
      <c r="B263" s="42"/>
      <c r="C263" s="42"/>
      <c r="D263" s="43"/>
    </row>
    <row r="264" spans="2:4" ht="11.85" customHeight="1">
      <c r="B264" s="42"/>
      <c r="C264" s="42"/>
      <c r="D264" s="43"/>
    </row>
    <row r="265" spans="2:4" ht="11.85" customHeight="1">
      <c r="B265" s="42"/>
      <c r="C265" s="42"/>
      <c r="D265" s="43"/>
    </row>
    <row r="266" spans="2:4" ht="11.85" customHeight="1">
      <c r="B266" s="42"/>
      <c r="C266" s="42"/>
      <c r="D266" s="43"/>
    </row>
    <row r="267" spans="2:4" ht="11.85" customHeight="1">
      <c r="B267" s="42"/>
      <c r="C267" s="42"/>
      <c r="D267" s="43"/>
    </row>
    <row r="268" spans="2:4" ht="11.85" customHeight="1">
      <c r="B268" s="42"/>
      <c r="C268" s="42"/>
      <c r="D268" s="43"/>
    </row>
    <row r="269" spans="2:4" ht="11.85" customHeight="1">
      <c r="B269" s="42"/>
      <c r="C269" s="42"/>
      <c r="D269" s="43"/>
    </row>
    <row r="270" spans="2:4" ht="11.85" customHeight="1">
      <c r="B270" s="42"/>
      <c r="C270" s="42"/>
      <c r="D270" s="43"/>
    </row>
    <row r="271" spans="2:4" ht="11.85" customHeight="1">
      <c r="B271" s="42"/>
      <c r="D271" s="43"/>
    </row>
    <row r="272" spans="2:4" ht="11.85" customHeight="1">
      <c r="B272" s="42"/>
      <c r="D272" s="43"/>
    </row>
    <row r="273" spans="2:4" ht="11.85" customHeight="1">
      <c r="B273" s="42"/>
      <c r="D273" s="43"/>
    </row>
    <row r="274" spans="2:4" ht="11.85" customHeight="1">
      <c r="B274" s="42"/>
      <c r="D274" s="43"/>
    </row>
    <row r="275" spans="2:4" ht="11.85" customHeight="1">
      <c r="B275" s="42"/>
      <c r="D275" s="43"/>
    </row>
    <row r="276" spans="2:4" ht="11.85" customHeight="1">
      <c r="B276" s="42"/>
      <c r="D276" s="43"/>
    </row>
    <row r="277" spans="2:4" ht="11.85" customHeight="1">
      <c r="D277" s="43"/>
    </row>
    <row r="278" spans="2:4" ht="11.85" customHeight="1">
      <c r="D278" s="43"/>
    </row>
    <row r="279" spans="2:4" ht="11.85" customHeight="1">
      <c r="D279" s="43"/>
    </row>
    <row r="280" spans="2:4" ht="11.85" customHeight="1">
      <c r="D280" s="43"/>
    </row>
    <row r="281" spans="2:4" ht="11.85" customHeight="1">
      <c r="D281" s="43"/>
    </row>
    <row r="282" spans="2:4" ht="11.85" customHeight="1">
      <c r="D282" s="43"/>
    </row>
    <row r="283" spans="2:4" ht="11.85" customHeight="1"/>
    <row r="284" spans="2:4" ht="11.85" customHeight="1"/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K283"/>
  <sheetViews>
    <sheetView showGridLines="0" tabSelected="1" topLeftCell="A4" zoomScale="80" zoomScaleNormal="80" workbookViewId="0">
      <selection activeCell="V17" sqref="V17"/>
    </sheetView>
  </sheetViews>
  <sheetFormatPr defaultColWidth="8.85546875" defaultRowHeight="15"/>
  <cols>
    <col min="1" max="1" width="5.140625" style="44" customWidth="1"/>
    <col min="2" max="4" width="10.7109375" style="44" customWidth="1"/>
    <col min="5" max="9" width="10.7109375" style="35" customWidth="1"/>
    <col min="10" max="16" width="5.7109375" style="35" customWidth="1"/>
    <col min="17" max="21" width="10.7109375" style="35" customWidth="1"/>
    <col min="22" max="22" width="80" style="35" customWidth="1"/>
    <col min="23" max="30" width="10.7109375" style="35" customWidth="1"/>
    <col min="31" max="37" width="18.28515625" style="35" customWidth="1"/>
    <col min="38" max="260" width="14.42578125" style="44" customWidth="1"/>
    <col min="261" max="261" width="14.42578125" style="45" customWidth="1"/>
    <col min="262" max="262" width="5.140625" style="45" customWidth="1"/>
    <col min="263" max="264" width="14.42578125" style="45" customWidth="1"/>
    <col min="265" max="265" width="5.140625" style="45" customWidth="1"/>
    <col min="266" max="266" width="18.28515625" style="45" customWidth="1"/>
    <col min="267" max="267" width="14.42578125" style="45" customWidth="1"/>
    <col min="268" max="268" width="5.140625" style="45" customWidth="1"/>
    <col min="269" max="517" width="14.42578125" style="45" customWidth="1"/>
    <col min="518" max="518" width="5.140625" style="45" customWidth="1"/>
    <col min="519" max="520" width="14.42578125" style="45" customWidth="1"/>
    <col min="521" max="521" width="5.140625" style="45" customWidth="1"/>
    <col min="522" max="522" width="18.28515625" style="45" customWidth="1"/>
    <col min="523" max="523" width="14.42578125" style="45" customWidth="1"/>
    <col min="524" max="524" width="5.140625" style="45" customWidth="1"/>
    <col min="525" max="773" width="14.42578125" style="45" customWidth="1"/>
    <col min="774" max="774" width="5.140625" style="45" customWidth="1"/>
    <col min="775" max="776" width="14.42578125" style="45" customWidth="1"/>
    <col min="777" max="777" width="5.140625" style="45" customWidth="1"/>
    <col min="778" max="778" width="18.28515625" style="45" customWidth="1"/>
    <col min="779" max="779" width="14.42578125" style="45" customWidth="1"/>
    <col min="780" max="780" width="5.140625" style="45" customWidth="1"/>
    <col min="781" max="1025" width="14.42578125" style="45" customWidth="1"/>
  </cols>
  <sheetData>
    <row r="2" spans="2:260" s="35" customFormat="1" ht="15" customHeight="1">
      <c r="B2" s="35" t="s">
        <v>93</v>
      </c>
    </row>
    <row r="3" spans="2:260" s="45" customFormat="1" ht="11.85" customHeight="1">
      <c r="B3" s="36" t="s">
        <v>658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2:260" s="45" customFormat="1" ht="15" customHeight="1">
      <c r="B4" s="46"/>
      <c r="C4" s="46"/>
      <c r="D4" s="46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2:260" s="45" customFormat="1" ht="15" customHeight="1">
      <c r="B5" s="46"/>
      <c r="C5" s="46"/>
      <c r="D5" s="46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2:260" ht="11.85" customHeight="1">
      <c r="B6" s="47" t="s">
        <v>95</v>
      </c>
      <c r="C6" s="47"/>
      <c r="D6" s="47"/>
      <c r="F6" s="47" t="s">
        <v>96</v>
      </c>
      <c r="G6" s="47"/>
      <c r="H6" s="47"/>
      <c r="I6" s="47"/>
      <c r="Q6" s="47" t="s">
        <v>97</v>
      </c>
      <c r="R6" s="47"/>
      <c r="S6" s="47"/>
      <c r="T6" s="47"/>
      <c r="V6" s="47" t="s">
        <v>46</v>
      </c>
      <c r="IX6" s="45"/>
      <c r="IY6" s="45"/>
      <c r="IZ6" s="45"/>
    </row>
    <row r="7" spans="2:260" ht="11.85" customHeight="1">
      <c r="B7" s="53" t="str">
        <f>B12</f>
        <v>expiries</v>
      </c>
      <c r="C7" s="44" t="s">
        <v>98</v>
      </c>
      <c r="D7" s="48" t="e">
        <f>[1]!OBMAKE(B12&amp;" "&amp;$V$8,C7,B13:B250)</f>
        <v>#VALUE!</v>
      </c>
      <c r="F7" s="44" t="s">
        <v>99</v>
      </c>
      <c r="G7" s="44" t="s">
        <v>51</v>
      </c>
      <c r="H7" s="49" t="e">
        <f>[1]!OBMAKE(F7&amp;" "&amp;$V$7,G7,I7)</f>
        <v>#VALUE!</v>
      </c>
      <c r="I7" s="44">
        <v>8</v>
      </c>
      <c r="Q7" s="44" t="s">
        <v>100</v>
      </c>
      <c r="R7" s="44" t="s">
        <v>48</v>
      </c>
      <c r="S7" s="49" t="e">
        <f>[1]!OBMAKE(Q7&amp;" "&amp;$V$10,R7,T7)</f>
        <v>#VALUE!</v>
      </c>
      <c r="T7" s="50">
        <f>10^-5</f>
        <v>1.0000000000000001E-5</v>
      </c>
      <c r="V7" s="49" t="e">
        <f>obLibs&amp;"java.time"</f>
        <v>#N/A</v>
      </c>
      <c r="IX7" s="45"/>
      <c r="IY7" s="45"/>
      <c r="IZ7" s="45"/>
    </row>
    <row r="8" spans="2:260" ht="11.85" customHeight="1">
      <c r="B8" s="53" t="str">
        <f>C12</f>
        <v>tenors</v>
      </c>
      <c r="C8" s="44" t="s">
        <v>98</v>
      </c>
      <c r="D8" s="48" t="e">
        <f>[1]!OBMAKE(C12&amp;" "&amp;$V$8,C8,C13:C250)</f>
        <v>#VALUE!</v>
      </c>
      <c r="F8" s="44" t="s">
        <v>101</v>
      </c>
      <c r="G8" s="44" t="s">
        <v>102</v>
      </c>
      <c r="H8" s="49" t="e">
        <f>[1]!OBCALL(F8&amp;" "&amp;$V$7,$V$7&amp;".Month","valueOf",[1]!OBMAKE("",G8,I8))</f>
        <v>#VALUE!</v>
      </c>
      <c r="I8" s="44" t="s">
        <v>103</v>
      </c>
      <c r="Q8" s="44" t="s">
        <v>104</v>
      </c>
      <c r="R8" s="44" t="s">
        <v>48</v>
      </c>
      <c r="S8" s="49" t="e">
        <f>[1]!OBMAKE(Q8&amp;" "&amp;$V$10,R8,T8)</f>
        <v>#VALUE!</v>
      </c>
      <c r="T8" s="50">
        <f>10^-4</f>
        <v>1E-4</v>
      </c>
      <c r="V8" s="49" t="e">
        <f>obLibs&amp;"net.finmath.time.businessdaycalendar"</f>
        <v>#N/A</v>
      </c>
      <c r="IX8" s="45"/>
      <c r="IY8" s="45"/>
      <c r="IZ8" s="45"/>
    </row>
    <row r="9" spans="2:260" ht="11.45" customHeight="1">
      <c r="B9" s="53" t="str">
        <f>D12</f>
        <v>ATMVols</v>
      </c>
      <c r="C9" s="44" t="s">
        <v>67</v>
      </c>
      <c r="D9" s="49" t="e">
        <f>[1]!OBMAKE(D12&amp;" "&amp;$V$8,C9,D13:D250)</f>
        <v>#VALUE!</v>
      </c>
      <c r="F9" s="44" t="s">
        <v>105</v>
      </c>
      <c r="G9" s="44" t="s">
        <v>51</v>
      </c>
      <c r="H9" s="49" t="e">
        <f>[1]!OBMAKE(F9&amp;" "&amp;$V$7,G9,I9)</f>
        <v>#VALUE!</v>
      </c>
      <c r="I9" s="44">
        <v>2017</v>
      </c>
      <c r="Q9" s="44" t="s">
        <v>106</v>
      </c>
      <c r="R9" s="44" t="s">
        <v>51</v>
      </c>
      <c r="S9" s="49" t="e">
        <f>[1]!OBMAKE(Q9&amp;" "&amp;$V$10,R9,T9)</f>
        <v>#VALUE!</v>
      </c>
      <c r="T9" s="50">
        <v>100</v>
      </c>
      <c r="V9" s="49" t="e">
        <f>obLibs&amp;"net.finmath.time.daycount"</f>
        <v>#N/A</v>
      </c>
      <c r="IX9" s="45"/>
      <c r="IY9" s="45"/>
      <c r="IZ9" s="45"/>
    </row>
    <row r="10" spans="2:260" ht="11.85" customHeight="1">
      <c r="Q10" s="44" t="s">
        <v>107</v>
      </c>
      <c r="R10" s="44" t="s">
        <v>51</v>
      </c>
      <c r="S10" s="49" t="e">
        <f>[1]!OBMAKE(Q10&amp;" "&amp;$V$10,R10,T10)</f>
        <v>#VALUE!</v>
      </c>
      <c r="T10" s="50">
        <v>4</v>
      </c>
      <c r="V10" s="49" t="e">
        <f>obLibs&amp;"net.finmath.initialmargin.isdasimm.test.SIMMTest"</f>
        <v>#N/A</v>
      </c>
      <c r="IX10" s="45"/>
      <c r="IY10" s="45"/>
      <c r="IZ10" s="45"/>
    </row>
    <row r="11" spans="2:260" ht="11.85" customHeight="1">
      <c r="F11" s="44" t="s">
        <v>58</v>
      </c>
      <c r="G11" s="44" t="s">
        <v>108</v>
      </c>
      <c r="Q11" s="44"/>
      <c r="R11" s="44"/>
      <c r="S11" s="44"/>
      <c r="T11" s="44"/>
      <c r="V11" s="49" t="e">
        <f>obLibs&amp;"net.finmath.montecarlo.interestrate.models.covariance.LIBORVolatilityModelPiecewiseConstant"</f>
        <v>#N/A</v>
      </c>
      <c r="IX11" s="45"/>
      <c r="IY11" s="45"/>
      <c r="IZ11" s="45"/>
    </row>
    <row r="12" spans="2:260" ht="11.85" customHeight="1">
      <c r="B12" s="51" t="s">
        <v>109</v>
      </c>
      <c r="C12" s="51" t="s">
        <v>110</v>
      </c>
      <c r="D12" s="51" t="s">
        <v>111</v>
      </c>
      <c r="F12" s="44" t="s">
        <v>61</v>
      </c>
      <c r="G12" s="52" t="e">
        <f>[1]!OBCALL(G11&amp;" "&amp;V7,V7&amp;".LocalDate","of",H9,H8,H7)</f>
        <v>#VALUE!</v>
      </c>
      <c r="H12" s="52"/>
      <c r="I12" s="52"/>
      <c r="Q12" s="44" t="s">
        <v>58</v>
      </c>
      <c r="R12" s="44" t="s">
        <v>91</v>
      </c>
      <c r="S12" s="44"/>
      <c r="T12" s="44"/>
      <c r="V12" s="49" t="e">
        <f>obLibs&amp;"net.finmath.montecarlo.RandomVariableFactory"</f>
        <v>#N/A</v>
      </c>
      <c r="IX12" s="45"/>
      <c r="IY12" s="45"/>
      <c r="IZ12" s="45"/>
    </row>
    <row r="13" spans="2:260" ht="11.45" customHeight="1">
      <c r="B13" s="53" t="s">
        <v>112</v>
      </c>
      <c r="C13" s="53" t="s">
        <v>113</v>
      </c>
      <c r="D13" s="53">
        <v>4.4000000000000003E-3</v>
      </c>
      <c r="Q13" s="44" t="s">
        <v>61</v>
      </c>
      <c r="R13" s="52" t="e">
        <f>[1]!OBCALL(R12&amp;" "&amp;V10,V10,"getModelCalibrationPropertiesMap",S7:S10,LMM!C19)</f>
        <v>#VALUE!</v>
      </c>
      <c r="S13" s="52"/>
      <c r="T13" s="52"/>
      <c r="V13" s="49" t="e">
        <f>obLibs&amp;"net.finmath.time.TimeDiscretizationFromArray"</f>
        <v>#N/A</v>
      </c>
      <c r="IX13" s="45"/>
      <c r="IY13" s="45"/>
      <c r="IZ13" s="45"/>
    </row>
    <row r="14" spans="2:260" ht="12" customHeight="1">
      <c r="B14" s="53" t="s">
        <v>114</v>
      </c>
      <c r="C14" s="53" t="s">
        <v>113</v>
      </c>
      <c r="D14" s="53">
        <v>4.8700000000000002E-3</v>
      </c>
      <c r="V14" s="49" t="e">
        <f>obLibs&amp;"net.finmath.montecarlo.interestrate.models.covariance.LIBORVolatilityModelPiecewiseConstant"</f>
        <v>#N/A</v>
      </c>
      <c r="IX14" s="45"/>
      <c r="IY14" s="45"/>
      <c r="IZ14" s="45"/>
    </row>
    <row r="15" spans="2:260" ht="12.6" customHeight="1">
      <c r="B15" s="53" t="s">
        <v>115</v>
      </c>
      <c r="C15" s="53" t="s">
        <v>113</v>
      </c>
      <c r="D15" s="53">
        <v>5.9100000000000003E-3</v>
      </c>
      <c r="F15" s="47" t="s">
        <v>116</v>
      </c>
      <c r="G15" s="47"/>
      <c r="H15" s="47"/>
      <c r="I15" s="47"/>
      <c r="Q15" s="47" t="s">
        <v>117</v>
      </c>
      <c r="R15" s="47"/>
      <c r="S15" s="47"/>
      <c r="T15" s="47"/>
      <c r="U15" s="44"/>
      <c r="V15" s="44" t="e">
        <f>obLibs&amp;"net.finmath.montecarlo.interestrate.models.covariance.LIBORCorrelationModelExponentialDecay"</f>
        <v>#N/A</v>
      </c>
      <c r="IX15" s="45"/>
      <c r="IY15" s="45"/>
      <c r="IZ15" s="45"/>
    </row>
    <row r="16" spans="2:260" ht="11.85" customHeight="1">
      <c r="B16" s="53" t="s">
        <v>118</v>
      </c>
      <c r="C16" s="53" t="s">
        <v>113</v>
      </c>
      <c r="D16" s="53">
        <v>6.2199999999999998E-3</v>
      </c>
      <c r="F16" s="44" t="s">
        <v>119</v>
      </c>
      <c r="G16" s="44" t="s">
        <v>48</v>
      </c>
      <c r="H16" s="49" t="e">
        <f>[1]!OBMAKE(F16&amp;" "&amp;V7,G16,I16)</f>
        <v>#VALUE!</v>
      </c>
      <c r="I16" s="50">
        <v>0.5</v>
      </c>
      <c r="J16" s="44"/>
      <c r="Q16" s="44" t="s">
        <v>120</v>
      </c>
      <c r="R16" s="44"/>
      <c r="S16" s="54" t="b">
        <f>FALSE()</f>
        <v>0</v>
      </c>
      <c r="T16" s="44"/>
      <c r="U16" s="44"/>
      <c r="V16" s="44" t="e">
        <f>obLibs&amp;"net.finmath.montecarlo.interestrate.models.covariance.LIBORCovarianceModelFromVolatilityAndCorrelation"</f>
        <v>#N/A</v>
      </c>
      <c r="IX16" s="45"/>
      <c r="IY16" s="45"/>
      <c r="IZ16" s="45"/>
    </row>
    <row r="17" spans="2:260" ht="11.85" customHeight="1">
      <c r="B17" s="53" t="s">
        <v>121</v>
      </c>
      <c r="C17" s="53" t="s">
        <v>113</v>
      </c>
      <c r="D17" s="53">
        <v>6.5300000000000002E-3</v>
      </c>
      <c r="F17" s="44" t="s">
        <v>122</v>
      </c>
      <c r="G17" s="44"/>
      <c r="H17" s="49" t="e">
        <f>[1]!OBMAKE(F17&amp;" "&amp;V8,V8&amp;"."&amp;I17)</f>
        <v>#VALUE!</v>
      </c>
      <c r="I17" s="50" t="s">
        <v>123</v>
      </c>
      <c r="J17" s="50"/>
      <c r="K17" s="55"/>
      <c r="L17" s="55"/>
      <c r="M17" s="55"/>
      <c r="Q17" s="44"/>
      <c r="R17" s="44"/>
      <c r="S17" s="44"/>
      <c r="T17" s="44"/>
      <c r="U17" s="44"/>
      <c r="V17" s="44" t="e">
        <f>obLibs&amp;"net.finmath.montecarlo.interestrate.models.covariance.BlendedLocalVolatilityModel"</f>
        <v>#N/A</v>
      </c>
      <c r="IV17" s="45"/>
      <c r="IW17" s="45"/>
      <c r="IX17" s="45"/>
      <c r="IY17" s="45"/>
      <c r="IZ17" s="45"/>
    </row>
    <row r="18" spans="2:260" ht="11.85" customHeight="1">
      <c r="B18" s="53" t="s">
        <v>124</v>
      </c>
      <c r="C18" s="53" t="s">
        <v>113</v>
      </c>
      <c r="D18" s="53">
        <v>7.2690000000000003E-3</v>
      </c>
      <c r="F18" s="44" t="s">
        <v>125</v>
      </c>
      <c r="G18" s="44"/>
      <c r="H18" s="49" t="e">
        <f>[1]!OBMAKE(F18&amp;" "&amp;V9,V9&amp;"."&amp;I18)</f>
        <v>#VALUE!</v>
      </c>
      <c r="I18" s="50" t="s">
        <v>126</v>
      </c>
      <c r="J18" s="50"/>
      <c r="K18" s="55"/>
      <c r="L18" s="55"/>
      <c r="M18" s="55"/>
      <c r="Q18" s="44" t="s">
        <v>58</v>
      </c>
      <c r="R18" s="44" t="s">
        <v>127</v>
      </c>
      <c r="S18" s="44"/>
      <c r="T18" s="44"/>
      <c r="U18" s="44"/>
      <c r="V18" s="44" t="e">
        <f>obLibs&amp;"net.finmath.initialmargin.isdasimm.changedfinmath.LIBORMarketModel"</f>
        <v>#N/A</v>
      </c>
      <c r="IX18" s="45"/>
      <c r="IY18" s="45"/>
      <c r="IZ18" s="45"/>
    </row>
    <row r="19" spans="2:260" ht="11.85" customHeight="1">
      <c r="B19" s="53" t="s">
        <v>128</v>
      </c>
      <c r="C19" s="53" t="s">
        <v>113</v>
      </c>
      <c r="D19" s="53">
        <v>7.8300000000000002E-3</v>
      </c>
      <c r="G19" s="44"/>
      <c r="H19" s="44"/>
      <c r="I19" s="44"/>
      <c r="J19" s="44"/>
      <c r="Q19" s="44" t="s">
        <v>61</v>
      </c>
      <c r="R19" s="52" t="str">
        <f>IF(S16,[1]!OBMAKE(R18&amp;" "&amp;V18,V18,LMM!H12,[1]!OBCAST("",V19),Curves!G11,Curves!C11,[1]!OBMAKE("",V12),LMMCalibration!G55,LMMCalibration!G21,LMMCalibration!R13),"")</f>
        <v/>
      </c>
      <c r="S19" s="52"/>
      <c r="T19" s="52"/>
      <c r="U19" s="44"/>
      <c r="V19" s="44" t="e">
        <f>obLibs&amp;"net.finmath.marketdata.model.AnalyticModelInterface"</f>
        <v>#N/A</v>
      </c>
      <c r="IX19" s="45"/>
      <c r="IY19" s="45"/>
      <c r="IZ19" s="45"/>
    </row>
    <row r="20" spans="2:260" ht="11.85" customHeight="1">
      <c r="B20" s="53" t="s">
        <v>129</v>
      </c>
      <c r="C20" s="53" t="s">
        <v>113</v>
      </c>
      <c r="D20" s="53">
        <v>8.3909999999999992E-3</v>
      </c>
      <c r="F20" s="44" t="s">
        <v>58</v>
      </c>
      <c r="G20" s="44" t="s">
        <v>130</v>
      </c>
      <c r="H20" s="44"/>
      <c r="I20" s="44"/>
      <c r="J20" s="44"/>
      <c r="Q20" s="44"/>
      <c r="R20" s="44"/>
      <c r="S20" s="44"/>
      <c r="T20" s="44"/>
      <c r="U20" s="44"/>
      <c r="V20" s="44"/>
      <c r="IX20" s="45"/>
      <c r="IY20" s="45"/>
      <c r="IZ20" s="45"/>
    </row>
    <row r="21" spans="2:260" ht="13.9" customHeight="1">
      <c r="B21" s="53" t="s">
        <v>131</v>
      </c>
      <c r="C21" s="53" t="s">
        <v>113</v>
      </c>
      <c r="D21" s="53">
        <v>4.4000000000000003E-3</v>
      </c>
      <c r="F21" s="44" t="s">
        <v>61</v>
      </c>
      <c r="G21" s="52" t="e">
        <f>[1]!OBCALL(G20&amp;" "&amp;V10,V10,"createCalibrationItems",Curves!G11,Curves!C11,LMMCalibration!D7,LMMCalibration!D8,LMMCalibration!D9,LMMCalibration!G12,LMMCalibration!H17,LMMCalibration!H18,LMMCalibration!H16)</f>
        <v>#VALUE!</v>
      </c>
      <c r="H21" s="52"/>
      <c r="I21" s="52"/>
      <c r="Q21" s="44"/>
      <c r="R21" s="44"/>
      <c r="S21" s="44"/>
      <c r="T21" s="44"/>
      <c r="U21" s="44"/>
      <c r="V21" s="44"/>
      <c r="IX21" s="45"/>
      <c r="IY21" s="45"/>
      <c r="IZ21" s="45"/>
    </row>
    <row r="22" spans="2:260" ht="11.85" customHeight="1">
      <c r="B22" s="53" t="s">
        <v>132</v>
      </c>
      <c r="C22" s="53" t="s">
        <v>113</v>
      </c>
      <c r="D22" s="53">
        <v>4.8700000000000002E-3</v>
      </c>
      <c r="R22" s="47" t="s">
        <v>133</v>
      </c>
      <c r="S22" s="47"/>
      <c r="T22" s="44"/>
      <c r="U22" s="44"/>
      <c r="V22" s="44"/>
      <c r="IX22" s="45"/>
      <c r="IY22" s="45"/>
      <c r="IZ22" s="45"/>
    </row>
    <row r="23" spans="2:260" ht="11.85" customHeight="1">
      <c r="B23" s="53" t="s">
        <v>134</v>
      </c>
      <c r="C23" s="53" t="s">
        <v>113</v>
      </c>
      <c r="D23" s="53">
        <v>5.9100000000000003E-3</v>
      </c>
      <c r="R23" s="56" t="s">
        <v>135</v>
      </c>
      <c r="S23" s="44" t="s">
        <v>136</v>
      </c>
      <c r="T23" s="44"/>
      <c r="U23" s="44"/>
      <c r="V23" s="44"/>
      <c r="IX23" s="45"/>
      <c r="IY23" s="45"/>
      <c r="IZ23" s="45"/>
    </row>
    <row r="24" spans="2:260" ht="11.85" customHeight="1">
      <c r="B24" s="53" t="s">
        <v>137</v>
      </c>
      <c r="C24" s="53" t="s">
        <v>113</v>
      </c>
      <c r="D24" s="53">
        <v>6.2199999999999998E-3</v>
      </c>
      <c r="F24" s="47" t="s">
        <v>138</v>
      </c>
      <c r="G24" s="47"/>
      <c r="H24" s="47"/>
      <c r="I24" s="47"/>
      <c r="J24" s="49"/>
      <c r="K24" s="49"/>
      <c r="L24" s="49"/>
      <c r="M24" s="49"/>
      <c r="N24" s="49"/>
      <c r="O24" s="49"/>
      <c r="P24" s="49"/>
      <c r="R24" s="57" t="str">
        <f t="array" ref="R24:R134">IF($S$16,TRANSPOSE([1]!OBGET([1]!OBCALL("",V10,"getCalibratedParameters",R19))),"")</f>
        <v/>
      </c>
      <c r="S24" s="49">
        <v>3.5380523937190099E-3</v>
      </c>
      <c r="IX24" s="45"/>
      <c r="IY24" s="45"/>
      <c r="IZ24" s="45"/>
    </row>
    <row r="25" spans="2:260" ht="11.85" customHeight="1">
      <c r="B25" s="53" t="s">
        <v>139</v>
      </c>
      <c r="C25" s="53" t="s">
        <v>113</v>
      </c>
      <c r="D25" s="53">
        <v>6.5300000000000002E-3</v>
      </c>
      <c r="F25" s="49" t="s">
        <v>140</v>
      </c>
      <c r="G25" s="49"/>
      <c r="H25" s="49" t="e">
        <f>[1]!OBMAKE(F25&amp;" "&amp;V12&amp;F24,V12)</f>
        <v>#VALUE!</v>
      </c>
      <c r="I25" s="49"/>
      <c r="J25" s="49"/>
      <c r="K25" s="49"/>
      <c r="L25" s="49"/>
      <c r="M25" s="49"/>
      <c r="N25" s="49"/>
      <c r="O25" s="49"/>
      <c r="P25" s="44"/>
      <c r="R25" s="57" t="str">
        <v/>
      </c>
      <c r="S25" s="49">
        <v>4.1913176485936397E-3</v>
      </c>
      <c r="IX25" s="45"/>
      <c r="IY25" s="45"/>
      <c r="IZ25" s="45"/>
    </row>
    <row r="26" spans="2:260" ht="11.85" customHeight="1">
      <c r="B26" s="53" t="s">
        <v>141</v>
      </c>
      <c r="C26" s="53" t="s">
        <v>113</v>
      </c>
      <c r="D26" s="53">
        <v>7.2690000000000003E-3</v>
      </c>
      <c r="F26" s="49" t="s">
        <v>142</v>
      </c>
      <c r="G26" s="49"/>
      <c r="H26" s="49" t="e">
        <f>[1]!OBMAKE(F26&amp;" "&amp;V13,V13,[1]!OBMAKE("","double[]",I26:O26))</f>
        <v>#VALUE!</v>
      </c>
      <c r="I26" s="58">
        <v>0</v>
      </c>
      <c r="J26" s="58">
        <v>1</v>
      </c>
      <c r="K26" s="58">
        <v>2</v>
      </c>
      <c r="L26" s="58">
        <v>5</v>
      </c>
      <c r="M26" s="58">
        <v>10</v>
      </c>
      <c r="N26" s="58">
        <v>20</v>
      </c>
      <c r="O26" s="58">
        <v>30</v>
      </c>
      <c r="P26" s="58"/>
      <c r="R26" s="57" t="str">
        <v/>
      </c>
      <c r="S26" s="49">
        <v>8.8411734039002699E-3</v>
      </c>
      <c r="IX26" s="45"/>
      <c r="IY26" s="45"/>
      <c r="IZ26" s="45"/>
    </row>
    <row r="27" spans="2:260" ht="11.45" customHeight="1">
      <c r="B27" s="53" t="s">
        <v>143</v>
      </c>
      <c r="C27" s="53" t="s">
        <v>113</v>
      </c>
      <c r="D27" s="53">
        <v>7.8300000000000002E-3</v>
      </c>
      <c r="F27" s="49" t="s">
        <v>144</v>
      </c>
      <c r="G27" s="49"/>
      <c r="H27" s="49" t="e">
        <f>[1]!OBMAKE(F27&amp;" "&amp;V13,V13,[1]!OBMAKE("","double[]",I27:O27))</f>
        <v>#VALUE!</v>
      </c>
      <c r="I27" s="58">
        <v>0</v>
      </c>
      <c r="J27" s="58">
        <v>1</v>
      </c>
      <c r="K27" s="58">
        <v>2</v>
      </c>
      <c r="L27" s="58">
        <v>5</v>
      </c>
      <c r="M27" s="58">
        <v>10</v>
      </c>
      <c r="N27" s="58">
        <v>20</v>
      </c>
      <c r="O27" s="58">
        <v>30</v>
      </c>
      <c r="P27" s="58"/>
      <c r="R27" s="57" t="str">
        <v/>
      </c>
      <c r="S27" s="49">
        <v>1.0367178724594601E-2</v>
      </c>
      <c r="IX27" s="45"/>
      <c r="IY27" s="45"/>
      <c r="IZ27" s="45"/>
    </row>
    <row r="28" spans="2:260" ht="11.85" customHeight="1">
      <c r="B28" s="53" t="s">
        <v>145</v>
      </c>
      <c r="C28" s="53" t="s">
        <v>113</v>
      </c>
      <c r="D28" s="53">
        <v>4.4000000000000003E-3</v>
      </c>
      <c r="F28" s="49" t="s">
        <v>146</v>
      </c>
      <c r="G28" s="49" t="s">
        <v>67</v>
      </c>
      <c r="H28" s="49" t="e">
        <f>[1]!OBMAKE(F28&amp;" "&amp;V13,G28,I28:I28)</f>
        <v>#VALUE!</v>
      </c>
      <c r="I28" s="58">
        <f>0.5/100</f>
        <v>5.0000000000000001E-3</v>
      </c>
      <c r="J28" s="49"/>
      <c r="K28" s="49"/>
      <c r="L28" s="49"/>
      <c r="M28" s="49"/>
      <c r="N28" s="49"/>
      <c r="O28" s="49"/>
      <c r="P28" s="49"/>
      <c r="R28" s="57" t="str">
        <v/>
      </c>
      <c r="S28" s="49">
        <v>9.6835147374315193E-3</v>
      </c>
      <c r="IX28" s="45"/>
      <c r="IY28" s="45"/>
      <c r="IZ28" s="45"/>
    </row>
    <row r="29" spans="2:260" ht="11.85" customHeight="1">
      <c r="B29" s="53" t="s">
        <v>147</v>
      </c>
      <c r="C29" s="53" t="s">
        <v>113</v>
      </c>
      <c r="D29" s="53">
        <v>4.8700000000000002E-3</v>
      </c>
      <c r="F29" s="49" t="s">
        <v>70</v>
      </c>
      <c r="G29" s="49" t="s">
        <v>71</v>
      </c>
      <c r="H29" s="49" t="e">
        <f>[1]!OBMAKE(F29&amp;" "&amp;V13,G29,I29)</f>
        <v>#VALUE!</v>
      </c>
      <c r="I29" s="49">
        <f>1</f>
        <v>1</v>
      </c>
      <c r="J29" s="49"/>
      <c r="K29" s="49"/>
      <c r="L29" s="49"/>
      <c r="M29" s="49"/>
      <c r="N29" s="49"/>
      <c r="O29" s="49"/>
      <c r="P29" s="49"/>
      <c r="R29" s="57" t="str">
        <v/>
      </c>
      <c r="S29" s="49">
        <v>8.8106506519049603E-3</v>
      </c>
      <c r="IX29" s="45"/>
      <c r="IY29" s="45"/>
      <c r="IZ29" s="45"/>
    </row>
    <row r="30" spans="2:260" ht="11.45" customHeight="1">
      <c r="B30" s="53" t="s">
        <v>112</v>
      </c>
      <c r="C30" s="53" t="s">
        <v>148</v>
      </c>
      <c r="D30" s="53">
        <v>5.9100000000000003E-3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R30" s="57" t="str">
        <v/>
      </c>
      <c r="S30" s="49">
        <v>5.0000000000000001E-3</v>
      </c>
      <c r="IX30" s="45"/>
      <c r="IY30" s="45"/>
      <c r="IZ30" s="45"/>
    </row>
    <row r="31" spans="2:260" ht="13.9" customHeight="1">
      <c r="B31" s="53" t="s">
        <v>114</v>
      </c>
      <c r="C31" s="53" t="s">
        <v>148</v>
      </c>
      <c r="D31" s="53">
        <v>6.2199999999999998E-3</v>
      </c>
      <c r="F31" s="49" t="s">
        <v>58</v>
      </c>
      <c r="G31" s="49" t="s">
        <v>73</v>
      </c>
      <c r="H31" s="49"/>
      <c r="I31" s="49"/>
      <c r="J31" s="49"/>
      <c r="K31" s="49"/>
      <c r="L31" s="49"/>
      <c r="M31" s="49"/>
      <c r="N31" s="49"/>
      <c r="O31" s="49"/>
      <c r="P31" s="49"/>
      <c r="R31" s="57" t="str">
        <v/>
      </c>
      <c r="S31" s="49">
        <v>5.5536226663220004E-3</v>
      </c>
      <c r="IX31" s="45"/>
      <c r="IY31" s="45"/>
      <c r="IZ31" s="45"/>
    </row>
    <row r="32" spans="2:260" ht="13.15" customHeight="1">
      <c r="B32" s="53" t="s">
        <v>115</v>
      </c>
      <c r="C32" s="53" t="s">
        <v>148</v>
      </c>
      <c r="D32" s="53">
        <v>6.5300000000000002E-3</v>
      </c>
      <c r="F32" s="49" t="s">
        <v>61</v>
      </c>
      <c r="G32" s="52" t="e">
        <f>[1]!OBMAKE(G31&amp;" "&amp;V14,V14,H25,LMM!C12,LMM!H12,LMMCalibration!H26:H29)</f>
        <v>#VALUE!</v>
      </c>
      <c r="H32" s="52"/>
      <c r="I32" s="52"/>
      <c r="R32" s="57" t="str">
        <v/>
      </c>
      <c r="S32" s="49">
        <v>6.2400474824700998E-3</v>
      </c>
      <c r="IX32" s="45"/>
      <c r="IY32" s="45"/>
      <c r="IZ32" s="45"/>
    </row>
    <row r="33" spans="2:260" ht="11.85" customHeight="1">
      <c r="B33" s="53" t="s">
        <v>118</v>
      </c>
      <c r="C33" s="53" t="s">
        <v>148</v>
      </c>
      <c r="D33" s="53">
        <v>7.2690000000000003E-3</v>
      </c>
      <c r="R33" s="57" t="str">
        <v/>
      </c>
      <c r="S33" s="49">
        <v>8.9935281526873998E-3</v>
      </c>
      <c r="IX33" s="45"/>
      <c r="IY33" s="45"/>
      <c r="IZ33" s="45"/>
    </row>
    <row r="34" spans="2:260" ht="11.85" customHeight="1">
      <c r="B34" s="53" t="s">
        <v>121</v>
      </c>
      <c r="C34" s="53" t="s">
        <v>148</v>
      </c>
      <c r="D34" s="53">
        <v>7.8300000000000002E-3</v>
      </c>
      <c r="R34" s="57" t="str">
        <v/>
      </c>
      <c r="S34" s="49">
        <v>9.8948136232403592E-3</v>
      </c>
      <c r="IX34" s="45"/>
      <c r="IY34" s="45"/>
      <c r="IZ34" s="45"/>
    </row>
    <row r="35" spans="2:260" ht="11.85" customHeight="1">
      <c r="B35" s="53" t="s">
        <v>124</v>
      </c>
      <c r="C35" s="53" t="s">
        <v>148</v>
      </c>
      <c r="D35" s="53">
        <v>4.4000000000000003E-3</v>
      </c>
      <c r="F35" s="47" t="s">
        <v>64</v>
      </c>
      <c r="G35" s="47"/>
      <c r="H35" s="47"/>
      <c r="I35" s="47"/>
      <c r="R35" s="57" t="str">
        <v/>
      </c>
      <c r="S35" s="49">
        <v>9.63285401456997E-3</v>
      </c>
      <c r="IX35" s="45"/>
      <c r="IY35" s="45"/>
      <c r="IZ35" s="45"/>
    </row>
    <row r="36" spans="2:260" ht="11.85" customHeight="1">
      <c r="B36" s="53" t="s">
        <v>128</v>
      </c>
      <c r="C36" s="53" t="s">
        <v>148</v>
      </c>
      <c r="D36" s="53">
        <v>4.8700000000000002E-3</v>
      </c>
      <c r="F36" s="49" t="s">
        <v>69</v>
      </c>
      <c r="G36" s="49" t="s">
        <v>48</v>
      </c>
      <c r="H36" s="49" t="e">
        <f>[1]!OBMAKE(F36&amp;" "&amp;V15,G36,I36)</f>
        <v>#VALUE!</v>
      </c>
      <c r="I36" s="49">
        <v>0.04</v>
      </c>
      <c r="R36" s="57" t="str">
        <v/>
      </c>
      <c r="S36" s="49">
        <v>9.7857407627780606E-3</v>
      </c>
      <c r="IX36" s="45"/>
      <c r="IY36" s="45"/>
      <c r="IZ36" s="45"/>
    </row>
    <row r="37" spans="2:260" ht="11.85" customHeight="1">
      <c r="B37" s="53" t="s">
        <v>129</v>
      </c>
      <c r="C37" s="53" t="s">
        <v>148</v>
      </c>
      <c r="D37" s="53">
        <v>5.9100000000000003E-3</v>
      </c>
      <c r="F37" s="49" t="s">
        <v>70</v>
      </c>
      <c r="G37" s="49" t="s">
        <v>71</v>
      </c>
      <c r="H37" s="49" t="e">
        <f>[1]!OBMAKE(F37&amp;" "&amp;V15&amp;B2,G37,I37)</f>
        <v>#VALUE!</v>
      </c>
      <c r="I37" s="49">
        <f>1</f>
        <v>1</v>
      </c>
      <c r="R37" s="57" t="str">
        <v/>
      </c>
      <c r="S37" s="49">
        <v>3.7906111477846302E-3</v>
      </c>
      <c r="IY37" s="45"/>
      <c r="IZ37" s="45"/>
    </row>
    <row r="38" spans="2:260" ht="11.85" customHeight="1">
      <c r="B38" s="53" t="s">
        <v>131</v>
      </c>
      <c r="C38" s="53" t="s">
        <v>148</v>
      </c>
      <c r="D38" s="53">
        <v>6.2199999999999998E-3</v>
      </c>
      <c r="F38" s="49"/>
      <c r="G38" s="49"/>
      <c r="H38" s="49"/>
      <c r="I38" s="49"/>
      <c r="R38" s="57" t="str">
        <v/>
      </c>
      <c r="S38" s="49">
        <v>1.4616121551920699E-2</v>
      </c>
      <c r="IY38" s="45"/>
      <c r="IZ38" s="45"/>
    </row>
    <row r="39" spans="2:260" ht="11.85" customHeight="1">
      <c r="B39" s="53" t="s">
        <v>132</v>
      </c>
      <c r="C39" s="53" t="s">
        <v>148</v>
      </c>
      <c r="D39" s="53">
        <v>6.5300000000000002E-3</v>
      </c>
      <c r="F39" s="49" t="s">
        <v>58</v>
      </c>
      <c r="G39" s="49" t="s">
        <v>74</v>
      </c>
      <c r="H39" s="49"/>
      <c r="I39" s="49"/>
      <c r="R39" s="57" t="str">
        <v/>
      </c>
      <c r="S39" s="49">
        <v>1.15903023758476E-2</v>
      </c>
      <c r="IY39" s="45"/>
      <c r="IZ39" s="45"/>
    </row>
    <row r="40" spans="2:260" ht="11.85" customHeight="1">
      <c r="B40" s="53" t="s">
        <v>134</v>
      </c>
      <c r="C40" s="53" t="s">
        <v>148</v>
      </c>
      <c r="D40" s="53">
        <v>7.2690000000000003E-3</v>
      </c>
      <c r="F40" s="49" t="s">
        <v>61</v>
      </c>
      <c r="G40" s="52" t="e">
        <f>[1]!OBMAKE(G39&amp;" "&amp;V15,V15,LMM!C12,LMM!H12,LMM!N8,H36,H37)</f>
        <v>#VALUE!</v>
      </c>
      <c r="H40" s="52"/>
      <c r="I40" s="52"/>
      <c r="R40" s="57" t="str">
        <v/>
      </c>
      <c r="S40" s="49">
        <v>1.2136753603233E-2</v>
      </c>
      <c r="IY40" s="45"/>
      <c r="IZ40" s="45"/>
    </row>
    <row r="41" spans="2:260" ht="11.85" customHeight="1">
      <c r="B41" s="53" t="s">
        <v>137</v>
      </c>
      <c r="C41" s="53" t="s">
        <v>148</v>
      </c>
      <c r="D41" s="53">
        <v>4.4000000000000003E-3</v>
      </c>
      <c r="F41" s="49"/>
      <c r="G41" s="49"/>
      <c r="H41" s="49"/>
      <c r="I41" s="49"/>
      <c r="R41" s="57" t="str">
        <v/>
      </c>
      <c r="S41" s="49">
        <v>9.8786010967865101E-3</v>
      </c>
      <c r="IY41" s="45"/>
      <c r="IZ41" s="45"/>
    </row>
    <row r="42" spans="2:260" ht="11.85" customHeight="1">
      <c r="B42" s="53" t="s">
        <v>139</v>
      </c>
      <c r="C42" s="53" t="s">
        <v>148</v>
      </c>
      <c r="D42" s="53">
        <v>4.8700000000000002E-3</v>
      </c>
      <c r="F42" s="49"/>
      <c r="G42" s="49"/>
      <c r="H42" s="49"/>
      <c r="I42" s="49"/>
      <c r="R42" s="57" t="str">
        <v/>
      </c>
      <c r="S42" s="49">
        <v>8.2836832486339104E-3</v>
      </c>
      <c r="IY42" s="45"/>
      <c r="IZ42" s="45"/>
    </row>
    <row r="43" spans="2:260" ht="11.85" customHeight="1">
      <c r="B43" s="53" t="s">
        <v>141</v>
      </c>
      <c r="C43" s="53" t="s">
        <v>148</v>
      </c>
      <c r="D43" s="53">
        <v>5.9100000000000003E-3</v>
      </c>
      <c r="F43" s="47" t="s">
        <v>75</v>
      </c>
      <c r="G43" s="47"/>
      <c r="H43" s="49"/>
      <c r="I43" s="49"/>
      <c r="R43" s="57" t="str">
        <v/>
      </c>
      <c r="S43" s="49">
        <v>1.1586639679491801E-2</v>
      </c>
    </row>
    <row r="44" spans="2:260" ht="11.85" customHeight="1">
      <c r="B44" s="53" t="s">
        <v>143</v>
      </c>
      <c r="C44" s="53" t="s">
        <v>148</v>
      </c>
      <c r="D44" s="53">
        <v>6.2199999999999998E-3</v>
      </c>
      <c r="F44" s="49"/>
      <c r="G44" s="49"/>
      <c r="H44" s="49"/>
      <c r="I44" s="49"/>
      <c r="R44" s="57" t="str">
        <v/>
      </c>
      <c r="S44" s="49">
        <v>1.15963221736556E-2</v>
      </c>
    </row>
    <row r="45" spans="2:260" ht="11.85" customHeight="1">
      <c r="B45" s="53" t="s">
        <v>145</v>
      </c>
      <c r="C45" s="53" t="s">
        <v>148</v>
      </c>
      <c r="D45" s="53">
        <v>6.5300000000000002E-3</v>
      </c>
      <c r="F45" s="49" t="s">
        <v>58</v>
      </c>
      <c r="G45" s="49" t="s">
        <v>79</v>
      </c>
      <c r="H45" s="49"/>
      <c r="I45" s="49"/>
      <c r="R45" s="57" t="str">
        <v/>
      </c>
      <c r="S45" s="49">
        <v>1.05572101723655E-2</v>
      </c>
    </row>
    <row r="46" spans="2:260" ht="11.85" customHeight="1">
      <c r="B46" s="53" t="s">
        <v>147</v>
      </c>
      <c r="C46" s="53" t="s">
        <v>148</v>
      </c>
      <c r="D46" s="53">
        <v>4.4000000000000003E-3</v>
      </c>
      <c r="F46" s="49" t="s">
        <v>61</v>
      </c>
      <c r="G46" s="52" t="e">
        <f>[1]!OBMAKE(G45&amp;" "&amp;V16,V16,LMM!C12,LMM!H12,LMMCalibration!G32,LMMCalibration!G40)</f>
        <v>#VALUE!</v>
      </c>
      <c r="H46" s="52"/>
      <c r="I46" s="52"/>
      <c r="R46" s="57" t="str">
        <v/>
      </c>
      <c r="S46" s="49">
        <v>1.1936780232523401E-2</v>
      </c>
    </row>
    <row r="47" spans="2:260" ht="11.85" customHeight="1">
      <c r="B47" s="53" t="s">
        <v>112</v>
      </c>
      <c r="C47" s="53" t="s">
        <v>149</v>
      </c>
      <c r="D47" s="53">
        <v>4.8700000000000002E-3</v>
      </c>
      <c r="F47" s="49"/>
      <c r="G47" s="49"/>
      <c r="H47" s="49"/>
      <c r="I47" s="49"/>
      <c r="R47" s="57" t="str">
        <v/>
      </c>
      <c r="S47" s="49">
        <v>7.6616729138865103E-3</v>
      </c>
    </row>
    <row r="48" spans="2:260" ht="11.85" customHeight="1">
      <c r="B48" s="53" t="s">
        <v>114</v>
      </c>
      <c r="C48" s="53" t="s">
        <v>149</v>
      </c>
      <c r="D48" s="53">
        <v>5.9100000000000003E-3</v>
      </c>
      <c r="F48" s="49"/>
      <c r="G48" s="49"/>
      <c r="H48" s="49"/>
      <c r="I48" s="49"/>
      <c r="R48" s="57" t="str">
        <v/>
      </c>
      <c r="S48" s="49">
        <v>3.68294880752195E-3</v>
      </c>
    </row>
    <row r="49" spans="2:19" ht="11.85" customHeight="1">
      <c r="B49" s="53" t="s">
        <v>115</v>
      </c>
      <c r="C49" s="53" t="s">
        <v>149</v>
      </c>
      <c r="D49" s="53">
        <v>6.2199999999999998E-3</v>
      </c>
      <c r="F49" s="47" t="s">
        <v>76</v>
      </c>
      <c r="G49" s="47"/>
      <c r="H49" s="47"/>
      <c r="I49" s="47"/>
      <c r="R49" s="57" t="str">
        <v/>
      </c>
      <c r="S49" s="49">
        <v>4.9600465798508098E-3</v>
      </c>
    </row>
    <row r="50" spans="2:19" ht="11.85" customHeight="1">
      <c r="B50" s="53" t="s">
        <v>118</v>
      </c>
      <c r="C50" s="53" t="s">
        <v>149</v>
      </c>
      <c r="D50" s="53">
        <v>4.4000000000000003E-3</v>
      </c>
      <c r="F50" s="49" t="s">
        <v>140</v>
      </c>
      <c r="G50" s="49"/>
      <c r="H50" s="49" t="e">
        <f>[1]!OBMAKE(F50&amp;" "&amp;V17&amp;F49,V12)</f>
        <v>#VALUE!</v>
      </c>
      <c r="I50" s="49"/>
      <c r="R50" s="57" t="str">
        <v/>
      </c>
      <c r="S50" s="49">
        <v>1.19889222885225E-2</v>
      </c>
    </row>
    <row r="51" spans="2:19" ht="11.85" customHeight="1">
      <c r="B51" s="53" t="s">
        <v>121</v>
      </c>
      <c r="C51" s="53" t="s">
        <v>149</v>
      </c>
      <c r="D51" s="53">
        <v>4.8700000000000002E-3</v>
      </c>
      <c r="F51" s="49" t="s">
        <v>78</v>
      </c>
      <c r="G51" s="49" t="s">
        <v>48</v>
      </c>
      <c r="H51" s="49" t="e">
        <f>[1]!OBMAKE(F51&amp;" "&amp;W17&amp;B2,G51,I51)</f>
        <v>#VALUE!</v>
      </c>
      <c r="I51" s="49">
        <v>0.5</v>
      </c>
      <c r="R51" s="57" t="str">
        <v/>
      </c>
      <c r="S51" s="49">
        <v>7.0862635800523497E-3</v>
      </c>
    </row>
    <row r="52" spans="2:19" ht="11.85" customHeight="1">
      <c r="B52" s="53" t="s">
        <v>124</v>
      </c>
      <c r="C52" s="53" t="s">
        <v>149</v>
      </c>
      <c r="D52" s="53">
        <v>5.9100000000000003E-3</v>
      </c>
      <c r="F52" s="49" t="s">
        <v>70</v>
      </c>
      <c r="G52" s="49" t="s">
        <v>71</v>
      </c>
      <c r="H52" s="49" t="e">
        <f>[1]!OBMAKE(F52&amp;" "&amp;V17&amp;B2,G52,I52)</f>
        <v>#VALUE!</v>
      </c>
      <c r="I52" s="49">
        <f>1</f>
        <v>1</v>
      </c>
      <c r="R52" s="57" t="str">
        <v/>
      </c>
      <c r="S52" s="49">
        <v>1.1732221840878101E-2</v>
      </c>
    </row>
    <row r="53" spans="2:19" ht="11.85" customHeight="1">
      <c r="B53" s="53" t="s">
        <v>128</v>
      </c>
      <c r="C53" s="53" t="s">
        <v>149</v>
      </c>
      <c r="D53" s="53">
        <v>6.2199999999999998E-3</v>
      </c>
      <c r="F53" s="49"/>
      <c r="G53" s="49"/>
      <c r="H53" s="49"/>
      <c r="I53" s="49"/>
      <c r="R53" s="57" t="str">
        <v/>
      </c>
      <c r="S53" s="49">
        <v>8.6961729081019793E-3</v>
      </c>
    </row>
    <row r="54" spans="2:19" ht="11.85" customHeight="1">
      <c r="B54" s="53" t="s">
        <v>129</v>
      </c>
      <c r="C54" s="53" t="s">
        <v>149</v>
      </c>
      <c r="D54" s="53">
        <v>6.5300000000000002E-3</v>
      </c>
      <c r="F54" s="49" t="s">
        <v>58</v>
      </c>
      <c r="G54" s="49" t="s">
        <v>81</v>
      </c>
      <c r="H54" s="49"/>
      <c r="I54" s="49"/>
      <c r="R54" s="57" t="str">
        <v/>
      </c>
      <c r="S54" s="49">
        <v>5.0000000000000001E-3</v>
      </c>
    </row>
    <row r="55" spans="2:19" ht="11.85" customHeight="1">
      <c r="B55" s="53" t="s">
        <v>131</v>
      </c>
      <c r="C55" s="53" t="s">
        <v>149</v>
      </c>
      <c r="D55" s="53">
        <v>4.4000000000000003E-3</v>
      </c>
      <c r="F55" s="49" t="s">
        <v>61</v>
      </c>
      <c r="G55" s="52" t="e">
        <f>[1]!OBMAKE(G54&amp;" "&amp;V17,V17,H50,G46,H51:H52)</f>
        <v>#VALUE!</v>
      </c>
      <c r="H55" s="52"/>
      <c r="I55" s="52"/>
      <c r="R55" s="57" t="str">
        <v/>
      </c>
      <c r="S55" s="49">
        <v>7.5992027656346496E-3</v>
      </c>
    </row>
    <row r="56" spans="2:19" ht="11.85" customHeight="1">
      <c r="B56" s="53" t="s">
        <v>132</v>
      </c>
      <c r="C56" s="53" t="s">
        <v>149</v>
      </c>
      <c r="D56" s="53">
        <v>4.8700000000000002E-3</v>
      </c>
      <c r="R56" s="57" t="str">
        <v/>
      </c>
      <c r="S56" s="49">
        <v>7.1489742731554199E-3</v>
      </c>
    </row>
    <row r="57" spans="2:19" ht="11.85" customHeight="1">
      <c r="B57" s="53" t="s">
        <v>134</v>
      </c>
      <c r="C57" s="53" t="s">
        <v>149</v>
      </c>
      <c r="D57" s="53">
        <v>5.9100000000000003E-3</v>
      </c>
      <c r="R57" s="57" t="str">
        <v/>
      </c>
      <c r="S57" s="49">
        <v>6.7886805018644997E-3</v>
      </c>
    </row>
    <row r="58" spans="2:19" ht="11.85" customHeight="1">
      <c r="B58" s="53" t="s">
        <v>137</v>
      </c>
      <c r="C58" s="53" t="s">
        <v>149</v>
      </c>
      <c r="D58" s="53">
        <v>6.2199999999999998E-3</v>
      </c>
      <c r="R58" s="57" t="str">
        <v/>
      </c>
      <c r="S58" s="49">
        <v>1.11400278973717E-2</v>
      </c>
    </row>
    <row r="59" spans="2:19" ht="11.85" customHeight="1">
      <c r="B59" s="53" t="s">
        <v>139</v>
      </c>
      <c r="C59" s="53" t="s">
        <v>149</v>
      </c>
      <c r="D59" s="53">
        <v>4.4000000000000003E-3</v>
      </c>
      <c r="R59" s="57" t="str">
        <v/>
      </c>
      <c r="S59" s="49">
        <v>5.0000000000000001E-3</v>
      </c>
    </row>
    <row r="60" spans="2:19" ht="11.85" customHeight="1">
      <c r="B60" s="53" t="s">
        <v>141</v>
      </c>
      <c r="C60" s="53" t="s">
        <v>149</v>
      </c>
      <c r="D60" s="53">
        <v>4.8700000000000002E-3</v>
      </c>
      <c r="R60" s="57" t="str">
        <v/>
      </c>
      <c r="S60" s="49">
        <v>5.0000000000000001E-3</v>
      </c>
    </row>
    <row r="61" spans="2:19" ht="11.85" customHeight="1">
      <c r="B61" s="53" t="s">
        <v>143</v>
      </c>
      <c r="C61" s="53" t="s">
        <v>149</v>
      </c>
      <c r="D61" s="53">
        <v>5.9100000000000003E-3</v>
      </c>
      <c r="R61" s="57" t="str">
        <v/>
      </c>
      <c r="S61" s="49">
        <v>0.04</v>
      </c>
    </row>
    <row r="62" spans="2:19" ht="11.85" customHeight="1">
      <c r="B62" s="53" t="s">
        <v>145</v>
      </c>
      <c r="C62" s="53" t="s">
        <v>149</v>
      </c>
      <c r="D62" s="53">
        <v>4.4000000000000003E-3</v>
      </c>
      <c r="R62" s="57" t="str">
        <v/>
      </c>
      <c r="S62" s="49">
        <v>0.58803136320552096</v>
      </c>
    </row>
    <row r="63" spans="2:19" ht="11.85" customHeight="1">
      <c r="B63" s="53" t="s">
        <v>147</v>
      </c>
      <c r="C63" s="53" t="s">
        <v>149</v>
      </c>
      <c r="D63" s="53">
        <v>4.8700000000000002E-3</v>
      </c>
      <c r="R63" s="101" t="str">
        <v/>
      </c>
      <c r="S63" s="49"/>
    </row>
    <row r="64" spans="2:19" ht="11.85" customHeight="1">
      <c r="B64" s="53" t="s">
        <v>112</v>
      </c>
      <c r="C64" s="53" t="s">
        <v>150</v>
      </c>
      <c r="D64" s="53">
        <v>5.9100000000000003E-3</v>
      </c>
      <c r="R64" s="101" t="str">
        <v/>
      </c>
      <c r="S64" s="49"/>
    </row>
    <row r="65" spans="2:19" ht="11.85" customHeight="1">
      <c r="B65" s="53" t="s">
        <v>114</v>
      </c>
      <c r="C65" s="53" t="s">
        <v>150</v>
      </c>
      <c r="D65" s="53">
        <v>6.2199999999999998E-3</v>
      </c>
      <c r="R65" s="101" t="str">
        <v/>
      </c>
      <c r="S65" s="49"/>
    </row>
    <row r="66" spans="2:19" ht="11.85" customHeight="1">
      <c r="B66" s="53" t="s">
        <v>115</v>
      </c>
      <c r="C66" s="53" t="s">
        <v>150</v>
      </c>
      <c r="D66" s="53">
        <v>6.5300000000000002E-3</v>
      </c>
      <c r="R66" s="101" t="str">
        <v/>
      </c>
      <c r="S66" s="49"/>
    </row>
    <row r="67" spans="2:19" ht="11.85" customHeight="1">
      <c r="B67" s="53" t="s">
        <v>118</v>
      </c>
      <c r="C67" s="53" t="s">
        <v>150</v>
      </c>
      <c r="D67" s="53">
        <v>7.2690000000000003E-3</v>
      </c>
      <c r="R67" s="101" t="str">
        <v/>
      </c>
      <c r="S67" s="49"/>
    </row>
    <row r="68" spans="2:19" ht="11.85" customHeight="1">
      <c r="B68" s="53" t="s">
        <v>121</v>
      </c>
      <c r="C68" s="53" t="s">
        <v>150</v>
      </c>
      <c r="D68" s="53">
        <v>4.4000000000000003E-3</v>
      </c>
      <c r="R68" s="101" t="str">
        <v/>
      </c>
      <c r="S68" s="49"/>
    </row>
    <row r="69" spans="2:19" ht="11.85" customHeight="1">
      <c r="B69" s="53" t="s">
        <v>124</v>
      </c>
      <c r="C69" s="53" t="s">
        <v>150</v>
      </c>
      <c r="D69" s="53">
        <v>4.8700000000000002E-3</v>
      </c>
      <c r="R69" s="101" t="str">
        <v/>
      </c>
      <c r="S69" s="49"/>
    </row>
    <row r="70" spans="2:19" ht="11.85" customHeight="1">
      <c r="B70" s="53" t="s">
        <v>128</v>
      </c>
      <c r="C70" s="53" t="s">
        <v>150</v>
      </c>
      <c r="D70" s="53">
        <v>5.9100000000000003E-3</v>
      </c>
      <c r="R70" s="101" t="str">
        <v/>
      </c>
      <c r="S70" s="49"/>
    </row>
    <row r="71" spans="2:19" ht="11.85" customHeight="1">
      <c r="B71" s="53" t="s">
        <v>129</v>
      </c>
      <c r="C71" s="53" t="s">
        <v>150</v>
      </c>
      <c r="D71" s="53">
        <v>6.2199999999999998E-3</v>
      </c>
      <c r="R71" s="101" t="str">
        <v/>
      </c>
      <c r="S71" s="49"/>
    </row>
    <row r="72" spans="2:19" ht="11.85" customHeight="1">
      <c r="B72" s="53" t="s">
        <v>131</v>
      </c>
      <c r="C72" s="53" t="s">
        <v>150</v>
      </c>
      <c r="D72" s="53">
        <v>6.5300000000000002E-3</v>
      </c>
      <c r="R72" s="101" t="str">
        <v/>
      </c>
      <c r="S72" s="49"/>
    </row>
    <row r="73" spans="2:19" ht="11.85" customHeight="1">
      <c r="B73" s="53" t="s">
        <v>132</v>
      </c>
      <c r="C73" s="53" t="s">
        <v>150</v>
      </c>
      <c r="D73" s="53">
        <v>7.2690000000000003E-3</v>
      </c>
      <c r="R73" s="101" t="str">
        <v/>
      </c>
      <c r="S73" s="49"/>
    </row>
    <row r="74" spans="2:19" ht="11.85" customHeight="1">
      <c r="B74" s="53" t="s">
        <v>134</v>
      </c>
      <c r="C74" s="53" t="s">
        <v>150</v>
      </c>
      <c r="D74" s="53">
        <v>7.8300000000000002E-3</v>
      </c>
      <c r="R74" s="101" t="str">
        <v/>
      </c>
      <c r="S74" s="49"/>
    </row>
    <row r="75" spans="2:19" ht="11.85" customHeight="1">
      <c r="B75" s="53" t="s">
        <v>137</v>
      </c>
      <c r="C75" s="53" t="s">
        <v>150</v>
      </c>
      <c r="D75" s="53">
        <v>8.3909999999999992E-3</v>
      </c>
      <c r="R75" s="101" t="str">
        <v/>
      </c>
      <c r="S75" s="49"/>
    </row>
    <row r="76" spans="2:19" ht="11.85" customHeight="1">
      <c r="B76" s="53" t="s">
        <v>139</v>
      </c>
      <c r="C76" s="53" t="s">
        <v>150</v>
      </c>
      <c r="D76" s="53">
        <v>4.4000000000000003E-3</v>
      </c>
      <c r="R76" s="101" t="str">
        <v/>
      </c>
      <c r="S76" s="49"/>
    </row>
    <row r="77" spans="2:19" ht="11.85" customHeight="1">
      <c r="B77" s="53" t="s">
        <v>141</v>
      </c>
      <c r="C77" s="53" t="s">
        <v>150</v>
      </c>
      <c r="D77" s="53">
        <v>4.8700000000000002E-3</v>
      </c>
      <c r="R77" s="101" t="str">
        <v/>
      </c>
      <c r="S77" s="49"/>
    </row>
    <row r="78" spans="2:19" ht="11.85" customHeight="1">
      <c r="B78" s="53" t="s">
        <v>143</v>
      </c>
      <c r="C78" s="53" t="s">
        <v>150</v>
      </c>
      <c r="D78" s="53">
        <v>5.9100000000000003E-3</v>
      </c>
      <c r="R78" s="101" t="str">
        <v/>
      </c>
      <c r="S78" s="49"/>
    </row>
    <row r="79" spans="2:19" ht="11.85" customHeight="1">
      <c r="B79" s="53" t="s">
        <v>145</v>
      </c>
      <c r="C79" s="53" t="s">
        <v>150</v>
      </c>
      <c r="D79" s="53">
        <v>6.2199999999999998E-3</v>
      </c>
      <c r="R79" s="101" t="str">
        <v/>
      </c>
      <c r="S79" s="49"/>
    </row>
    <row r="80" spans="2:19" ht="11.85" customHeight="1">
      <c r="B80" s="53" t="s">
        <v>147</v>
      </c>
      <c r="C80" s="53" t="s">
        <v>150</v>
      </c>
      <c r="D80" s="53">
        <v>6.5300000000000002E-3</v>
      </c>
      <c r="R80" s="101" t="str">
        <v/>
      </c>
      <c r="S80" s="49"/>
    </row>
    <row r="81" spans="2:19" ht="11.85" customHeight="1">
      <c r="B81" s="53" t="s">
        <v>112</v>
      </c>
      <c r="C81" s="53" t="s">
        <v>151</v>
      </c>
      <c r="D81" s="53">
        <v>7.2690000000000003E-3</v>
      </c>
      <c r="R81" s="101" t="str">
        <v/>
      </c>
      <c r="S81" s="49"/>
    </row>
    <row r="82" spans="2:19" ht="11.85" customHeight="1">
      <c r="B82" s="53" t="s">
        <v>114</v>
      </c>
      <c r="C82" s="53" t="s">
        <v>151</v>
      </c>
      <c r="D82" s="53">
        <v>7.8300000000000002E-3</v>
      </c>
      <c r="R82" s="101" t="str">
        <v/>
      </c>
      <c r="S82" s="49"/>
    </row>
    <row r="83" spans="2:19" ht="11.85" customHeight="1">
      <c r="B83" s="53" t="s">
        <v>115</v>
      </c>
      <c r="C83" s="53" t="s">
        <v>151</v>
      </c>
      <c r="D83" s="53">
        <v>8.3909999999999992E-3</v>
      </c>
      <c r="R83" s="101" t="str">
        <v/>
      </c>
      <c r="S83" s="49"/>
    </row>
    <row r="84" spans="2:19" ht="11.85" customHeight="1">
      <c r="B84" s="53" t="s">
        <v>118</v>
      </c>
      <c r="C84" s="53" t="s">
        <v>151</v>
      </c>
      <c r="D84" s="53">
        <v>4.4000000000000003E-3</v>
      </c>
      <c r="R84" s="101" t="str">
        <v/>
      </c>
      <c r="S84" s="49"/>
    </row>
    <row r="85" spans="2:19" ht="11.85" customHeight="1">
      <c r="B85" s="53" t="s">
        <v>121</v>
      </c>
      <c r="C85" s="53" t="s">
        <v>151</v>
      </c>
      <c r="D85" s="53">
        <v>4.8700000000000002E-3</v>
      </c>
      <c r="R85" s="101" t="str">
        <v/>
      </c>
      <c r="S85" s="49"/>
    </row>
    <row r="86" spans="2:19" ht="11.85" customHeight="1">
      <c r="B86" s="53" t="s">
        <v>124</v>
      </c>
      <c r="C86" s="53" t="s">
        <v>151</v>
      </c>
      <c r="D86" s="53">
        <v>5.9100000000000003E-3</v>
      </c>
      <c r="R86" s="101" t="str">
        <v/>
      </c>
      <c r="S86" s="49"/>
    </row>
    <row r="87" spans="2:19" ht="11.85" customHeight="1">
      <c r="B87" s="53" t="s">
        <v>128</v>
      </c>
      <c r="C87" s="53" t="s">
        <v>151</v>
      </c>
      <c r="D87" s="53">
        <v>6.2199999999999998E-3</v>
      </c>
      <c r="R87" s="101" t="str">
        <v/>
      </c>
      <c r="S87" s="49"/>
    </row>
    <row r="88" spans="2:19" ht="11.85" customHeight="1">
      <c r="B88" s="53" t="s">
        <v>129</v>
      </c>
      <c r="C88" s="53" t="s">
        <v>151</v>
      </c>
      <c r="D88" s="53">
        <v>6.5300000000000002E-3</v>
      </c>
      <c r="R88" s="101" t="str">
        <v/>
      </c>
      <c r="S88" s="49"/>
    </row>
    <row r="89" spans="2:19" ht="11.85" customHeight="1">
      <c r="B89" s="53" t="s">
        <v>131</v>
      </c>
      <c r="C89" s="53" t="s">
        <v>151</v>
      </c>
      <c r="D89" s="53">
        <v>7.2690000000000003E-3</v>
      </c>
      <c r="R89" s="101" t="str">
        <v/>
      </c>
      <c r="S89" s="49"/>
    </row>
    <row r="90" spans="2:19" ht="11.85" customHeight="1">
      <c r="B90" s="53" t="s">
        <v>132</v>
      </c>
      <c r="C90" s="53" t="s">
        <v>151</v>
      </c>
      <c r="D90" s="53">
        <v>4.4000000000000003E-3</v>
      </c>
      <c r="R90" s="101" t="str">
        <v/>
      </c>
      <c r="S90" s="49"/>
    </row>
    <row r="91" spans="2:19" ht="11.85" customHeight="1">
      <c r="B91" s="53" t="s">
        <v>134</v>
      </c>
      <c r="C91" s="53" t="s">
        <v>151</v>
      </c>
      <c r="D91" s="53">
        <v>4.8700000000000002E-3</v>
      </c>
      <c r="R91" s="101" t="str">
        <v/>
      </c>
      <c r="S91" s="49"/>
    </row>
    <row r="92" spans="2:19" ht="11.85" customHeight="1">
      <c r="B92" s="53" t="s">
        <v>137</v>
      </c>
      <c r="C92" s="53" t="s">
        <v>151</v>
      </c>
      <c r="D92" s="53">
        <v>5.9100000000000003E-3</v>
      </c>
      <c r="R92" s="101" t="str">
        <v/>
      </c>
      <c r="S92" s="49"/>
    </row>
    <row r="93" spans="2:19" ht="11.85" customHeight="1">
      <c r="B93" s="53" t="s">
        <v>139</v>
      </c>
      <c r="C93" s="53" t="s">
        <v>151</v>
      </c>
      <c r="D93" s="53">
        <v>6.2199999999999998E-3</v>
      </c>
      <c r="R93" s="101" t="str">
        <v/>
      </c>
      <c r="S93" s="49"/>
    </row>
    <row r="94" spans="2:19" ht="11.85" customHeight="1">
      <c r="B94" s="53" t="s">
        <v>141</v>
      </c>
      <c r="C94" s="53" t="s">
        <v>151</v>
      </c>
      <c r="D94" s="53">
        <v>6.5300000000000002E-3</v>
      </c>
      <c r="R94" s="101" t="str">
        <v/>
      </c>
      <c r="S94" s="49"/>
    </row>
    <row r="95" spans="2:19" ht="11.85" customHeight="1">
      <c r="B95" s="53" t="s">
        <v>143</v>
      </c>
      <c r="C95" s="53" t="s">
        <v>151</v>
      </c>
      <c r="D95" s="53">
        <v>7.2690000000000003E-3</v>
      </c>
      <c r="R95" s="101" t="str">
        <v/>
      </c>
      <c r="S95" s="49"/>
    </row>
    <row r="96" spans="2:19" ht="11.85" customHeight="1">
      <c r="B96" s="53" t="s">
        <v>145</v>
      </c>
      <c r="C96" s="53" t="s">
        <v>151</v>
      </c>
      <c r="D96" s="53">
        <v>7.8300000000000002E-3</v>
      </c>
      <c r="R96" s="101" t="str">
        <v/>
      </c>
      <c r="S96" s="49"/>
    </row>
    <row r="97" spans="2:19" ht="11.85" customHeight="1">
      <c r="B97" s="53" t="s">
        <v>147</v>
      </c>
      <c r="C97" s="53" t="s">
        <v>151</v>
      </c>
      <c r="D97" s="53">
        <v>4.4000000000000003E-3</v>
      </c>
      <c r="R97" s="101" t="str">
        <v/>
      </c>
      <c r="S97" s="49"/>
    </row>
    <row r="98" spans="2:19" ht="11.85" customHeight="1">
      <c r="B98" s="53" t="s">
        <v>112</v>
      </c>
      <c r="C98" s="53" t="s">
        <v>152</v>
      </c>
      <c r="D98" s="53">
        <v>4.8700000000000002E-3</v>
      </c>
      <c r="R98" s="101" t="str">
        <v/>
      </c>
      <c r="S98" s="49"/>
    </row>
    <row r="99" spans="2:19" ht="11.85" customHeight="1">
      <c r="B99" s="53" t="s">
        <v>114</v>
      </c>
      <c r="C99" s="53" t="s">
        <v>152</v>
      </c>
      <c r="D99" s="53">
        <v>5.9100000000000003E-3</v>
      </c>
      <c r="R99" s="101" t="str">
        <v/>
      </c>
      <c r="S99" s="49"/>
    </row>
    <row r="100" spans="2:19" ht="11.85" customHeight="1">
      <c r="B100" s="53" t="s">
        <v>115</v>
      </c>
      <c r="C100" s="53" t="s">
        <v>152</v>
      </c>
      <c r="D100" s="53">
        <v>6.2199999999999998E-3</v>
      </c>
      <c r="R100" s="101" t="str">
        <v/>
      </c>
      <c r="S100" s="49"/>
    </row>
    <row r="101" spans="2:19" ht="11.85" customHeight="1">
      <c r="B101" s="53" t="s">
        <v>118</v>
      </c>
      <c r="C101" s="53" t="s">
        <v>152</v>
      </c>
      <c r="D101" s="53">
        <v>4.4000000000000003E-3</v>
      </c>
      <c r="R101" s="101" t="str">
        <v/>
      </c>
      <c r="S101" s="49"/>
    </row>
    <row r="102" spans="2:19" ht="11.85" customHeight="1">
      <c r="B102" s="53" t="s">
        <v>121</v>
      </c>
      <c r="C102" s="53" t="s">
        <v>152</v>
      </c>
      <c r="D102" s="53">
        <v>4.8700000000000002E-3</v>
      </c>
      <c r="R102" s="101" t="str">
        <v/>
      </c>
      <c r="S102" s="49"/>
    </row>
    <row r="103" spans="2:19" ht="11.85" customHeight="1">
      <c r="B103" s="53" t="s">
        <v>124</v>
      </c>
      <c r="C103" s="53" t="s">
        <v>152</v>
      </c>
      <c r="D103" s="53">
        <v>5.9100000000000003E-3</v>
      </c>
      <c r="R103" s="101" t="str">
        <v/>
      </c>
      <c r="S103" s="49"/>
    </row>
    <row r="104" spans="2:19" ht="11.85" customHeight="1">
      <c r="B104" s="53" t="s">
        <v>128</v>
      </c>
      <c r="C104" s="53" t="s">
        <v>152</v>
      </c>
      <c r="D104" s="53">
        <v>6.2199999999999998E-3</v>
      </c>
      <c r="R104" s="101" t="str">
        <v/>
      </c>
      <c r="S104" s="49"/>
    </row>
    <row r="105" spans="2:19" ht="11.85" customHeight="1">
      <c r="B105" s="53" t="s">
        <v>129</v>
      </c>
      <c r="C105" s="53" t="s">
        <v>152</v>
      </c>
      <c r="D105" s="53">
        <v>4.4000000000000003E-3</v>
      </c>
      <c r="R105" s="101" t="str">
        <v/>
      </c>
      <c r="S105" s="49"/>
    </row>
    <row r="106" spans="2:19" ht="11.85" customHeight="1">
      <c r="B106" s="53" t="s">
        <v>131</v>
      </c>
      <c r="C106" s="53" t="s">
        <v>152</v>
      </c>
      <c r="D106" s="53">
        <v>4.8700000000000002E-3</v>
      </c>
      <c r="R106" s="101" t="str">
        <v/>
      </c>
      <c r="S106" s="49"/>
    </row>
    <row r="107" spans="2:19" ht="11.85" customHeight="1">
      <c r="B107" s="53" t="s">
        <v>132</v>
      </c>
      <c r="C107" s="53" t="s">
        <v>152</v>
      </c>
      <c r="D107" s="53">
        <v>5.9100000000000003E-3</v>
      </c>
      <c r="R107" s="101" t="str">
        <v/>
      </c>
      <c r="S107" s="49"/>
    </row>
    <row r="108" spans="2:19" ht="11.85" customHeight="1">
      <c r="B108" s="53" t="s">
        <v>134</v>
      </c>
      <c r="C108" s="53" t="s">
        <v>152</v>
      </c>
      <c r="D108" s="53">
        <v>6.2199999999999998E-3</v>
      </c>
      <c r="R108" s="101" t="str">
        <v/>
      </c>
      <c r="S108" s="49"/>
    </row>
    <row r="109" spans="2:19" ht="11.85" customHeight="1">
      <c r="B109" s="53" t="s">
        <v>137</v>
      </c>
      <c r="C109" s="53" t="s">
        <v>152</v>
      </c>
      <c r="D109" s="53">
        <v>4.4000000000000003E-3</v>
      </c>
      <c r="R109" s="101" t="str">
        <v/>
      </c>
      <c r="S109" s="49"/>
    </row>
    <row r="110" spans="2:19" ht="11.85" customHeight="1">
      <c r="B110" s="53" t="s">
        <v>139</v>
      </c>
      <c r="C110" s="53" t="s">
        <v>152</v>
      </c>
      <c r="D110" s="53">
        <v>4.8700000000000002E-3</v>
      </c>
      <c r="R110" s="101" t="str">
        <v/>
      </c>
      <c r="S110" s="49"/>
    </row>
    <row r="111" spans="2:19" ht="11.85" customHeight="1">
      <c r="B111" s="53" t="s">
        <v>141</v>
      </c>
      <c r="C111" s="53" t="s">
        <v>152</v>
      </c>
      <c r="D111" s="53">
        <v>5.9100000000000003E-3</v>
      </c>
      <c r="R111" s="101" t="str">
        <v/>
      </c>
      <c r="S111" s="49"/>
    </row>
    <row r="112" spans="2:19" ht="11.85" customHeight="1">
      <c r="B112" s="53" t="s">
        <v>143</v>
      </c>
      <c r="C112" s="53" t="s">
        <v>152</v>
      </c>
      <c r="D112" s="53">
        <v>6.2199999999999998E-3</v>
      </c>
      <c r="R112" s="101" t="str">
        <v/>
      </c>
      <c r="S112" s="49"/>
    </row>
    <row r="113" spans="2:19" ht="11.85" customHeight="1">
      <c r="B113" s="53" t="s">
        <v>145</v>
      </c>
      <c r="C113" s="53" t="s">
        <v>152</v>
      </c>
      <c r="D113" s="53">
        <v>6.5300000000000002E-3</v>
      </c>
      <c r="R113" s="101" t="str">
        <v/>
      </c>
      <c r="S113" s="49"/>
    </row>
    <row r="114" spans="2:19" ht="11.85" customHeight="1">
      <c r="B114" s="53" t="s">
        <v>147</v>
      </c>
      <c r="C114" s="53" t="s">
        <v>152</v>
      </c>
      <c r="D114" s="53">
        <v>4.4000000000000003E-3</v>
      </c>
      <c r="R114" s="101" t="str">
        <v/>
      </c>
      <c r="S114" s="49"/>
    </row>
    <row r="115" spans="2:19" ht="11.85" customHeight="1">
      <c r="B115" s="53" t="s">
        <v>112</v>
      </c>
      <c r="C115" s="53" t="s">
        <v>153</v>
      </c>
      <c r="D115" s="53">
        <v>4.8700000000000002E-3</v>
      </c>
      <c r="R115" s="101" t="str">
        <v/>
      </c>
      <c r="S115" s="49"/>
    </row>
    <row r="116" spans="2:19" ht="11.85" customHeight="1">
      <c r="B116" s="53" t="s">
        <v>114</v>
      </c>
      <c r="C116" s="53" t="s">
        <v>153</v>
      </c>
      <c r="D116" s="53">
        <v>5.9100000000000003E-3</v>
      </c>
      <c r="R116" s="101" t="str">
        <v/>
      </c>
      <c r="S116" s="49"/>
    </row>
    <row r="117" spans="2:19" ht="11.85" customHeight="1">
      <c r="B117" s="53" t="s">
        <v>115</v>
      </c>
      <c r="C117" s="53" t="s">
        <v>153</v>
      </c>
      <c r="D117" s="53">
        <v>6.2199999999999998E-3</v>
      </c>
      <c r="R117" s="101" t="str">
        <v/>
      </c>
      <c r="S117" s="49"/>
    </row>
    <row r="118" spans="2:19" ht="11.85" customHeight="1">
      <c r="B118" s="53" t="s">
        <v>118</v>
      </c>
      <c r="C118" s="53" t="s">
        <v>153</v>
      </c>
      <c r="D118" s="53">
        <v>6.5300000000000002E-3</v>
      </c>
      <c r="R118" s="101" t="str">
        <v/>
      </c>
      <c r="S118" s="49"/>
    </row>
    <row r="119" spans="2:19" ht="11.85" customHeight="1">
      <c r="B119" s="53" t="s">
        <v>121</v>
      </c>
      <c r="C119" s="53" t="s">
        <v>153</v>
      </c>
      <c r="D119" s="53">
        <v>7.2690000000000003E-3</v>
      </c>
      <c r="R119" s="101" t="str">
        <v/>
      </c>
      <c r="S119" s="49"/>
    </row>
    <row r="120" spans="2:19" ht="11.85" customHeight="1">
      <c r="B120" s="53" t="s">
        <v>124</v>
      </c>
      <c r="C120" s="53" t="s">
        <v>153</v>
      </c>
      <c r="D120" s="53">
        <v>7.8300000000000002E-3</v>
      </c>
      <c r="R120" s="101" t="str">
        <v/>
      </c>
      <c r="S120" s="49"/>
    </row>
    <row r="121" spans="2:19" ht="11.85" customHeight="1">
      <c r="B121" s="53" t="s">
        <v>128</v>
      </c>
      <c r="C121" s="53" t="s">
        <v>153</v>
      </c>
      <c r="D121" s="53">
        <v>8.3909999999999992E-3</v>
      </c>
      <c r="R121" s="101" t="str">
        <v/>
      </c>
      <c r="S121" s="49"/>
    </row>
    <row r="122" spans="2:19" ht="11.85" customHeight="1">
      <c r="B122" s="53" t="s">
        <v>129</v>
      </c>
      <c r="C122" s="53" t="s">
        <v>153</v>
      </c>
      <c r="D122" s="53">
        <v>4.4000000000000003E-3</v>
      </c>
      <c r="R122" s="101" t="str">
        <v/>
      </c>
      <c r="S122" s="49"/>
    </row>
    <row r="123" spans="2:19" ht="11.85" customHeight="1">
      <c r="B123" s="53" t="s">
        <v>131</v>
      </c>
      <c r="C123" s="53" t="s">
        <v>153</v>
      </c>
      <c r="D123" s="53">
        <v>4.8700000000000002E-3</v>
      </c>
      <c r="R123" s="101" t="str">
        <v/>
      </c>
      <c r="S123" s="49"/>
    </row>
    <row r="124" spans="2:19" ht="11.85" customHeight="1">
      <c r="B124" s="53" t="s">
        <v>132</v>
      </c>
      <c r="C124" s="53" t="s">
        <v>153</v>
      </c>
      <c r="D124" s="53">
        <v>5.9100000000000003E-3</v>
      </c>
      <c r="R124" s="101" t="str">
        <v/>
      </c>
      <c r="S124" s="49"/>
    </row>
    <row r="125" spans="2:19" ht="11.85" customHeight="1">
      <c r="B125" s="53" t="s">
        <v>134</v>
      </c>
      <c r="C125" s="53" t="s">
        <v>153</v>
      </c>
      <c r="D125" s="53">
        <v>6.2199999999999998E-3</v>
      </c>
      <c r="R125" s="101" t="str">
        <v/>
      </c>
      <c r="S125" s="49"/>
    </row>
    <row r="126" spans="2:19" ht="11.85" customHeight="1">
      <c r="B126" s="53" t="s">
        <v>137</v>
      </c>
      <c r="C126" s="53" t="s">
        <v>153</v>
      </c>
      <c r="D126" s="53">
        <v>6.5300000000000002E-3</v>
      </c>
      <c r="R126" s="101" t="str">
        <v/>
      </c>
      <c r="S126" s="49"/>
    </row>
    <row r="127" spans="2:19" ht="11.85" customHeight="1">
      <c r="B127" s="53" t="s">
        <v>139</v>
      </c>
      <c r="C127" s="53" t="s">
        <v>153</v>
      </c>
      <c r="D127" s="53">
        <v>7.2690000000000003E-3</v>
      </c>
      <c r="R127" s="101" t="str">
        <v/>
      </c>
      <c r="S127" s="49"/>
    </row>
    <row r="128" spans="2:19" ht="11.85" customHeight="1">
      <c r="B128" s="53" t="s">
        <v>141</v>
      </c>
      <c r="C128" s="53" t="s">
        <v>153</v>
      </c>
      <c r="D128" s="53">
        <v>7.8300000000000002E-3</v>
      </c>
      <c r="R128" s="101" t="str">
        <v/>
      </c>
      <c r="S128" s="49"/>
    </row>
    <row r="129" spans="2:19" ht="11.85" customHeight="1">
      <c r="B129" s="53" t="s">
        <v>143</v>
      </c>
      <c r="C129" s="53" t="s">
        <v>153</v>
      </c>
      <c r="D129" s="53">
        <v>8.3909999999999992E-3</v>
      </c>
      <c r="R129" s="101" t="str">
        <v/>
      </c>
      <c r="S129" s="49"/>
    </row>
    <row r="130" spans="2:19" ht="11.85" customHeight="1">
      <c r="B130" s="53" t="s">
        <v>145</v>
      </c>
      <c r="C130" s="53" t="s">
        <v>153</v>
      </c>
      <c r="D130" s="53">
        <v>4.4000000000000003E-3</v>
      </c>
      <c r="R130" s="101" t="str">
        <v/>
      </c>
      <c r="S130" s="49"/>
    </row>
    <row r="131" spans="2:19" ht="11.85" customHeight="1">
      <c r="B131" s="53" t="s">
        <v>147</v>
      </c>
      <c r="C131" s="53" t="s">
        <v>153</v>
      </c>
      <c r="D131" s="53">
        <v>5.9100000000000003E-3</v>
      </c>
      <c r="R131" s="101" t="str">
        <v/>
      </c>
      <c r="S131" s="49"/>
    </row>
    <row r="132" spans="2:19" ht="11.85" customHeight="1">
      <c r="B132" s="53" t="s">
        <v>112</v>
      </c>
      <c r="C132" s="53" t="s">
        <v>154</v>
      </c>
      <c r="D132" s="53">
        <v>6.2199999999999998E-3</v>
      </c>
      <c r="R132" s="101" t="str">
        <v/>
      </c>
      <c r="S132" s="49"/>
    </row>
    <row r="133" spans="2:19" ht="11.85" customHeight="1">
      <c r="B133" s="53" t="s">
        <v>114</v>
      </c>
      <c r="C133" s="53" t="s">
        <v>154</v>
      </c>
      <c r="D133" s="53">
        <v>4.4000000000000003E-3</v>
      </c>
      <c r="R133" s="101" t="str">
        <v/>
      </c>
      <c r="S133" s="49"/>
    </row>
    <row r="134" spans="2:19" ht="11.85" customHeight="1">
      <c r="B134" s="53" t="s">
        <v>115</v>
      </c>
      <c r="C134" s="53" t="s">
        <v>154</v>
      </c>
      <c r="D134" s="53">
        <v>4.8700000000000002E-3</v>
      </c>
      <c r="R134" s="101" t="str">
        <v/>
      </c>
      <c r="S134" s="49"/>
    </row>
    <row r="135" spans="2:19" ht="11.85" customHeight="1">
      <c r="B135" s="53" t="s">
        <v>118</v>
      </c>
      <c r="C135" s="53" t="s">
        <v>154</v>
      </c>
      <c r="D135" s="53">
        <v>5.9100000000000003E-3</v>
      </c>
    </row>
    <row r="136" spans="2:19" ht="11.85" customHeight="1">
      <c r="B136" s="53" t="s">
        <v>121</v>
      </c>
      <c r="C136" s="53" t="s">
        <v>154</v>
      </c>
      <c r="D136" s="53">
        <v>6.2199999999999998E-3</v>
      </c>
    </row>
    <row r="137" spans="2:19" ht="11.85" customHeight="1">
      <c r="B137" s="53" t="s">
        <v>124</v>
      </c>
      <c r="C137" s="53" t="s">
        <v>154</v>
      </c>
      <c r="D137" s="53">
        <v>6.5300000000000002E-3</v>
      </c>
    </row>
    <row r="138" spans="2:19" ht="11.85" customHeight="1">
      <c r="B138" s="53" t="s">
        <v>128</v>
      </c>
      <c r="C138" s="53" t="s">
        <v>154</v>
      </c>
      <c r="D138" s="53">
        <v>4.4000000000000003E-3</v>
      </c>
    </row>
    <row r="139" spans="2:19" ht="11.85" customHeight="1">
      <c r="B139" s="53" t="s">
        <v>129</v>
      </c>
      <c r="C139" s="53" t="s">
        <v>154</v>
      </c>
      <c r="D139" s="53">
        <v>4.8700000000000002E-3</v>
      </c>
    </row>
    <row r="140" spans="2:19" ht="11.85" customHeight="1">
      <c r="B140" s="53" t="s">
        <v>131</v>
      </c>
      <c r="C140" s="53" t="s">
        <v>154</v>
      </c>
      <c r="D140" s="53">
        <v>5.9100000000000003E-3</v>
      </c>
    </row>
    <row r="141" spans="2:19" ht="11.85" customHeight="1">
      <c r="B141" s="53" t="s">
        <v>132</v>
      </c>
      <c r="C141" s="53" t="s">
        <v>154</v>
      </c>
      <c r="D141" s="53">
        <v>6.2199999999999998E-3</v>
      </c>
    </row>
    <row r="142" spans="2:19" ht="11.85" customHeight="1">
      <c r="B142" s="53" t="s">
        <v>134</v>
      </c>
      <c r="C142" s="53" t="s">
        <v>154</v>
      </c>
      <c r="D142" s="53">
        <v>6.5300000000000002E-3</v>
      </c>
    </row>
    <row r="143" spans="2:19" ht="11.85" customHeight="1">
      <c r="B143" s="53" t="s">
        <v>137</v>
      </c>
      <c r="C143" s="53" t="s">
        <v>154</v>
      </c>
      <c r="D143" s="53">
        <v>7.2690000000000003E-3</v>
      </c>
    </row>
    <row r="144" spans="2:19" ht="11.85" customHeight="1">
      <c r="B144" s="53" t="s">
        <v>139</v>
      </c>
      <c r="C144" s="53" t="s">
        <v>154</v>
      </c>
      <c r="D144" s="53">
        <v>7.8300000000000002E-3</v>
      </c>
    </row>
    <row r="145" spans="2:4" ht="11.85" customHeight="1">
      <c r="B145" s="53" t="s">
        <v>141</v>
      </c>
      <c r="C145" s="53" t="s">
        <v>154</v>
      </c>
      <c r="D145" s="53">
        <v>5.9100000000000003E-3</v>
      </c>
    </row>
    <row r="146" spans="2:4" ht="11.85" customHeight="1">
      <c r="B146" s="53" t="s">
        <v>143</v>
      </c>
      <c r="C146" s="53" t="s">
        <v>154</v>
      </c>
      <c r="D146" s="53">
        <v>6.2199999999999998E-3</v>
      </c>
    </row>
    <row r="147" spans="2:4" ht="11.85" customHeight="1">
      <c r="B147" s="53" t="s">
        <v>145</v>
      </c>
      <c r="C147" s="53" t="s">
        <v>154</v>
      </c>
      <c r="D147" s="53">
        <v>4.4000000000000003E-3</v>
      </c>
    </row>
    <row r="148" spans="2:4" ht="11.85" customHeight="1">
      <c r="B148" s="53" t="s">
        <v>147</v>
      </c>
      <c r="C148" s="53" t="s">
        <v>154</v>
      </c>
      <c r="D148" s="53">
        <v>4.8700000000000002E-3</v>
      </c>
    </row>
    <row r="149" spans="2:4" ht="11.85" customHeight="1">
      <c r="B149" s="53" t="s">
        <v>112</v>
      </c>
      <c r="C149" s="53" t="s">
        <v>155</v>
      </c>
      <c r="D149" s="53">
        <v>5.9100000000000003E-3</v>
      </c>
    </row>
    <row r="150" spans="2:4" ht="11.85" customHeight="1">
      <c r="B150" s="53" t="s">
        <v>114</v>
      </c>
      <c r="C150" s="53" t="s">
        <v>155</v>
      </c>
      <c r="D150" s="53">
        <v>6.2199999999999998E-3</v>
      </c>
    </row>
    <row r="151" spans="2:4" ht="11.85" customHeight="1">
      <c r="B151" s="53" t="s">
        <v>115</v>
      </c>
      <c r="C151" s="53" t="s">
        <v>155</v>
      </c>
      <c r="D151" s="53">
        <v>6.5300000000000002E-3</v>
      </c>
    </row>
    <row r="152" spans="2:4" ht="11.85" customHeight="1">
      <c r="B152" s="53" t="s">
        <v>118</v>
      </c>
      <c r="C152" s="53" t="s">
        <v>155</v>
      </c>
      <c r="D152" s="53">
        <v>4.4000000000000003E-3</v>
      </c>
    </row>
    <row r="153" spans="2:4" ht="11.85" customHeight="1">
      <c r="B153" s="53" t="s">
        <v>121</v>
      </c>
      <c r="C153" s="53" t="s">
        <v>155</v>
      </c>
      <c r="D153" s="53">
        <v>4.8700000000000002E-3</v>
      </c>
    </row>
    <row r="154" spans="2:4" ht="11.85" customHeight="1">
      <c r="B154" s="53" t="s">
        <v>124</v>
      </c>
      <c r="C154" s="53" t="s">
        <v>155</v>
      </c>
      <c r="D154" s="53">
        <v>5.9100000000000003E-3</v>
      </c>
    </row>
    <row r="155" spans="2:4" ht="11.85" customHeight="1">
      <c r="B155" s="53" t="s">
        <v>128</v>
      </c>
      <c r="C155" s="53" t="s">
        <v>155</v>
      </c>
      <c r="D155" s="53">
        <v>6.2199999999999998E-3</v>
      </c>
    </row>
    <row r="156" spans="2:4" ht="11.85" customHeight="1">
      <c r="B156" s="53" t="s">
        <v>129</v>
      </c>
      <c r="C156" s="53" t="s">
        <v>155</v>
      </c>
      <c r="D156" s="53">
        <v>6.5300000000000002E-3</v>
      </c>
    </row>
    <row r="157" spans="2:4" ht="11.85" customHeight="1">
      <c r="B157" s="53" t="s">
        <v>131</v>
      </c>
      <c r="C157" s="53" t="s">
        <v>155</v>
      </c>
      <c r="D157" s="53">
        <v>7.2690000000000003E-3</v>
      </c>
    </row>
    <row r="158" spans="2:4" ht="11.85" customHeight="1">
      <c r="B158" s="53" t="s">
        <v>132</v>
      </c>
      <c r="C158" s="53" t="s">
        <v>155</v>
      </c>
      <c r="D158" s="53">
        <v>7.8300000000000002E-3</v>
      </c>
    </row>
    <row r="159" spans="2:4" ht="11.85" customHeight="1">
      <c r="B159" s="53" t="s">
        <v>134</v>
      </c>
      <c r="C159" s="53" t="s">
        <v>155</v>
      </c>
      <c r="D159" s="53">
        <v>8.3909999999999992E-3</v>
      </c>
    </row>
    <row r="160" spans="2:4" ht="11.85" customHeight="1">
      <c r="B160" s="53" t="s">
        <v>137</v>
      </c>
      <c r="C160" s="53" t="s">
        <v>155</v>
      </c>
      <c r="D160" s="53">
        <v>5.9100000000000003E-3</v>
      </c>
    </row>
    <row r="161" spans="2:4" ht="11.85" customHeight="1">
      <c r="B161" s="53" t="s">
        <v>139</v>
      </c>
      <c r="C161" s="53" t="s">
        <v>155</v>
      </c>
      <c r="D161" s="53">
        <v>6.2199999999999998E-3</v>
      </c>
    </row>
    <row r="162" spans="2:4" ht="11.85" customHeight="1">
      <c r="B162" s="53" t="s">
        <v>141</v>
      </c>
      <c r="C162" s="53" t="s">
        <v>155</v>
      </c>
      <c r="D162" s="53">
        <v>4.4000000000000003E-3</v>
      </c>
    </row>
    <row r="163" spans="2:4" ht="11.85" customHeight="1">
      <c r="B163" s="53" t="s">
        <v>143</v>
      </c>
      <c r="C163" s="53" t="s">
        <v>155</v>
      </c>
      <c r="D163" s="53">
        <v>4.8700000000000002E-3</v>
      </c>
    </row>
    <row r="164" spans="2:4" ht="11.85" customHeight="1">
      <c r="B164" s="53" t="s">
        <v>145</v>
      </c>
      <c r="C164" s="53" t="s">
        <v>155</v>
      </c>
      <c r="D164" s="53">
        <v>5.9100000000000003E-3</v>
      </c>
    </row>
    <row r="165" spans="2:4" ht="11.85" customHeight="1">
      <c r="B165" s="53" t="s">
        <v>147</v>
      </c>
      <c r="C165" s="53" t="s">
        <v>155</v>
      </c>
      <c r="D165" s="53">
        <v>6.2199999999999998E-3</v>
      </c>
    </row>
    <row r="166" spans="2:4" ht="11.85" customHeight="1">
      <c r="B166" s="53" t="s">
        <v>112</v>
      </c>
      <c r="C166" s="53" t="s">
        <v>156</v>
      </c>
      <c r="D166" s="53">
        <v>6.5300000000000002E-3</v>
      </c>
    </row>
    <row r="167" spans="2:4" ht="11.85" customHeight="1">
      <c r="B167" s="53" t="s">
        <v>114</v>
      </c>
      <c r="C167" s="53" t="s">
        <v>156</v>
      </c>
      <c r="D167" s="53">
        <v>4.4000000000000003E-3</v>
      </c>
    </row>
    <row r="168" spans="2:4" ht="11.85" customHeight="1">
      <c r="B168" s="53" t="s">
        <v>115</v>
      </c>
      <c r="C168" s="53" t="s">
        <v>156</v>
      </c>
      <c r="D168" s="53">
        <v>4.8700000000000002E-3</v>
      </c>
    </row>
    <row r="169" spans="2:4" ht="11.85" customHeight="1">
      <c r="B169" s="53" t="s">
        <v>118</v>
      </c>
      <c r="C169" s="53" t="s">
        <v>156</v>
      </c>
      <c r="D169" s="53">
        <v>5.9100000000000003E-3</v>
      </c>
    </row>
    <row r="170" spans="2:4" ht="11.85" customHeight="1">
      <c r="B170" s="53" t="s">
        <v>121</v>
      </c>
      <c r="C170" s="53" t="s">
        <v>156</v>
      </c>
      <c r="D170" s="53">
        <v>6.2199999999999998E-3</v>
      </c>
    </row>
    <row r="171" spans="2:4" ht="11.85" customHeight="1">
      <c r="B171" s="53" t="s">
        <v>124</v>
      </c>
      <c r="C171" s="53" t="s">
        <v>156</v>
      </c>
      <c r="D171" s="53">
        <v>6.5300000000000002E-3</v>
      </c>
    </row>
    <row r="172" spans="2:4" ht="11.85" customHeight="1">
      <c r="B172" s="53" t="s">
        <v>128</v>
      </c>
      <c r="C172" s="53" t="s">
        <v>156</v>
      </c>
      <c r="D172" s="53">
        <v>7.2690000000000003E-3</v>
      </c>
    </row>
    <row r="173" spans="2:4" ht="11.85" customHeight="1">
      <c r="B173" s="53" t="s">
        <v>129</v>
      </c>
      <c r="C173" s="53" t="s">
        <v>156</v>
      </c>
      <c r="D173" s="53">
        <v>7.8300000000000002E-3</v>
      </c>
    </row>
    <row r="174" spans="2:4" ht="11.85" customHeight="1">
      <c r="B174" s="53" t="s">
        <v>131</v>
      </c>
      <c r="C174" s="53" t="s">
        <v>156</v>
      </c>
      <c r="D174" s="53">
        <v>5.9100000000000003E-3</v>
      </c>
    </row>
    <row r="175" spans="2:4" ht="11.85" customHeight="1">
      <c r="B175" s="53" t="s">
        <v>132</v>
      </c>
      <c r="C175" s="53" t="s">
        <v>156</v>
      </c>
      <c r="D175" s="53">
        <v>6.2199999999999998E-3</v>
      </c>
    </row>
    <row r="176" spans="2:4" ht="11.85" customHeight="1">
      <c r="B176" s="53" t="s">
        <v>134</v>
      </c>
      <c r="C176" s="53" t="s">
        <v>156</v>
      </c>
      <c r="D176" s="53">
        <v>4.4000000000000003E-3</v>
      </c>
    </row>
    <row r="177" spans="2:4" ht="11.85" customHeight="1">
      <c r="B177" s="53" t="s">
        <v>137</v>
      </c>
      <c r="C177" s="53" t="s">
        <v>156</v>
      </c>
      <c r="D177" s="53">
        <v>4.8700000000000002E-3</v>
      </c>
    </row>
    <row r="178" spans="2:4" ht="11.85" customHeight="1">
      <c r="B178" s="53" t="s">
        <v>139</v>
      </c>
      <c r="C178" s="53" t="s">
        <v>156</v>
      </c>
      <c r="D178" s="53">
        <v>5.9100000000000003E-3</v>
      </c>
    </row>
    <row r="179" spans="2:4" ht="11.85" customHeight="1">
      <c r="B179" s="53" t="s">
        <v>141</v>
      </c>
      <c r="C179" s="53" t="s">
        <v>156</v>
      </c>
      <c r="D179" s="53">
        <v>6.2199999999999998E-3</v>
      </c>
    </row>
    <row r="180" spans="2:4" ht="11.85" customHeight="1">
      <c r="B180" s="53" t="s">
        <v>143</v>
      </c>
      <c r="C180" s="53" t="s">
        <v>156</v>
      </c>
      <c r="D180" s="53">
        <v>6.5300000000000002E-3</v>
      </c>
    </row>
    <row r="181" spans="2:4" ht="11.85" customHeight="1">
      <c r="B181" s="53" t="s">
        <v>145</v>
      </c>
      <c r="C181" s="53" t="s">
        <v>156</v>
      </c>
      <c r="D181" s="53">
        <v>4.4000000000000003E-3</v>
      </c>
    </row>
    <row r="182" spans="2:4" ht="11.85" customHeight="1">
      <c r="B182" s="53" t="s">
        <v>147</v>
      </c>
      <c r="C182" s="53" t="s">
        <v>156</v>
      </c>
      <c r="D182" s="53">
        <v>4.8700000000000002E-3</v>
      </c>
    </row>
    <row r="183" spans="2:4" ht="11.85" customHeight="1">
      <c r="B183" s="53" t="s">
        <v>112</v>
      </c>
      <c r="C183" s="53" t="s">
        <v>157</v>
      </c>
      <c r="D183" s="53">
        <v>5.9100000000000003E-3</v>
      </c>
    </row>
    <row r="184" spans="2:4" ht="11.85" customHeight="1">
      <c r="B184" s="53" t="s">
        <v>114</v>
      </c>
      <c r="C184" s="53" t="s">
        <v>157</v>
      </c>
      <c r="D184" s="53">
        <v>6.2199999999999998E-3</v>
      </c>
    </row>
    <row r="185" spans="2:4" ht="11.85" customHeight="1">
      <c r="B185" s="53" t="s">
        <v>115</v>
      </c>
      <c r="C185" s="53" t="s">
        <v>157</v>
      </c>
      <c r="D185" s="53">
        <v>5.9100000000000003E-3</v>
      </c>
    </row>
    <row r="186" spans="2:4" ht="11.85" customHeight="1">
      <c r="B186" s="53" t="s">
        <v>118</v>
      </c>
      <c r="C186" s="53" t="s">
        <v>157</v>
      </c>
      <c r="D186" s="53">
        <v>6.2199999999999998E-3</v>
      </c>
    </row>
    <row r="187" spans="2:4" ht="11.85" customHeight="1">
      <c r="B187" s="53" t="s">
        <v>121</v>
      </c>
      <c r="C187" s="53" t="s">
        <v>157</v>
      </c>
      <c r="D187" s="53">
        <v>4.4000000000000003E-3</v>
      </c>
    </row>
    <row r="188" spans="2:4" ht="11.85" customHeight="1">
      <c r="B188" s="53" t="s">
        <v>124</v>
      </c>
      <c r="C188" s="53" t="s">
        <v>157</v>
      </c>
      <c r="D188" s="53">
        <v>4.8700000000000002E-3</v>
      </c>
    </row>
    <row r="189" spans="2:4" ht="11.85" customHeight="1">
      <c r="B189" s="53" t="s">
        <v>128</v>
      </c>
      <c r="C189" s="53" t="s">
        <v>157</v>
      </c>
      <c r="D189" s="53">
        <v>5.9100000000000003E-3</v>
      </c>
    </row>
    <row r="190" spans="2:4" ht="11.85" customHeight="1">
      <c r="B190" s="53" t="s">
        <v>129</v>
      </c>
      <c r="C190" s="53" t="s">
        <v>157</v>
      </c>
      <c r="D190" s="53">
        <v>6.2199999999999998E-3</v>
      </c>
    </row>
    <row r="191" spans="2:4" ht="11.85" customHeight="1">
      <c r="B191" s="53" t="s">
        <v>131</v>
      </c>
      <c r="C191" s="53" t="s">
        <v>157</v>
      </c>
      <c r="D191" s="53">
        <v>6.5300000000000002E-3</v>
      </c>
    </row>
    <row r="192" spans="2:4" ht="11.85" customHeight="1">
      <c r="B192" s="53" t="s">
        <v>132</v>
      </c>
      <c r="C192" s="53" t="s">
        <v>157</v>
      </c>
      <c r="D192" s="53">
        <v>4.4000000000000003E-3</v>
      </c>
    </row>
    <row r="193" spans="2:4" ht="11.85" customHeight="1">
      <c r="B193" s="53" t="s">
        <v>134</v>
      </c>
      <c r="C193" s="53" t="s">
        <v>157</v>
      </c>
      <c r="D193" s="53">
        <v>5.9100000000000003E-3</v>
      </c>
    </row>
    <row r="194" spans="2:4" ht="11.85" customHeight="1">
      <c r="B194" s="53" t="s">
        <v>137</v>
      </c>
      <c r="C194" s="53" t="s">
        <v>157</v>
      </c>
      <c r="D194" s="53">
        <v>6.2199999999999998E-3</v>
      </c>
    </row>
    <row r="195" spans="2:4" ht="11.85" customHeight="1">
      <c r="B195" s="53" t="s">
        <v>139</v>
      </c>
      <c r="C195" s="53" t="s">
        <v>157</v>
      </c>
      <c r="D195" s="53">
        <v>4.4000000000000003E-3</v>
      </c>
    </row>
    <row r="196" spans="2:4" ht="11.85" customHeight="1">
      <c r="B196" s="53" t="s">
        <v>141</v>
      </c>
      <c r="C196" s="53" t="s">
        <v>157</v>
      </c>
      <c r="D196" s="53">
        <v>4.8700000000000002E-3</v>
      </c>
    </row>
    <row r="197" spans="2:4" ht="11.85" customHeight="1">
      <c r="B197" s="53" t="s">
        <v>143</v>
      </c>
      <c r="C197" s="53" t="s">
        <v>157</v>
      </c>
      <c r="D197" s="53">
        <v>5.9100000000000003E-3</v>
      </c>
    </row>
    <row r="198" spans="2:4" ht="11.85" customHeight="1">
      <c r="B198" s="53" t="s">
        <v>145</v>
      </c>
      <c r="C198" s="53" t="s">
        <v>157</v>
      </c>
      <c r="D198" s="53">
        <v>6.2199999999999998E-3</v>
      </c>
    </row>
    <row r="199" spans="2:4" ht="11.85" customHeight="1">
      <c r="B199" s="53" t="s">
        <v>147</v>
      </c>
      <c r="C199" s="53" t="s">
        <v>157</v>
      </c>
      <c r="D199" s="53">
        <v>6.5300000000000002E-3</v>
      </c>
    </row>
    <row r="200" spans="2:4" ht="11.85" customHeight="1">
      <c r="B200" s="53" t="s">
        <v>112</v>
      </c>
      <c r="C200" s="53" t="s">
        <v>158</v>
      </c>
      <c r="D200" s="53">
        <v>4.4000000000000003E-3</v>
      </c>
    </row>
    <row r="201" spans="2:4" ht="11.85" customHeight="1">
      <c r="B201" s="53" t="s">
        <v>114</v>
      </c>
      <c r="C201" s="53" t="s">
        <v>158</v>
      </c>
      <c r="D201" s="53">
        <v>4.8700000000000002E-3</v>
      </c>
    </row>
    <row r="202" spans="2:4" ht="11.85" customHeight="1">
      <c r="B202" s="53" t="s">
        <v>115</v>
      </c>
      <c r="C202" s="53" t="s">
        <v>158</v>
      </c>
      <c r="D202" s="53">
        <v>5.9100000000000003E-3</v>
      </c>
    </row>
    <row r="203" spans="2:4" ht="11.85" customHeight="1">
      <c r="B203" s="53" t="s">
        <v>118</v>
      </c>
      <c r="C203" s="53" t="s">
        <v>158</v>
      </c>
      <c r="D203" s="53">
        <v>6.2199999999999998E-3</v>
      </c>
    </row>
    <row r="204" spans="2:4" ht="11.85" customHeight="1">
      <c r="B204" s="53" t="s">
        <v>121</v>
      </c>
      <c r="C204" s="53" t="s">
        <v>158</v>
      </c>
      <c r="D204" s="53">
        <v>4.4000000000000003E-3</v>
      </c>
    </row>
    <row r="205" spans="2:4" ht="11.85" customHeight="1">
      <c r="B205" s="53" t="s">
        <v>124</v>
      </c>
      <c r="C205" s="53" t="s">
        <v>158</v>
      </c>
      <c r="D205" s="53">
        <v>4.8700000000000002E-3</v>
      </c>
    </row>
    <row r="206" spans="2:4" ht="11.85" customHeight="1">
      <c r="B206" s="53" t="s">
        <v>128</v>
      </c>
      <c r="C206" s="53" t="s">
        <v>158</v>
      </c>
      <c r="D206" s="53">
        <v>5.9100000000000003E-3</v>
      </c>
    </row>
    <row r="207" spans="2:4" ht="11.85" customHeight="1">
      <c r="B207" s="53" t="s">
        <v>129</v>
      </c>
      <c r="C207" s="53" t="s">
        <v>158</v>
      </c>
      <c r="D207" s="53">
        <v>6.2199999999999998E-3</v>
      </c>
    </row>
    <row r="208" spans="2:4" ht="11.85" customHeight="1">
      <c r="B208" s="53" t="s">
        <v>131</v>
      </c>
      <c r="C208" s="53" t="s">
        <v>158</v>
      </c>
      <c r="D208" s="53">
        <v>5.9100000000000003E-3</v>
      </c>
    </row>
    <row r="209" spans="2:4" ht="11.85" customHeight="1">
      <c r="B209" s="53" t="s">
        <v>132</v>
      </c>
      <c r="C209" s="53" t="s">
        <v>158</v>
      </c>
      <c r="D209" s="53">
        <v>6.2199999999999998E-3</v>
      </c>
    </row>
    <row r="210" spans="2:4" ht="11.85" customHeight="1">
      <c r="B210" s="53" t="s">
        <v>134</v>
      </c>
      <c r="C210" s="53" t="s">
        <v>158</v>
      </c>
      <c r="D210" s="53">
        <v>4.4000000000000003E-3</v>
      </c>
    </row>
    <row r="211" spans="2:4" ht="11.85" customHeight="1">
      <c r="B211" s="53" t="s">
        <v>137</v>
      </c>
      <c r="C211" s="53" t="s">
        <v>158</v>
      </c>
      <c r="D211" s="53">
        <v>4.8700000000000002E-3</v>
      </c>
    </row>
    <row r="212" spans="2:4" ht="11.85" customHeight="1">
      <c r="B212" s="53" t="s">
        <v>139</v>
      </c>
      <c r="C212" s="53" t="s">
        <v>158</v>
      </c>
      <c r="D212" s="53">
        <v>5.9100000000000003E-3</v>
      </c>
    </row>
    <row r="213" spans="2:4" ht="11.85" customHeight="1">
      <c r="B213" s="53" t="s">
        <v>141</v>
      </c>
      <c r="C213" s="53" t="s">
        <v>158</v>
      </c>
      <c r="D213" s="53">
        <v>6.2199999999999998E-3</v>
      </c>
    </row>
    <row r="214" spans="2:4" ht="11.85" customHeight="1">
      <c r="B214" s="53" t="s">
        <v>143</v>
      </c>
      <c r="C214" s="53" t="s">
        <v>158</v>
      </c>
      <c r="D214" s="53">
        <v>6.5300000000000002E-3</v>
      </c>
    </row>
    <row r="215" spans="2:4" ht="11.85" customHeight="1">
      <c r="B215" s="53" t="s">
        <v>145</v>
      </c>
      <c r="C215" s="53" t="s">
        <v>158</v>
      </c>
      <c r="D215" s="53">
        <v>4.4000000000000003E-3</v>
      </c>
    </row>
    <row r="216" spans="2:4" ht="11.85" customHeight="1">
      <c r="B216" s="53" t="s">
        <v>147</v>
      </c>
      <c r="C216" s="53" t="s">
        <v>158</v>
      </c>
      <c r="D216" s="53">
        <v>5.9100000000000003E-3</v>
      </c>
    </row>
    <row r="217" spans="2:4" ht="11.85" customHeight="1">
      <c r="B217" s="53" t="s">
        <v>112</v>
      </c>
      <c r="C217" s="53" t="s">
        <v>159</v>
      </c>
      <c r="D217" s="53">
        <v>6.2199999999999998E-3</v>
      </c>
    </row>
    <row r="218" spans="2:4" ht="11.85" customHeight="1">
      <c r="B218" s="53" t="s">
        <v>114</v>
      </c>
      <c r="C218" s="53" t="s">
        <v>159</v>
      </c>
      <c r="D218" s="53">
        <v>4.4000000000000003E-3</v>
      </c>
    </row>
    <row r="219" spans="2:4" ht="11.85" customHeight="1">
      <c r="B219" s="53" t="s">
        <v>115</v>
      </c>
      <c r="C219" s="53" t="s">
        <v>159</v>
      </c>
      <c r="D219" s="53">
        <v>4.8700000000000002E-3</v>
      </c>
    </row>
    <row r="220" spans="2:4" ht="11.85" customHeight="1">
      <c r="B220" s="53" t="s">
        <v>118</v>
      </c>
      <c r="C220" s="53" t="s">
        <v>159</v>
      </c>
      <c r="D220" s="53">
        <v>5.9100000000000003E-3</v>
      </c>
    </row>
    <row r="221" spans="2:4" ht="11.85" customHeight="1">
      <c r="B221" s="53" t="s">
        <v>121</v>
      </c>
      <c r="C221" s="53" t="s">
        <v>159</v>
      </c>
      <c r="D221" s="53">
        <v>6.2199999999999998E-3</v>
      </c>
    </row>
    <row r="222" spans="2:4" ht="11.85" customHeight="1">
      <c r="B222" s="53" t="s">
        <v>124</v>
      </c>
      <c r="C222" s="53" t="s">
        <v>159</v>
      </c>
      <c r="D222" s="53">
        <v>6.5300000000000002E-3</v>
      </c>
    </row>
    <row r="223" spans="2:4" ht="11.85" customHeight="1">
      <c r="B223" s="53" t="s">
        <v>128</v>
      </c>
      <c r="C223" s="53" t="s">
        <v>159</v>
      </c>
      <c r="D223" s="53">
        <v>4.4000000000000003E-3</v>
      </c>
    </row>
    <row r="224" spans="2:4" ht="11.85" customHeight="1">
      <c r="B224" s="53" t="s">
        <v>129</v>
      </c>
      <c r="C224" s="53" t="s">
        <v>159</v>
      </c>
      <c r="D224" s="53">
        <v>4.8700000000000002E-3</v>
      </c>
    </row>
    <row r="225" spans="2:4" ht="11.85" customHeight="1">
      <c r="B225" s="53" t="s">
        <v>131</v>
      </c>
      <c r="C225" s="53" t="s">
        <v>159</v>
      </c>
      <c r="D225" s="53">
        <v>5.9100000000000003E-3</v>
      </c>
    </row>
    <row r="226" spans="2:4" ht="11.85" customHeight="1">
      <c r="B226" s="53" t="s">
        <v>132</v>
      </c>
      <c r="C226" s="53" t="s">
        <v>159</v>
      </c>
      <c r="D226" s="53">
        <v>6.2199999999999998E-3</v>
      </c>
    </row>
    <row r="227" spans="2:4" ht="11.85" customHeight="1">
      <c r="B227" s="53" t="s">
        <v>134</v>
      </c>
      <c r="C227" s="53" t="s">
        <v>159</v>
      </c>
      <c r="D227" s="53">
        <v>6.5300000000000002E-3</v>
      </c>
    </row>
    <row r="228" spans="2:4" ht="11.85" customHeight="1">
      <c r="B228" s="53" t="s">
        <v>137</v>
      </c>
      <c r="C228" s="53" t="s">
        <v>159</v>
      </c>
      <c r="D228" s="53">
        <v>7.2690000000000003E-3</v>
      </c>
    </row>
    <row r="229" spans="2:4" ht="11.85" customHeight="1">
      <c r="B229" s="53" t="s">
        <v>139</v>
      </c>
      <c r="C229" s="53" t="s">
        <v>159</v>
      </c>
      <c r="D229" s="53">
        <v>7.8300000000000002E-3</v>
      </c>
    </row>
    <row r="230" spans="2:4" ht="11.85" customHeight="1">
      <c r="B230" s="53" t="s">
        <v>141</v>
      </c>
      <c r="C230" s="53" t="s">
        <v>159</v>
      </c>
      <c r="D230" s="53">
        <v>5.9100000000000003E-3</v>
      </c>
    </row>
    <row r="231" spans="2:4" ht="11.85" customHeight="1">
      <c r="B231" s="53" t="s">
        <v>143</v>
      </c>
      <c r="C231" s="53" t="s">
        <v>159</v>
      </c>
      <c r="D231" s="53">
        <v>6.2199999999999998E-3</v>
      </c>
    </row>
    <row r="232" spans="2:4" ht="11.85" customHeight="1">
      <c r="B232" s="53" t="s">
        <v>145</v>
      </c>
      <c r="C232" s="53" t="s">
        <v>159</v>
      </c>
      <c r="D232" s="53">
        <v>4.4000000000000003E-3</v>
      </c>
    </row>
    <row r="233" spans="2:4" ht="11.85" customHeight="1">
      <c r="B233" s="53" t="s">
        <v>147</v>
      </c>
      <c r="C233" s="53" t="s">
        <v>159</v>
      </c>
      <c r="D233" s="53">
        <v>4.8700000000000002E-3</v>
      </c>
    </row>
    <row r="234" spans="2:4" ht="11.85" customHeight="1">
      <c r="B234" s="53" t="s">
        <v>112</v>
      </c>
      <c r="C234" s="53" t="s">
        <v>160</v>
      </c>
      <c r="D234" s="53">
        <v>5.9100000000000003E-3</v>
      </c>
    </row>
    <row r="235" spans="2:4" ht="11.85" customHeight="1">
      <c r="B235" s="53" t="s">
        <v>114</v>
      </c>
      <c r="C235" s="53" t="s">
        <v>160</v>
      </c>
      <c r="D235" s="53">
        <v>6.2199999999999998E-3</v>
      </c>
    </row>
    <row r="236" spans="2:4" ht="11.85" customHeight="1">
      <c r="B236" s="53" t="s">
        <v>115</v>
      </c>
      <c r="C236" s="53" t="s">
        <v>160</v>
      </c>
      <c r="D236" s="53">
        <v>6.5300000000000002E-3</v>
      </c>
    </row>
    <row r="237" spans="2:4" ht="11.85" customHeight="1">
      <c r="B237" s="53" t="s">
        <v>118</v>
      </c>
      <c r="C237" s="53" t="s">
        <v>160</v>
      </c>
      <c r="D237" s="53">
        <v>5.9100000000000003E-3</v>
      </c>
    </row>
    <row r="238" spans="2:4" ht="11.85" customHeight="1">
      <c r="B238" s="53" t="s">
        <v>121</v>
      </c>
      <c r="C238" s="53" t="s">
        <v>160</v>
      </c>
      <c r="D238" s="53">
        <v>6.2199999999999998E-3</v>
      </c>
    </row>
    <row r="239" spans="2:4" ht="11.85" customHeight="1">
      <c r="B239" s="53" t="s">
        <v>124</v>
      </c>
      <c r="C239" s="53" t="s">
        <v>160</v>
      </c>
      <c r="D239" s="53">
        <v>4.4000000000000003E-3</v>
      </c>
    </row>
    <row r="240" spans="2:4" ht="11.85" customHeight="1">
      <c r="B240" s="53" t="s">
        <v>128</v>
      </c>
      <c r="C240" s="53" t="s">
        <v>160</v>
      </c>
      <c r="D240" s="53">
        <v>4.8700000000000002E-3</v>
      </c>
    </row>
    <row r="241" spans="2:4" ht="11.85" customHeight="1">
      <c r="B241" s="53" t="s">
        <v>129</v>
      </c>
      <c r="C241" s="53" t="s">
        <v>160</v>
      </c>
      <c r="D241" s="53">
        <v>5.9100000000000003E-3</v>
      </c>
    </row>
    <row r="242" spans="2:4" ht="11.85" customHeight="1">
      <c r="B242" s="53" t="s">
        <v>131</v>
      </c>
      <c r="C242" s="53" t="s">
        <v>160</v>
      </c>
      <c r="D242" s="53">
        <v>6.2199999999999998E-3</v>
      </c>
    </row>
    <row r="243" spans="2:4" ht="11.85" customHeight="1">
      <c r="B243" s="53" t="s">
        <v>132</v>
      </c>
      <c r="C243" s="53" t="s">
        <v>160</v>
      </c>
      <c r="D243" s="53">
        <v>6.5300000000000002E-3</v>
      </c>
    </row>
    <row r="244" spans="2:4" ht="11.85" customHeight="1">
      <c r="B244" s="53" t="s">
        <v>134</v>
      </c>
      <c r="C244" s="53" t="s">
        <v>160</v>
      </c>
      <c r="D244" s="53">
        <v>4.4000000000000003E-3</v>
      </c>
    </row>
    <row r="245" spans="2:4" ht="11.85" customHeight="1">
      <c r="B245" s="53" t="s">
        <v>137</v>
      </c>
      <c r="C245" s="53" t="s">
        <v>160</v>
      </c>
      <c r="D245" s="53">
        <v>4.8700000000000002E-3</v>
      </c>
    </row>
    <row r="246" spans="2:4" ht="11.85" customHeight="1">
      <c r="B246" s="53" t="s">
        <v>139</v>
      </c>
      <c r="C246" s="53" t="s">
        <v>160</v>
      </c>
      <c r="D246" s="53">
        <v>5.9100000000000003E-3</v>
      </c>
    </row>
    <row r="247" spans="2:4" ht="11.85" customHeight="1">
      <c r="B247" s="53" t="s">
        <v>141</v>
      </c>
      <c r="C247" s="53" t="s">
        <v>160</v>
      </c>
      <c r="D247" s="53">
        <v>6.2199999999999998E-3</v>
      </c>
    </row>
    <row r="248" spans="2:4" ht="11.85" customHeight="1">
      <c r="B248" s="53" t="s">
        <v>143</v>
      </c>
      <c r="C248" s="53" t="s">
        <v>160</v>
      </c>
      <c r="D248" s="53">
        <v>6.5300000000000002E-3</v>
      </c>
    </row>
    <row r="249" spans="2:4" ht="11.85" customHeight="1">
      <c r="B249" s="53" t="s">
        <v>145</v>
      </c>
      <c r="C249" s="53" t="s">
        <v>160</v>
      </c>
      <c r="D249" s="53">
        <v>7.2690000000000003E-3</v>
      </c>
    </row>
    <row r="250" spans="2:4" ht="11.85" customHeight="1">
      <c r="B250" s="53" t="s">
        <v>147</v>
      </c>
      <c r="C250" s="53" t="s">
        <v>160</v>
      </c>
      <c r="D250" s="53">
        <v>7.8300000000000002E-3</v>
      </c>
    </row>
    <row r="251" spans="2:4" ht="11.85" customHeight="1">
      <c r="B251" s="59"/>
      <c r="C251" s="59"/>
    </row>
    <row r="252" spans="2:4" ht="11.85" customHeight="1">
      <c r="B252" s="59"/>
      <c r="C252" s="59"/>
      <c r="D252" s="60"/>
    </row>
    <row r="253" spans="2:4" ht="11.85" customHeight="1">
      <c r="B253" s="59"/>
      <c r="C253" s="59"/>
      <c r="D253" s="60"/>
    </row>
    <row r="254" spans="2:4" ht="11.85" customHeight="1">
      <c r="B254" s="59"/>
      <c r="C254" s="59"/>
      <c r="D254" s="60"/>
    </row>
    <row r="255" spans="2:4" ht="11.85" customHeight="1">
      <c r="B255" s="59"/>
      <c r="C255" s="59"/>
      <c r="D255" s="60"/>
    </row>
    <row r="256" spans="2:4" ht="11.85" customHeight="1">
      <c r="B256" s="59"/>
      <c r="C256" s="59"/>
      <c r="D256" s="60"/>
    </row>
    <row r="257" spans="2:4" ht="11.85" customHeight="1">
      <c r="B257" s="59"/>
      <c r="C257" s="59"/>
      <c r="D257" s="60"/>
    </row>
    <row r="258" spans="2:4" ht="11.85" customHeight="1">
      <c r="B258" s="59"/>
      <c r="C258" s="59"/>
      <c r="D258" s="60"/>
    </row>
    <row r="259" spans="2:4" ht="11.85" customHeight="1">
      <c r="B259" s="59"/>
      <c r="C259" s="59"/>
      <c r="D259" s="60"/>
    </row>
    <row r="260" spans="2:4" ht="11.85" customHeight="1">
      <c r="B260" s="59"/>
      <c r="C260" s="59"/>
      <c r="D260" s="60"/>
    </row>
    <row r="261" spans="2:4" ht="11.85" customHeight="1">
      <c r="B261" s="59"/>
      <c r="C261" s="59"/>
      <c r="D261" s="60"/>
    </row>
    <row r="262" spans="2:4" ht="11.85" customHeight="1">
      <c r="B262" s="59"/>
      <c r="C262" s="59"/>
      <c r="D262" s="60"/>
    </row>
    <row r="263" spans="2:4" ht="11.85" customHeight="1">
      <c r="B263" s="59"/>
      <c r="C263" s="59"/>
      <c r="D263" s="60"/>
    </row>
    <row r="264" spans="2:4" ht="11.85" customHeight="1">
      <c r="B264" s="59"/>
      <c r="C264" s="59"/>
      <c r="D264" s="60"/>
    </row>
    <row r="265" spans="2:4" ht="11.85" customHeight="1">
      <c r="B265" s="59"/>
      <c r="C265" s="59"/>
      <c r="D265" s="60"/>
    </row>
    <row r="266" spans="2:4" ht="11.85" customHeight="1">
      <c r="B266" s="59"/>
      <c r="C266" s="59"/>
      <c r="D266" s="60"/>
    </row>
    <row r="267" spans="2:4" ht="11.85" customHeight="1">
      <c r="B267" s="59"/>
      <c r="D267" s="60"/>
    </row>
    <row r="268" spans="2:4" ht="11.85" customHeight="1">
      <c r="B268" s="59"/>
      <c r="D268" s="60"/>
    </row>
    <row r="269" spans="2:4" ht="11.85" customHeight="1">
      <c r="B269" s="59"/>
      <c r="D269" s="60"/>
    </row>
    <row r="270" spans="2:4" ht="11.85" customHeight="1">
      <c r="B270" s="59"/>
    </row>
    <row r="271" spans="2:4" ht="11.85" customHeight="1">
      <c r="B271" s="59"/>
    </row>
    <row r="272" spans="2:4" ht="11.85" customHeight="1">
      <c r="B272" s="59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300-000000000000}">
          <x14:formula1>
            <xm:f>EnumInput!$C$1:$C$2</xm:f>
          </x14:formula1>
          <x14:formula2>
            <xm:f>0</xm:f>
          </x14:formula2>
          <xm:sqref>S16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4"/>
  <sheetViews>
    <sheetView zoomScale="65" zoomScaleNormal="65" workbookViewId="0">
      <selection activeCell="B7" sqref="B7"/>
    </sheetView>
  </sheetViews>
  <sheetFormatPr defaultColWidth="8.85546875" defaultRowHeight="15"/>
  <cols>
    <col min="1" max="1" width="5" style="44" customWidth="1"/>
    <col min="2" max="2" width="20.85546875" style="44" customWidth="1"/>
    <col min="3" max="4" width="10.7109375" style="44" customWidth="1"/>
    <col min="5" max="22" width="10.7109375" style="35" customWidth="1"/>
    <col min="23" max="33" width="18.28515625" style="35" customWidth="1"/>
    <col min="34" max="256" width="14.42578125" style="44" customWidth="1"/>
    <col min="257" max="257" width="14.42578125" style="45" customWidth="1"/>
    <col min="258" max="258" width="5.140625" style="45" customWidth="1"/>
    <col min="259" max="260" width="14.42578125" style="45" customWidth="1"/>
    <col min="261" max="261" width="5.140625" style="45" customWidth="1"/>
    <col min="262" max="262" width="18.28515625" style="45" customWidth="1"/>
    <col min="263" max="263" width="14.42578125" style="45" customWidth="1"/>
    <col min="264" max="264" width="5.140625" style="45" customWidth="1"/>
    <col min="265" max="513" width="14.42578125" style="45" customWidth="1"/>
    <col min="514" max="514" width="5.140625" style="45" customWidth="1"/>
    <col min="515" max="516" width="14.42578125" style="45" customWidth="1"/>
    <col min="517" max="517" width="5.140625" style="45" customWidth="1"/>
    <col min="518" max="518" width="18.28515625" style="45" customWidth="1"/>
    <col min="519" max="519" width="14.42578125" style="45" customWidth="1"/>
    <col min="520" max="520" width="5.140625" style="45" customWidth="1"/>
    <col min="521" max="769" width="14.42578125" style="45" customWidth="1"/>
    <col min="770" max="770" width="5.140625" style="45" customWidth="1"/>
    <col min="771" max="772" width="14.42578125" style="45" customWidth="1"/>
    <col min="773" max="773" width="5.140625" style="45" customWidth="1"/>
    <col min="774" max="774" width="18.28515625" style="45" customWidth="1"/>
    <col min="775" max="775" width="14.42578125" style="45" customWidth="1"/>
    <col min="776" max="776" width="5.140625" style="45" customWidth="1"/>
    <col min="777" max="1025" width="14.42578125" style="45" customWidth="1"/>
  </cols>
  <sheetData>
    <row r="1" spans="1:33" s="45" customFormat="1" ht="13.15" customHeight="1">
      <c r="B1" s="46"/>
      <c r="C1" s="46"/>
      <c r="D1" s="4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s="45" customFormat="1" ht="13.15" customHeight="1">
      <c r="B2" s="35" t="s">
        <v>161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3" s="45" customFormat="1" ht="13.15" customHeight="1">
      <c r="B3" s="36" t="s">
        <v>94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s="45" customFormat="1" ht="13.15" customHeight="1">
      <c r="B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3" s="45" customFormat="1" ht="13.15" customHeight="1">
      <c r="A5" s="44"/>
      <c r="B5" s="47" t="s">
        <v>29</v>
      </c>
      <c r="C5" s="47"/>
      <c r="D5" s="61"/>
      <c r="E5" s="61"/>
      <c r="F5" s="62"/>
      <c r="G5" s="6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3" s="45" customFormat="1" ht="13.15" customHeight="1">
      <c r="A6" s="49"/>
      <c r="B6" s="44" t="e">
        <f>obLibs&amp;"net.finmath.initialmargin.isdasimm.products.SIMMSimpleSwap"</f>
        <v>#N/A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s="45" customFormat="1" ht="13.15" customHeight="1">
      <c r="A7" s="49"/>
      <c r="B7" s="4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s="45" customFormat="1" ht="13.15" customHeight="1">
      <c r="A8" s="49"/>
      <c r="B8" s="4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s="45" customFormat="1" ht="13.15" customHeight="1">
      <c r="A9" s="49"/>
      <c r="B9" s="4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s="45" customFormat="1" ht="13.15" customHeight="1">
      <c r="B10" s="47" t="s">
        <v>162</v>
      </c>
      <c r="C10" s="47"/>
      <c r="D10" s="47"/>
      <c r="E10" s="61"/>
      <c r="F10" s="61"/>
      <c r="G10" s="47"/>
      <c r="I10" s="47" t="s">
        <v>163</v>
      </c>
      <c r="J10" s="47"/>
      <c r="K10" s="4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s="45" customFormat="1" ht="13.15" customHeight="1">
      <c r="B11" s="44" t="s">
        <v>164</v>
      </c>
      <c r="C11" s="44" t="s">
        <v>67</v>
      </c>
      <c r="D11" s="63" t="e">
        <f>[1]!OBMAKE("FixingDates"&amp;" "&amp;$B$6,$C11,I12:I31)</f>
        <v>#VALUE!</v>
      </c>
      <c r="E11" s="45" t="s">
        <v>165</v>
      </c>
      <c r="F11" s="35"/>
      <c r="G11" s="44"/>
      <c r="H11" s="44"/>
      <c r="I11" s="64" t="s">
        <v>164</v>
      </c>
      <c r="J11" s="64" t="s">
        <v>166</v>
      </c>
      <c r="K11" s="64" t="s">
        <v>167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s="45" customFormat="1" ht="13.15" customHeight="1">
      <c r="B12" s="44" t="s">
        <v>166</v>
      </c>
      <c r="C12" s="44" t="s">
        <v>67</v>
      </c>
      <c r="D12" s="63" t="e">
        <f>[1]!OBMAKE("PaymentDates"&amp;" "&amp;$B$6,$C$12,J12:J31)</f>
        <v>#VALUE!</v>
      </c>
      <c r="E12" s="45" t="s">
        <v>165</v>
      </c>
      <c r="F12" s="44"/>
      <c r="G12" s="35"/>
      <c r="H12" s="44"/>
      <c r="I12" s="50">
        <v>0</v>
      </c>
      <c r="J12" s="50">
        <v>0.5</v>
      </c>
      <c r="K12" s="50">
        <v>1.2999999999999999E-2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s="45" customFormat="1" ht="13.15" customHeight="1">
      <c r="B13" s="44" t="s">
        <v>167</v>
      </c>
      <c r="C13" s="44" t="s">
        <v>67</v>
      </c>
      <c r="D13" s="63" t="e">
        <f>[1]!OBMAKE("SwapRates"&amp;" "&amp;$B$6,$C$13,K12:K31)</f>
        <v>#VALUE!</v>
      </c>
      <c r="E13" s="45" t="s">
        <v>165</v>
      </c>
      <c r="F13" s="35"/>
      <c r="G13" s="44"/>
      <c r="H13" s="44"/>
      <c r="I13" s="50">
        <f t="shared" ref="I13:I31" si="0">I12+0.5</f>
        <v>0.5</v>
      </c>
      <c r="J13" s="50">
        <f t="shared" ref="J13:J31" si="1">J12+0.5</f>
        <v>1</v>
      </c>
      <c r="K13" s="50">
        <f t="shared" ref="K13:K31" si="2">K12</f>
        <v>1.2999999999999999E-2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s="45" customFormat="1" ht="13.15" customHeight="1">
      <c r="B14" s="49" t="s">
        <v>168</v>
      </c>
      <c r="C14" s="44" t="s">
        <v>48</v>
      </c>
      <c r="D14" s="63" t="e">
        <f>[1]!OBMAKE("Notional"&amp;" "&amp;$B$6,$C$14,E14)</f>
        <v>#VALUE!</v>
      </c>
      <c r="E14" s="50">
        <v>100</v>
      </c>
      <c r="F14" s="35"/>
      <c r="G14" s="44"/>
      <c r="H14" s="35"/>
      <c r="I14" s="50">
        <f t="shared" si="0"/>
        <v>1</v>
      </c>
      <c r="J14" s="50">
        <f t="shared" si="1"/>
        <v>1.5</v>
      </c>
      <c r="K14" s="50">
        <f t="shared" si="2"/>
        <v>1.2999999999999999E-2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s="45" customFormat="1" ht="13.15" customHeight="1">
      <c r="B15" s="44" t="s">
        <v>169</v>
      </c>
      <c r="C15" s="44" t="s">
        <v>71</v>
      </c>
      <c r="D15" s="63" t="e">
        <f>[1]!OBMAKE("IsPayFix"&amp;" "&amp;$B$6,"boolean",E15)</f>
        <v>#VALUE!</v>
      </c>
      <c r="E15" s="50" t="b">
        <f>TRUE()</f>
        <v>1</v>
      </c>
      <c r="F15" s="44"/>
      <c r="G15" s="35"/>
      <c r="H15" s="35"/>
      <c r="I15" s="50">
        <f t="shared" si="0"/>
        <v>1.5</v>
      </c>
      <c r="J15" s="50">
        <f t="shared" si="1"/>
        <v>2</v>
      </c>
      <c r="K15" s="50">
        <f t="shared" si="2"/>
        <v>1.2999999999999999E-2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s="45" customFormat="1" ht="13.15" customHeight="1">
      <c r="B16" s="44" t="s">
        <v>170</v>
      </c>
      <c r="C16" s="44" t="s">
        <v>98</v>
      </c>
      <c r="D16" s="63" t="e">
        <f>[1]!OBMAKE("CurveIndexNames"&amp;" "&amp;$B$6,$C$16,$E$16:$F$16)</f>
        <v>#VALUE!</v>
      </c>
      <c r="E16" s="50" t="s">
        <v>171</v>
      </c>
      <c r="F16" s="50" t="s">
        <v>172</v>
      </c>
      <c r="G16" s="44"/>
      <c r="H16" s="44"/>
      <c r="I16" s="50">
        <f t="shared" si="0"/>
        <v>2</v>
      </c>
      <c r="J16" s="50">
        <f t="shared" si="1"/>
        <v>2.5</v>
      </c>
      <c r="K16" s="50">
        <f t="shared" si="2"/>
        <v>1.2999999999999999E-2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256" s="45" customFormat="1" ht="13.15" customHeight="1">
      <c r="B17" s="44"/>
      <c r="C17" s="44"/>
      <c r="D17" s="44"/>
      <c r="E17" s="35"/>
      <c r="F17" s="35"/>
      <c r="G17" s="35"/>
      <c r="H17" s="35"/>
      <c r="I17" s="50">
        <f t="shared" si="0"/>
        <v>2.5</v>
      </c>
      <c r="J17" s="50">
        <f t="shared" si="1"/>
        <v>3</v>
      </c>
      <c r="K17" s="50">
        <f t="shared" si="2"/>
        <v>1.2999999999999999E-2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256" s="45" customFormat="1" ht="13.15" customHeight="1">
      <c r="B18" s="44" t="s">
        <v>58</v>
      </c>
      <c r="C18" s="44" t="s">
        <v>173</v>
      </c>
      <c r="D18" s="44"/>
      <c r="E18" s="35"/>
      <c r="F18" s="35"/>
      <c r="G18" s="35"/>
      <c r="H18" s="35"/>
      <c r="I18" s="50">
        <f t="shared" si="0"/>
        <v>3</v>
      </c>
      <c r="J18" s="50">
        <f t="shared" si="1"/>
        <v>3.5</v>
      </c>
      <c r="K18" s="50">
        <f t="shared" si="2"/>
        <v>1.2999999999999999E-2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256" ht="13.15" customHeight="1">
      <c r="A19" s="45"/>
      <c r="B19" s="44" t="s">
        <v>61</v>
      </c>
      <c r="C19" s="63" t="e">
        <f>[1]!OBMAKE("SIMMSwap",$B$6,D11:D13,D15,D14,D16,[1]!OBMAKE("","String","EUR"))</f>
        <v>#N/A</v>
      </c>
      <c r="D19" s="65"/>
      <c r="G19" s="44"/>
      <c r="H19" s="44"/>
      <c r="I19" s="50">
        <f t="shared" si="0"/>
        <v>3.5</v>
      </c>
      <c r="J19" s="50">
        <f t="shared" si="1"/>
        <v>4</v>
      </c>
      <c r="K19" s="50">
        <f t="shared" si="2"/>
        <v>1.2999999999999999E-2</v>
      </c>
      <c r="L19" s="44"/>
      <c r="M19" s="44"/>
      <c r="N19" s="44"/>
      <c r="P19" s="45"/>
      <c r="IT19" s="45"/>
      <c r="IU19" s="45"/>
      <c r="IV19" s="45"/>
    </row>
    <row r="20" spans="1:256" ht="13.15" customHeight="1">
      <c r="A20" s="45"/>
      <c r="G20" s="44"/>
      <c r="H20" s="44"/>
      <c r="I20" s="50">
        <f t="shared" si="0"/>
        <v>4</v>
      </c>
      <c r="J20" s="50">
        <f t="shared" si="1"/>
        <v>4.5</v>
      </c>
      <c r="K20" s="50">
        <f t="shared" si="2"/>
        <v>1.2999999999999999E-2</v>
      </c>
      <c r="L20" s="44"/>
      <c r="M20" s="44"/>
      <c r="N20" s="44"/>
      <c r="P20" s="45"/>
      <c r="IT20" s="45"/>
      <c r="IU20" s="45"/>
      <c r="IV20" s="45"/>
    </row>
    <row r="21" spans="1:256" ht="13.15" customHeight="1">
      <c r="A21" s="45"/>
      <c r="G21" s="44"/>
      <c r="H21" s="44"/>
      <c r="I21" s="50">
        <f t="shared" si="0"/>
        <v>4.5</v>
      </c>
      <c r="J21" s="50">
        <f t="shared" si="1"/>
        <v>5</v>
      </c>
      <c r="K21" s="50">
        <f t="shared" si="2"/>
        <v>1.2999999999999999E-2</v>
      </c>
      <c r="L21" s="44"/>
      <c r="M21" s="44"/>
      <c r="N21" s="44"/>
      <c r="P21" s="45"/>
      <c r="IT21" s="45"/>
      <c r="IU21" s="45"/>
      <c r="IV21" s="45"/>
    </row>
    <row r="22" spans="1:256" ht="13.15" customHeight="1">
      <c r="G22" s="44"/>
      <c r="H22" s="44"/>
      <c r="I22" s="50">
        <f t="shared" si="0"/>
        <v>5</v>
      </c>
      <c r="J22" s="50">
        <f t="shared" si="1"/>
        <v>5.5</v>
      </c>
      <c r="K22" s="50">
        <f t="shared" si="2"/>
        <v>1.2999999999999999E-2</v>
      </c>
      <c r="L22" s="44"/>
      <c r="M22" s="44"/>
      <c r="N22" s="44"/>
      <c r="P22" s="45"/>
      <c r="IT22" s="45"/>
      <c r="IU22" s="45"/>
      <c r="IV22" s="45"/>
    </row>
    <row r="23" spans="1:256" ht="13.15" customHeight="1">
      <c r="B23" s="49"/>
      <c r="G23" s="44"/>
      <c r="H23" s="44"/>
      <c r="I23" s="50">
        <f t="shared" si="0"/>
        <v>5.5</v>
      </c>
      <c r="J23" s="50">
        <f t="shared" si="1"/>
        <v>6</v>
      </c>
      <c r="K23" s="50">
        <f t="shared" si="2"/>
        <v>1.2999999999999999E-2</v>
      </c>
      <c r="L23" s="44"/>
      <c r="M23" s="44"/>
      <c r="N23" s="44"/>
      <c r="P23" s="45"/>
      <c r="IT23" s="45"/>
      <c r="IU23" s="45"/>
      <c r="IV23" s="45"/>
    </row>
    <row r="24" spans="1:256" ht="13.15" customHeight="1">
      <c r="G24" s="44"/>
      <c r="H24" s="44"/>
      <c r="I24" s="50">
        <f t="shared" si="0"/>
        <v>6</v>
      </c>
      <c r="J24" s="50">
        <f t="shared" si="1"/>
        <v>6.5</v>
      </c>
      <c r="K24" s="50">
        <f t="shared" si="2"/>
        <v>1.2999999999999999E-2</v>
      </c>
      <c r="L24" s="44"/>
      <c r="M24" s="44"/>
      <c r="N24" s="44"/>
      <c r="P24" s="45"/>
      <c r="IT24" s="45"/>
      <c r="IU24" s="45"/>
      <c r="IV24" s="45"/>
    </row>
    <row r="25" spans="1:256" ht="13.15" customHeight="1">
      <c r="G25" s="44"/>
      <c r="H25" s="44"/>
      <c r="I25" s="50">
        <f t="shared" si="0"/>
        <v>6.5</v>
      </c>
      <c r="J25" s="50">
        <f t="shared" si="1"/>
        <v>7</v>
      </c>
      <c r="K25" s="50">
        <f t="shared" si="2"/>
        <v>1.2999999999999999E-2</v>
      </c>
      <c r="L25" s="44"/>
      <c r="M25" s="44"/>
      <c r="N25" s="44"/>
      <c r="P25" s="45"/>
      <c r="IT25" s="45"/>
      <c r="IU25" s="45"/>
      <c r="IV25" s="45"/>
    </row>
    <row r="26" spans="1:256" ht="13.15" customHeight="1">
      <c r="G26" s="44"/>
      <c r="H26" s="44"/>
      <c r="I26" s="50">
        <f t="shared" si="0"/>
        <v>7</v>
      </c>
      <c r="J26" s="50">
        <f t="shared" si="1"/>
        <v>7.5</v>
      </c>
      <c r="K26" s="50">
        <f t="shared" si="2"/>
        <v>1.2999999999999999E-2</v>
      </c>
      <c r="L26" s="44"/>
      <c r="M26" s="44"/>
      <c r="N26" s="44"/>
      <c r="P26" s="45"/>
      <c r="IT26" s="45"/>
      <c r="IU26" s="45"/>
      <c r="IV26" s="45"/>
    </row>
    <row r="27" spans="1:256" ht="13.15" customHeight="1">
      <c r="G27" s="44"/>
      <c r="H27" s="44"/>
      <c r="I27" s="50">
        <f t="shared" si="0"/>
        <v>7.5</v>
      </c>
      <c r="J27" s="50">
        <f t="shared" si="1"/>
        <v>8</v>
      </c>
      <c r="K27" s="50">
        <f t="shared" si="2"/>
        <v>1.2999999999999999E-2</v>
      </c>
      <c r="L27" s="44"/>
      <c r="M27" s="44"/>
      <c r="N27" s="44"/>
      <c r="P27" s="45"/>
      <c r="IT27" s="45"/>
      <c r="IU27" s="45"/>
      <c r="IV27" s="45"/>
    </row>
    <row r="28" spans="1:256" ht="13.15" customHeight="1">
      <c r="G28" s="44"/>
      <c r="H28" s="44"/>
      <c r="I28" s="50">
        <f t="shared" si="0"/>
        <v>8</v>
      </c>
      <c r="J28" s="50">
        <f t="shared" si="1"/>
        <v>8.5</v>
      </c>
      <c r="K28" s="50">
        <f t="shared" si="2"/>
        <v>1.2999999999999999E-2</v>
      </c>
      <c r="L28" s="44"/>
      <c r="M28" s="44"/>
      <c r="N28" s="44"/>
      <c r="P28" s="45"/>
      <c r="IT28" s="45"/>
      <c r="IU28" s="45"/>
      <c r="IV28" s="45"/>
    </row>
    <row r="29" spans="1:256" ht="13.15" customHeight="1">
      <c r="G29" s="44"/>
      <c r="H29" s="44"/>
      <c r="I29" s="50">
        <f t="shared" si="0"/>
        <v>8.5</v>
      </c>
      <c r="J29" s="50">
        <f t="shared" si="1"/>
        <v>9</v>
      </c>
      <c r="K29" s="50">
        <f t="shared" si="2"/>
        <v>1.2999999999999999E-2</v>
      </c>
      <c r="L29" s="44"/>
      <c r="M29" s="44"/>
      <c r="N29" s="44"/>
      <c r="P29" s="45"/>
      <c r="IT29" s="45"/>
      <c r="IU29" s="45"/>
      <c r="IV29" s="45"/>
    </row>
    <row r="30" spans="1:256" ht="13.15" customHeight="1">
      <c r="G30" s="44"/>
      <c r="H30" s="44"/>
      <c r="I30" s="50">
        <f t="shared" si="0"/>
        <v>9</v>
      </c>
      <c r="J30" s="50">
        <f t="shared" si="1"/>
        <v>9.5</v>
      </c>
      <c r="K30" s="50">
        <f t="shared" si="2"/>
        <v>1.2999999999999999E-2</v>
      </c>
      <c r="L30" s="44"/>
      <c r="M30" s="44"/>
      <c r="N30" s="44"/>
      <c r="P30" s="45"/>
      <c r="IT30" s="45"/>
      <c r="IU30" s="45"/>
      <c r="IV30" s="45"/>
    </row>
    <row r="31" spans="1:256" ht="13.15" customHeight="1">
      <c r="G31" s="44"/>
      <c r="H31" s="44"/>
      <c r="I31" s="50">
        <f t="shared" si="0"/>
        <v>9.5</v>
      </c>
      <c r="J31" s="50">
        <f t="shared" si="1"/>
        <v>10</v>
      </c>
      <c r="K31" s="50">
        <f t="shared" si="2"/>
        <v>1.2999999999999999E-2</v>
      </c>
      <c r="L31" s="44"/>
      <c r="M31" s="44"/>
      <c r="N31" s="44"/>
      <c r="P31" s="45"/>
      <c r="IT31" s="45"/>
      <c r="IU31" s="45"/>
      <c r="IV31" s="45"/>
    </row>
    <row r="32" spans="1:256" ht="13.15" customHeight="1">
      <c r="G32" s="44"/>
      <c r="H32" s="44"/>
      <c r="I32" s="44"/>
      <c r="J32" s="44"/>
      <c r="K32" s="44"/>
      <c r="L32" s="44"/>
      <c r="M32" s="44"/>
      <c r="N32" s="44"/>
      <c r="P32" s="45"/>
      <c r="IT32" s="45"/>
      <c r="IU32" s="45"/>
      <c r="IV32" s="45"/>
    </row>
    <row r="33" spans="7:256" ht="13.15" customHeight="1">
      <c r="G33" s="44"/>
      <c r="H33" s="44"/>
      <c r="I33" s="44"/>
      <c r="J33" s="44"/>
      <c r="K33" s="44"/>
      <c r="L33" s="44"/>
      <c r="M33" s="44"/>
      <c r="N33" s="44"/>
      <c r="P33" s="49"/>
      <c r="IT33" s="45"/>
      <c r="IU33" s="45"/>
      <c r="IV33" s="45"/>
    </row>
    <row r="34" spans="7:256" ht="13.15" customHeight="1">
      <c r="G34" s="44"/>
      <c r="H34" s="44"/>
      <c r="I34" s="44"/>
      <c r="J34" s="44"/>
      <c r="K34" s="44"/>
      <c r="L34" s="44"/>
      <c r="M34" s="44"/>
      <c r="N34" s="44"/>
      <c r="P34" s="49"/>
      <c r="IT34" s="45"/>
      <c r="IU34" s="45"/>
      <c r="IV34" s="45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400-000000000000}">
          <x14:formula1>
            <xm:f>EnumInput!$C$1:$C$2</xm:f>
          </x14:formula1>
          <x14:formula2>
            <xm:f>0</xm:f>
          </x14:formula2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5"/>
  <sheetViews>
    <sheetView zoomScale="65" zoomScaleNormal="65" workbookViewId="0">
      <selection activeCell="B7" sqref="B7"/>
    </sheetView>
  </sheetViews>
  <sheetFormatPr defaultColWidth="8.85546875" defaultRowHeight="15"/>
  <cols>
    <col min="1" max="1" width="5" style="44" customWidth="1"/>
    <col min="2" max="2" width="20.85546875" style="44" customWidth="1"/>
    <col min="3" max="4" width="10.7109375" style="44" customWidth="1"/>
    <col min="5" max="22" width="10.7109375" style="35" customWidth="1"/>
    <col min="23" max="33" width="18.28515625" style="35" customWidth="1"/>
    <col min="34" max="256" width="14.42578125" style="44" customWidth="1"/>
    <col min="257" max="257" width="14.42578125" style="45" customWidth="1"/>
    <col min="258" max="258" width="5.140625" style="45" customWidth="1"/>
    <col min="259" max="260" width="14.42578125" style="45" customWidth="1"/>
    <col min="261" max="261" width="5.140625" style="45" customWidth="1"/>
    <col min="262" max="262" width="18.28515625" style="45" customWidth="1"/>
    <col min="263" max="263" width="14.42578125" style="45" customWidth="1"/>
    <col min="264" max="264" width="5.140625" style="45" customWidth="1"/>
    <col min="265" max="513" width="14.42578125" style="45" customWidth="1"/>
    <col min="514" max="514" width="5.140625" style="45" customWidth="1"/>
    <col min="515" max="516" width="14.42578125" style="45" customWidth="1"/>
    <col min="517" max="517" width="5.140625" style="45" customWidth="1"/>
    <col min="518" max="518" width="18.28515625" style="45" customWidth="1"/>
    <col min="519" max="519" width="14.42578125" style="45" customWidth="1"/>
    <col min="520" max="520" width="5.140625" style="45" customWidth="1"/>
    <col min="521" max="769" width="14.42578125" style="45" customWidth="1"/>
    <col min="770" max="770" width="5.140625" style="45" customWidth="1"/>
    <col min="771" max="772" width="14.42578125" style="45" customWidth="1"/>
    <col min="773" max="773" width="5.140625" style="45" customWidth="1"/>
    <col min="774" max="774" width="18.28515625" style="45" customWidth="1"/>
    <col min="775" max="775" width="14.42578125" style="45" customWidth="1"/>
    <col min="776" max="776" width="5.140625" style="45" customWidth="1"/>
    <col min="777" max="1025" width="14.42578125" style="45" customWidth="1"/>
  </cols>
  <sheetData>
    <row r="1" spans="1:35" s="45" customFormat="1" ht="13.15" customHeight="1">
      <c r="B1" s="46"/>
      <c r="C1" s="46"/>
      <c r="D1" s="4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5" s="45" customFormat="1" ht="13.15" customHeight="1">
      <c r="B2" s="35" t="s">
        <v>174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5" s="45" customFormat="1" ht="13.15" customHeight="1">
      <c r="B3" s="36" t="s">
        <v>94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5" s="45" customFormat="1" ht="13.15" customHeight="1">
      <c r="B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5" s="45" customFormat="1" ht="13.15" customHeight="1">
      <c r="A5" s="44"/>
      <c r="B5" s="47" t="s">
        <v>29</v>
      </c>
      <c r="C5" s="47"/>
      <c r="D5" s="61"/>
      <c r="E5" s="61"/>
      <c r="F5" s="62"/>
      <c r="G5" s="6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5" s="45" customFormat="1" ht="13.15" customHeight="1">
      <c r="A6" s="49"/>
      <c r="B6" s="44" t="e">
        <f>obLibs&amp;"net.finmath.initialmargin.isdasimm.products.SIMMSwaption"</f>
        <v>#N/A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5" s="45" customFormat="1" ht="13.15" customHeight="1">
      <c r="A7" s="49"/>
      <c r="B7" s="4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5" s="45" customFormat="1" ht="13.15" customHeight="1">
      <c r="A8" s="49"/>
      <c r="B8" s="4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5" s="45" customFormat="1" ht="13.15" customHeight="1">
      <c r="A9" s="49"/>
      <c r="B9" s="4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5" s="45" customFormat="1" ht="13.15" customHeight="1">
      <c r="B10" s="47" t="s">
        <v>175</v>
      </c>
      <c r="C10" s="47"/>
      <c r="D10" s="47"/>
      <c r="E10" s="61"/>
      <c r="F10" s="61"/>
      <c r="G10" s="47"/>
      <c r="H10" s="35"/>
      <c r="I10" s="47" t="s">
        <v>176</v>
      </c>
      <c r="J10" s="47"/>
      <c r="K10" s="47"/>
      <c r="L10" s="35"/>
      <c r="M10" s="35"/>
      <c r="N10" s="35"/>
      <c r="O10" s="35"/>
      <c r="P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5" s="45" customFormat="1" ht="13.15" customHeight="1">
      <c r="B11" s="44" t="s">
        <v>164</v>
      </c>
      <c r="C11" s="44" t="s">
        <v>67</v>
      </c>
      <c r="D11" s="63" t="e">
        <f>[1]!OBMAKE("FixingDates"&amp;" "&amp;$B$6,$C11,$I$12:$I$21)</f>
        <v>#VALUE!</v>
      </c>
      <c r="E11" s="45" t="s">
        <v>165</v>
      </c>
      <c r="F11" s="35"/>
      <c r="G11" s="44"/>
      <c r="H11" s="35"/>
      <c r="I11" s="66" t="s">
        <v>164</v>
      </c>
      <c r="J11" s="66" t="s">
        <v>166</v>
      </c>
      <c r="K11" s="66" t="s">
        <v>167</v>
      </c>
      <c r="L11" s="35"/>
      <c r="M11" s="35"/>
      <c r="N11" s="35"/>
      <c r="O11" s="35"/>
      <c r="P11" s="35"/>
      <c r="Q11" s="44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</row>
    <row r="12" spans="1:35" s="45" customFormat="1" ht="13.15" customHeight="1">
      <c r="B12" s="44" t="s">
        <v>166</v>
      </c>
      <c r="C12" s="44" t="s">
        <v>67</v>
      </c>
      <c r="D12" s="63" t="e">
        <f>[1]!OBMAKE("PaymentDates"&amp;" "&amp;$B$6,$C$12,$J$12:$J$21)</f>
        <v>#VALUE!</v>
      </c>
      <c r="E12" s="45" t="s">
        <v>165</v>
      </c>
      <c r="F12" s="44"/>
      <c r="G12" s="35"/>
      <c r="H12" s="35"/>
      <c r="I12" s="50">
        <f>E15</f>
        <v>10</v>
      </c>
      <c r="J12" s="50">
        <f>I13</f>
        <v>10.5</v>
      </c>
      <c r="K12" s="50">
        <v>1.2999999999999999E-2</v>
      </c>
      <c r="L12" s="35"/>
      <c r="M12" s="35"/>
      <c r="N12" s="35"/>
      <c r="O12" s="35"/>
      <c r="P12" s="35"/>
      <c r="Q12" s="44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</row>
    <row r="13" spans="1:35" s="45" customFormat="1" ht="13.15" customHeight="1">
      <c r="B13" s="44" t="s">
        <v>167</v>
      </c>
      <c r="C13" s="44" t="s">
        <v>67</v>
      </c>
      <c r="D13" s="63" t="e">
        <f>[1]!OBMAKE("SwapRates"&amp;" "&amp;$B$6,$C$13,K12:K21)</f>
        <v>#VALUE!</v>
      </c>
      <c r="E13" s="45" t="s">
        <v>165</v>
      </c>
      <c r="F13" s="35"/>
      <c r="G13" s="44"/>
      <c r="H13" s="35"/>
      <c r="I13" s="50">
        <f t="shared" ref="I13:I21" si="0">I12+0.5</f>
        <v>10.5</v>
      </c>
      <c r="J13" s="50">
        <f t="shared" ref="J13:J21" si="1">J12+0.5</f>
        <v>11</v>
      </c>
      <c r="K13" s="50">
        <f t="shared" ref="K13:K21" si="2">K12</f>
        <v>1.2999999999999999E-2</v>
      </c>
      <c r="L13" s="35"/>
      <c r="M13" s="35"/>
      <c r="N13" s="35"/>
      <c r="O13" s="35"/>
      <c r="P13" s="35"/>
      <c r="Q13" s="44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</row>
    <row r="14" spans="1:35" s="45" customFormat="1" ht="13.15" customHeight="1">
      <c r="B14" s="49" t="s">
        <v>168</v>
      </c>
      <c r="C14" s="44" t="s">
        <v>48</v>
      </c>
      <c r="D14" s="63" t="e">
        <f>[1]!OBMAKE("Notional"&amp;" "&amp;$B$6,$C$14,E14)</f>
        <v>#VALUE!</v>
      </c>
      <c r="E14" s="50">
        <v>100</v>
      </c>
      <c r="F14" s="35"/>
      <c r="G14" s="44"/>
      <c r="H14" s="35"/>
      <c r="I14" s="50">
        <f t="shared" si="0"/>
        <v>11</v>
      </c>
      <c r="J14" s="50">
        <f t="shared" si="1"/>
        <v>11.5</v>
      </c>
      <c r="K14" s="50">
        <f t="shared" si="2"/>
        <v>1.2999999999999999E-2</v>
      </c>
      <c r="L14" s="35"/>
      <c r="M14" s="35"/>
      <c r="N14" s="35"/>
      <c r="O14" s="35"/>
      <c r="P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s="45" customFormat="1" ht="13.15" customHeight="1">
      <c r="B15" s="44" t="s">
        <v>177</v>
      </c>
      <c r="C15" s="44" t="s">
        <v>48</v>
      </c>
      <c r="D15" s="63" t="e">
        <f>[1]!OBMAKE("ExerciseTime"&amp;" "&amp;$B$6,$C$15,E15)</f>
        <v>#VALUE!</v>
      </c>
      <c r="E15" s="50">
        <v>10</v>
      </c>
      <c r="F15" s="44"/>
      <c r="G15" s="35"/>
      <c r="H15" s="35"/>
      <c r="I15" s="50">
        <f t="shared" si="0"/>
        <v>11.5</v>
      </c>
      <c r="J15" s="50">
        <f t="shared" si="1"/>
        <v>12</v>
      </c>
      <c r="K15" s="50">
        <f t="shared" si="2"/>
        <v>1.2999999999999999E-2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</row>
    <row r="16" spans="1:35" s="45" customFormat="1" ht="13.15" customHeight="1">
      <c r="B16" s="44" t="s">
        <v>178</v>
      </c>
      <c r="C16" s="44"/>
      <c r="D16" s="63" t="e">
        <f>[1]!OBCALL("DeliveryType"&amp;" "&amp;$B$6,$B$6&amp;"$DeliveryType","valueOf",[1]!OBMAKE("","String",E16))</f>
        <v>#VALUE!</v>
      </c>
      <c r="E16" s="50" t="s">
        <v>179</v>
      </c>
      <c r="F16" s="44" t="s">
        <v>180</v>
      </c>
      <c r="G16" s="44"/>
      <c r="H16" s="35"/>
      <c r="I16" s="50">
        <f t="shared" si="0"/>
        <v>12</v>
      </c>
      <c r="J16" s="50">
        <f t="shared" si="1"/>
        <v>12.5</v>
      </c>
      <c r="K16" s="50">
        <f t="shared" si="2"/>
        <v>1.2999999999999999E-2</v>
      </c>
      <c r="L16" s="35"/>
      <c r="M16" s="35"/>
      <c r="N16" s="44"/>
      <c r="O16" s="44"/>
      <c r="P16" s="44"/>
      <c r="Q16" s="44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</row>
    <row r="17" spans="1:256" s="45" customFormat="1" ht="13.15" customHeight="1">
      <c r="B17" s="44" t="s">
        <v>170</v>
      </c>
      <c r="C17" s="44" t="s">
        <v>98</v>
      </c>
      <c r="D17" s="63" t="e">
        <f>[1]!OBMAKE("CurveIndexNames"&amp;" "&amp;$B$6,$C$17,$E$17:$F$17)</f>
        <v>#VALUE!</v>
      </c>
      <c r="E17" s="50" t="s">
        <v>171</v>
      </c>
      <c r="F17" s="50" t="s">
        <v>172</v>
      </c>
      <c r="G17" s="35"/>
      <c r="H17" s="35"/>
      <c r="I17" s="50">
        <f t="shared" si="0"/>
        <v>12.5</v>
      </c>
      <c r="J17" s="50">
        <f t="shared" si="1"/>
        <v>13</v>
      </c>
      <c r="K17" s="50">
        <f t="shared" si="2"/>
        <v>1.2999999999999999E-2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</row>
    <row r="18" spans="1:256" s="45" customFormat="1" ht="13.15" customHeight="1">
      <c r="B18" s="44"/>
      <c r="C18" s="44"/>
      <c r="D18" s="44"/>
      <c r="E18" s="35"/>
      <c r="F18" s="35"/>
      <c r="G18" s="35"/>
      <c r="H18" s="35"/>
      <c r="I18" s="50">
        <f t="shared" si="0"/>
        <v>13</v>
      </c>
      <c r="J18" s="50">
        <f t="shared" si="1"/>
        <v>13.5</v>
      </c>
      <c r="K18" s="50">
        <f t="shared" si="2"/>
        <v>1.2999999999999999E-2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 spans="1:256" ht="13.15" customHeight="1">
      <c r="A19" s="45"/>
      <c r="B19" s="44" t="s">
        <v>58</v>
      </c>
      <c r="C19" s="44" t="s">
        <v>181</v>
      </c>
      <c r="G19" s="44"/>
      <c r="I19" s="50">
        <f t="shared" si="0"/>
        <v>13.5</v>
      </c>
      <c r="J19" s="50">
        <f t="shared" si="1"/>
        <v>14</v>
      </c>
      <c r="K19" s="50">
        <f t="shared" si="2"/>
        <v>1.2999999999999999E-2</v>
      </c>
      <c r="N19" s="44"/>
      <c r="O19" s="44"/>
      <c r="P19" s="44"/>
      <c r="Q19" s="44"/>
      <c r="AH19" s="35"/>
      <c r="IU19" s="45"/>
      <c r="IV19" s="45"/>
    </row>
    <row r="20" spans="1:256" ht="13.15" customHeight="1">
      <c r="A20" s="45"/>
      <c r="B20" s="44" t="s">
        <v>61</v>
      </c>
      <c r="C20" s="63" t="e">
        <f>[1]!OBMAKE("SIMMSwaption",$B$6,D15,D11:D14,D16:D17,[1]!OBMAKE("","String","EUR"))</f>
        <v>#N/A</v>
      </c>
      <c r="D20" s="63"/>
      <c r="G20" s="44"/>
      <c r="I20" s="50">
        <f t="shared" si="0"/>
        <v>14</v>
      </c>
      <c r="J20" s="50">
        <f t="shared" si="1"/>
        <v>14.5</v>
      </c>
      <c r="K20" s="50">
        <f t="shared" si="2"/>
        <v>1.2999999999999999E-2</v>
      </c>
      <c r="N20" s="44"/>
      <c r="O20" s="44"/>
      <c r="P20" s="44"/>
      <c r="Q20" s="44"/>
      <c r="AH20" s="35"/>
      <c r="IU20" s="45"/>
      <c r="IV20" s="45"/>
    </row>
    <row r="21" spans="1:256" ht="13.15" customHeight="1">
      <c r="A21" s="45"/>
      <c r="I21" s="50">
        <f t="shared" si="0"/>
        <v>14.5</v>
      </c>
      <c r="J21" s="50">
        <f t="shared" si="1"/>
        <v>15</v>
      </c>
      <c r="K21" s="50">
        <f t="shared" si="2"/>
        <v>1.2999999999999999E-2</v>
      </c>
      <c r="N21" s="44"/>
      <c r="O21" s="44"/>
      <c r="P21" s="44"/>
      <c r="Q21" s="44"/>
      <c r="AH21" s="35"/>
      <c r="IU21" s="45"/>
      <c r="IV21" s="45"/>
    </row>
    <row r="22" spans="1:256" ht="15" customHeight="1">
      <c r="A22" s="45"/>
      <c r="N22" s="44"/>
      <c r="O22" s="44"/>
      <c r="P22" s="44"/>
      <c r="Q22" s="44"/>
      <c r="AH22" s="35"/>
      <c r="IU22" s="45"/>
      <c r="IV22" s="45"/>
    </row>
    <row r="23" spans="1:256" ht="13.15" customHeight="1">
      <c r="B23" s="49"/>
      <c r="I23" s="44"/>
      <c r="J23" s="44"/>
      <c r="K23" s="44"/>
      <c r="L23" s="44"/>
      <c r="M23" s="44"/>
      <c r="N23" s="44"/>
      <c r="P23" s="49"/>
      <c r="IT23" s="45"/>
      <c r="IU23" s="45"/>
      <c r="IV23" s="45"/>
    </row>
    <row r="24" spans="1:256" ht="13.15" customHeight="1">
      <c r="I24" s="44"/>
      <c r="J24" s="44"/>
      <c r="K24" s="44"/>
      <c r="L24" s="44"/>
      <c r="M24" s="44"/>
      <c r="N24" s="44"/>
      <c r="P24" s="49"/>
      <c r="IT24" s="45"/>
      <c r="IU24" s="45"/>
      <c r="IV24" s="45"/>
    </row>
    <row r="25" spans="1:256" ht="13.15" customHeight="1">
      <c r="I25" s="44"/>
      <c r="J25" s="44"/>
      <c r="K25" s="44"/>
      <c r="L25" s="44"/>
      <c r="M25" s="44"/>
      <c r="N25" s="44"/>
      <c r="P25" s="49"/>
      <c r="IT25" s="45"/>
      <c r="IU25" s="45"/>
      <c r="IV25" s="45"/>
    </row>
    <row r="26" spans="1:256" ht="13.15" customHeight="1">
      <c r="I26" s="44"/>
      <c r="J26" s="44"/>
      <c r="K26" s="44"/>
      <c r="L26" s="44"/>
      <c r="M26" s="44"/>
      <c r="N26" s="44"/>
      <c r="P26" s="49"/>
      <c r="IT26" s="45"/>
      <c r="IU26" s="45"/>
      <c r="IV26" s="45"/>
    </row>
    <row r="27" spans="1:256" ht="13.15" customHeight="1">
      <c r="I27" s="44"/>
      <c r="J27" s="44"/>
      <c r="K27" s="44"/>
      <c r="L27" s="44"/>
      <c r="M27" s="44"/>
      <c r="N27" s="44"/>
      <c r="O27" s="44"/>
      <c r="Q27" s="49"/>
      <c r="AH27" s="35"/>
      <c r="IU27" s="45"/>
      <c r="IV27" s="45"/>
    </row>
    <row r="28" spans="1:256" ht="12.6" customHeight="1">
      <c r="I28" s="44"/>
      <c r="J28" s="44"/>
      <c r="K28" s="44"/>
      <c r="L28" s="44"/>
      <c r="M28" s="44"/>
      <c r="N28" s="44"/>
      <c r="O28" s="44"/>
      <c r="AH28" s="35"/>
      <c r="IU28" s="45"/>
      <c r="IV28" s="45"/>
    </row>
    <row r="29" spans="1:256" ht="13.15" customHeight="1">
      <c r="I29" s="44"/>
      <c r="J29" s="44"/>
      <c r="K29" s="44"/>
      <c r="L29" s="44"/>
      <c r="M29" s="44"/>
      <c r="N29" s="44"/>
      <c r="O29" s="44"/>
      <c r="AH29" s="35"/>
      <c r="IU29" s="45"/>
      <c r="IV29" s="45"/>
    </row>
    <row r="30" spans="1:256" ht="13.15" customHeight="1">
      <c r="I30" s="44"/>
      <c r="J30" s="44"/>
      <c r="K30" s="44"/>
      <c r="L30" s="44"/>
      <c r="M30" s="44"/>
      <c r="N30" s="44"/>
      <c r="IT30" s="45"/>
      <c r="IU30" s="45"/>
      <c r="IV30" s="45"/>
    </row>
    <row r="31" spans="1:256" ht="13.9" customHeight="1">
      <c r="IT31" s="45"/>
      <c r="IU31" s="45"/>
      <c r="IV31" s="45"/>
    </row>
    <row r="32" spans="1:256" ht="13.9" customHeight="1">
      <c r="IT32" s="45"/>
      <c r="IU32" s="45"/>
      <c r="IV32" s="45"/>
    </row>
    <row r="33" spans="254:256" ht="13.9" customHeight="1">
      <c r="IT33" s="45"/>
      <c r="IU33" s="45"/>
      <c r="IV33" s="45"/>
    </row>
    <row r="34" spans="254:256" ht="11.85" customHeight="1">
      <c r="IT34" s="45"/>
      <c r="IU34" s="45"/>
      <c r="IV34" s="45"/>
    </row>
    <row r="35" spans="254:256" ht="11.85" customHeight="1">
      <c r="IT35" s="45"/>
      <c r="IU35" s="45"/>
      <c r="IV35" s="45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500-000000000000}">
          <x14:formula1>
            <xm:f>EnumInput!$D$2:$D$3</xm:f>
          </x14:formula1>
          <x14:formula2>
            <xm:f>0</xm:f>
          </x14:formula2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9"/>
  <sheetViews>
    <sheetView topLeftCell="A7" zoomScale="65" zoomScaleNormal="65" workbookViewId="0">
      <selection activeCell="C24" sqref="C24"/>
    </sheetView>
  </sheetViews>
  <sheetFormatPr defaultColWidth="8.85546875" defaultRowHeight="15"/>
  <cols>
    <col min="1" max="1" width="5" style="44" customWidth="1"/>
    <col min="2" max="2" width="20.85546875" style="44" customWidth="1"/>
    <col min="3" max="4" width="10.7109375" style="44" customWidth="1"/>
    <col min="5" max="22" width="10.7109375" style="35" customWidth="1"/>
    <col min="23" max="33" width="18.28515625" style="35" customWidth="1"/>
    <col min="34" max="256" width="14.42578125" style="44" customWidth="1"/>
    <col min="257" max="257" width="14.42578125" style="45" customWidth="1"/>
    <col min="258" max="258" width="5.140625" style="45" customWidth="1"/>
    <col min="259" max="260" width="14.42578125" style="45" customWidth="1"/>
    <col min="261" max="261" width="5.140625" style="45" customWidth="1"/>
    <col min="262" max="262" width="18.28515625" style="45" customWidth="1"/>
    <col min="263" max="263" width="14.42578125" style="45" customWidth="1"/>
    <col min="264" max="264" width="5.140625" style="45" customWidth="1"/>
    <col min="265" max="513" width="14.42578125" style="45" customWidth="1"/>
    <col min="514" max="514" width="5.140625" style="45" customWidth="1"/>
    <col min="515" max="516" width="14.42578125" style="45" customWidth="1"/>
    <col min="517" max="517" width="5.140625" style="45" customWidth="1"/>
    <col min="518" max="518" width="18.28515625" style="45" customWidth="1"/>
    <col min="519" max="519" width="14.42578125" style="45" customWidth="1"/>
    <col min="520" max="520" width="5.140625" style="45" customWidth="1"/>
    <col min="521" max="769" width="14.42578125" style="45" customWidth="1"/>
    <col min="770" max="770" width="5.140625" style="45" customWidth="1"/>
    <col min="771" max="772" width="14.42578125" style="45" customWidth="1"/>
    <col min="773" max="773" width="5.140625" style="45" customWidth="1"/>
    <col min="774" max="774" width="18.28515625" style="45" customWidth="1"/>
    <col min="775" max="775" width="14.42578125" style="45" customWidth="1"/>
    <col min="776" max="776" width="5.140625" style="45" customWidth="1"/>
    <col min="777" max="1025" width="14.42578125" style="45" customWidth="1"/>
  </cols>
  <sheetData>
    <row r="1" spans="1:36" s="45" customFormat="1" ht="13.15" customHeight="1">
      <c r="B1" s="46"/>
      <c r="C1" s="46"/>
      <c r="D1" s="4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6" s="45" customFormat="1" ht="13.15" customHeight="1">
      <c r="B2" s="35" t="s">
        <v>182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6" s="45" customFormat="1" ht="13.15" customHeight="1">
      <c r="B3" s="36" t="s">
        <v>94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6" s="45" customFormat="1" ht="13.15" customHeight="1">
      <c r="B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6" s="45" customFormat="1" ht="13.15" customHeight="1">
      <c r="A5" s="44"/>
      <c r="B5" s="47" t="s">
        <v>29</v>
      </c>
      <c r="C5" s="47"/>
      <c r="D5" s="61"/>
      <c r="E5" s="61"/>
      <c r="F5" s="62"/>
      <c r="G5" s="6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6" s="45" customFormat="1" ht="13.15" customHeight="1">
      <c r="A6" s="49"/>
      <c r="B6" s="44" t="e">
        <f>obLibs&amp;"net.finmath.initialmargin.isdasimm.products.SIMMBermudanSwaption"</f>
        <v>#N/A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6" s="45" customFormat="1" ht="13.15" customHeight="1">
      <c r="A7" s="49"/>
      <c r="B7" s="4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6" s="45" customFormat="1" ht="13.15" customHeight="1">
      <c r="A8" s="49"/>
      <c r="B8" s="4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6" s="45" customFormat="1" ht="13.15" customHeight="1">
      <c r="A9" s="49"/>
      <c r="B9" s="4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6" s="45" customFormat="1" ht="13.15" customHeight="1">
      <c r="B10" s="47" t="s">
        <v>183</v>
      </c>
      <c r="C10" s="47"/>
      <c r="D10" s="47"/>
      <c r="E10" s="61"/>
      <c r="F10" s="61"/>
      <c r="G10" s="47"/>
      <c r="H10" s="35"/>
      <c r="I10" s="47" t="s">
        <v>184</v>
      </c>
      <c r="J10" s="47"/>
      <c r="K10" s="47"/>
      <c r="L10" s="61"/>
      <c r="M10" s="61"/>
      <c r="N10" s="47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6" s="45" customFormat="1" ht="13.15" customHeight="1">
      <c r="B11" s="44" t="s">
        <v>164</v>
      </c>
      <c r="C11" s="44" t="s">
        <v>67</v>
      </c>
      <c r="D11" s="63" t="e">
        <f>[1]!OBMAKE(B11&amp;" "&amp;$B$6,C11,I12:I37)</f>
        <v>#VALUE!</v>
      </c>
      <c r="E11" s="45" t="s">
        <v>165</v>
      </c>
      <c r="F11" s="35"/>
      <c r="G11" s="35"/>
      <c r="H11" s="35"/>
      <c r="I11" s="66" t="s">
        <v>164</v>
      </c>
      <c r="J11" s="66" t="s">
        <v>185</v>
      </c>
      <c r="K11" s="66" t="s">
        <v>166</v>
      </c>
      <c r="L11" s="66" t="s">
        <v>186</v>
      </c>
      <c r="M11" s="66" t="s">
        <v>167</v>
      </c>
      <c r="N11" s="66" t="s">
        <v>187</v>
      </c>
      <c r="O11" s="49"/>
      <c r="P11" s="44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6" s="45" customFormat="1" ht="13.15" customHeight="1">
      <c r="B12" s="44" t="s">
        <v>185</v>
      </c>
      <c r="C12" s="44" t="s">
        <v>67</v>
      </c>
      <c r="D12" s="63" t="e">
        <f>[1]!OBMAKE(B12&amp;" "&amp;$B$6,C12,J12:J37)</f>
        <v>#VALUE!</v>
      </c>
      <c r="E12" s="45" t="s">
        <v>165</v>
      </c>
      <c r="F12" s="35"/>
      <c r="G12" s="35"/>
      <c r="H12" s="35"/>
      <c r="I12" s="50">
        <v>5</v>
      </c>
      <c r="J12" s="50">
        <f t="shared" ref="J12:J36" si="0">I13-I12</f>
        <v>0.5</v>
      </c>
      <c r="K12" s="50">
        <f>I13</f>
        <v>5.5</v>
      </c>
      <c r="L12" s="50">
        <v>100</v>
      </c>
      <c r="M12" s="50">
        <v>2.5000000000000001E-2</v>
      </c>
      <c r="N12" s="67" t="b">
        <f>TRUE()</f>
        <v>1</v>
      </c>
      <c r="O12" s="35"/>
      <c r="P12" s="44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6" s="45" customFormat="1" ht="13.15" customHeight="1">
      <c r="B13" s="44" t="s">
        <v>166</v>
      </c>
      <c r="C13" s="44" t="s">
        <v>67</v>
      </c>
      <c r="D13" s="63" t="e">
        <f>[1]!OBMAKE(B13&amp;" "&amp;$B$6,C13,K12:K37)</f>
        <v>#VALUE!</v>
      </c>
      <c r="E13" s="45" t="s">
        <v>165</v>
      </c>
      <c r="F13" s="35"/>
      <c r="G13" s="35"/>
      <c r="H13" s="35"/>
      <c r="I13" s="50">
        <f t="shared" ref="I13:I37" si="1">I12+0.5</f>
        <v>5.5</v>
      </c>
      <c r="J13" s="50">
        <f t="shared" si="0"/>
        <v>0.5</v>
      </c>
      <c r="K13" s="50">
        <f t="shared" ref="K13:K37" si="2">K12+0.5</f>
        <v>6</v>
      </c>
      <c r="L13" s="50">
        <v>100</v>
      </c>
      <c r="M13" s="50">
        <v>2.5000000000000001E-2</v>
      </c>
      <c r="N13" s="67">
        <f>0</f>
        <v>0</v>
      </c>
      <c r="O13" s="35"/>
      <c r="P13" s="44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6" s="45" customFormat="1" ht="13.15" customHeight="1">
      <c r="B14" s="49" t="s">
        <v>186</v>
      </c>
      <c r="C14" s="44" t="s">
        <v>67</v>
      </c>
      <c r="D14" s="63" t="e">
        <f>[1]!OBMAKE(B14&amp;" "&amp;$B$6,C14,L12:L37)</f>
        <v>#VALUE!</v>
      </c>
      <c r="E14" s="45" t="s">
        <v>165</v>
      </c>
      <c r="F14" s="35"/>
      <c r="G14" s="35"/>
      <c r="H14" s="35"/>
      <c r="I14" s="50">
        <f t="shared" si="1"/>
        <v>6</v>
      </c>
      <c r="J14" s="50">
        <f t="shared" si="0"/>
        <v>0.5</v>
      </c>
      <c r="K14" s="50">
        <f t="shared" si="2"/>
        <v>6.5</v>
      </c>
      <c r="L14" s="50">
        <v>100</v>
      </c>
      <c r="M14" s="50">
        <v>2.5000000000000001E-2</v>
      </c>
      <c r="N14" s="67">
        <f>0</f>
        <v>0</v>
      </c>
      <c r="O14" s="35"/>
      <c r="P14" s="44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s="45" customFormat="1" ht="13.15" customHeight="1">
      <c r="B15" s="44" t="s">
        <v>167</v>
      </c>
      <c r="C15" s="44" t="s">
        <v>67</v>
      </c>
      <c r="D15" s="63" t="e">
        <f>[1]!OBMAKE(B15&amp;" "&amp;$B$6,C15,M12:M37)</f>
        <v>#VALUE!</v>
      </c>
      <c r="E15" s="45" t="s">
        <v>165</v>
      </c>
      <c r="F15" s="35"/>
      <c r="G15" s="35"/>
      <c r="H15" s="35"/>
      <c r="I15" s="50">
        <f t="shared" si="1"/>
        <v>6.5</v>
      </c>
      <c r="J15" s="50">
        <f t="shared" si="0"/>
        <v>0.5</v>
      </c>
      <c r="K15" s="50">
        <f t="shared" si="2"/>
        <v>7</v>
      </c>
      <c r="L15" s="50">
        <v>100</v>
      </c>
      <c r="M15" s="50">
        <v>2.5000000000000001E-2</v>
      </c>
      <c r="N15" s="67">
        <f>0</f>
        <v>0</v>
      </c>
      <c r="O15" s="35"/>
      <c r="P15" s="44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6" s="45" customFormat="1" ht="13.15" customHeight="1">
      <c r="B16" s="44" t="s">
        <v>187</v>
      </c>
      <c r="C16" s="44" t="s">
        <v>188</v>
      </c>
      <c r="D16" s="63" t="e">
        <f>[1]!OBMAKE(B16&amp;" "&amp;$B$6,C16,N12:N37)</f>
        <v>#VALUE!</v>
      </c>
      <c r="E16" s="45" t="s">
        <v>165</v>
      </c>
      <c r="F16" s="35"/>
      <c r="G16" s="35"/>
      <c r="H16" s="35"/>
      <c r="I16" s="50">
        <f t="shared" si="1"/>
        <v>7</v>
      </c>
      <c r="J16" s="50">
        <f t="shared" si="0"/>
        <v>0.5</v>
      </c>
      <c r="K16" s="50">
        <f t="shared" si="2"/>
        <v>7.5</v>
      </c>
      <c r="L16" s="50">
        <v>100</v>
      </c>
      <c r="M16" s="50">
        <v>2.5000000000000001E-2</v>
      </c>
      <c r="N16" s="67">
        <f>0</f>
        <v>0</v>
      </c>
      <c r="O16" s="35"/>
      <c r="P16" s="44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</row>
    <row r="17" spans="1:256" s="45" customFormat="1" ht="13.15" customHeight="1">
      <c r="B17" s="44" t="s">
        <v>189</v>
      </c>
      <c r="C17" s="44"/>
      <c r="D17" s="63" t="e">
        <f>[1]!OBCALL(B17&amp;" "&amp;$B$6,$B$6&amp;"$ExerciseType","valueOf",[1]!OBMAKE("","String",E17))</f>
        <v>#VALUE!</v>
      </c>
      <c r="E17" s="50" t="s">
        <v>190</v>
      </c>
      <c r="F17" s="44" t="s">
        <v>191</v>
      </c>
      <c r="G17" s="35"/>
      <c r="H17" s="35"/>
      <c r="I17" s="50">
        <f t="shared" si="1"/>
        <v>7.5</v>
      </c>
      <c r="J17" s="50">
        <f t="shared" si="0"/>
        <v>0.5</v>
      </c>
      <c r="K17" s="50">
        <f t="shared" si="2"/>
        <v>8</v>
      </c>
      <c r="L17" s="50">
        <v>100</v>
      </c>
      <c r="M17" s="50">
        <v>2.5000000000000001E-2</v>
      </c>
      <c r="N17" s="67">
        <f>0</f>
        <v>0</v>
      </c>
      <c r="O17" s="44"/>
      <c r="P17" s="44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256" s="45" customFormat="1" ht="13.15" customHeight="1">
      <c r="B18" s="44" t="s">
        <v>192</v>
      </c>
      <c r="C18" s="44" t="s">
        <v>98</v>
      </c>
      <c r="D18" s="63" t="e">
        <f>[1]!OBMAKE(B18&amp;" "&amp;$B$6,$C$18,$E$18:$F$18)</f>
        <v>#VALUE!</v>
      </c>
      <c r="E18" s="50" t="s">
        <v>171</v>
      </c>
      <c r="F18" s="50" t="s">
        <v>172</v>
      </c>
      <c r="G18" s="35"/>
      <c r="H18" s="35"/>
      <c r="I18" s="50">
        <f t="shared" si="1"/>
        <v>8</v>
      </c>
      <c r="J18" s="50">
        <f t="shared" si="0"/>
        <v>0.5</v>
      </c>
      <c r="K18" s="50">
        <f t="shared" si="2"/>
        <v>8.5</v>
      </c>
      <c r="L18" s="50">
        <v>100</v>
      </c>
      <c r="M18" s="50">
        <v>2.5000000000000001E-2</v>
      </c>
      <c r="N18" s="67">
        <f>1</f>
        <v>1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 spans="1:256" ht="13.15" customHeight="1">
      <c r="A19" s="45"/>
      <c r="B19" s="44" t="s">
        <v>193</v>
      </c>
      <c r="C19" s="44" t="s">
        <v>102</v>
      </c>
      <c r="D19" s="63" t="e">
        <f>[1]!OBMAKE(B19&amp;" "&amp;$B$6,C19,E19)</f>
        <v>#VALUE!</v>
      </c>
      <c r="E19" s="50" t="s">
        <v>194</v>
      </c>
      <c r="I19" s="50">
        <f t="shared" si="1"/>
        <v>8.5</v>
      </c>
      <c r="J19" s="50">
        <f t="shared" si="0"/>
        <v>0.5</v>
      </c>
      <c r="K19" s="50">
        <f t="shared" si="2"/>
        <v>9</v>
      </c>
      <c r="L19" s="50">
        <v>100</v>
      </c>
      <c r="M19" s="50">
        <v>2.5000000000000001E-2</v>
      </c>
      <c r="N19" s="67">
        <f>0</f>
        <v>0</v>
      </c>
      <c r="AH19" s="35"/>
      <c r="AI19" s="35"/>
      <c r="IV19" s="45"/>
    </row>
    <row r="20" spans="1:256" ht="13.15" customHeight="1">
      <c r="A20" s="45"/>
      <c r="I20" s="50">
        <f t="shared" si="1"/>
        <v>9</v>
      </c>
      <c r="J20" s="50">
        <f t="shared" si="0"/>
        <v>0.5</v>
      </c>
      <c r="K20" s="50">
        <f t="shared" si="2"/>
        <v>9.5</v>
      </c>
      <c r="L20" s="50">
        <v>100</v>
      </c>
      <c r="M20" s="50">
        <v>2.5000000000000001E-2</v>
      </c>
      <c r="N20" s="67">
        <f>0</f>
        <v>0</v>
      </c>
      <c r="O20" s="44"/>
      <c r="P20" s="44"/>
      <c r="AH20" s="35"/>
      <c r="AI20" s="35"/>
      <c r="IV20" s="45"/>
    </row>
    <row r="21" spans="1:256" ht="13.15" customHeight="1">
      <c r="A21" s="45"/>
      <c r="I21" s="50">
        <f t="shared" si="1"/>
        <v>9.5</v>
      </c>
      <c r="J21" s="50">
        <f t="shared" si="0"/>
        <v>0.5</v>
      </c>
      <c r="K21" s="50">
        <f t="shared" si="2"/>
        <v>10</v>
      </c>
      <c r="L21" s="50">
        <v>100</v>
      </c>
      <c r="M21" s="50">
        <v>2.5000000000000001E-2</v>
      </c>
      <c r="N21" s="67">
        <f>0</f>
        <v>0</v>
      </c>
      <c r="O21" s="44"/>
      <c r="P21" s="44"/>
      <c r="AH21" s="35"/>
      <c r="AI21" s="35"/>
      <c r="IV21" s="45"/>
    </row>
    <row r="22" spans="1:256" ht="13.15" customHeight="1">
      <c r="A22" s="45"/>
      <c r="B22" s="44" t="s">
        <v>58</v>
      </c>
      <c r="C22" s="44" t="s">
        <v>195</v>
      </c>
      <c r="I22" s="50">
        <f t="shared" si="1"/>
        <v>10</v>
      </c>
      <c r="J22" s="50">
        <f t="shared" si="0"/>
        <v>0.5</v>
      </c>
      <c r="K22" s="50">
        <f t="shared" si="2"/>
        <v>10.5</v>
      </c>
      <c r="L22" s="50">
        <v>100</v>
      </c>
      <c r="M22" s="50">
        <v>2.5000000000000001E-2</v>
      </c>
      <c r="N22" s="67">
        <f>0</f>
        <v>0</v>
      </c>
      <c r="O22" s="44"/>
      <c r="P22" s="44"/>
      <c r="AH22" s="35"/>
      <c r="AI22" s="35"/>
      <c r="IV22" s="45"/>
    </row>
    <row r="23" spans="1:256" ht="13.15" customHeight="1">
      <c r="A23" s="45"/>
      <c r="B23" s="49" t="s">
        <v>61</v>
      </c>
      <c r="C23" s="63" t="e">
        <f>[1]!OBMAKE("SIMMBermudanSwaption",obLibs&amp;$B$6,D11:D19)</f>
        <v>#N/A</v>
      </c>
      <c r="D23" s="63"/>
      <c r="E23" s="44"/>
      <c r="F23" s="44"/>
      <c r="I23" s="50">
        <f t="shared" si="1"/>
        <v>10.5</v>
      </c>
      <c r="J23" s="50">
        <f t="shared" si="0"/>
        <v>0.5</v>
      </c>
      <c r="K23" s="50">
        <f t="shared" si="2"/>
        <v>11</v>
      </c>
      <c r="L23" s="50">
        <v>100</v>
      </c>
      <c r="M23" s="50">
        <v>2.5000000000000001E-2</v>
      </c>
      <c r="N23" s="67">
        <f>0</f>
        <v>0</v>
      </c>
      <c r="O23" s="44"/>
      <c r="P23" s="44"/>
      <c r="AH23" s="35"/>
      <c r="AI23" s="35"/>
      <c r="IV23" s="45"/>
    </row>
    <row r="24" spans="1:256" ht="13.15" customHeight="1">
      <c r="A24" s="45"/>
      <c r="I24" s="50">
        <f t="shared" si="1"/>
        <v>11</v>
      </c>
      <c r="J24" s="50">
        <f t="shared" si="0"/>
        <v>0.5</v>
      </c>
      <c r="K24" s="50">
        <f t="shared" si="2"/>
        <v>11.5</v>
      </c>
      <c r="L24" s="50">
        <v>100</v>
      </c>
      <c r="M24" s="50">
        <v>2.5000000000000001E-2</v>
      </c>
      <c r="N24" s="67">
        <f>1</f>
        <v>1</v>
      </c>
      <c r="O24" s="44"/>
      <c r="P24" s="44"/>
      <c r="R24" s="45"/>
      <c r="AH24" s="35"/>
      <c r="AI24" s="35"/>
      <c r="IV24" s="45"/>
    </row>
    <row r="25" spans="1:256" ht="13.15" customHeight="1">
      <c r="A25" s="45"/>
      <c r="I25" s="50">
        <f t="shared" si="1"/>
        <v>11.5</v>
      </c>
      <c r="J25" s="50">
        <f t="shared" si="0"/>
        <v>0.5</v>
      </c>
      <c r="K25" s="50">
        <f t="shared" si="2"/>
        <v>12</v>
      </c>
      <c r="L25" s="50">
        <v>100</v>
      </c>
      <c r="M25" s="50">
        <v>2.5000000000000001E-2</v>
      </c>
      <c r="N25" s="67">
        <f>0</f>
        <v>0</v>
      </c>
      <c r="O25" s="44"/>
      <c r="P25" s="44"/>
      <c r="R25" s="45"/>
      <c r="AH25" s="35"/>
      <c r="AI25" s="35"/>
      <c r="IV25" s="45"/>
    </row>
    <row r="26" spans="1:256" ht="13.15" customHeight="1">
      <c r="A26" s="45"/>
      <c r="I26" s="50">
        <f t="shared" si="1"/>
        <v>12</v>
      </c>
      <c r="J26" s="50">
        <f t="shared" si="0"/>
        <v>0.5</v>
      </c>
      <c r="K26" s="50">
        <f t="shared" si="2"/>
        <v>12.5</v>
      </c>
      <c r="L26" s="50">
        <v>100</v>
      </c>
      <c r="M26" s="50">
        <v>2.5000000000000001E-2</v>
      </c>
      <c r="N26" s="67">
        <f>0</f>
        <v>0</v>
      </c>
      <c r="O26" s="44"/>
      <c r="P26" s="44"/>
      <c r="R26" s="45"/>
      <c r="AH26" s="35"/>
      <c r="AI26" s="35"/>
      <c r="IV26" s="45"/>
    </row>
    <row r="27" spans="1:256" ht="13.15" customHeight="1">
      <c r="A27" s="45"/>
      <c r="I27" s="50">
        <f t="shared" si="1"/>
        <v>12.5</v>
      </c>
      <c r="J27" s="50">
        <f t="shared" si="0"/>
        <v>0.5</v>
      </c>
      <c r="K27" s="50">
        <f t="shared" si="2"/>
        <v>13</v>
      </c>
      <c r="L27" s="50">
        <v>100</v>
      </c>
      <c r="M27" s="50">
        <v>2.5000000000000001E-2</v>
      </c>
      <c r="N27" s="67">
        <f>0</f>
        <v>0</v>
      </c>
      <c r="O27" s="44"/>
      <c r="P27" s="44"/>
      <c r="R27" s="45"/>
      <c r="AH27" s="35"/>
      <c r="AI27" s="35"/>
      <c r="IV27" s="45"/>
    </row>
    <row r="28" spans="1:256" ht="13.15" customHeight="1">
      <c r="A28" s="45"/>
      <c r="I28" s="50">
        <f t="shared" si="1"/>
        <v>13</v>
      </c>
      <c r="J28" s="50">
        <f t="shared" si="0"/>
        <v>0.5</v>
      </c>
      <c r="K28" s="50">
        <f t="shared" si="2"/>
        <v>13.5</v>
      </c>
      <c r="L28" s="50">
        <v>100</v>
      </c>
      <c r="M28" s="50">
        <v>2.5000000000000001E-2</v>
      </c>
      <c r="N28" s="67">
        <f>0</f>
        <v>0</v>
      </c>
      <c r="O28" s="44"/>
      <c r="P28" s="44"/>
      <c r="R28" s="45"/>
      <c r="AH28" s="35"/>
      <c r="AI28" s="35"/>
      <c r="IV28" s="45"/>
    </row>
    <row r="29" spans="1:256" ht="13.15" customHeight="1">
      <c r="A29" s="45"/>
      <c r="I29" s="50">
        <f t="shared" si="1"/>
        <v>13.5</v>
      </c>
      <c r="J29" s="50">
        <f t="shared" si="0"/>
        <v>0.5</v>
      </c>
      <c r="K29" s="50">
        <f t="shared" si="2"/>
        <v>14</v>
      </c>
      <c r="L29" s="50">
        <v>100</v>
      </c>
      <c r="M29" s="50">
        <v>2.5000000000000001E-2</v>
      </c>
      <c r="N29" s="67">
        <f>0</f>
        <v>0</v>
      </c>
      <c r="O29" s="44"/>
      <c r="P29" s="44"/>
      <c r="R29" s="45"/>
      <c r="AH29" s="35"/>
      <c r="AI29" s="35"/>
      <c r="IV29" s="45"/>
    </row>
    <row r="30" spans="1:256" ht="13.15" customHeight="1">
      <c r="A30" s="45"/>
      <c r="I30" s="50">
        <f t="shared" si="1"/>
        <v>14</v>
      </c>
      <c r="J30" s="50">
        <f t="shared" si="0"/>
        <v>0.5</v>
      </c>
      <c r="K30" s="50">
        <f t="shared" si="2"/>
        <v>14.5</v>
      </c>
      <c r="L30" s="50">
        <v>100</v>
      </c>
      <c r="M30" s="50">
        <v>2.5000000000000001E-2</v>
      </c>
      <c r="N30" s="67">
        <f>1</f>
        <v>1</v>
      </c>
      <c r="O30" s="44"/>
      <c r="P30" s="44"/>
      <c r="R30" s="45"/>
      <c r="AH30" s="35"/>
      <c r="AI30" s="35"/>
      <c r="IV30" s="45"/>
    </row>
    <row r="31" spans="1:256" ht="13.15" customHeight="1">
      <c r="A31" s="45"/>
      <c r="I31" s="50">
        <f t="shared" si="1"/>
        <v>14.5</v>
      </c>
      <c r="J31" s="50">
        <f t="shared" si="0"/>
        <v>0.5</v>
      </c>
      <c r="K31" s="50">
        <f t="shared" si="2"/>
        <v>15</v>
      </c>
      <c r="L31" s="50">
        <v>100</v>
      </c>
      <c r="M31" s="50">
        <v>2.5000000000000001E-2</v>
      </c>
      <c r="N31" s="67">
        <f>0</f>
        <v>0</v>
      </c>
      <c r="O31" s="44"/>
      <c r="P31" s="44"/>
      <c r="R31" s="45"/>
      <c r="AH31" s="35"/>
      <c r="AI31" s="35"/>
      <c r="IV31" s="45"/>
    </row>
    <row r="32" spans="1:256" ht="13.15" customHeight="1">
      <c r="A32" s="45"/>
      <c r="I32" s="50">
        <f t="shared" si="1"/>
        <v>15</v>
      </c>
      <c r="J32" s="50">
        <f t="shared" si="0"/>
        <v>0.5</v>
      </c>
      <c r="K32" s="50">
        <f t="shared" si="2"/>
        <v>15.5</v>
      </c>
      <c r="L32" s="50">
        <v>100</v>
      </c>
      <c r="M32" s="50">
        <v>2.5000000000000001E-2</v>
      </c>
      <c r="N32" s="67">
        <f>0</f>
        <v>0</v>
      </c>
      <c r="O32" s="44"/>
      <c r="P32" s="44"/>
      <c r="R32" s="45"/>
      <c r="AH32" s="35"/>
      <c r="AI32" s="35"/>
      <c r="IV32" s="45"/>
    </row>
    <row r="33" spans="1:256" ht="13.15" customHeight="1">
      <c r="A33" s="45"/>
      <c r="I33" s="50">
        <f t="shared" si="1"/>
        <v>15.5</v>
      </c>
      <c r="J33" s="50">
        <f t="shared" si="0"/>
        <v>0.5</v>
      </c>
      <c r="K33" s="50">
        <f t="shared" si="2"/>
        <v>16</v>
      </c>
      <c r="L33" s="50">
        <v>100</v>
      </c>
      <c r="M33" s="50">
        <v>2.5000000000000001E-2</v>
      </c>
      <c r="N33" s="67">
        <f>0</f>
        <v>0</v>
      </c>
      <c r="O33" s="44"/>
      <c r="P33" s="44"/>
      <c r="R33" s="45"/>
      <c r="AH33" s="35"/>
      <c r="AI33" s="35"/>
      <c r="IV33" s="45"/>
    </row>
    <row r="34" spans="1:256" ht="13.15" customHeight="1">
      <c r="A34" s="45"/>
      <c r="I34" s="50">
        <f t="shared" si="1"/>
        <v>16</v>
      </c>
      <c r="J34" s="50">
        <f t="shared" si="0"/>
        <v>0.5</v>
      </c>
      <c r="K34" s="50">
        <f t="shared" si="2"/>
        <v>16.5</v>
      </c>
      <c r="L34" s="50">
        <v>100</v>
      </c>
      <c r="M34" s="50">
        <v>2.5000000000000001E-2</v>
      </c>
      <c r="N34" s="67">
        <f>0</f>
        <v>0</v>
      </c>
      <c r="O34" s="44"/>
      <c r="P34" s="44"/>
      <c r="R34" s="45"/>
      <c r="AH34" s="35"/>
      <c r="AI34" s="35"/>
      <c r="IV34" s="45"/>
    </row>
    <row r="35" spans="1:256" ht="13.15" customHeight="1">
      <c r="A35" s="45"/>
      <c r="I35" s="50">
        <f t="shared" si="1"/>
        <v>16.5</v>
      </c>
      <c r="J35" s="50">
        <f t="shared" si="0"/>
        <v>0.5</v>
      </c>
      <c r="K35" s="50">
        <f t="shared" si="2"/>
        <v>17</v>
      </c>
      <c r="L35" s="50">
        <v>100</v>
      </c>
      <c r="M35" s="50">
        <v>2.5000000000000001E-2</v>
      </c>
      <c r="N35" s="67">
        <f>0</f>
        <v>0</v>
      </c>
      <c r="O35" s="44"/>
      <c r="P35" s="44"/>
      <c r="R35" s="45"/>
      <c r="AH35" s="35"/>
      <c r="AI35" s="35"/>
      <c r="IV35" s="45"/>
    </row>
    <row r="36" spans="1:256" ht="13.15" customHeight="1">
      <c r="A36" s="45"/>
      <c r="I36" s="50">
        <f t="shared" si="1"/>
        <v>17</v>
      </c>
      <c r="J36" s="50">
        <f t="shared" si="0"/>
        <v>0.5</v>
      </c>
      <c r="K36" s="50">
        <f t="shared" si="2"/>
        <v>17.5</v>
      </c>
      <c r="L36" s="50">
        <v>100</v>
      </c>
      <c r="M36" s="50">
        <v>2.5000000000000001E-2</v>
      </c>
      <c r="N36" s="67">
        <f>0</f>
        <v>0</v>
      </c>
      <c r="O36" s="44"/>
      <c r="P36" s="44"/>
      <c r="R36" s="45"/>
      <c r="AH36" s="35"/>
      <c r="AI36" s="35"/>
      <c r="IV36" s="45"/>
    </row>
    <row r="37" spans="1:256" ht="13.15" customHeight="1">
      <c r="A37" s="45"/>
      <c r="I37" s="50">
        <f t="shared" si="1"/>
        <v>17.5</v>
      </c>
      <c r="J37" s="50">
        <v>0.5</v>
      </c>
      <c r="K37" s="50">
        <f t="shared" si="2"/>
        <v>18</v>
      </c>
      <c r="L37" s="50">
        <v>100</v>
      </c>
      <c r="M37" s="50">
        <v>2.5000000000000001E-2</v>
      </c>
      <c r="N37" s="67">
        <f>0</f>
        <v>0</v>
      </c>
      <c r="O37" s="44"/>
      <c r="P37" s="44"/>
      <c r="R37" s="45"/>
      <c r="AH37" s="35"/>
      <c r="AI37" s="35"/>
      <c r="IV37" s="45"/>
    </row>
    <row r="38" spans="1:256" ht="13.15" customHeight="1">
      <c r="A38" s="45"/>
      <c r="O38" s="44"/>
      <c r="P38" s="44"/>
      <c r="R38" s="45"/>
      <c r="AH38" s="35"/>
      <c r="AI38" s="35"/>
      <c r="IV38" s="45"/>
    </row>
    <row r="39" spans="1:256" s="44" customFormat="1">
      <c r="E39" s="35"/>
      <c r="F39" s="35"/>
      <c r="G39" s="35"/>
    </row>
    <row r="40" spans="1:256" s="44" customFormat="1">
      <c r="E40" s="35"/>
      <c r="F40" s="35"/>
      <c r="G40" s="35"/>
    </row>
    <row r="41" spans="1:256" s="44" customFormat="1">
      <c r="E41" s="35"/>
      <c r="F41" s="35"/>
      <c r="G41" s="35"/>
    </row>
    <row r="42" spans="1:256" s="44" customFormat="1">
      <c r="E42" s="35"/>
      <c r="F42" s="35"/>
      <c r="G42" s="35"/>
    </row>
    <row r="43" spans="1:256" s="44" customFormat="1">
      <c r="E43" s="35"/>
      <c r="F43" s="35"/>
      <c r="G43" s="35"/>
    </row>
    <row r="44" spans="1:256">
      <c r="T44" s="44"/>
      <c r="U44" s="44"/>
    </row>
    <row r="45" spans="1:256">
      <c r="T45" s="44"/>
      <c r="U45" s="44"/>
    </row>
    <row r="46" spans="1:256">
      <c r="T46" s="44"/>
      <c r="U46" s="44"/>
    </row>
    <row r="47" spans="1:256">
      <c r="T47" s="44"/>
      <c r="U47" s="44"/>
    </row>
    <row r="48" spans="1:256">
      <c r="T48" s="44"/>
      <c r="U48" s="44"/>
    </row>
    <row r="49" spans="20:21">
      <c r="T49" s="44"/>
      <c r="U49" s="4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600-000000000000}">
          <x14:formula1>
            <xm:f>EnumInput!$E$2:$E$3</xm:f>
          </x14:formula1>
          <x14:formula2>
            <xm:f>0</xm:f>
          </x14:formula2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354"/>
  <sheetViews>
    <sheetView topLeftCell="E1" zoomScale="65" zoomScaleNormal="65" workbookViewId="0">
      <selection activeCell="Q34" sqref="Q34"/>
    </sheetView>
  </sheetViews>
  <sheetFormatPr defaultColWidth="8.85546875" defaultRowHeight="15"/>
  <cols>
    <col min="1" max="1" width="5" style="10" customWidth="1"/>
    <col min="2" max="257" width="15.28515625" style="10" customWidth="1"/>
    <col min="258" max="1025" width="15.28515625" style="12" customWidth="1"/>
  </cols>
  <sheetData>
    <row r="1" spans="1:36" s="12" customFormat="1" ht="13.15" customHeight="1">
      <c r="B1" s="15"/>
      <c r="C1" s="15"/>
      <c r="D1" s="15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6" s="68" customFormat="1" ht="13.15" customHeight="1">
      <c r="B2" s="13" t="s">
        <v>196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6" s="68" customFormat="1" ht="13.15" customHeight="1">
      <c r="B3" s="69" t="s">
        <v>94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6" s="12" customFormat="1" ht="13.15" customHeight="1">
      <c r="B4" s="7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6" s="12" customFormat="1" ht="13.15" customHeight="1">
      <c r="A5" s="10"/>
      <c r="B5" s="16" t="s">
        <v>29</v>
      </c>
      <c r="C5" s="16"/>
      <c r="D5" s="71"/>
      <c r="E5" s="71"/>
      <c r="F5" s="16"/>
      <c r="G5" s="1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6" s="12" customFormat="1" ht="13.15" customHeight="1">
      <c r="A6" s="20"/>
      <c r="B6" s="10" t="e">
        <f>obLibs&amp;"net.finmath.initialmargin.isdasimm.sensitivity.AbstractSIMMSensitivityCalculation"</f>
        <v>#N/A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6" s="12" customFormat="1" ht="13.15" customHeight="1">
      <c r="A7" s="20"/>
      <c r="B7" s="10" t="e">
        <f>obLibs&amp;"net.finmath.initialmargin.isdasimm.test.SIMMProductFigures"</f>
        <v>#N/A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6" s="12" customFormat="1" ht="13.15" customHeight="1">
      <c r="A8" s="20"/>
      <c r="B8" s="10" t="e">
        <f>obLibs&amp;"net.finmath.initialmargin.isdasimm.test.SIMMTest"</f>
        <v>#N/A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6" s="12" customFormat="1" ht="13.15" customHeight="1">
      <c r="A9" s="20"/>
      <c r="B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6" s="12" customFormat="1" ht="13.15" customHeight="1">
      <c r="B10" s="10"/>
      <c r="F10" s="10"/>
      <c r="G10" s="10"/>
      <c r="H10" s="10"/>
      <c r="I10" s="10"/>
      <c r="J10" s="10"/>
      <c r="K10" s="10"/>
      <c r="L10" s="10"/>
      <c r="M10" s="10"/>
      <c r="N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6" s="12" customFormat="1" ht="13.15" customHeight="1">
      <c r="B11" s="10"/>
      <c r="F11" s="10"/>
      <c r="G11" s="10"/>
      <c r="H11" s="10"/>
      <c r="I11" s="10"/>
      <c r="J11" s="10"/>
      <c r="K11" s="10"/>
      <c r="L11" s="10"/>
      <c r="M11" s="10"/>
      <c r="N11" s="10"/>
      <c r="O11" s="2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6" s="12" customFormat="1" ht="13.15" customHeight="1">
      <c r="B12" s="10" t="s">
        <v>197</v>
      </c>
      <c r="C12" s="72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6" s="12" customFormat="1" ht="13.15" customHeight="1">
      <c r="B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6" s="12" customFormat="1" ht="13.15" customHeight="1">
      <c r="B14" s="73" t="s">
        <v>198</v>
      </c>
      <c r="C14" s="74" t="s">
        <v>199</v>
      </c>
      <c r="D14" s="74" t="s">
        <v>200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s="12" customFormat="1" ht="13.15" customHeight="1">
      <c r="B15" s="75">
        <v>1</v>
      </c>
      <c r="C15" s="76" t="e">
        <f>SIMMSwap!C19</f>
        <v>#N/A</v>
      </c>
      <c r="D15" s="12" t="str">
        <f>SIMMSwap!C18</f>
        <v xml:space="preserve">10 Y Plain Vanilla Swap 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6" s="12" customFormat="1" ht="13.15" customHeight="1">
      <c r="B16" s="75">
        <v>2</v>
      </c>
      <c r="C16" s="76" t="e">
        <f>SIMMSwaption!C20</f>
        <v>#N/A</v>
      </c>
      <c r="D16" s="12" t="str">
        <f>SIMMSwaption!C19</f>
        <v>10 x 5 Swaption with Physical Delivery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257" s="12" customFormat="1" ht="13.15" customHeight="1">
      <c r="B17" s="75">
        <v>3</v>
      </c>
      <c r="C17" s="76" t="e">
        <f>SIMMBermudan!C23</f>
        <v>#N/A</v>
      </c>
      <c r="D17" s="12" t="str">
        <f>SIMMBermudan!C22</f>
        <v>Bermudan Swaption (Multi-Cancelable)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257" s="12" customFormat="1" ht="13.15" customHeight="1">
      <c r="B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257" ht="13.15" customHeight="1">
      <c r="A19" s="12"/>
      <c r="C19" s="12"/>
      <c r="D19" s="12"/>
      <c r="E19" s="12"/>
      <c r="IW19" s="12"/>
    </row>
    <row r="20" spans="1:257" ht="13.15" customHeight="1">
      <c r="A20" s="12"/>
      <c r="B20" s="10" t="s">
        <v>58</v>
      </c>
      <c r="C20" s="10" t="str">
        <f>"Forward Initial Margin of a "&amp;VLOOKUP(C12,B15:D17,3,0)</f>
        <v xml:space="preserve">Forward Initial Margin of a 10 Y Plain Vanilla Swap </v>
      </c>
      <c r="IW20" s="12"/>
    </row>
    <row r="21" spans="1:257" ht="13.15" customHeight="1">
      <c r="A21" s="12"/>
      <c r="B21" s="20" t="s">
        <v>61</v>
      </c>
      <c r="C21" s="20" t="e">
        <f>VLOOKUP(C12,B15:D19,2,0)</f>
        <v>#N/A</v>
      </c>
      <c r="IW21" s="12"/>
    </row>
    <row r="22" spans="1:257" ht="13.15" customHeight="1">
      <c r="A22" s="12"/>
      <c r="B22" s="12"/>
      <c r="D22" s="12"/>
      <c r="IW22" s="12"/>
    </row>
    <row r="23" spans="1:257" ht="13.15" customHeight="1">
      <c r="A23" s="12"/>
      <c r="B23" s="16" t="s">
        <v>201</v>
      </c>
      <c r="C23" s="16"/>
      <c r="D23" s="16"/>
      <c r="E23" s="16"/>
      <c r="F23" s="16"/>
      <c r="G23" s="16"/>
      <c r="IW23" s="12"/>
    </row>
    <row r="24" spans="1:257" ht="13.15" customHeight="1">
      <c r="A24" s="12"/>
      <c r="B24" s="10" t="s">
        <v>202</v>
      </c>
      <c r="D24" s="20" t="e">
        <f>LMM!$H$34</f>
        <v>#N/A</v>
      </c>
      <c r="R24" s="12"/>
      <c r="IW24" s="12"/>
    </row>
    <row r="25" spans="1:257" ht="13.15" customHeight="1">
      <c r="A25" s="12"/>
      <c r="B25" s="10" t="s">
        <v>203</v>
      </c>
      <c r="D25" s="20" t="e">
        <f>[1]!OBCALL("WeightMode"&amp;" "&amp;$B$6,$B$6&amp;"$WeightMode","valueOf",[1]!OBMAKE("","String",E25))</f>
        <v>#VALUE!</v>
      </c>
      <c r="E25" s="10" t="s">
        <v>204</v>
      </c>
      <c r="F25" s="10" t="s">
        <v>205</v>
      </c>
      <c r="R25" s="12"/>
      <c r="IW25" s="12"/>
    </row>
    <row r="26" spans="1:257" ht="13.15" customHeight="1">
      <c r="A26" s="12"/>
      <c r="B26" s="10" t="s">
        <v>206</v>
      </c>
      <c r="C26" s="10" t="s">
        <v>48</v>
      </c>
      <c r="D26" s="20" t="e">
        <f>[1]!OBMAKE("InterpolationStep"&amp;" "&amp;$B$6,$C$26,E26)</f>
        <v>#VALUE!</v>
      </c>
      <c r="E26" s="10">
        <v>1</v>
      </c>
      <c r="F26" s="10" t="s">
        <v>207</v>
      </c>
      <c r="R26" s="12"/>
      <c r="IW26" s="12"/>
    </row>
    <row r="27" spans="1:257" ht="13.15" customHeight="1">
      <c r="A27" s="12"/>
      <c r="B27" s="10" t="s">
        <v>208</v>
      </c>
      <c r="C27" s="10" t="s">
        <v>71</v>
      </c>
      <c r="D27" s="20" t="e">
        <f>[1]!OBMAKE("IsUseAnalyticSensis"&amp;" "&amp;$B$6,$C27,E27)</f>
        <v>#VALUE!</v>
      </c>
      <c r="E27" s="10">
        <f>0</f>
        <v>0</v>
      </c>
      <c r="R27" s="12"/>
      <c r="IW27" s="12"/>
    </row>
    <row r="28" spans="1:257" ht="13.15" customHeight="1">
      <c r="A28" s="12"/>
      <c r="B28" s="10" t="s">
        <v>209</v>
      </c>
      <c r="C28" s="10" t="s">
        <v>71</v>
      </c>
      <c r="D28" s="20" t="e">
        <f>[1]!OBMAKE("IsConsiderOISSensis"&amp;" "&amp;$B$6,$C28,E28)</f>
        <v>#VALUE!</v>
      </c>
      <c r="E28" s="10" t="b">
        <f>TRUE()</f>
        <v>1</v>
      </c>
      <c r="R28" s="12"/>
      <c r="IW28" s="12"/>
    </row>
    <row r="29" spans="1:257" ht="13.15" customHeight="1">
      <c r="A29" s="12"/>
      <c r="B29" s="10" t="s">
        <v>210</v>
      </c>
      <c r="C29" s="10" t="s">
        <v>48</v>
      </c>
      <c r="D29" s="20" t="e">
        <f>[1]!OBMAKE("TimeStep"&amp;" "&amp;$B$6,$C$29,E29)</f>
        <v>#VALUE!</v>
      </c>
      <c r="E29" s="77">
        <v>0.1</v>
      </c>
      <c r="R29" s="12"/>
      <c r="IW29" s="12"/>
    </row>
    <row r="30" spans="1:257" ht="13.15" customHeight="1">
      <c r="A30" s="12"/>
      <c r="B30" s="10" t="s">
        <v>211</v>
      </c>
      <c r="C30" s="10" t="s">
        <v>48</v>
      </c>
      <c r="D30" s="20" t="e">
        <f>[1]!OBMAKE("FinalTime"&amp;" "&amp;$B$6,$C$30,E30)</f>
        <v>#VALUE!</v>
      </c>
      <c r="E30" s="77">
        <v>20</v>
      </c>
      <c r="R30" s="12"/>
      <c r="IW30" s="12"/>
    </row>
    <row r="31" spans="1:257" ht="13.15" customHeight="1">
      <c r="A31" s="12"/>
      <c r="B31" s="10" t="s">
        <v>212</v>
      </c>
      <c r="E31" s="77">
        <v>2</v>
      </c>
      <c r="R31" s="12"/>
      <c r="IW31" s="12"/>
    </row>
    <row r="32" spans="1:257" ht="13.15" customHeight="1">
      <c r="A32" s="12"/>
      <c r="R32" s="12"/>
      <c r="IW32" s="12"/>
    </row>
    <row r="33" spans="1:257" ht="13.15" customHeight="1">
      <c r="A33" s="12"/>
      <c r="R33" s="12"/>
      <c r="IW33" s="12"/>
    </row>
    <row r="34" spans="1:257" ht="13.15" customHeight="1">
      <c r="A34" s="12"/>
      <c r="B34" s="78" t="s">
        <v>213</v>
      </c>
      <c r="C34" s="79"/>
      <c r="D34" s="80" t="b">
        <f>FALSE()</f>
        <v>0</v>
      </c>
      <c r="R34" s="12"/>
      <c r="IW34" s="12"/>
    </row>
    <row r="35" spans="1:257" ht="13.15" customHeight="1">
      <c r="A35" s="12"/>
      <c r="B35" s="81" t="s">
        <v>214</v>
      </c>
      <c r="D35" s="82" t="b">
        <f>FALSE()</f>
        <v>0</v>
      </c>
      <c r="R35" s="12"/>
      <c r="IW35" s="12"/>
    </row>
    <row r="36" spans="1:257" ht="13.15" customHeight="1">
      <c r="A36" s="12"/>
      <c r="B36" s="81" t="s">
        <v>215</v>
      </c>
      <c r="D36" s="83">
        <v>1</v>
      </c>
      <c r="R36" s="12"/>
      <c r="IW36" s="12"/>
    </row>
    <row r="37" spans="1:257" ht="13.15" customHeight="1">
      <c r="A37" s="12"/>
      <c r="B37" s="84" t="s">
        <v>216</v>
      </c>
      <c r="C37" s="73"/>
      <c r="D37" s="85" t="b">
        <f>FALSE()</f>
        <v>0</v>
      </c>
      <c r="R37" s="12"/>
      <c r="IW37" s="12"/>
    </row>
    <row r="38" spans="1:257" ht="13.15" customHeight="1">
      <c r="A38" s="12"/>
      <c r="R38" s="12"/>
      <c r="IW38" s="12"/>
    </row>
    <row r="39" spans="1:257" ht="13.15" customHeight="1">
      <c r="A39" s="12"/>
      <c r="R39" s="12"/>
      <c r="IW39" s="12"/>
    </row>
    <row r="40" spans="1:257" ht="13.15" customHeight="1">
      <c r="A40" s="12"/>
      <c r="S40" s="12"/>
    </row>
    <row r="41" spans="1:257" ht="11.85" customHeight="1">
      <c r="C41" s="10" t="str">
        <f>"Expected Initial Margin"</f>
        <v>Expected Initial Margin</v>
      </c>
      <c r="IU41" s="12"/>
      <c r="IV41" s="12"/>
      <c r="IW41" s="12"/>
    </row>
    <row r="42" spans="1:257" s="86" customFormat="1" ht="11.85" customHeight="1">
      <c r="A42" s="11"/>
      <c r="B42" s="11"/>
      <c r="C42" s="11" t="s">
        <v>217</v>
      </c>
      <c r="D42" s="11" t="str">
        <f>"LINEARMELTING"</f>
        <v>LINEARMELTING</v>
      </c>
      <c r="E42" s="11" t="str">
        <f>"INTERPOLATION"</f>
        <v>INTERPOLATION</v>
      </c>
      <c r="F42" s="11" t="s">
        <v>218</v>
      </c>
      <c r="G42" s="11" t="str">
        <f>(1-2*G43)*100 &amp;"% Confidence Bounds"</f>
        <v>95% Confidence Bounds</v>
      </c>
      <c r="H42" s="11"/>
      <c r="I42" s="11" t="s">
        <v>219</v>
      </c>
      <c r="J42" s="11" t="s">
        <v>220</v>
      </c>
      <c r="K42" s="11" t="s">
        <v>221</v>
      </c>
      <c r="L42" s="11" t="s">
        <v>222</v>
      </c>
      <c r="M42" s="11" t="s">
        <v>223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 t="s">
        <v>224</v>
      </c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</row>
    <row r="43" spans="1:257" s="86" customFormat="1" ht="11.85" customHeight="1">
      <c r="A43" s="11"/>
      <c r="B43" s="87" t="s">
        <v>225</v>
      </c>
      <c r="C43" s="88" t="e">
        <f>[1]!OBMAKE("Values"&amp;C$42,$B$7,$D$24,$C$21,$D$25,[1]!OBCALL("SensitivityMode",$B$6&amp;"$SensitivityMode","valueOf",[1]!OBMAKE("","String",C$42)),$D$26:$D$30)</f>
        <v>#N/A</v>
      </c>
      <c r="D43" s="102" t="s">
        <v>655</v>
      </c>
      <c r="E43" s="103" t="s">
        <v>656</v>
      </c>
      <c r="F43" s="104" t="s">
        <v>657</v>
      </c>
      <c r="G43" s="87">
        <v>2.5000000000000001E-2</v>
      </c>
      <c r="H43" s="87">
        <f>1-G43</f>
        <v>0.97499999999999998</v>
      </c>
      <c r="I43" s="88" t="e">
        <f>[1]!OBMAKE("Path"&amp; COLUMN()&amp;ROW(),"int",COLUMN())</f>
        <v>#VALUE!</v>
      </c>
      <c r="J43" s="88" t="e">
        <f>[1]!OBMAKE("Path"&amp; COLUMN()&amp;ROW(),"int",COLUMN())</f>
        <v>#VALUE!</v>
      </c>
      <c r="K43" s="88" t="e">
        <f>[1]!OBMAKE("Path"&amp; COLUMN()&amp;ROW(),"int",COLUMN())</f>
        <v>#VALUE!</v>
      </c>
      <c r="L43" s="88" t="e">
        <f>[1]!OBMAKE("Path"&amp; COLUMN()&amp;ROW(),"int",COLUMN())</f>
        <v>#VALUE!</v>
      </c>
      <c r="M43" s="88" t="e">
        <f>[1]!OBMAKE("Path"&amp; COLUMN()&amp;ROW(),"int",COLUMN())</f>
        <v>#VALUE!</v>
      </c>
      <c r="N43" s="88" t="e">
        <f>[1]!OBMAKE("Path"&amp; COLUMN()&amp;ROW(),"int",COLUMN())</f>
        <v>#VALUE!</v>
      </c>
      <c r="O43" s="88" t="e">
        <f>[1]!OBMAKE("Path"&amp; COLUMN()&amp;ROW(),"int",COLUMN())</f>
        <v>#VALUE!</v>
      </c>
      <c r="P43" s="88" t="e">
        <f>[1]!OBMAKE("Path"&amp; COLUMN()&amp;ROW(),"int",COLUMN())</f>
        <v>#VALUE!</v>
      </c>
      <c r="Q43" s="88" t="e">
        <f>[1]!OBMAKE("Path"&amp; COLUMN()&amp;ROW(),"int",COLUMN())</f>
        <v>#VALUE!</v>
      </c>
      <c r="R43" s="88" t="e">
        <f>[1]!OBMAKE("Path"&amp; COLUMN()&amp;ROW(),"int",COLUMN())</f>
        <v>#VALUE!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 t="s">
        <v>225</v>
      </c>
      <c r="AR43" s="11" t="s">
        <v>226</v>
      </c>
      <c r="AS43" s="11" t="s">
        <v>227</v>
      </c>
      <c r="AT43" s="11" t="s">
        <v>228</v>
      </c>
      <c r="AU43" s="11" t="s">
        <v>218</v>
      </c>
      <c r="AV43" s="11" t="s">
        <v>229</v>
      </c>
      <c r="AW43" s="11" t="s">
        <v>230</v>
      </c>
      <c r="AX43" s="11" t="s">
        <v>231</v>
      </c>
      <c r="AY43" s="11" t="s">
        <v>232</v>
      </c>
      <c r="AZ43" s="11" t="s">
        <v>233</v>
      </c>
      <c r="BA43" s="11" t="s">
        <v>234</v>
      </c>
      <c r="BB43" s="11" t="s">
        <v>235</v>
      </c>
      <c r="BC43" s="11" t="s">
        <v>236</v>
      </c>
      <c r="BD43" s="11" t="s">
        <v>237</v>
      </c>
      <c r="BE43" s="11" t="s">
        <v>238</v>
      </c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</row>
    <row r="44" spans="1:257" s="86" customFormat="1" ht="11.45" customHeight="1">
      <c r="A44" s="11">
        <f t="shared" ref="A44:A107" si="0">IF(OR($D$36,$D$35,$D$34),IF(MOD((ROW(A44)-ROW($A$44))*$E$29,$E$31)&lt;0.0001,(ROW(A44)-ROW($A$44))*$E$29,""),"")</f>
        <v>0</v>
      </c>
      <c r="B44" s="31">
        <f t="shared" ref="B44:B75" si="1">IF(IF(OR($D$36,$D$35,$D$34),(ROW(A44)-ROW($A$44))*$E$29,"")&lt;=$E$30,IF(OR($D$36,$D$35,$D$34),(ROW(A44)-ROW($A$44))*$E$29,""),"")</f>
        <v>0</v>
      </c>
      <c r="C44" s="88" t="e">
        <f t="array" ref="C44:C344">TRANSPOSE(IF($D$36,[1]!OBGET([1]!OBCALL("",$C$43,"getExpectedIM")),""))</f>
        <v>#N/A</v>
      </c>
      <c r="D44" s="11" t="str">
        <f t="array" ref="D44:D344">TRANSPOSE(IF($D$35,#REF! [1]!OBGET(#REF! [1]!OBCALL("",$D$43,"getExpectedIM")),""))</f>
        <v/>
      </c>
      <c r="E44" s="11" t="str">
        <f t="array" ref="E44:E344">TRANSPOSE(IF($D$34,#REF! [1]!OBGET(#REF! [1]!OBCALL("",$E$43,"getExpectedIM")),""))</f>
        <v/>
      </c>
      <c r="F44" s="11" t="str">
        <f t="array" ref="F44:F344">TRANSPOSE(IF($D$37,#REF! [1]!OBGET(#REF! [1]!OBCALL("",$F$43,"getExpectedIM")),""))</f>
        <v/>
      </c>
      <c r="G44" s="88" t="e">
        <f t="array" ref="G44:G344">TRANSPOSE(IF($D$36,[1]!OBGET([1]!OBCALL("",$C$43,"getQuantile",[1]!OBMAKE("","double",$G$43))),""))</f>
        <v>#N/A</v>
      </c>
      <c r="H44" s="89" t="e">
        <f t="array" ref="H44:H344">TRANSPOSE(IF($D$36,[1]!OBGET([1]!OBCALL("",$C$43,"getQuantile",[1]!OBMAKE("","double",$H$43))),""))</f>
        <v>#N/A</v>
      </c>
      <c r="I44" s="90" t="e">
        <f t="array" ref="I44:I344">TRANSPOSE(IF($D$36,[1]!OBGET([1]!OBCALL("",$C$43,"getPath",I$43)),""))</f>
        <v>#N/A</v>
      </c>
      <c r="J44" s="90" t="e">
        <f t="array" ref="J44:J344">TRANSPOSE(IF($D$36,[1]!OBGET([1]!OBCALL("",$C$43,"getPath",J$43)),""))</f>
        <v>#N/A</v>
      </c>
      <c r="K44" s="90" t="e">
        <f t="array" ref="K44:K344">TRANSPOSE(IF($D$36,[1]!OBGET([1]!OBCALL("",$C$43,"getPath",K$43)),""))</f>
        <v>#N/A</v>
      </c>
      <c r="L44" s="90" t="e">
        <f t="array" ref="L44:L344">TRANSPOSE(IF($D$36,[1]!OBGET([1]!OBCALL("",$C$43,"getPath",L$43)),""))</f>
        <v>#N/A</v>
      </c>
      <c r="M44" s="90" t="e">
        <f t="array" ref="M44:M344">TRANSPOSE(IF($D$36,[1]!OBGET([1]!OBCALL("",$C$43,"getPath",M$43)),""))</f>
        <v>#N/A</v>
      </c>
      <c r="N44" s="90" t="e">
        <f t="array" ref="N44:N344">TRANSPOSE(IF($D$36,[1]!OBGET([1]!OBCALL("",$C$43,"getPath",N$43)),""))</f>
        <v>#N/A</v>
      </c>
      <c r="O44" s="90" t="e">
        <f t="array" ref="O44:O344">TRANSPOSE(IF($D$36,[1]!OBGET([1]!OBCALL("",$C$43,"getPath",O$43)),""))</f>
        <v>#N/A</v>
      </c>
      <c r="P44" s="90" t="e">
        <f t="array" ref="P44:P344">TRANSPOSE(IF($D$36,[1]!OBGET([1]!OBCALL("",$C$43,"getPath",P$43)),""))</f>
        <v>#N/A</v>
      </c>
      <c r="Q44" s="90" t="e">
        <f t="array" ref="Q44:Q344">TRANSPOSE(IF($D$36,[1]!OBGET([1]!OBCALL("",$C$43,"getPath",Q$43)),""))</f>
        <v>#N/A</v>
      </c>
      <c r="R44" s="90" t="e">
        <f t="array" ref="R44:R344">TRANSPOSE(IF($D$36,[1]!OBGET([1]!OBCALL("",$C$43,"getPath",R$43)),""))</f>
        <v>#N/A</v>
      </c>
      <c r="S44" s="91"/>
      <c r="T44" s="9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>
        <f t="shared" ref="AQ44:AQ107" si="2">IF((ROW(A44)-ROW($A$44))*$E$29&lt;=$E$30,A44,"")</f>
        <v>0</v>
      </c>
      <c r="AR44" s="11" t="str">
        <f t="shared" ref="AR44:AR107" si="3">IF(ISNUMBER(C44),C44,"")</f>
        <v/>
      </c>
      <c r="AS44" s="11" t="str">
        <f t="shared" ref="AS44:AS107" si="4">IF(ISNUMBER(D44),D44,"")</f>
        <v/>
      </c>
      <c r="AT44" s="11" t="str">
        <f t="shared" ref="AT44:AT107" si="5">IF(ISNUMBER(E44),E44,"")</f>
        <v/>
      </c>
      <c r="AU44" s="11" t="str">
        <f t="shared" ref="AU44:AU107" si="6">IF(ISNUMBER(F44),F44,"")</f>
        <v/>
      </c>
      <c r="AV44" s="11" t="str">
        <f t="shared" ref="AV44:AV107" si="7">IF(ISNUMBER(G44),G44,"")</f>
        <v/>
      </c>
      <c r="AW44" s="11" t="str">
        <f t="shared" ref="AW44:AW107" si="8">IF(ISNUMBER(H44),H44,"")</f>
        <v/>
      </c>
      <c r="AX44" s="11" t="str">
        <f t="shared" ref="AX44:AX107" si="9">IF(ISNUMBER(I44),I44,"")</f>
        <v/>
      </c>
      <c r="AY44" s="11" t="str">
        <f t="shared" ref="AY44:AY107" si="10">IF(ISNUMBER(J44),J44,"")</f>
        <v/>
      </c>
      <c r="AZ44" s="11" t="str">
        <f t="shared" ref="AZ44:AZ107" si="11">IF(ISNUMBER(K44),K44,"")</f>
        <v/>
      </c>
      <c r="BA44" s="11" t="str">
        <f t="shared" ref="BA44:BA107" si="12">IF(ISNUMBER(L44),L44,"")</f>
        <v/>
      </c>
      <c r="BB44" s="11" t="str">
        <f t="shared" ref="BB44:BB107" si="13">IF(ISNUMBER(M44),M44,"")</f>
        <v/>
      </c>
      <c r="BC44" s="11" t="str">
        <f t="shared" ref="BC44:BC107" si="14">IF(ISNUMBER(N44),N44,"")</f>
        <v/>
      </c>
      <c r="BD44" s="11" t="str">
        <f t="shared" ref="BD44:BD107" si="15">IF(ISNUMBER(O44),O44,"")</f>
        <v/>
      </c>
      <c r="BE44" s="11" t="str">
        <f t="shared" ref="BE44:BE107" si="16">IF(ISNUMBER(P44),P44,"")</f>
        <v/>
      </c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</row>
    <row r="45" spans="1:257" s="86" customFormat="1" ht="11.85" customHeight="1">
      <c r="A45" s="11" t="str">
        <f t="shared" si="0"/>
        <v/>
      </c>
      <c r="B45" s="31">
        <f t="shared" si="1"/>
        <v>0.1</v>
      </c>
      <c r="C45" s="88" t="e">
        <v>#N/A</v>
      </c>
      <c r="D45" s="11" t="str">
        <v/>
      </c>
      <c r="E45" s="11" t="str">
        <v/>
      </c>
      <c r="F45" s="11" t="str">
        <v/>
      </c>
      <c r="G45" s="88" t="e">
        <v>#N/A</v>
      </c>
      <c r="H45" s="88" t="e">
        <v>#N/A</v>
      </c>
      <c r="I45" s="88" t="e">
        <v>#N/A</v>
      </c>
      <c r="J45" s="88" t="e">
        <v>#N/A</v>
      </c>
      <c r="K45" s="88" t="e">
        <v>#N/A</v>
      </c>
      <c r="L45" s="88" t="e">
        <v>#N/A</v>
      </c>
      <c r="M45" s="88" t="e">
        <v>#N/A</v>
      </c>
      <c r="N45" s="88" t="e">
        <v>#N/A</v>
      </c>
      <c r="O45" s="88" t="e">
        <v>#N/A</v>
      </c>
      <c r="P45" s="88" t="e">
        <v>#N/A</v>
      </c>
      <c r="Q45" s="88" t="e">
        <v>#N/A</v>
      </c>
      <c r="R45" s="88" t="e">
        <v>#N/A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 t="str">
        <f t="shared" si="2"/>
        <v/>
      </c>
      <c r="AR45" s="11" t="str">
        <f t="shared" si="3"/>
        <v/>
      </c>
      <c r="AS45" s="11" t="str">
        <f t="shared" si="4"/>
        <v/>
      </c>
      <c r="AT45" s="11" t="str">
        <f t="shared" si="5"/>
        <v/>
      </c>
      <c r="AU45" s="11" t="str">
        <f t="shared" si="6"/>
        <v/>
      </c>
      <c r="AV45" s="11" t="str">
        <f t="shared" si="7"/>
        <v/>
      </c>
      <c r="AW45" s="11" t="str">
        <f t="shared" si="8"/>
        <v/>
      </c>
      <c r="AX45" s="11" t="str">
        <f t="shared" si="9"/>
        <v/>
      </c>
      <c r="AY45" s="11" t="str">
        <f t="shared" si="10"/>
        <v/>
      </c>
      <c r="AZ45" s="11" t="str">
        <f t="shared" si="11"/>
        <v/>
      </c>
      <c r="BA45" s="11" t="str">
        <f t="shared" si="12"/>
        <v/>
      </c>
      <c r="BB45" s="11" t="str">
        <f t="shared" si="13"/>
        <v/>
      </c>
      <c r="BC45" s="11" t="str">
        <f t="shared" si="14"/>
        <v/>
      </c>
      <c r="BD45" s="11" t="str">
        <f t="shared" si="15"/>
        <v/>
      </c>
      <c r="BE45" s="11" t="str">
        <f t="shared" si="16"/>
        <v/>
      </c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</row>
    <row r="46" spans="1:257" s="86" customFormat="1" ht="11.85" customHeight="1">
      <c r="A46" s="11" t="str">
        <f t="shared" si="0"/>
        <v/>
      </c>
      <c r="B46" s="31">
        <f t="shared" si="1"/>
        <v>0.2</v>
      </c>
      <c r="C46" s="88" t="e">
        <v>#N/A</v>
      </c>
      <c r="D46" s="11" t="str">
        <v/>
      </c>
      <c r="E46" s="11" t="str">
        <v/>
      </c>
      <c r="F46" s="11" t="str">
        <v/>
      </c>
      <c r="G46" s="88" t="e">
        <v>#N/A</v>
      </c>
      <c r="H46" s="88" t="e">
        <v>#N/A</v>
      </c>
      <c r="I46" s="88" t="e">
        <v>#N/A</v>
      </c>
      <c r="J46" s="88" t="e">
        <v>#N/A</v>
      </c>
      <c r="K46" s="88" t="e">
        <v>#N/A</v>
      </c>
      <c r="L46" s="88" t="e">
        <v>#N/A</v>
      </c>
      <c r="M46" s="88" t="e">
        <v>#N/A</v>
      </c>
      <c r="N46" s="88" t="e">
        <v>#N/A</v>
      </c>
      <c r="O46" s="88" t="e">
        <v>#N/A</v>
      </c>
      <c r="P46" s="88" t="e">
        <v>#N/A</v>
      </c>
      <c r="Q46" s="88" t="e">
        <v>#N/A</v>
      </c>
      <c r="R46" s="88" t="e">
        <v>#N/A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 t="str">
        <f t="shared" si="2"/>
        <v/>
      </c>
      <c r="AR46" s="11" t="str">
        <f t="shared" si="3"/>
        <v/>
      </c>
      <c r="AS46" s="11" t="str">
        <f t="shared" si="4"/>
        <v/>
      </c>
      <c r="AT46" s="11" t="str">
        <f t="shared" si="5"/>
        <v/>
      </c>
      <c r="AU46" s="11" t="str">
        <f t="shared" si="6"/>
        <v/>
      </c>
      <c r="AV46" s="11" t="str">
        <f t="shared" si="7"/>
        <v/>
      </c>
      <c r="AW46" s="11" t="str">
        <f t="shared" si="8"/>
        <v/>
      </c>
      <c r="AX46" s="11" t="str">
        <f t="shared" si="9"/>
        <v/>
      </c>
      <c r="AY46" s="11" t="str">
        <f t="shared" si="10"/>
        <v/>
      </c>
      <c r="AZ46" s="11" t="str">
        <f t="shared" si="11"/>
        <v/>
      </c>
      <c r="BA46" s="11" t="str">
        <f t="shared" si="12"/>
        <v/>
      </c>
      <c r="BB46" s="11" t="str">
        <f t="shared" si="13"/>
        <v/>
      </c>
      <c r="BC46" s="11" t="str">
        <f t="shared" si="14"/>
        <v/>
      </c>
      <c r="BD46" s="11" t="str">
        <f t="shared" si="15"/>
        <v/>
      </c>
      <c r="BE46" s="11" t="str">
        <f t="shared" si="16"/>
        <v/>
      </c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</row>
    <row r="47" spans="1:257" s="86" customFormat="1" ht="11.45" customHeight="1">
      <c r="A47" s="11" t="str">
        <f t="shared" si="0"/>
        <v/>
      </c>
      <c r="B47" s="31">
        <f t="shared" si="1"/>
        <v>0.30000000000000004</v>
      </c>
      <c r="C47" s="88" t="e">
        <v>#N/A</v>
      </c>
      <c r="D47" s="11" t="str">
        <v/>
      </c>
      <c r="E47" s="11" t="str">
        <v/>
      </c>
      <c r="F47" s="11" t="str">
        <v/>
      </c>
      <c r="G47" s="88" t="e">
        <v>#N/A</v>
      </c>
      <c r="H47" s="88" t="e">
        <v>#N/A</v>
      </c>
      <c r="I47" s="88" t="e">
        <v>#N/A</v>
      </c>
      <c r="J47" s="88" t="e">
        <v>#N/A</v>
      </c>
      <c r="K47" s="88" t="e">
        <v>#N/A</v>
      </c>
      <c r="L47" s="88" t="e">
        <v>#N/A</v>
      </c>
      <c r="M47" s="88" t="e">
        <v>#N/A</v>
      </c>
      <c r="N47" s="88" t="e">
        <v>#N/A</v>
      </c>
      <c r="O47" s="88" t="e">
        <v>#N/A</v>
      </c>
      <c r="P47" s="88" t="e">
        <v>#N/A</v>
      </c>
      <c r="Q47" s="88" t="e">
        <v>#N/A</v>
      </c>
      <c r="R47" s="88" t="e">
        <v>#N/A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 t="str">
        <f>""</f>
        <v/>
      </c>
      <c r="AL47" s="11"/>
      <c r="AM47" s="11"/>
      <c r="AN47" s="11"/>
      <c r="AO47" s="11"/>
      <c r="AP47" s="11"/>
      <c r="AQ47" s="11" t="str">
        <f t="shared" si="2"/>
        <v/>
      </c>
      <c r="AR47" s="11" t="str">
        <f t="shared" si="3"/>
        <v/>
      </c>
      <c r="AS47" s="11" t="str">
        <f t="shared" si="4"/>
        <v/>
      </c>
      <c r="AT47" s="11" t="str">
        <f t="shared" si="5"/>
        <v/>
      </c>
      <c r="AU47" s="11" t="str">
        <f t="shared" si="6"/>
        <v/>
      </c>
      <c r="AV47" s="11" t="str">
        <f t="shared" si="7"/>
        <v/>
      </c>
      <c r="AW47" s="11" t="str">
        <f t="shared" si="8"/>
        <v/>
      </c>
      <c r="AX47" s="11" t="str">
        <f t="shared" si="9"/>
        <v/>
      </c>
      <c r="AY47" s="11" t="str">
        <f t="shared" si="10"/>
        <v/>
      </c>
      <c r="AZ47" s="11" t="str">
        <f t="shared" si="11"/>
        <v/>
      </c>
      <c r="BA47" s="11" t="str">
        <f t="shared" si="12"/>
        <v/>
      </c>
      <c r="BB47" s="11" t="str">
        <f t="shared" si="13"/>
        <v/>
      </c>
      <c r="BC47" s="11" t="str">
        <f t="shared" si="14"/>
        <v/>
      </c>
      <c r="BD47" s="11" t="str">
        <f t="shared" si="15"/>
        <v/>
      </c>
      <c r="BE47" s="11" t="str">
        <f t="shared" si="16"/>
        <v/>
      </c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</row>
    <row r="48" spans="1:257" s="86" customFormat="1" ht="13.9" customHeight="1">
      <c r="A48" s="11" t="str">
        <f t="shared" si="0"/>
        <v/>
      </c>
      <c r="B48" s="31">
        <f t="shared" si="1"/>
        <v>0.4</v>
      </c>
      <c r="C48" s="88" t="e">
        <v>#N/A</v>
      </c>
      <c r="D48" s="11" t="str">
        <v/>
      </c>
      <c r="E48" s="11" t="str">
        <v/>
      </c>
      <c r="F48" s="11" t="str">
        <v/>
      </c>
      <c r="G48" s="88" t="e">
        <v>#N/A</v>
      </c>
      <c r="H48" s="88" t="e">
        <v>#N/A</v>
      </c>
      <c r="I48" s="88" t="e">
        <v>#N/A</v>
      </c>
      <c r="J48" s="88" t="e">
        <v>#N/A</v>
      </c>
      <c r="K48" s="88" t="e">
        <v>#N/A</v>
      </c>
      <c r="L48" s="88" t="e">
        <v>#N/A</v>
      </c>
      <c r="M48" s="88" t="e">
        <v>#N/A</v>
      </c>
      <c r="N48" s="88" t="e">
        <v>#N/A</v>
      </c>
      <c r="O48" s="88" t="e">
        <v>#N/A</v>
      </c>
      <c r="P48" s="88" t="e">
        <v>#N/A</v>
      </c>
      <c r="Q48" s="88" t="e">
        <v>#N/A</v>
      </c>
      <c r="R48" s="88" t="e">
        <v>#N/A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 t="str">
        <f t="shared" si="2"/>
        <v/>
      </c>
      <c r="AR48" s="11" t="str">
        <f t="shared" si="3"/>
        <v/>
      </c>
      <c r="AS48" s="11" t="str">
        <f t="shared" si="4"/>
        <v/>
      </c>
      <c r="AT48" s="11" t="str">
        <f t="shared" si="5"/>
        <v/>
      </c>
      <c r="AU48" s="11" t="str">
        <f t="shared" si="6"/>
        <v/>
      </c>
      <c r="AV48" s="11" t="str">
        <f t="shared" si="7"/>
        <v/>
      </c>
      <c r="AW48" s="11" t="str">
        <f t="shared" si="8"/>
        <v/>
      </c>
      <c r="AX48" s="11" t="str">
        <f t="shared" si="9"/>
        <v/>
      </c>
      <c r="AY48" s="11" t="str">
        <f t="shared" si="10"/>
        <v/>
      </c>
      <c r="AZ48" s="11" t="str">
        <f t="shared" si="11"/>
        <v/>
      </c>
      <c r="BA48" s="11" t="str">
        <f t="shared" si="12"/>
        <v/>
      </c>
      <c r="BB48" s="11" t="str">
        <f t="shared" si="13"/>
        <v/>
      </c>
      <c r="BC48" s="11" t="str">
        <f t="shared" si="14"/>
        <v/>
      </c>
      <c r="BD48" s="11" t="str">
        <f t="shared" si="15"/>
        <v/>
      </c>
      <c r="BE48" s="11" t="str">
        <f t="shared" si="16"/>
        <v/>
      </c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</row>
    <row r="49" spans="1:259" s="86" customFormat="1" ht="13.15" customHeight="1">
      <c r="A49" s="11" t="str">
        <f t="shared" si="0"/>
        <v/>
      </c>
      <c r="B49" s="31">
        <f t="shared" si="1"/>
        <v>0.5</v>
      </c>
      <c r="C49" s="88" t="e">
        <v>#N/A</v>
      </c>
      <c r="D49" s="11" t="str">
        <v/>
      </c>
      <c r="E49" s="11" t="str">
        <v/>
      </c>
      <c r="F49" s="11" t="str">
        <v/>
      </c>
      <c r="G49" s="88" t="e">
        <v>#N/A</v>
      </c>
      <c r="H49" s="88" t="e">
        <v>#N/A</v>
      </c>
      <c r="I49" s="88" t="e">
        <v>#N/A</v>
      </c>
      <c r="J49" s="88" t="e">
        <v>#N/A</v>
      </c>
      <c r="K49" s="88" t="e">
        <v>#N/A</v>
      </c>
      <c r="L49" s="88" t="e">
        <v>#N/A</v>
      </c>
      <c r="M49" s="88" t="e">
        <v>#N/A</v>
      </c>
      <c r="N49" s="88" t="e">
        <v>#N/A</v>
      </c>
      <c r="O49" s="88" t="e">
        <v>#N/A</v>
      </c>
      <c r="P49" s="88" t="e">
        <v>#N/A</v>
      </c>
      <c r="Q49" s="88" t="e">
        <v>#N/A</v>
      </c>
      <c r="R49" s="88" t="e">
        <v>#N/A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 t="str">
        <f t="shared" si="2"/>
        <v/>
      </c>
      <c r="AR49" s="11" t="str">
        <f t="shared" si="3"/>
        <v/>
      </c>
      <c r="AS49" s="11" t="str">
        <f t="shared" si="4"/>
        <v/>
      </c>
      <c r="AT49" s="11" t="str">
        <f t="shared" si="5"/>
        <v/>
      </c>
      <c r="AU49" s="11" t="str">
        <f t="shared" si="6"/>
        <v/>
      </c>
      <c r="AV49" s="11" t="str">
        <f t="shared" si="7"/>
        <v/>
      </c>
      <c r="AW49" s="11" t="str">
        <f t="shared" si="8"/>
        <v/>
      </c>
      <c r="AX49" s="11" t="str">
        <f t="shared" si="9"/>
        <v/>
      </c>
      <c r="AY49" s="11" t="str">
        <f t="shared" si="10"/>
        <v/>
      </c>
      <c r="AZ49" s="11" t="str">
        <f t="shared" si="11"/>
        <v/>
      </c>
      <c r="BA49" s="11" t="str">
        <f t="shared" si="12"/>
        <v/>
      </c>
      <c r="BB49" s="11" t="str">
        <f t="shared" si="13"/>
        <v/>
      </c>
      <c r="BC49" s="11" t="str">
        <f t="shared" si="14"/>
        <v/>
      </c>
      <c r="BD49" s="11" t="str">
        <f t="shared" si="15"/>
        <v/>
      </c>
      <c r="BE49" s="11" t="str">
        <f t="shared" si="16"/>
        <v/>
      </c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</row>
    <row r="50" spans="1:259" s="86" customFormat="1" ht="11.85" customHeight="1">
      <c r="A50" s="11" t="str">
        <f t="shared" si="0"/>
        <v/>
      </c>
      <c r="B50" s="31">
        <f t="shared" si="1"/>
        <v>0.60000000000000009</v>
      </c>
      <c r="C50" s="88" t="e">
        <v>#N/A</v>
      </c>
      <c r="D50" s="11" t="str">
        <v/>
      </c>
      <c r="E50" s="11" t="str">
        <v/>
      </c>
      <c r="F50" s="11" t="str">
        <v/>
      </c>
      <c r="G50" s="88" t="e">
        <v>#N/A</v>
      </c>
      <c r="H50" s="88" t="e">
        <v>#N/A</v>
      </c>
      <c r="I50" s="88" t="e">
        <v>#N/A</v>
      </c>
      <c r="J50" s="88" t="e">
        <v>#N/A</v>
      </c>
      <c r="K50" s="88" t="e">
        <v>#N/A</v>
      </c>
      <c r="L50" s="88" t="e">
        <v>#N/A</v>
      </c>
      <c r="M50" s="88" t="e">
        <v>#N/A</v>
      </c>
      <c r="N50" s="88" t="e">
        <v>#N/A</v>
      </c>
      <c r="O50" s="88" t="e">
        <v>#N/A</v>
      </c>
      <c r="P50" s="88" t="e">
        <v>#N/A</v>
      </c>
      <c r="Q50" s="88" t="e">
        <v>#N/A</v>
      </c>
      <c r="R50" s="88" t="e">
        <v>#N/A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 t="str">
        <f t="shared" si="2"/>
        <v/>
      </c>
      <c r="AR50" s="11" t="str">
        <f t="shared" si="3"/>
        <v/>
      </c>
      <c r="AS50" s="11" t="str">
        <f t="shared" si="4"/>
        <v/>
      </c>
      <c r="AT50" s="11" t="str">
        <f t="shared" si="5"/>
        <v/>
      </c>
      <c r="AU50" s="11" t="str">
        <f t="shared" si="6"/>
        <v/>
      </c>
      <c r="AV50" s="11" t="str">
        <f t="shared" si="7"/>
        <v/>
      </c>
      <c r="AW50" s="11" t="str">
        <f t="shared" si="8"/>
        <v/>
      </c>
      <c r="AX50" s="11" t="str">
        <f t="shared" si="9"/>
        <v/>
      </c>
      <c r="AY50" s="11" t="str">
        <f t="shared" si="10"/>
        <v/>
      </c>
      <c r="AZ50" s="11" t="str">
        <f t="shared" si="11"/>
        <v/>
      </c>
      <c r="BA50" s="11" t="str">
        <f t="shared" si="12"/>
        <v/>
      </c>
      <c r="BB50" s="11" t="str">
        <f t="shared" si="13"/>
        <v/>
      </c>
      <c r="BC50" s="11" t="str">
        <f t="shared" si="14"/>
        <v/>
      </c>
      <c r="BD50" s="11" t="str">
        <f t="shared" si="15"/>
        <v/>
      </c>
      <c r="BE50" s="11" t="str">
        <f t="shared" si="16"/>
        <v/>
      </c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</row>
    <row r="51" spans="1:259" s="86" customFormat="1" ht="11.85" customHeight="1">
      <c r="A51" s="11" t="str">
        <f t="shared" si="0"/>
        <v/>
      </c>
      <c r="B51" s="31">
        <f t="shared" si="1"/>
        <v>0.70000000000000007</v>
      </c>
      <c r="C51" s="88" t="e">
        <v>#N/A</v>
      </c>
      <c r="D51" s="11" t="str">
        <v/>
      </c>
      <c r="E51" s="11" t="str">
        <v/>
      </c>
      <c r="F51" s="11" t="str">
        <v/>
      </c>
      <c r="G51" s="88" t="e">
        <v>#N/A</v>
      </c>
      <c r="H51" s="88" t="e">
        <v>#N/A</v>
      </c>
      <c r="I51" s="88" t="e">
        <v>#N/A</v>
      </c>
      <c r="J51" s="88" t="e">
        <v>#N/A</v>
      </c>
      <c r="K51" s="88" t="e">
        <v>#N/A</v>
      </c>
      <c r="L51" s="88" t="e">
        <v>#N/A</v>
      </c>
      <c r="M51" s="88" t="e">
        <v>#N/A</v>
      </c>
      <c r="N51" s="88" t="e">
        <v>#N/A</v>
      </c>
      <c r="O51" s="88" t="e">
        <v>#N/A</v>
      </c>
      <c r="P51" s="88" t="e">
        <v>#N/A</v>
      </c>
      <c r="Q51" s="88" t="e">
        <v>#N/A</v>
      </c>
      <c r="R51" s="88" t="e">
        <v>#N/A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 t="str">
        <f t="shared" si="2"/>
        <v/>
      </c>
      <c r="AR51" s="11" t="str">
        <f t="shared" si="3"/>
        <v/>
      </c>
      <c r="AS51" s="11" t="str">
        <f t="shared" si="4"/>
        <v/>
      </c>
      <c r="AT51" s="11" t="str">
        <f t="shared" si="5"/>
        <v/>
      </c>
      <c r="AU51" s="11" t="str">
        <f t="shared" si="6"/>
        <v/>
      </c>
      <c r="AV51" s="11" t="str">
        <f t="shared" si="7"/>
        <v/>
      </c>
      <c r="AW51" s="11" t="str">
        <f t="shared" si="8"/>
        <v/>
      </c>
      <c r="AX51" s="11" t="str">
        <f t="shared" si="9"/>
        <v/>
      </c>
      <c r="AY51" s="11" t="str">
        <f t="shared" si="10"/>
        <v/>
      </c>
      <c r="AZ51" s="11" t="str">
        <f t="shared" si="11"/>
        <v/>
      </c>
      <c r="BA51" s="11" t="str">
        <f t="shared" si="12"/>
        <v/>
      </c>
      <c r="BB51" s="11" t="str">
        <f t="shared" si="13"/>
        <v/>
      </c>
      <c r="BC51" s="11" t="str">
        <f t="shared" si="14"/>
        <v/>
      </c>
      <c r="BD51" s="11" t="str">
        <f t="shared" si="15"/>
        <v/>
      </c>
      <c r="BE51" s="11" t="str">
        <f t="shared" si="16"/>
        <v/>
      </c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</row>
    <row r="52" spans="1:259" s="86" customFormat="1" ht="11.85" customHeight="1">
      <c r="A52" s="11" t="str">
        <f t="shared" si="0"/>
        <v/>
      </c>
      <c r="B52" s="31">
        <f t="shared" si="1"/>
        <v>0.8</v>
      </c>
      <c r="C52" s="88" t="e">
        <v>#N/A</v>
      </c>
      <c r="D52" s="11" t="str">
        <v/>
      </c>
      <c r="E52" s="11" t="str">
        <v/>
      </c>
      <c r="F52" s="11" t="str">
        <v/>
      </c>
      <c r="G52" s="88" t="e">
        <v>#N/A</v>
      </c>
      <c r="H52" s="88" t="e">
        <v>#N/A</v>
      </c>
      <c r="I52" s="88" t="e">
        <v>#N/A</v>
      </c>
      <c r="J52" s="88" t="e">
        <v>#N/A</v>
      </c>
      <c r="K52" s="88" t="e">
        <v>#N/A</v>
      </c>
      <c r="L52" s="88" t="e">
        <v>#N/A</v>
      </c>
      <c r="M52" s="88" t="e">
        <v>#N/A</v>
      </c>
      <c r="N52" s="88" t="e">
        <v>#N/A</v>
      </c>
      <c r="O52" s="88" t="e">
        <v>#N/A</v>
      </c>
      <c r="P52" s="88" t="e">
        <v>#N/A</v>
      </c>
      <c r="Q52" s="88" t="e">
        <v>#N/A</v>
      </c>
      <c r="R52" s="88" t="e">
        <v>#N/A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 t="str">
        <f t="shared" si="2"/>
        <v/>
      </c>
      <c r="AR52" s="11" t="str">
        <f t="shared" si="3"/>
        <v/>
      </c>
      <c r="AS52" s="11" t="str">
        <f t="shared" si="4"/>
        <v/>
      </c>
      <c r="AT52" s="11" t="str">
        <f t="shared" si="5"/>
        <v/>
      </c>
      <c r="AU52" s="11" t="str">
        <f t="shared" si="6"/>
        <v/>
      </c>
      <c r="AV52" s="11" t="str">
        <f t="shared" si="7"/>
        <v/>
      </c>
      <c r="AW52" s="11" t="str">
        <f t="shared" si="8"/>
        <v/>
      </c>
      <c r="AX52" s="11" t="str">
        <f t="shared" si="9"/>
        <v/>
      </c>
      <c r="AY52" s="11" t="str">
        <f t="shared" si="10"/>
        <v/>
      </c>
      <c r="AZ52" s="11" t="str">
        <f t="shared" si="11"/>
        <v/>
      </c>
      <c r="BA52" s="11" t="str">
        <f t="shared" si="12"/>
        <v/>
      </c>
      <c r="BB52" s="11" t="str">
        <f t="shared" si="13"/>
        <v/>
      </c>
      <c r="BC52" s="11" t="str">
        <f t="shared" si="14"/>
        <v/>
      </c>
      <c r="BD52" s="11" t="str">
        <f t="shared" si="15"/>
        <v/>
      </c>
      <c r="BE52" s="11" t="str">
        <f t="shared" si="16"/>
        <v/>
      </c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</row>
    <row r="53" spans="1:259" s="86" customFormat="1" ht="11.85" customHeight="1">
      <c r="A53" s="11" t="str">
        <f t="shared" si="0"/>
        <v/>
      </c>
      <c r="B53" s="31">
        <f t="shared" si="1"/>
        <v>0.9</v>
      </c>
      <c r="C53" s="88" t="e">
        <v>#N/A</v>
      </c>
      <c r="D53" s="11" t="str">
        <v/>
      </c>
      <c r="E53" s="11" t="str">
        <v/>
      </c>
      <c r="F53" s="11" t="str">
        <v/>
      </c>
      <c r="G53" s="88" t="e">
        <v>#N/A</v>
      </c>
      <c r="H53" s="88" t="e">
        <v>#N/A</v>
      </c>
      <c r="I53" s="88" t="e">
        <v>#N/A</v>
      </c>
      <c r="J53" s="88" t="e">
        <v>#N/A</v>
      </c>
      <c r="K53" s="88" t="e">
        <v>#N/A</v>
      </c>
      <c r="L53" s="88" t="e">
        <v>#N/A</v>
      </c>
      <c r="M53" s="88" t="e">
        <v>#N/A</v>
      </c>
      <c r="N53" s="88" t="e">
        <v>#N/A</v>
      </c>
      <c r="O53" s="88" t="e">
        <v>#N/A</v>
      </c>
      <c r="P53" s="88" t="e">
        <v>#N/A</v>
      </c>
      <c r="Q53" s="88" t="e">
        <v>#N/A</v>
      </c>
      <c r="R53" s="88" t="e">
        <v>#N/A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 t="str">
        <f t="shared" si="2"/>
        <v/>
      </c>
      <c r="AR53" s="11" t="str">
        <f t="shared" si="3"/>
        <v/>
      </c>
      <c r="AS53" s="11" t="str">
        <f t="shared" si="4"/>
        <v/>
      </c>
      <c r="AT53" s="11" t="str">
        <f t="shared" si="5"/>
        <v/>
      </c>
      <c r="AU53" s="11" t="str">
        <f t="shared" si="6"/>
        <v/>
      </c>
      <c r="AV53" s="11" t="str">
        <f t="shared" si="7"/>
        <v/>
      </c>
      <c r="AW53" s="11" t="str">
        <f t="shared" si="8"/>
        <v/>
      </c>
      <c r="AX53" s="11" t="str">
        <f t="shared" si="9"/>
        <v/>
      </c>
      <c r="AY53" s="11" t="str">
        <f t="shared" si="10"/>
        <v/>
      </c>
      <c r="AZ53" s="11" t="str">
        <f t="shared" si="11"/>
        <v/>
      </c>
      <c r="BA53" s="11" t="str">
        <f t="shared" si="12"/>
        <v/>
      </c>
      <c r="BB53" s="11" t="str">
        <f t="shared" si="13"/>
        <v/>
      </c>
      <c r="BC53" s="11" t="str">
        <f t="shared" si="14"/>
        <v/>
      </c>
      <c r="BD53" s="11" t="str">
        <f t="shared" si="15"/>
        <v/>
      </c>
      <c r="BE53" s="11" t="str">
        <f t="shared" si="16"/>
        <v/>
      </c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</row>
    <row r="54" spans="1:259" s="86" customFormat="1" ht="11.85" customHeight="1">
      <c r="A54" s="11" t="str">
        <f t="shared" si="0"/>
        <v/>
      </c>
      <c r="B54" s="31">
        <f t="shared" si="1"/>
        <v>1</v>
      </c>
      <c r="C54" s="88" t="e">
        <v>#N/A</v>
      </c>
      <c r="D54" s="11" t="str">
        <v/>
      </c>
      <c r="E54" s="11" t="str">
        <v/>
      </c>
      <c r="F54" s="11" t="str">
        <v/>
      </c>
      <c r="G54" s="88" t="e">
        <v>#N/A</v>
      </c>
      <c r="H54" s="88" t="e">
        <v>#N/A</v>
      </c>
      <c r="I54" s="88" t="e">
        <v>#N/A</v>
      </c>
      <c r="J54" s="88" t="e">
        <v>#N/A</v>
      </c>
      <c r="K54" s="88" t="e">
        <v>#N/A</v>
      </c>
      <c r="L54" s="88" t="e">
        <v>#N/A</v>
      </c>
      <c r="M54" s="88" t="e">
        <v>#N/A</v>
      </c>
      <c r="N54" s="88" t="e">
        <v>#N/A</v>
      </c>
      <c r="O54" s="88" t="e">
        <v>#N/A</v>
      </c>
      <c r="P54" s="88" t="e">
        <v>#N/A</v>
      </c>
      <c r="Q54" s="88" t="e">
        <v>#N/A</v>
      </c>
      <c r="R54" s="88" t="e">
        <v>#N/A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 t="str">
        <f t="shared" si="2"/>
        <v/>
      </c>
      <c r="AR54" s="11" t="str">
        <f t="shared" si="3"/>
        <v/>
      </c>
      <c r="AS54" s="11" t="str">
        <f t="shared" si="4"/>
        <v/>
      </c>
      <c r="AT54" s="11" t="str">
        <f t="shared" si="5"/>
        <v/>
      </c>
      <c r="AU54" s="11" t="str">
        <f t="shared" si="6"/>
        <v/>
      </c>
      <c r="AV54" s="11" t="str">
        <f t="shared" si="7"/>
        <v/>
      </c>
      <c r="AW54" s="11" t="str">
        <f t="shared" si="8"/>
        <v/>
      </c>
      <c r="AX54" s="11" t="str">
        <f t="shared" si="9"/>
        <v/>
      </c>
      <c r="AY54" s="11" t="str">
        <f t="shared" si="10"/>
        <v/>
      </c>
      <c r="AZ54" s="11" t="str">
        <f t="shared" si="11"/>
        <v/>
      </c>
      <c r="BA54" s="11" t="str">
        <f t="shared" si="12"/>
        <v/>
      </c>
      <c r="BB54" s="11" t="str">
        <f t="shared" si="13"/>
        <v/>
      </c>
      <c r="BC54" s="11" t="str">
        <f t="shared" si="14"/>
        <v/>
      </c>
      <c r="BD54" s="11" t="str">
        <f t="shared" si="15"/>
        <v/>
      </c>
      <c r="BE54" s="11" t="str">
        <f t="shared" si="16"/>
        <v/>
      </c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</row>
    <row r="55" spans="1:259" s="86" customFormat="1" ht="11.85" customHeight="1">
      <c r="A55" s="11" t="str">
        <f t="shared" si="0"/>
        <v/>
      </c>
      <c r="B55" s="31">
        <f t="shared" si="1"/>
        <v>1.1000000000000001</v>
      </c>
      <c r="C55" s="88" t="e">
        <v>#N/A</v>
      </c>
      <c r="D55" s="11" t="str">
        <v/>
      </c>
      <c r="E55" s="11" t="str">
        <v/>
      </c>
      <c r="F55" s="11" t="str">
        <v/>
      </c>
      <c r="G55" s="88" t="e">
        <v>#N/A</v>
      </c>
      <c r="H55" s="88" t="e">
        <v>#N/A</v>
      </c>
      <c r="I55" s="88" t="e">
        <v>#N/A</v>
      </c>
      <c r="J55" s="88" t="e">
        <v>#N/A</v>
      </c>
      <c r="K55" s="88" t="e">
        <v>#N/A</v>
      </c>
      <c r="L55" s="88" t="e">
        <v>#N/A</v>
      </c>
      <c r="M55" s="88" t="e">
        <v>#N/A</v>
      </c>
      <c r="N55" s="88" t="e">
        <v>#N/A</v>
      </c>
      <c r="O55" s="88" t="e">
        <v>#N/A</v>
      </c>
      <c r="P55" s="88" t="e">
        <v>#N/A</v>
      </c>
      <c r="Q55" s="88" t="e">
        <v>#N/A</v>
      </c>
      <c r="R55" s="88" t="e">
        <v>#N/A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str">
        <f t="shared" si="2"/>
        <v/>
      </c>
      <c r="AR55" s="11" t="str">
        <f t="shared" si="3"/>
        <v/>
      </c>
      <c r="AS55" s="11" t="str">
        <f t="shared" si="4"/>
        <v/>
      </c>
      <c r="AT55" s="11" t="str">
        <f t="shared" si="5"/>
        <v/>
      </c>
      <c r="AU55" s="11" t="str">
        <f t="shared" si="6"/>
        <v/>
      </c>
      <c r="AV55" s="11" t="str">
        <f t="shared" si="7"/>
        <v/>
      </c>
      <c r="AW55" s="11" t="str">
        <f t="shared" si="8"/>
        <v/>
      </c>
      <c r="AX55" s="11" t="str">
        <f t="shared" si="9"/>
        <v/>
      </c>
      <c r="AY55" s="11" t="str">
        <f t="shared" si="10"/>
        <v/>
      </c>
      <c r="AZ55" s="11" t="str">
        <f t="shared" si="11"/>
        <v/>
      </c>
      <c r="BA55" s="11" t="str">
        <f t="shared" si="12"/>
        <v/>
      </c>
      <c r="BB55" s="11" t="str">
        <f t="shared" si="13"/>
        <v/>
      </c>
      <c r="BC55" s="11" t="str">
        <f t="shared" si="14"/>
        <v/>
      </c>
      <c r="BD55" s="11" t="str">
        <f t="shared" si="15"/>
        <v/>
      </c>
      <c r="BE55" s="11" t="str">
        <f t="shared" si="16"/>
        <v/>
      </c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</row>
    <row r="56" spans="1:259" s="86" customFormat="1" ht="11.85" customHeight="1">
      <c r="A56" s="11" t="str">
        <f t="shared" si="0"/>
        <v/>
      </c>
      <c r="B56" s="31">
        <f t="shared" si="1"/>
        <v>1.2000000000000002</v>
      </c>
      <c r="C56" s="88" t="e">
        <v>#N/A</v>
      </c>
      <c r="D56" s="11" t="str">
        <v/>
      </c>
      <c r="E56" s="11" t="str">
        <v/>
      </c>
      <c r="F56" s="11" t="str">
        <v/>
      </c>
      <c r="G56" s="88" t="e">
        <v>#N/A</v>
      </c>
      <c r="H56" s="88" t="e">
        <v>#N/A</v>
      </c>
      <c r="I56" s="88" t="e">
        <v>#N/A</v>
      </c>
      <c r="J56" s="88" t="e">
        <v>#N/A</v>
      </c>
      <c r="K56" s="88" t="e">
        <v>#N/A</v>
      </c>
      <c r="L56" s="88" t="e">
        <v>#N/A</v>
      </c>
      <c r="M56" s="88" t="e">
        <v>#N/A</v>
      </c>
      <c r="N56" s="88" t="e">
        <v>#N/A</v>
      </c>
      <c r="O56" s="88" t="e">
        <v>#N/A</v>
      </c>
      <c r="P56" s="88" t="e">
        <v>#N/A</v>
      </c>
      <c r="Q56" s="88" t="e">
        <v>#N/A</v>
      </c>
      <c r="R56" s="88" t="e">
        <v>#N/A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 t="str">
        <f t="shared" si="2"/>
        <v/>
      </c>
      <c r="AR56" s="11" t="str">
        <f t="shared" si="3"/>
        <v/>
      </c>
      <c r="AS56" s="11" t="str">
        <f t="shared" si="4"/>
        <v/>
      </c>
      <c r="AT56" s="11" t="str">
        <f t="shared" si="5"/>
        <v/>
      </c>
      <c r="AU56" s="11" t="str">
        <f t="shared" si="6"/>
        <v/>
      </c>
      <c r="AV56" s="11" t="str">
        <f t="shared" si="7"/>
        <v/>
      </c>
      <c r="AW56" s="11" t="str">
        <f t="shared" si="8"/>
        <v/>
      </c>
      <c r="AX56" s="11" t="str">
        <f t="shared" si="9"/>
        <v/>
      </c>
      <c r="AY56" s="11" t="str">
        <f t="shared" si="10"/>
        <v/>
      </c>
      <c r="AZ56" s="11" t="str">
        <f t="shared" si="11"/>
        <v/>
      </c>
      <c r="BA56" s="11" t="str">
        <f t="shared" si="12"/>
        <v/>
      </c>
      <c r="BB56" s="11" t="str">
        <f t="shared" si="13"/>
        <v/>
      </c>
      <c r="BC56" s="11" t="str">
        <f t="shared" si="14"/>
        <v/>
      </c>
      <c r="BD56" s="11" t="str">
        <f t="shared" si="15"/>
        <v/>
      </c>
      <c r="BE56" s="11" t="str">
        <f t="shared" si="16"/>
        <v/>
      </c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</row>
    <row r="57" spans="1:259" s="86" customFormat="1" ht="11.85" customHeight="1">
      <c r="A57" s="11" t="str">
        <f t="shared" si="0"/>
        <v/>
      </c>
      <c r="B57" s="31">
        <f t="shared" si="1"/>
        <v>1.3</v>
      </c>
      <c r="C57" s="88" t="e">
        <v>#N/A</v>
      </c>
      <c r="D57" s="11" t="str">
        <v/>
      </c>
      <c r="E57" s="11" t="str">
        <v/>
      </c>
      <c r="F57" s="11" t="str">
        <v/>
      </c>
      <c r="G57" s="88" t="e">
        <v>#N/A</v>
      </c>
      <c r="H57" s="88" t="e">
        <v>#N/A</v>
      </c>
      <c r="I57" s="88" t="e">
        <v>#N/A</v>
      </c>
      <c r="J57" s="88" t="e">
        <v>#N/A</v>
      </c>
      <c r="K57" s="88" t="e">
        <v>#N/A</v>
      </c>
      <c r="L57" s="88" t="e">
        <v>#N/A</v>
      </c>
      <c r="M57" s="88" t="e">
        <v>#N/A</v>
      </c>
      <c r="N57" s="88" t="e">
        <v>#N/A</v>
      </c>
      <c r="O57" s="88" t="e">
        <v>#N/A</v>
      </c>
      <c r="P57" s="88" t="e">
        <v>#N/A</v>
      </c>
      <c r="Q57" s="88" t="e">
        <v>#N/A</v>
      </c>
      <c r="R57" s="88" t="e">
        <v>#N/A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 t="str">
        <f t="shared" si="2"/>
        <v/>
      </c>
      <c r="AR57" s="11" t="str">
        <f t="shared" si="3"/>
        <v/>
      </c>
      <c r="AS57" s="11" t="str">
        <f t="shared" si="4"/>
        <v/>
      </c>
      <c r="AT57" s="11" t="str">
        <f t="shared" si="5"/>
        <v/>
      </c>
      <c r="AU57" s="11" t="str">
        <f t="shared" si="6"/>
        <v/>
      </c>
      <c r="AV57" s="11" t="str">
        <f t="shared" si="7"/>
        <v/>
      </c>
      <c r="AW57" s="11" t="str">
        <f t="shared" si="8"/>
        <v/>
      </c>
      <c r="AX57" s="11" t="str">
        <f t="shared" si="9"/>
        <v/>
      </c>
      <c r="AY57" s="11" t="str">
        <f t="shared" si="10"/>
        <v/>
      </c>
      <c r="AZ57" s="11" t="str">
        <f t="shared" si="11"/>
        <v/>
      </c>
      <c r="BA57" s="11" t="str">
        <f t="shared" si="12"/>
        <v/>
      </c>
      <c r="BB57" s="11" t="str">
        <f t="shared" si="13"/>
        <v/>
      </c>
      <c r="BC57" s="11" t="str">
        <f t="shared" si="14"/>
        <v/>
      </c>
      <c r="BD57" s="11" t="str">
        <f t="shared" si="15"/>
        <v/>
      </c>
      <c r="BE57" s="11" t="str">
        <f t="shared" si="16"/>
        <v/>
      </c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</row>
    <row r="58" spans="1:259" s="86" customFormat="1" ht="11.85" customHeight="1">
      <c r="A58" s="11" t="str">
        <f t="shared" si="0"/>
        <v/>
      </c>
      <c r="B58" s="31">
        <f t="shared" si="1"/>
        <v>1.4000000000000001</v>
      </c>
      <c r="C58" s="88" t="e">
        <v>#N/A</v>
      </c>
      <c r="D58" s="11" t="str">
        <v/>
      </c>
      <c r="E58" s="11" t="str">
        <v/>
      </c>
      <c r="F58" s="11" t="str">
        <v/>
      </c>
      <c r="G58" s="88" t="e">
        <v>#N/A</v>
      </c>
      <c r="H58" s="88" t="e">
        <v>#N/A</v>
      </c>
      <c r="I58" s="88" t="e">
        <v>#N/A</v>
      </c>
      <c r="J58" s="88" t="e">
        <v>#N/A</v>
      </c>
      <c r="K58" s="88" t="e">
        <v>#N/A</v>
      </c>
      <c r="L58" s="88" t="e">
        <v>#N/A</v>
      </c>
      <c r="M58" s="88" t="e">
        <v>#N/A</v>
      </c>
      <c r="N58" s="88" t="e">
        <v>#N/A</v>
      </c>
      <c r="O58" s="88" t="e">
        <v>#N/A</v>
      </c>
      <c r="P58" s="88" t="e">
        <v>#N/A</v>
      </c>
      <c r="Q58" s="88" t="e">
        <v>#N/A</v>
      </c>
      <c r="R58" s="88" t="e">
        <v>#N/A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 t="str">
        <f t="shared" si="2"/>
        <v/>
      </c>
      <c r="AR58" s="11" t="str">
        <f t="shared" si="3"/>
        <v/>
      </c>
      <c r="AS58" s="11" t="str">
        <f t="shared" si="4"/>
        <v/>
      </c>
      <c r="AT58" s="11" t="str">
        <f t="shared" si="5"/>
        <v/>
      </c>
      <c r="AU58" s="11" t="str">
        <f t="shared" si="6"/>
        <v/>
      </c>
      <c r="AV58" s="11" t="str">
        <f t="shared" si="7"/>
        <v/>
      </c>
      <c r="AW58" s="11" t="str">
        <f t="shared" si="8"/>
        <v/>
      </c>
      <c r="AX58" s="11" t="str">
        <f t="shared" si="9"/>
        <v/>
      </c>
      <c r="AY58" s="11" t="str">
        <f t="shared" si="10"/>
        <v/>
      </c>
      <c r="AZ58" s="11" t="str">
        <f t="shared" si="11"/>
        <v/>
      </c>
      <c r="BA58" s="11" t="str">
        <f t="shared" si="12"/>
        <v/>
      </c>
      <c r="BB58" s="11" t="str">
        <f t="shared" si="13"/>
        <v/>
      </c>
      <c r="BC58" s="11" t="str">
        <f t="shared" si="14"/>
        <v/>
      </c>
      <c r="BD58" s="11" t="str">
        <f t="shared" si="15"/>
        <v/>
      </c>
      <c r="BE58" s="11" t="str">
        <f t="shared" si="16"/>
        <v/>
      </c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</row>
    <row r="59" spans="1:259" s="86" customFormat="1" ht="11.85" customHeight="1">
      <c r="A59" s="11" t="str">
        <f t="shared" si="0"/>
        <v/>
      </c>
      <c r="B59" s="31">
        <f t="shared" si="1"/>
        <v>1.5</v>
      </c>
      <c r="C59" s="88" t="e">
        <v>#N/A</v>
      </c>
      <c r="D59" s="11" t="str">
        <v/>
      </c>
      <c r="E59" s="11" t="str">
        <v/>
      </c>
      <c r="F59" s="11" t="str">
        <v/>
      </c>
      <c r="G59" s="88" t="e">
        <v>#N/A</v>
      </c>
      <c r="H59" s="88" t="e">
        <v>#N/A</v>
      </c>
      <c r="I59" s="88" t="e">
        <v>#N/A</v>
      </c>
      <c r="J59" s="88" t="e">
        <v>#N/A</v>
      </c>
      <c r="K59" s="88" t="e">
        <v>#N/A</v>
      </c>
      <c r="L59" s="88" t="e">
        <v>#N/A</v>
      </c>
      <c r="M59" s="88" t="e">
        <v>#N/A</v>
      </c>
      <c r="N59" s="88" t="e">
        <v>#N/A</v>
      </c>
      <c r="O59" s="88" t="e">
        <v>#N/A</v>
      </c>
      <c r="P59" s="88" t="e">
        <v>#N/A</v>
      </c>
      <c r="Q59" s="88" t="e">
        <v>#N/A</v>
      </c>
      <c r="R59" s="88" t="e">
        <v>#N/A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 t="str">
        <f t="shared" si="2"/>
        <v/>
      </c>
      <c r="AR59" s="11" t="str">
        <f t="shared" si="3"/>
        <v/>
      </c>
      <c r="AS59" s="11" t="str">
        <f t="shared" si="4"/>
        <v/>
      </c>
      <c r="AT59" s="11" t="str">
        <f t="shared" si="5"/>
        <v/>
      </c>
      <c r="AU59" s="11" t="str">
        <f t="shared" si="6"/>
        <v/>
      </c>
      <c r="AV59" s="11" t="str">
        <f t="shared" si="7"/>
        <v/>
      </c>
      <c r="AW59" s="11" t="str">
        <f t="shared" si="8"/>
        <v/>
      </c>
      <c r="AX59" s="11" t="str">
        <f t="shared" si="9"/>
        <v/>
      </c>
      <c r="AY59" s="11" t="str">
        <f t="shared" si="10"/>
        <v/>
      </c>
      <c r="AZ59" s="11" t="str">
        <f t="shared" si="11"/>
        <v/>
      </c>
      <c r="BA59" s="11" t="str">
        <f t="shared" si="12"/>
        <v/>
      </c>
      <c r="BB59" s="11" t="str">
        <f t="shared" si="13"/>
        <v/>
      </c>
      <c r="BC59" s="11" t="str">
        <f t="shared" si="14"/>
        <v/>
      </c>
      <c r="BD59" s="11" t="str">
        <f t="shared" si="15"/>
        <v/>
      </c>
      <c r="BE59" s="11" t="str">
        <f t="shared" si="16"/>
        <v/>
      </c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</row>
    <row r="60" spans="1:259" s="86" customFormat="1" ht="11.85" customHeight="1">
      <c r="A60" s="11" t="str">
        <f t="shared" si="0"/>
        <v/>
      </c>
      <c r="B60" s="31">
        <f t="shared" si="1"/>
        <v>1.6</v>
      </c>
      <c r="C60" s="88" t="e">
        <v>#N/A</v>
      </c>
      <c r="D60" s="11" t="str">
        <v/>
      </c>
      <c r="E60" s="11" t="str">
        <v/>
      </c>
      <c r="F60" s="11" t="str">
        <v/>
      </c>
      <c r="G60" s="88" t="e">
        <v>#N/A</v>
      </c>
      <c r="H60" s="88" t="e">
        <v>#N/A</v>
      </c>
      <c r="I60" s="88" t="e">
        <v>#N/A</v>
      </c>
      <c r="J60" s="88" t="e">
        <v>#N/A</v>
      </c>
      <c r="K60" s="88" t="e">
        <v>#N/A</v>
      </c>
      <c r="L60" s="88" t="e">
        <v>#N/A</v>
      </c>
      <c r="M60" s="88" t="e">
        <v>#N/A</v>
      </c>
      <c r="N60" s="88" t="e">
        <v>#N/A</v>
      </c>
      <c r="O60" s="88" t="e">
        <v>#N/A</v>
      </c>
      <c r="P60" s="88" t="e">
        <v>#N/A</v>
      </c>
      <c r="Q60" s="88" t="e">
        <v>#N/A</v>
      </c>
      <c r="R60" s="88" t="e">
        <v>#N/A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 t="str">
        <f t="shared" si="2"/>
        <v/>
      </c>
      <c r="AR60" s="11" t="str">
        <f t="shared" si="3"/>
        <v/>
      </c>
      <c r="AS60" s="11" t="str">
        <f t="shared" si="4"/>
        <v/>
      </c>
      <c r="AT60" s="11" t="str">
        <f t="shared" si="5"/>
        <v/>
      </c>
      <c r="AU60" s="11" t="str">
        <f t="shared" si="6"/>
        <v/>
      </c>
      <c r="AV60" s="11" t="str">
        <f t="shared" si="7"/>
        <v/>
      </c>
      <c r="AW60" s="11" t="str">
        <f t="shared" si="8"/>
        <v/>
      </c>
      <c r="AX60" s="11" t="str">
        <f t="shared" si="9"/>
        <v/>
      </c>
      <c r="AY60" s="11" t="str">
        <f t="shared" si="10"/>
        <v/>
      </c>
      <c r="AZ60" s="11" t="str">
        <f t="shared" si="11"/>
        <v/>
      </c>
      <c r="BA60" s="11" t="str">
        <f t="shared" si="12"/>
        <v/>
      </c>
      <c r="BB60" s="11" t="str">
        <f t="shared" si="13"/>
        <v/>
      </c>
      <c r="BC60" s="11" t="str">
        <f t="shared" si="14"/>
        <v/>
      </c>
      <c r="BD60" s="11" t="str">
        <f t="shared" si="15"/>
        <v/>
      </c>
      <c r="BE60" s="11" t="str">
        <f t="shared" si="16"/>
        <v/>
      </c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</row>
    <row r="61" spans="1:259" s="86" customFormat="1" ht="11.85" customHeight="1">
      <c r="A61" s="11" t="str">
        <f t="shared" si="0"/>
        <v/>
      </c>
      <c r="B61" s="31">
        <f t="shared" si="1"/>
        <v>1.7000000000000002</v>
      </c>
      <c r="C61" s="88" t="e">
        <v>#N/A</v>
      </c>
      <c r="D61" s="11" t="str">
        <v/>
      </c>
      <c r="E61" s="11" t="str">
        <v/>
      </c>
      <c r="F61" s="11" t="str">
        <v/>
      </c>
      <c r="G61" s="88" t="e">
        <v>#N/A</v>
      </c>
      <c r="H61" s="88" t="e">
        <v>#N/A</v>
      </c>
      <c r="I61" s="88" t="e">
        <v>#N/A</v>
      </c>
      <c r="J61" s="88" t="e">
        <v>#N/A</v>
      </c>
      <c r="K61" s="88" t="e">
        <v>#N/A</v>
      </c>
      <c r="L61" s="88" t="e">
        <v>#N/A</v>
      </c>
      <c r="M61" s="88" t="e">
        <v>#N/A</v>
      </c>
      <c r="N61" s="88" t="e">
        <v>#N/A</v>
      </c>
      <c r="O61" s="88" t="e">
        <v>#N/A</v>
      </c>
      <c r="P61" s="88" t="e">
        <v>#N/A</v>
      </c>
      <c r="Q61" s="88" t="e">
        <v>#N/A</v>
      </c>
      <c r="R61" s="88" t="e">
        <v>#N/A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 t="str">
        <f t="shared" si="2"/>
        <v/>
      </c>
      <c r="AR61" s="11" t="str">
        <f t="shared" si="3"/>
        <v/>
      </c>
      <c r="AS61" s="11" t="str">
        <f t="shared" si="4"/>
        <v/>
      </c>
      <c r="AT61" s="11" t="str">
        <f t="shared" si="5"/>
        <v/>
      </c>
      <c r="AU61" s="11" t="str">
        <f t="shared" si="6"/>
        <v/>
      </c>
      <c r="AV61" s="11" t="str">
        <f t="shared" si="7"/>
        <v/>
      </c>
      <c r="AW61" s="11" t="str">
        <f t="shared" si="8"/>
        <v/>
      </c>
      <c r="AX61" s="11" t="str">
        <f t="shared" si="9"/>
        <v/>
      </c>
      <c r="AY61" s="11" t="str">
        <f t="shared" si="10"/>
        <v/>
      </c>
      <c r="AZ61" s="11" t="str">
        <f t="shared" si="11"/>
        <v/>
      </c>
      <c r="BA61" s="11" t="str">
        <f t="shared" si="12"/>
        <v/>
      </c>
      <c r="BB61" s="11" t="str">
        <f t="shared" si="13"/>
        <v/>
      </c>
      <c r="BC61" s="11" t="str">
        <f t="shared" si="14"/>
        <v/>
      </c>
      <c r="BD61" s="11" t="str">
        <f t="shared" si="15"/>
        <v/>
      </c>
      <c r="BE61" s="11" t="str">
        <f t="shared" si="16"/>
        <v/>
      </c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</row>
    <row r="62" spans="1:259" s="86" customFormat="1" ht="11.85" customHeight="1">
      <c r="A62" s="11" t="str">
        <f t="shared" si="0"/>
        <v/>
      </c>
      <c r="B62" s="31">
        <f t="shared" si="1"/>
        <v>1.8</v>
      </c>
      <c r="C62" s="88" t="e">
        <v>#N/A</v>
      </c>
      <c r="D62" s="11" t="str">
        <v/>
      </c>
      <c r="E62" s="11" t="str">
        <v/>
      </c>
      <c r="F62" s="11" t="str">
        <v/>
      </c>
      <c r="G62" s="88" t="e">
        <v>#N/A</v>
      </c>
      <c r="H62" s="88" t="e">
        <v>#N/A</v>
      </c>
      <c r="I62" s="88" t="e">
        <v>#N/A</v>
      </c>
      <c r="J62" s="88" t="e">
        <v>#N/A</v>
      </c>
      <c r="K62" s="88" t="e">
        <v>#N/A</v>
      </c>
      <c r="L62" s="88" t="e">
        <v>#N/A</v>
      </c>
      <c r="M62" s="88" t="e">
        <v>#N/A</v>
      </c>
      <c r="N62" s="88" t="e">
        <v>#N/A</v>
      </c>
      <c r="O62" s="88" t="e">
        <v>#N/A</v>
      </c>
      <c r="P62" s="88" t="e">
        <v>#N/A</v>
      </c>
      <c r="Q62" s="88" t="e">
        <v>#N/A</v>
      </c>
      <c r="R62" s="88" t="e">
        <v>#N/A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 t="str">
        <f t="shared" si="2"/>
        <v/>
      </c>
      <c r="AR62" s="11" t="str">
        <f t="shared" si="3"/>
        <v/>
      </c>
      <c r="AS62" s="11" t="str">
        <f t="shared" si="4"/>
        <v/>
      </c>
      <c r="AT62" s="11" t="str">
        <f t="shared" si="5"/>
        <v/>
      </c>
      <c r="AU62" s="11" t="str">
        <f t="shared" si="6"/>
        <v/>
      </c>
      <c r="AV62" s="11" t="str">
        <f t="shared" si="7"/>
        <v/>
      </c>
      <c r="AW62" s="11" t="str">
        <f t="shared" si="8"/>
        <v/>
      </c>
      <c r="AX62" s="11" t="str">
        <f t="shared" si="9"/>
        <v/>
      </c>
      <c r="AY62" s="11" t="str">
        <f t="shared" si="10"/>
        <v/>
      </c>
      <c r="AZ62" s="11" t="str">
        <f t="shared" si="11"/>
        <v/>
      </c>
      <c r="BA62" s="11" t="str">
        <f t="shared" si="12"/>
        <v/>
      </c>
      <c r="BB62" s="11" t="str">
        <f t="shared" si="13"/>
        <v/>
      </c>
      <c r="BC62" s="11" t="str">
        <f t="shared" si="14"/>
        <v/>
      </c>
      <c r="BD62" s="11" t="str">
        <f t="shared" si="15"/>
        <v/>
      </c>
      <c r="BE62" s="11" t="str">
        <f t="shared" si="16"/>
        <v/>
      </c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</row>
    <row r="63" spans="1:259" s="86" customFormat="1" ht="11.85" customHeight="1">
      <c r="A63" s="11" t="str">
        <f t="shared" si="0"/>
        <v/>
      </c>
      <c r="B63" s="31">
        <f t="shared" si="1"/>
        <v>1.9000000000000001</v>
      </c>
      <c r="C63" s="88" t="e">
        <v>#N/A</v>
      </c>
      <c r="D63" s="11" t="str">
        <v/>
      </c>
      <c r="E63" s="11" t="str">
        <v/>
      </c>
      <c r="F63" s="11" t="str">
        <v/>
      </c>
      <c r="G63" s="88" t="e">
        <v>#N/A</v>
      </c>
      <c r="H63" s="88" t="e">
        <v>#N/A</v>
      </c>
      <c r="I63" s="88" t="e">
        <v>#N/A</v>
      </c>
      <c r="J63" s="88" t="e">
        <v>#N/A</v>
      </c>
      <c r="K63" s="88" t="e">
        <v>#N/A</v>
      </c>
      <c r="L63" s="88" t="e">
        <v>#N/A</v>
      </c>
      <c r="M63" s="88" t="e">
        <v>#N/A</v>
      </c>
      <c r="N63" s="88" t="e">
        <v>#N/A</v>
      </c>
      <c r="O63" s="88" t="e">
        <v>#N/A</v>
      </c>
      <c r="P63" s="88" t="e">
        <v>#N/A</v>
      </c>
      <c r="Q63" s="88" t="e">
        <v>#N/A</v>
      </c>
      <c r="R63" s="88" t="e">
        <v>#N/A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 t="str">
        <f t="shared" si="2"/>
        <v/>
      </c>
      <c r="AR63" s="11" t="str">
        <f t="shared" si="3"/>
        <v/>
      </c>
      <c r="AS63" s="11" t="str">
        <f t="shared" si="4"/>
        <v/>
      </c>
      <c r="AT63" s="11" t="str">
        <f t="shared" si="5"/>
        <v/>
      </c>
      <c r="AU63" s="11" t="str">
        <f t="shared" si="6"/>
        <v/>
      </c>
      <c r="AV63" s="11" t="str">
        <f t="shared" si="7"/>
        <v/>
      </c>
      <c r="AW63" s="11" t="str">
        <f t="shared" si="8"/>
        <v/>
      </c>
      <c r="AX63" s="11" t="str">
        <f t="shared" si="9"/>
        <v/>
      </c>
      <c r="AY63" s="11" t="str">
        <f t="shared" si="10"/>
        <v/>
      </c>
      <c r="AZ63" s="11" t="str">
        <f t="shared" si="11"/>
        <v/>
      </c>
      <c r="BA63" s="11" t="str">
        <f t="shared" si="12"/>
        <v/>
      </c>
      <c r="BB63" s="11" t="str">
        <f t="shared" si="13"/>
        <v/>
      </c>
      <c r="BC63" s="11" t="str">
        <f t="shared" si="14"/>
        <v/>
      </c>
      <c r="BD63" s="11" t="str">
        <f t="shared" si="15"/>
        <v/>
      </c>
      <c r="BE63" s="11" t="str">
        <f t="shared" si="16"/>
        <v/>
      </c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</row>
    <row r="64" spans="1:259" s="86" customFormat="1" ht="11.85" customHeight="1">
      <c r="A64" s="11">
        <f t="shared" si="0"/>
        <v>2</v>
      </c>
      <c r="B64" s="31">
        <f t="shared" si="1"/>
        <v>2</v>
      </c>
      <c r="C64" s="88" t="e">
        <v>#N/A</v>
      </c>
      <c r="D64" s="11" t="str">
        <v/>
      </c>
      <c r="E64" s="11" t="str">
        <v/>
      </c>
      <c r="F64" s="11" t="str">
        <v/>
      </c>
      <c r="G64" s="88" t="e">
        <v>#N/A</v>
      </c>
      <c r="H64" s="88" t="e">
        <v>#N/A</v>
      </c>
      <c r="I64" s="88" t="e">
        <v>#N/A</v>
      </c>
      <c r="J64" s="88" t="e">
        <v>#N/A</v>
      </c>
      <c r="K64" s="88" t="e">
        <v>#N/A</v>
      </c>
      <c r="L64" s="88" t="e">
        <v>#N/A</v>
      </c>
      <c r="M64" s="88" t="e">
        <v>#N/A</v>
      </c>
      <c r="N64" s="88" t="e">
        <v>#N/A</v>
      </c>
      <c r="O64" s="88" t="e">
        <v>#N/A</v>
      </c>
      <c r="P64" s="88" t="e">
        <v>#N/A</v>
      </c>
      <c r="Q64" s="88" t="e">
        <v>#N/A</v>
      </c>
      <c r="R64" s="88" t="e">
        <v>#N/A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>
        <f t="shared" si="2"/>
        <v>2</v>
      </c>
      <c r="AR64" s="11" t="str">
        <f t="shared" si="3"/>
        <v/>
      </c>
      <c r="AS64" s="11" t="str">
        <f t="shared" si="4"/>
        <v/>
      </c>
      <c r="AT64" s="11" t="str">
        <f t="shared" si="5"/>
        <v/>
      </c>
      <c r="AU64" s="11" t="str">
        <f t="shared" si="6"/>
        <v/>
      </c>
      <c r="AV64" s="11" t="str">
        <f t="shared" si="7"/>
        <v/>
      </c>
      <c r="AW64" s="11" t="str">
        <f t="shared" si="8"/>
        <v/>
      </c>
      <c r="AX64" s="11" t="str">
        <f t="shared" si="9"/>
        <v/>
      </c>
      <c r="AY64" s="11" t="str">
        <f t="shared" si="10"/>
        <v/>
      </c>
      <c r="AZ64" s="11" t="str">
        <f t="shared" si="11"/>
        <v/>
      </c>
      <c r="BA64" s="11" t="str">
        <f t="shared" si="12"/>
        <v/>
      </c>
      <c r="BB64" s="11" t="str">
        <f t="shared" si="13"/>
        <v/>
      </c>
      <c r="BC64" s="11" t="str">
        <f t="shared" si="14"/>
        <v/>
      </c>
      <c r="BD64" s="11" t="str">
        <f t="shared" si="15"/>
        <v/>
      </c>
      <c r="BE64" s="11" t="str">
        <f t="shared" si="16"/>
        <v/>
      </c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</row>
    <row r="65" spans="1:259" s="86" customFormat="1" ht="11.85" customHeight="1">
      <c r="A65" s="11" t="str">
        <f t="shared" si="0"/>
        <v/>
      </c>
      <c r="B65" s="31">
        <f t="shared" si="1"/>
        <v>2.1</v>
      </c>
      <c r="C65" s="88" t="e">
        <v>#N/A</v>
      </c>
      <c r="D65" s="11" t="str">
        <v/>
      </c>
      <c r="E65" s="11" t="str">
        <v/>
      </c>
      <c r="F65" s="11" t="str">
        <v/>
      </c>
      <c r="G65" s="88" t="e">
        <v>#N/A</v>
      </c>
      <c r="H65" s="88" t="e">
        <v>#N/A</v>
      </c>
      <c r="I65" s="88" t="e">
        <v>#N/A</v>
      </c>
      <c r="J65" s="88" t="e">
        <v>#N/A</v>
      </c>
      <c r="K65" s="88" t="e">
        <v>#N/A</v>
      </c>
      <c r="L65" s="88" t="e">
        <v>#N/A</v>
      </c>
      <c r="M65" s="88" t="e">
        <v>#N/A</v>
      </c>
      <c r="N65" s="88" t="e">
        <v>#N/A</v>
      </c>
      <c r="O65" s="88" t="e">
        <v>#N/A</v>
      </c>
      <c r="P65" s="88" t="e">
        <v>#N/A</v>
      </c>
      <c r="Q65" s="88" t="e">
        <v>#N/A</v>
      </c>
      <c r="R65" s="88" t="e">
        <v>#N/A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 t="str">
        <f t="shared" si="2"/>
        <v/>
      </c>
      <c r="AR65" s="11" t="str">
        <f t="shared" si="3"/>
        <v/>
      </c>
      <c r="AS65" s="11" t="str">
        <f t="shared" si="4"/>
        <v/>
      </c>
      <c r="AT65" s="11" t="str">
        <f t="shared" si="5"/>
        <v/>
      </c>
      <c r="AU65" s="11" t="str">
        <f t="shared" si="6"/>
        <v/>
      </c>
      <c r="AV65" s="11" t="str">
        <f t="shared" si="7"/>
        <v/>
      </c>
      <c r="AW65" s="11" t="str">
        <f t="shared" si="8"/>
        <v/>
      </c>
      <c r="AX65" s="11" t="str">
        <f t="shared" si="9"/>
        <v/>
      </c>
      <c r="AY65" s="11" t="str">
        <f t="shared" si="10"/>
        <v/>
      </c>
      <c r="AZ65" s="11" t="str">
        <f t="shared" si="11"/>
        <v/>
      </c>
      <c r="BA65" s="11" t="str">
        <f t="shared" si="12"/>
        <v/>
      </c>
      <c r="BB65" s="11" t="str">
        <f t="shared" si="13"/>
        <v/>
      </c>
      <c r="BC65" s="11" t="str">
        <f t="shared" si="14"/>
        <v/>
      </c>
      <c r="BD65" s="11" t="str">
        <f t="shared" si="15"/>
        <v/>
      </c>
      <c r="BE65" s="11" t="str">
        <f t="shared" si="16"/>
        <v/>
      </c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</row>
    <row r="66" spans="1:259" s="86" customFormat="1" ht="11.85" customHeight="1">
      <c r="A66" s="11" t="str">
        <f t="shared" si="0"/>
        <v/>
      </c>
      <c r="B66" s="31">
        <f t="shared" si="1"/>
        <v>2.2000000000000002</v>
      </c>
      <c r="C66" s="88" t="e">
        <v>#N/A</v>
      </c>
      <c r="D66" s="11" t="str">
        <v/>
      </c>
      <c r="E66" s="11" t="str">
        <v/>
      </c>
      <c r="F66" s="11" t="str">
        <v/>
      </c>
      <c r="G66" s="88" t="e">
        <v>#N/A</v>
      </c>
      <c r="H66" s="88" t="e">
        <v>#N/A</v>
      </c>
      <c r="I66" s="88" t="e">
        <v>#N/A</v>
      </c>
      <c r="J66" s="88" t="e">
        <v>#N/A</v>
      </c>
      <c r="K66" s="88" t="e">
        <v>#N/A</v>
      </c>
      <c r="L66" s="88" t="e">
        <v>#N/A</v>
      </c>
      <c r="M66" s="88" t="e">
        <v>#N/A</v>
      </c>
      <c r="N66" s="88" t="e">
        <v>#N/A</v>
      </c>
      <c r="O66" s="88" t="e">
        <v>#N/A</v>
      </c>
      <c r="P66" s="88" t="e">
        <v>#N/A</v>
      </c>
      <c r="Q66" s="88" t="e">
        <v>#N/A</v>
      </c>
      <c r="R66" s="88" t="e">
        <v>#N/A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 t="str">
        <f t="shared" si="2"/>
        <v/>
      </c>
      <c r="AR66" s="11" t="str">
        <f t="shared" si="3"/>
        <v/>
      </c>
      <c r="AS66" s="11" t="str">
        <f t="shared" si="4"/>
        <v/>
      </c>
      <c r="AT66" s="11" t="str">
        <f t="shared" si="5"/>
        <v/>
      </c>
      <c r="AU66" s="11" t="str">
        <f t="shared" si="6"/>
        <v/>
      </c>
      <c r="AV66" s="11" t="str">
        <f t="shared" si="7"/>
        <v/>
      </c>
      <c r="AW66" s="11" t="str">
        <f t="shared" si="8"/>
        <v/>
      </c>
      <c r="AX66" s="11" t="str">
        <f t="shared" si="9"/>
        <v/>
      </c>
      <c r="AY66" s="11" t="str">
        <f t="shared" si="10"/>
        <v/>
      </c>
      <c r="AZ66" s="11" t="str">
        <f t="shared" si="11"/>
        <v/>
      </c>
      <c r="BA66" s="11" t="str">
        <f t="shared" si="12"/>
        <v/>
      </c>
      <c r="BB66" s="11" t="str">
        <f t="shared" si="13"/>
        <v/>
      </c>
      <c r="BC66" s="11" t="str">
        <f t="shared" si="14"/>
        <v/>
      </c>
      <c r="BD66" s="11" t="str">
        <f t="shared" si="15"/>
        <v/>
      </c>
      <c r="BE66" s="11" t="str">
        <f t="shared" si="16"/>
        <v/>
      </c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</row>
    <row r="67" spans="1:259" s="86" customFormat="1" ht="11.85" customHeight="1">
      <c r="A67" s="11" t="str">
        <f t="shared" si="0"/>
        <v/>
      </c>
      <c r="B67" s="31">
        <f t="shared" si="1"/>
        <v>2.3000000000000003</v>
      </c>
      <c r="C67" s="88" t="e">
        <v>#N/A</v>
      </c>
      <c r="D67" s="11" t="str">
        <v/>
      </c>
      <c r="E67" s="11" t="str">
        <v/>
      </c>
      <c r="F67" s="11" t="str">
        <v/>
      </c>
      <c r="G67" s="88" t="e">
        <v>#N/A</v>
      </c>
      <c r="H67" s="88" t="e">
        <v>#N/A</v>
      </c>
      <c r="I67" s="88" t="e">
        <v>#N/A</v>
      </c>
      <c r="J67" s="88" t="e">
        <v>#N/A</v>
      </c>
      <c r="K67" s="88" t="e">
        <v>#N/A</v>
      </c>
      <c r="L67" s="88" t="e">
        <v>#N/A</v>
      </c>
      <c r="M67" s="88" t="e">
        <v>#N/A</v>
      </c>
      <c r="N67" s="88" t="e">
        <v>#N/A</v>
      </c>
      <c r="O67" s="88" t="e">
        <v>#N/A</v>
      </c>
      <c r="P67" s="88" t="e">
        <v>#N/A</v>
      </c>
      <c r="Q67" s="88" t="e">
        <v>#N/A</v>
      </c>
      <c r="R67" s="88" t="e">
        <v>#N/A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 t="str">
        <f t="shared" si="2"/>
        <v/>
      </c>
      <c r="AR67" s="11" t="str">
        <f t="shared" si="3"/>
        <v/>
      </c>
      <c r="AS67" s="11" t="str">
        <f t="shared" si="4"/>
        <v/>
      </c>
      <c r="AT67" s="11" t="str">
        <f t="shared" si="5"/>
        <v/>
      </c>
      <c r="AU67" s="11" t="str">
        <f t="shared" si="6"/>
        <v/>
      </c>
      <c r="AV67" s="11" t="str">
        <f t="shared" si="7"/>
        <v/>
      </c>
      <c r="AW67" s="11" t="str">
        <f t="shared" si="8"/>
        <v/>
      </c>
      <c r="AX67" s="11" t="str">
        <f t="shared" si="9"/>
        <v/>
      </c>
      <c r="AY67" s="11" t="str">
        <f t="shared" si="10"/>
        <v/>
      </c>
      <c r="AZ67" s="11" t="str">
        <f t="shared" si="11"/>
        <v/>
      </c>
      <c r="BA67" s="11" t="str">
        <f t="shared" si="12"/>
        <v/>
      </c>
      <c r="BB67" s="11" t="str">
        <f t="shared" si="13"/>
        <v/>
      </c>
      <c r="BC67" s="11" t="str">
        <f t="shared" si="14"/>
        <v/>
      </c>
      <c r="BD67" s="11" t="str">
        <f t="shared" si="15"/>
        <v/>
      </c>
      <c r="BE67" s="11" t="str">
        <f t="shared" si="16"/>
        <v/>
      </c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</row>
    <row r="68" spans="1:259" s="86" customFormat="1" ht="11.85" customHeight="1">
      <c r="A68" s="11" t="str">
        <f t="shared" si="0"/>
        <v/>
      </c>
      <c r="B68" s="31">
        <f t="shared" si="1"/>
        <v>2.4000000000000004</v>
      </c>
      <c r="C68" s="88" t="e">
        <v>#N/A</v>
      </c>
      <c r="D68" s="11" t="str">
        <v/>
      </c>
      <c r="E68" s="11" t="str">
        <v/>
      </c>
      <c r="F68" s="11" t="str">
        <v/>
      </c>
      <c r="G68" s="88" t="e">
        <v>#N/A</v>
      </c>
      <c r="H68" s="88" t="e">
        <v>#N/A</v>
      </c>
      <c r="I68" s="88" t="e">
        <v>#N/A</v>
      </c>
      <c r="J68" s="88" t="e">
        <v>#N/A</v>
      </c>
      <c r="K68" s="88" t="e">
        <v>#N/A</v>
      </c>
      <c r="L68" s="88" t="e">
        <v>#N/A</v>
      </c>
      <c r="M68" s="88" t="e">
        <v>#N/A</v>
      </c>
      <c r="N68" s="88" t="e">
        <v>#N/A</v>
      </c>
      <c r="O68" s="88" t="e">
        <v>#N/A</v>
      </c>
      <c r="P68" s="88" t="e">
        <v>#N/A</v>
      </c>
      <c r="Q68" s="88" t="e">
        <v>#N/A</v>
      </c>
      <c r="R68" s="88" t="e">
        <v>#N/A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 t="str">
        <f t="shared" si="2"/>
        <v/>
      </c>
      <c r="AR68" s="11" t="str">
        <f t="shared" si="3"/>
        <v/>
      </c>
      <c r="AS68" s="11" t="str">
        <f t="shared" si="4"/>
        <v/>
      </c>
      <c r="AT68" s="11" t="str">
        <f t="shared" si="5"/>
        <v/>
      </c>
      <c r="AU68" s="11" t="str">
        <f t="shared" si="6"/>
        <v/>
      </c>
      <c r="AV68" s="11" t="str">
        <f t="shared" si="7"/>
        <v/>
      </c>
      <c r="AW68" s="11" t="str">
        <f t="shared" si="8"/>
        <v/>
      </c>
      <c r="AX68" s="11" t="str">
        <f t="shared" si="9"/>
        <v/>
      </c>
      <c r="AY68" s="11" t="str">
        <f t="shared" si="10"/>
        <v/>
      </c>
      <c r="AZ68" s="11" t="str">
        <f t="shared" si="11"/>
        <v/>
      </c>
      <c r="BA68" s="11" t="str">
        <f t="shared" si="12"/>
        <v/>
      </c>
      <c r="BB68" s="11" t="str">
        <f t="shared" si="13"/>
        <v/>
      </c>
      <c r="BC68" s="11" t="str">
        <f t="shared" si="14"/>
        <v/>
      </c>
      <c r="BD68" s="11" t="str">
        <f t="shared" si="15"/>
        <v/>
      </c>
      <c r="BE68" s="11" t="str">
        <f t="shared" si="16"/>
        <v/>
      </c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</row>
    <row r="69" spans="1:259" s="86" customFormat="1" ht="11.85" customHeight="1">
      <c r="A69" s="11" t="str">
        <f t="shared" si="0"/>
        <v/>
      </c>
      <c r="B69" s="31">
        <f t="shared" si="1"/>
        <v>2.5</v>
      </c>
      <c r="C69" s="88" t="e">
        <v>#N/A</v>
      </c>
      <c r="D69" s="11" t="str">
        <v/>
      </c>
      <c r="E69" s="11" t="str">
        <v/>
      </c>
      <c r="F69" s="11" t="str">
        <v/>
      </c>
      <c r="G69" s="88" t="e">
        <v>#N/A</v>
      </c>
      <c r="H69" s="88" t="e">
        <v>#N/A</v>
      </c>
      <c r="I69" s="88" t="e">
        <v>#N/A</v>
      </c>
      <c r="J69" s="88" t="e">
        <v>#N/A</v>
      </c>
      <c r="K69" s="88" t="e">
        <v>#N/A</v>
      </c>
      <c r="L69" s="88" t="e">
        <v>#N/A</v>
      </c>
      <c r="M69" s="88" t="e">
        <v>#N/A</v>
      </c>
      <c r="N69" s="88" t="e">
        <v>#N/A</v>
      </c>
      <c r="O69" s="88" t="e">
        <v>#N/A</v>
      </c>
      <c r="P69" s="88" t="e">
        <v>#N/A</v>
      </c>
      <c r="Q69" s="88" t="e">
        <v>#N/A</v>
      </c>
      <c r="R69" s="88" t="e">
        <v>#N/A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 t="str">
        <f t="shared" si="2"/>
        <v/>
      </c>
      <c r="AR69" s="11" t="str">
        <f t="shared" si="3"/>
        <v/>
      </c>
      <c r="AS69" s="11" t="str">
        <f t="shared" si="4"/>
        <v/>
      </c>
      <c r="AT69" s="11" t="str">
        <f t="shared" si="5"/>
        <v/>
      </c>
      <c r="AU69" s="11" t="str">
        <f t="shared" si="6"/>
        <v/>
      </c>
      <c r="AV69" s="11" t="str">
        <f t="shared" si="7"/>
        <v/>
      </c>
      <c r="AW69" s="11" t="str">
        <f t="shared" si="8"/>
        <v/>
      </c>
      <c r="AX69" s="11" t="str">
        <f t="shared" si="9"/>
        <v/>
      </c>
      <c r="AY69" s="11" t="str">
        <f t="shared" si="10"/>
        <v/>
      </c>
      <c r="AZ69" s="11" t="str">
        <f t="shared" si="11"/>
        <v/>
      </c>
      <c r="BA69" s="11" t="str">
        <f t="shared" si="12"/>
        <v/>
      </c>
      <c r="BB69" s="11" t="str">
        <f t="shared" si="13"/>
        <v/>
      </c>
      <c r="BC69" s="11" t="str">
        <f t="shared" si="14"/>
        <v/>
      </c>
      <c r="BD69" s="11" t="str">
        <f t="shared" si="15"/>
        <v/>
      </c>
      <c r="BE69" s="11" t="str">
        <f t="shared" si="16"/>
        <v/>
      </c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</row>
    <row r="70" spans="1:259" s="86" customFormat="1" ht="11.85" customHeight="1">
      <c r="A70" s="11" t="str">
        <f t="shared" si="0"/>
        <v/>
      </c>
      <c r="B70" s="31">
        <f t="shared" si="1"/>
        <v>2.6</v>
      </c>
      <c r="C70" s="88" t="e">
        <v>#N/A</v>
      </c>
      <c r="D70" s="11" t="str">
        <v/>
      </c>
      <c r="E70" s="11" t="str">
        <v/>
      </c>
      <c r="F70" s="11" t="str">
        <v/>
      </c>
      <c r="G70" s="88" t="e">
        <v>#N/A</v>
      </c>
      <c r="H70" s="88" t="e">
        <v>#N/A</v>
      </c>
      <c r="I70" s="88" t="e">
        <v>#N/A</v>
      </c>
      <c r="J70" s="88" t="e">
        <v>#N/A</v>
      </c>
      <c r="K70" s="88" t="e">
        <v>#N/A</v>
      </c>
      <c r="L70" s="88" t="e">
        <v>#N/A</v>
      </c>
      <c r="M70" s="88" t="e">
        <v>#N/A</v>
      </c>
      <c r="N70" s="88" t="e">
        <v>#N/A</v>
      </c>
      <c r="O70" s="88" t="e">
        <v>#N/A</v>
      </c>
      <c r="P70" s="88" t="e">
        <v>#N/A</v>
      </c>
      <c r="Q70" s="88" t="e">
        <v>#N/A</v>
      </c>
      <c r="R70" s="88" t="e">
        <v>#N/A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 t="str">
        <f t="shared" si="2"/>
        <v/>
      </c>
      <c r="AR70" s="11" t="str">
        <f t="shared" si="3"/>
        <v/>
      </c>
      <c r="AS70" s="11" t="str">
        <f t="shared" si="4"/>
        <v/>
      </c>
      <c r="AT70" s="11" t="str">
        <f t="shared" si="5"/>
        <v/>
      </c>
      <c r="AU70" s="11" t="str">
        <f t="shared" si="6"/>
        <v/>
      </c>
      <c r="AV70" s="11" t="str">
        <f t="shared" si="7"/>
        <v/>
      </c>
      <c r="AW70" s="11" t="str">
        <f t="shared" si="8"/>
        <v/>
      </c>
      <c r="AX70" s="11" t="str">
        <f t="shared" si="9"/>
        <v/>
      </c>
      <c r="AY70" s="11" t="str">
        <f t="shared" si="10"/>
        <v/>
      </c>
      <c r="AZ70" s="11" t="str">
        <f t="shared" si="11"/>
        <v/>
      </c>
      <c r="BA70" s="11" t="str">
        <f t="shared" si="12"/>
        <v/>
      </c>
      <c r="BB70" s="11" t="str">
        <f t="shared" si="13"/>
        <v/>
      </c>
      <c r="BC70" s="11" t="str">
        <f t="shared" si="14"/>
        <v/>
      </c>
      <c r="BD70" s="11" t="str">
        <f t="shared" si="15"/>
        <v/>
      </c>
      <c r="BE70" s="11" t="str">
        <f t="shared" si="16"/>
        <v/>
      </c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</row>
    <row r="71" spans="1:259" s="86" customFormat="1" ht="11.85" customHeight="1">
      <c r="A71" s="11" t="str">
        <f t="shared" si="0"/>
        <v/>
      </c>
      <c r="B71" s="31">
        <f t="shared" si="1"/>
        <v>2.7</v>
      </c>
      <c r="C71" s="88" t="e">
        <v>#N/A</v>
      </c>
      <c r="D71" s="11" t="str">
        <v/>
      </c>
      <c r="E71" s="11" t="str">
        <v/>
      </c>
      <c r="F71" s="11" t="str">
        <v/>
      </c>
      <c r="G71" s="88" t="e">
        <v>#N/A</v>
      </c>
      <c r="H71" s="88" t="e">
        <v>#N/A</v>
      </c>
      <c r="I71" s="88" t="e">
        <v>#N/A</v>
      </c>
      <c r="J71" s="88" t="e">
        <v>#N/A</v>
      </c>
      <c r="K71" s="88" t="e">
        <v>#N/A</v>
      </c>
      <c r="L71" s="88" t="e">
        <v>#N/A</v>
      </c>
      <c r="M71" s="88" t="e">
        <v>#N/A</v>
      </c>
      <c r="N71" s="88" t="e">
        <v>#N/A</v>
      </c>
      <c r="O71" s="88" t="e">
        <v>#N/A</v>
      </c>
      <c r="P71" s="88" t="e">
        <v>#N/A</v>
      </c>
      <c r="Q71" s="88" t="e">
        <v>#N/A</v>
      </c>
      <c r="R71" s="88" t="e">
        <v>#N/A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 t="str">
        <f t="shared" si="2"/>
        <v/>
      </c>
      <c r="AR71" s="11" t="str">
        <f t="shared" si="3"/>
        <v/>
      </c>
      <c r="AS71" s="11" t="str">
        <f t="shared" si="4"/>
        <v/>
      </c>
      <c r="AT71" s="11" t="str">
        <f t="shared" si="5"/>
        <v/>
      </c>
      <c r="AU71" s="11" t="str">
        <f t="shared" si="6"/>
        <v/>
      </c>
      <c r="AV71" s="11" t="str">
        <f t="shared" si="7"/>
        <v/>
      </c>
      <c r="AW71" s="11" t="str">
        <f t="shared" si="8"/>
        <v/>
      </c>
      <c r="AX71" s="11" t="str">
        <f t="shared" si="9"/>
        <v/>
      </c>
      <c r="AY71" s="11" t="str">
        <f t="shared" si="10"/>
        <v/>
      </c>
      <c r="AZ71" s="11" t="str">
        <f t="shared" si="11"/>
        <v/>
      </c>
      <c r="BA71" s="11" t="str">
        <f t="shared" si="12"/>
        <v/>
      </c>
      <c r="BB71" s="11" t="str">
        <f t="shared" si="13"/>
        <v/>
      </c>
      <c r="BC71" s="11" t="str">
        <f t="shared" si="14"/>
        <v/>
      </c>
      <c r="BD71" s="11" t="str">
        <f t="shared" si="15"/>
        <v/>
      </c>
      <c r="BE71" s="11" t="str">
        <f t="shared" si="16"/>
        <v/>
      </c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</row>
    <row r="72" spans="1:259" s="86" customFormat="1" ht="11.85" customHeight="1">
      <c r="A72" s="11" t="str">
        <f t="shared" si="0"/>
        <v/>
      </c>
      <c r="B72" s="31">
        <f t="shared" si="1"/>
        <v>2.8000000000000003</v>
      </c>
      <c r="C72" s="88" t="e">
        <v>#N/A</v>
      </c>
      <c r="D72" s="11" t="str">
        <v/>
      </c>
      <c r="E72" s="11" t="str">
        <v/>
      </c>
      <c r="F72" s="11" t="str">
        <v/>
      </c>
      <c r="G72" s="88" t="e">
        <v>#N/A</v>
      </c>
      <c r="H72" s="88" t="e">
        <v>#N/A</v>
      </c>
      <c r="I72" s="88" t="e">
        <v>#N/A</v>
      </c>
      <c r="J72" s="88" t="e">
        <v>#N/A</v>
      </c>
      <c r="K72" s="88" t="e">
        <v>#N/A</v>
      </c>
      <c r="L72" s="88" t="e">
        <v>#N/A</v>
      </c>
      <c r="M72" s="88" t="e">
        <v>#N/A</v>
      </c>
      <c r="N72" s="88" t="e">
        <v>#N/A</v>
      </c>
      <c r="O72" s="88" t="e">
        <v>#N/A</v>
      </c>
      <c r="P72" s="88" t="e">
        <v>#N/A</v>
      </c>
      <c r="Q72" s="88" t="e">
        <v>#N/A</v>
      </c>
      <c r="R72" s="88" t="e">
        <v>#N/A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 t="str">
        <f t="shared" si="2"/>
        <v/>
      </c>
      <c r="AR72" s="11" t="str">
        <f t="shared" si="3"/>
        <v/>
      </c>
      <c r="AS72" s="11" t="str">
        <f t="shared" si="4"/>
        <v/>
      </c>
      <c r="AT72" s="11" t="str">
        <f t="shared" si="5"/>
        <v/>
      </c>
      <c r="AU72" s="11" t="str">
        <f t="shared" si="6"/>
        <v/>
      </c>
      <c r="AV72" s="11" t="str">
        <f t="shared" si="7"/>
        <v/>
      </c>
      <c r="AW72" s="11" t="str">
        <f t="shared" si="8"/>
        <v/>
      </c>
      <c r="AX72" s="11" t="str">
        <f t="shared" si="9"/>
        <v/>
      </c>
      <c r="AY72" s="11" t="str">
        <f t="shared" si="10"/>
        <v/>
      </c>
      <c r="AZ72" s="11" t="str">
        <f t="shared" si="11"/>
        <v/>
      </c>
      <c r="BA72" s="11" t="str">
        <f t="shared" si="12"/>
        <v/>
      </c>
      <c r="BB72" s="11" t="str">
        <f t="shared" si="13"/>
        <v/>
      </c>
      <c r="BC72" s="11" t="str">
        <f t="shared" si="14"/>
        <v/>
      </c>
      <c r="BD72" s="11" t="str">
        <f t="shared" si="15"/>
        <v/>
      </c>
      <c r="BE72" s="11" t="str">
        <f t="shared" si="16"/>
        <v/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</row>
    <row r="73" spans="1:259" s="86" customFormat="1" ht="11.85" customHeight="1">
      <c r="A73" s="11" t="str">
        <f t="shared" si="0"/>
        <v/>
      </c>
      <c r="B73" s="31">
        <f t="shared" si="1"/>
        <v>2.9000000000000004</v>
      </c>
      <c r="C73" s="88" t="e">
        <v>#N/A</v>
      </c>
      <c r="D73" s="11" t="str">
        <v/>
      </c>
      <c r="E73" s="11" t="str">
        <v/>
      </c>
      <c r="F73" s="11" t="str">
        <v/>
      </c>
      <c r="G73" s="88" t="e">
        <v>#N/A</v>
      </c>
      <c r="H73" s="88" t="e">
        <v>#N/A</v>
      </c>
      <c r="I73" s="88" t="e">
        <v>#N/A</v>
      </c>
      <c r="J73" s="88" t="e">
        <v>#N/A</v>
      </c>
      <c r="K73" s="88" t="e">
        <v>#N/A</v>
      </c>
      <c r="L73" s="88" t="e">
        <v>#N/A</v>
      </c>
      <c r="M73" s="88" t="e">
        <v>#N/A</v>
      </c>
      <c r="N73" s="88" t="e">
        <v>#N/A</v>
      </c>
      <c r="O73" s="88" t="e">
        <v>#N/A</v>
      </c>
      <c r="P73" s="88" t="e">
        <v>#N/A</v>
      </c>
      <c r="Q73" s="88" t="e">
        <v>#N/A</v>
      </c>
      <c r="R73" s="88" t="e">
        <v>#N/A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 t="str">
        <f t="shared" si="2"/>
        <v/>
      </c>
      <c r="AR73" s="11" t="str">
        <f t="shared" si="3"/>
        <v/>
      </c>
      <c r="AS73" s="11" t="str">
        <f t="shared" si="4"/>
        <v/>
      </c>
      <c r="AT73" s="11" t="str">
        <f t="shared" si="5"/>
        <v/>
      </c>
      <c r="AU73" s="11" t="str">
        <f t="shared" si="6"/>
        <v/>
      </c>
      <c r="AV73" s="11" t="str">
        <f t="shared" si="7"/>
        <v/>
      </c>
      <c r="AW73" s="11" t="str">
        <f t="shared" si="8"/>
        <v/>
      </c>
      <c r="AX73" s="11" t="str">
        <f t="shared" si="9"/>
        <v/>
      </c>
      <c r="AY73" s="11" t="str">
        <f t="shared" si="10"/>
        <v/>
      </c>
      <c r="AZ73" s="11" t="str">
        <f t="shared" si="11"/>
        <v/>
      </c>
      <c r="BA73" s="11" t="str">
        <f t="shared" si="12"/>
        <v/>
      </c>
      <c r="BB73" s="11" t="str">
        <f t="shared" si="13"/>
        <v/>
      </c>
      <c r="BC73" s="11" t="str">
        <f t="shared" si="14"/>
        <v/>
      </c>
      <c r="BD73" s="11" t="str">
        <f t="shared" si="15"/>
        <v/>
      </c>
      <c r="BE73" s="11" t="str">
        <f t="shared" si="16"/>
        <v/>
      </c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</row>
    <row r="74" spans="1:259" s="86" customFormat="1" ht="11.85" customHeight="1">
      <c r="A74" s="11" t="str">
        <f t="shared" si="0"/>
        <v/>
      </c>
      <c r="B74" s="31">
        <f t="shared" si="1"/>
        <v>3</v>
      </c>
      <c r="C74" s="88" t="e">
        <v>#N/A</v>
      </c>
      <c r="D74" s="11" t="str">
        <v/>
      </c>
      <c r="E74" s="11" t="str">
        <v/>
      </c>
      <c r="F74" s="11" t="str">
        <v/>
      </c>
      <c r="G74" s="88" t="e">
        <v>#N/A</v>
      </c>
      <c r="H74" s="88" t="e">
        <v>#N/A</v>
      </c>
      <c r="I74" s="88" t="e">
        <v>#N/A</v>
      </c>
      <c r="J74" s="88" t="e">
        <v>#N/A</v>
      </c>
      <c r="K74" s="88" t="e">
        <v>#N/A</v>
      </c>
      <c r="L74" s="88" t="e">
        <v>#N/A</v>
      </c>
      <c r="M74" s="88" t="e">
        <v>#N/A</v>
      </c>
      <c r="N74" s="88" t="e">
        <v>#N/A</v>
      </c>
      <c r="O74" s="88" t="e">
        <v>#N/A</v>
      </c>
      <c r="P74" s="88" t="e">
        <v>#N/A</v>
      </c>
      <c r="Q74" s="88" t="e">
        <v>#N/A</v>
      </c>
      <c r="R74" s="88" t="e">
        <v>#N/A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 t="str">
        <f t="shared" si="2"/>
        <v/>
      </c>
      <c r="AR74" s="11" t="str">
        <f t="shared" si="3"/>
        <v/>
      </c>
      <c r="AS74" s="11" t="str">
        <f t="shared" si="4"/>
        <v/>
      </c>
      <c r="AT74" s="11" t="str">
        <f t="shared" si="5"/>
        <v/>
      </c>
      <c r="AU74" s="11" t="str">
        <f t="shared" si="6"/>
        <v/>
      </c>
      <c r="AV74" s="11" t="str">
        <f t="shared" si="7"/>
        <v/>
      </c>
      <c r="AW74" s="11" t="str">
        <f t="shared" si="8"/>
        <v/>
      </c>
      <c r="AX74" s="11" t="str">
        <f t="shared" si="9"/>
        <v/>
      </c>
      <c r="AY74" s="11" t="str">
        <f t="shared" si="10"/>
        <v/>
      </c>
      <c r="AZ74" s="11" t="str">
        <f t="shared" si="11"/>
        <v/>
      </c>
      <c r="BA74" s="11" t="str">
        <f t="shared" si="12"/>
        <v/>
      </c>
      <c r="BB74" s="11" t="str">
        <f t="shared" si="13"/>
        <v/>
      </c>
      <c r="BC74" s="11" t="str">
        <f t="shared" si="14"/>
        <v/>
      </c>
      <c r="BD74" s="11" t="str">
        <f t="shared" si="15"/>
        <v/>
      </c>
      <c r="BE74" s="11" t="str">
        <f t="shared" si="16"/>
        <v/>
      </c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</row>
    <row r="75" spans="1:259" s="86" customFormat="1" ht="11.85" customHeight="1">
      <c r="A75" s="11" t="str">
        <f t="shared" si="0"/>
        <v/>
      </c>
      <c r="B75" s="31">
        <f t="shared" si="1"/>
        <v>3.1</v>
      </c>
      <c r="C75" s="88" t="e">
        <v>#N/A</v>
      </c>
      <c r="D75" s="11" t="str">
        <v/>
      </c>
      <c r="E75" s="11" t="str">
        <v/>
      </c>
      <c r="F75" s="11" t="str">
        <v/>
      </c>
      <c r="G75" s="88" t="e">
        <v>#N/A</v>
      </c>
      <c r="H75" s="88" t="e">
        <v>#N/A</v>
      </c>
      <c r="I75" s="88" t="e">
        <v>#N/A</v>
      </c>
      <c r="J75" s="88" t="e">
        <v>#N/A</v>
      </c>
      <c r="K75" s="88" t="e">
        <v>#N/A</v>
      </c>
      <c r="L75" s="88" t="e">
        <v>#N/A</v>
      </c>
      <c r="M75" s="88" t="e">
        <v>#N/A</v>
      </c>
      <c r="N75" s="88" t="e">
        <v>#N/A</v>
      </c>
      <c r="O75" s="88" t="e">
        <v>#N/A</v>
      </c>
      <c r="P75" s="88" t="e">
        <v>#N/A</v>
      </c>
      <c r="Q75" s="88" t="e">
        <v>#N/A</v>
      </c>
      <c r="R75" s="88" t="e">
        <v>#N/A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 t="str">
        <f t="shared" si="2"/>
        <v/>
      </c>
      <c r="AR75" s="11" t="str">
        <f t="shared" si="3"/>
        <v/>
      </c>
      <c r="AS75" s="11" t="str">
        <f t="shared" si="4"/>
        <v/>
      </c>
      <c r="AT75" s="11" t="str">
        <f t="shared" si="5"/>
        <v/>
      </c>
      <c r="AU75" s="11" t="str">
        <f t="shared" si="6"/>
        <v/>
      </c>
      <c r="AV75" s="11" t="str">
        <f t="shared" si="7"/>
        <v/>
      </c>
      <c r="AW75" s="11" t="str">
        <f t="shared" si="8"/>
        <v/>
      </c>
      <c r="AX75" s="11" t="str">
        <f t="shared" si="9"/>
        <v/>
      </c>
      <c r="AY75" s="11" t="str">
        <f t="shared" si="10"/>
        <v/>
      </c>
      <c r="AZ75" s="11" t="str">
        <f t="shared" si="11"/>
        <v/>
      </c>
      <c r="BA75" s="11" t="str">
        <f t="shared" si="12"/>
        <v/>
      </c>
      <c r="BB75" s="11" t="str">
        <f t="shared" si="13"/>
        <v/>
      </c>
      <c r="BC75" s="11" t="str">
        <f t="shared" si="14"/>
        <v/>
      </c>
      <c r="BD75" s="11" t="str">
        <f t="shared" si="15"/>
        <v/>
      </c>
      <c r="BE75" s="11" t="str">
        <f t="shared" si="16"/>
        <v/>
      </c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</row>
    <row r="76" spans="1:259" s="86" customFormat="1" ht="11.85" customHeight="1">
      <c r="A76" s="11" t="str">
        <f t="shared" si="0"/>
        <v/>
      </c>
      <c r="B76" s="31">
        <f t="shared" ref="B76:B107" si="17">IF(IF(OR($D$36,$D$35,$D$34),(ROW(A76)-ROW($A$44))*$E$29,"")&lt;=$E$30,IF(OR($D$36,$D$35,$D$34),(ROW(A76)-ROW($A$44))*$E$29,""),"")</f>
        <v>3.2</v>
      </c>
      <c r="C76" s="88" t="e">
        <v>#N/A</v>
      </c>
      <c r="D76" s="11" t="str">
        <v/>
      </c>
      <c r="E76" s="11" t="str">
        <v/>
      </c>
      <c r="F76" s="11" t="str">
        <v/>
      </c>
      <c r="G76" s="88" t="e">
        <v>#N/A</v>
      </c>
      <c r="H76" s="88" t="e">
        <v>#N/A</v>
      </c>
      <c r="I76" s="88" t="e">
        <v>#N/A</v>
      </c>
      <c r="J76" s="88" t="e">
        <v>#N/A</v>
      </c>
      <c r="K76" s="88" t="e">
        <v>#N/A</v>
      </c>
      <c r="L76" s="88" t="e">
        <v>#N/A</v>
      </c>
      <c r="M76" s="88" t="e">
        <v>#N/A</v>
      </c>
      <c r="N76" s="88" t="e">
        <v>#N/A</v>
      </c>
      <c r="O76" s="88" t="e">
        <v>#N/A</v>
      </c>
      <c r="P76" s="88" t="e">
        <v>#N/A</v>
      </c>
      <c r="Q76" s="88" t="e">
        <v>#N/A</v>
      </c>
      <c r="R76" s="88" t="e">
        <v>#N/A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 t="str">
        <f t="shared" si="2"/>
        <v/>
      </c>
      <c r="AR76" s="11" t="str">
        <f t="shared" si="3"/>
        <v/>
      </c>
      <c r="AS76" s="11" t="str">
        <f t="shared" si="4"/>
        <v/>
      </c>
      <c r="AT76" s="11" t="str">
        <f t="shared" si="5"/>
        <v/>
      </c>
      <c r="AU76" s="11" t="str">
        <f t="shared" si="6"/>
        <v/>
      </c>
      <c r="AV76" s="11" t="str">
        <f t="shared" si="7"/>
        <v/>
      </c>
      <c r="AW76" s="11" t="str">
        <f t="shared" si="8"/>
        <v/>
      </c>
      <c r="AX76" s="11" t="str">
        <f t="shared" si="9"/>
        <v/>
      </c>
      <c r="AY76" s="11" t="str">
        <f t="shared" si="10"/>
        <v/>
      </c>
      <c r="AZ76" s="11" t="str">
        <f t="shared" si="11"/>
        <v/>
      </c>
      <c r="BA76" s="11" t="str">
        <f t="shared" si="12"/>
        <v/>
      </c>
      <c r="BB76" s="11" t="str">
        <f t="shared" si="13"/>
        <v/>
      </c>
      <c r="BC76" s="11" t="str">
        <f t="shared" si="14"/>
        <v/>
      </c>
      <c r="BD76" s="11" t="str">
        <f t="shared" si="15"/>
        <v/>
      </c>
      <c r="BE76" s="11" t="str">
        <f t="shared" si="16"/>
        <v/>
      </c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</row>
    <row r="77" spans="1:259" s="86" customFormat="1" ht="11.85" customHeight="1">
      <c r="A77" s="11" t="str">
        <f t="shared" si="0"/>
        <v/>
      </c>
      <c r="B77" s="31">
        <f t="shared" si="17"/>
        <v>3.3000000000000003</v>
      </c>
      <c r="C77" s="88" t="e">
        <v>#N/A</v>
      </c>
      <c r="D77" s="11" t="str">
        <v/>
      </c>
      <c r="E77" s="11" t="str">
        <v/>
      </c>
      <c r="F77" s="11" t="str">
        <v/>
      </c>
      <c r="G77" s="88" t="e">
        <v>#N/A</v>
      </c>
      <c r="H77" s="88" t="e">
        <v>#N/A</v>
      </c>
      <c r="I77" s="88" t="e">
        <v>#N/A</v>
      </c>
      <c r="J77" s="88" t="e">
        <v>#N/A</v>
      </c>
      <c r="K77" s="88" t="e">
        <v>#N/A</v>
      </c>
      <c r="L77" s="88" t="e">
        <v>#N/A</v>
      </c>
      <c r="M77" s="88" t="e">
        <v>#N/A</v>
      </c>
      <c r="N77" s="88" t="e">
        <v>#N/A</v>
      </c>
      <c r="O77" s="88" t="e">
        <v>#N/A</v>
      </c>
      <c r="P77" s="88" t="e">
        <v>#N/A</v>
      </c>
      <c r="Q77" s="88" t="e">
        <v>#N/A</v>
      </c>
      <c r="R77" s="88" t="e">
        <v>#N/A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 t="str">
        <f t="shared" si="2"/>
        <v/>
      </c>
      <c r="AR77" s="11" t="str">
        <f t="shared" si="3"/>
        <v/>
      </c>
      <c r="AS77" s="11" t="str">
        <f t="shared" si="4"/>
        <v/>
      </c>
      <c r="AT77" s="11" t="str">
        <f t="shared" si="5"/>
        <v/>
      </c>
      <c r="AU77" s="11" t="str">
        <f t="shared" si="6"/>
        <v/>
      </c>
      <c r="AV77" s="11" t="str">
        <f t="shared" si="7"/>
        <v/>
      </c>
      <c r="AW77" s="11" t="str">
        <f t="shared" si="8"/>
        <v/>
      </c>
      <c r="AX77" s="11" t="str">
        <f t="shared" si="9"/>
        <v/>
      </c>
      <c r="AY77" s="11" t="str">
        <f t="shared" si="10"/>
        <v/>
      </c>
      <c r="AZ77" s="11" t="str">
        <f t="shared" si="11"/>
        <v/>
      </c>
      <c r="BA77" s="11" t="str">
        <f t="shared" si="12"/>
        <v/>
      </c>
      <c r="BB77" s="11" t="str">
        <f t="shared" si="13"/>
        <v/>
      </c>
      <c r="BC77" s="11" t="str">
        <f t="shared" si="14"/>
        <v/>
      </c>
      <c r="BD77" s="11" t="str">
        <f t="shared" si="15"/>
        <v/>
      </c>
      <c r="BE77" s="11" t="str">
        <f t="shared" si="16"/>
        <v/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</row>
    <row r="78" spans="1:259" s="86" customFormat="1" ht="11.85" customHeight="1">
      <c r="A78" s="11" t="str">
        <f t="shared" si="0"/>
        <v/>
      </c>
      <c r="B78" s="31">
        <f t="shared" si="17"/>
        <v>3.4000000000000004</v>
      </c>
      <c r="C78" s="88" t="e">
        <v>#N/A</v>
      </c>
      <c r="D78" s="11" t="str">
        <v/>
      </c>
      <c r="E78" s="11" t="str">
        <v/>
      </c>
      <c r="F78" s="11" t="str">
        <v/>
      </c>
      <c r="G78" s="88" t="e">
        <v>#N/A</v>
      </c>
      <c r="H78" s="88" t="e">
        <v>#N/A</v>
      </c>
      <c r="I78" s="88" t="e">
        <v>#N/A</v>
      </c>
      <c r="J78" s="88" t="e">
        <v>#N/A</v>
      </c>
      <c r="K78" s="88" t="e">
        <v>#N/A</v>
      </c>
      <c r="L78" s="88" t="e">
        <v>#N/A</v>
      </c>
      <c r="M78" s="88" t="e">
        <v>#N/A</v>
      </c>
      <c r="N78" s="88" t="e">
        <v>#N/A</v>
      </c>
      <c r="O78" s="88" t="e">
        <v>#N/A</v>
      </c>
      <c r="P78" s="88" t="e">
        <v>#N/A</v>
      </c>
      <c r="Q78" s="88" t="e">
        <v>#N/A</v>
      </c>
      <c r="R78" s="88" t="e">
        <v>#N/A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 t="str">
        <f t="shared" si="2"/>
        <v/>
      </c>
      <c r="AR78" s="11" t="str">
        <f t="shared" si="3"/>
        <v/>
      </c>
      <c r="AS78" s="11" t="str">
        <f t="shared" si="4"/>
        <v/>
      </c>
      <c r="AT78" s="11" t="str">
        <f t="shared" si="5"/>
        <v/>
      </c>
      <c r="AU78" s="11" t="str">
        <f t="shared" si="6"/>
        <v/>
      </c>
      <c r="AV78" s="11" t="str">
        <f t="shared" si="7"/>
        <v/>
      </c>
      <c r="AW78" s="11" t="str">
        <f t="shared" si="8"/>
        <v/>
      </c>
      <c r="AX78" s="11" t="str">
        <f t="shared" si="9"/>
        <v/>
      </c>
      <c r="AY78" s="11" t="str">
        <f t="shared" si="10"/>
        <v/>
      </c>
      <c r="AZ78" s="11" t="str">
        <f t="shared" si="11"/>
        <v/>
      </c>
      <c r="BA78" s="11" t="str">
        <f t="shared" si="12"/>
        <v/>
      </c>
      <c r="BB78" s="11" t="str">
        <f t="shared" si="13"/>
        <v/>
      </c>
      <c r="BC78" s="11" t="str">
        <f t="shared" si="14"/>
        <v/>
      </c>
      <c r="BD78" s="11" t="str">
        <f t="shared" si="15"/>
        <v/>
      </c>
      <c r="BE78" s="11" t="str">
        <f t="shared" si="16"/>
        <v/>
      </c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</row>
    <row r="79" spans="1:259" s="86" customFormat="1" ht="11.85" customHeight="1">
      <c r="A79" s="11" t="str">
        <f t="shared" si="0"/>
        <v/>
      </c>
      <c r="B79" s="31">
        <f t="shared" si="17"/>
        <v>3.5</v>
      </c>
      <c r="C79" s="88" t="e">
        <v>#N/A</v>
      </c>
      <c r="D79" s="11" t="str">
        <v/>
      </c>
      <c r="E79" s="11" t="str">
        <v/>
      </c>
      <c r="F79" s="11" t="str">
        <v/>
      </c>
      <c r="G79" s="88" t="e">
        <v>#N/A</v>
      </c>
      <c r="H79" s="88" t="e">
        <v>#N/A</v>
      </c>
      <c r="I79" s="88" t="e">
        <v>#N/A</v>
      </c>
      <c r="J79" s="88" t="e">
        <v>#N/A</v>
      </c>
      <c r="K79" s="88" t="e">
        <v>#N/A</v>
      </c>
      <c r="L79" s="88" t="e">
        <v>#N/A</v>
      </c>
      <c r="M79" s="88" t="e">
        <v>#N/A</v>
      </c>
      <c r="N79" s="88" t="e">
        <v>#N/A</v>
      </c>
      <c r="O79" s="88" t="e">
        <v>#N/A</v>
      </c>
      <c r="P79" s="88" t="e">
        <v>#N/A</v>
      </c>
      <c r="Q79" s="88" t="e">
        <v>#N/A</v>
      </c>
      <c r="R79" s="88" t="e">
        <v>#N/A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 t="str">
        <f t="shared" si="2"/>
        <v/>
      </c>
      <c r="AR79" s="11" t="str">
        <f t="shared" si="3"/>
        <v/>
      </c>
      <c r="AS79" s="11" t="str">
        <f t="shared" si="4"/>
        <v/>
      </c>
      <c r="AT79" s="11" t="str">
        <f t="shared" si="5"/>
        <v/>
      </c>
      <c r="AU79" s="11" t="str">
        <f t="shared" si="6"/>
        <v/>
      </c>
      <c r="AV79" s="11" t="str">
        <f t="shared" si="7"/>
        <v/>
      </c>
      <c r="AW79" s="11" t="str">
        <f t="shared" si="8"/>
        <v/>
      </c>
      <c r="AX79" s="11" t="str">
        <f t="shared" si="9"/>
        <v/>
      </c>
      <c r="AY79" s="11" t="str">
        <f t="shared" si="10"/>
        <v/>
      </c>
      <c r="AZ79" s="11" t="str">
        <f t="shared" si="11"/>
        <v/>
      </c>
      <c r="BA79" s="11" t="str">
        <f t="shared" si="12"/>
        <v/>
      </c>
      <c r="BB79" s="11" t="str">
        <f t="shared" si="13"/>
        <v/>
      </c>
      <c r="BC79" s="11" t="str">
        <f t="shared" si="14"/>
        <v/>
      </c>
      <c r="BD79" s="11" t="str">
        <f t="shared" si="15"/>
        <v/>
      </c>
      <c r="BE79" s="11" t="str">
        <f t="shared" si="16"/>
        <v/>
      </c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</row>
    <row r="80" spans="1:259" s="86" customFormat="1" ht="11.85" customHeight="1">
      <c r="A80" s="11" t="str">
        <f t="shared" si="0"/>
        <v/>
      </c>
      <c r="B80" s="31">
        <f t="shared" si="17"/>
        <v>3.6</v>
      </c>
      <c r="C80" s="88" t="e">
        <v>#N/A</v>
      </c>
      <c r="D80" s="11" t="str">
        <v/>
      </c>
      <c r="E80" s="11" t="str">
        <v/>
      </c>
      <c r="F80" s="11" t="str">
        <v/>
      </c>
      <c r="G80" s="88" t="e">
        <v>#N/A</v>
      </c>
      <c r="H80" s="88" t="e">
        <v>#N/A</v>
      </c>
      <c r="I80" s="88" t="e">
        <v>#N/A</v>
      </c>
      <c r="J80" s="88" t="e">
        <v>#N/A</v>
      </c>
      <c r="K80" s="88" t="e">
        <v>#N/A</v>
      </c>
      <c r="L80" s="88" t="e">
        <v>#N/A</v>
      </c>
      <c r="M80" s="88" t="e">
        <v>#N/A</v>
      </c>
      <c r="N80" s="88" t="e">
        <v>#N/A</v>
      </c>
      <c r="O80" s="88" t="e">
        <v>#N/A</v>
      </c>
      <c r="P80" s="88" t="e">
        <v>#N/A</v>
      </c>
      <c r="Q80" s="88" t="e">
        <v>#N/A</v>
      </c>
      <c r="R80" s="88" t="e">
        <v>#N/A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 t="str">
        <f t="shared" si="2"/>
        <v/>
      </c>
      <c r="AR80" s="11" t="str">
        <f t="shared" si="3"/>
        <v/>
      </c>
      <c r="AS80" s="11" t="str">
        <f t="shared" si="4"/>
        <v/>
      </c>
      <c r="AT80" s="11" t="str">
        <f t="shared" si="5"/>
        <v/>
      </c>
      <c r="AU80" s="11" t="str">
        <f t="shared" si="6"/>
        <v/>
      </c>
      <c r="AV80" s="11" t="str">
        <f t="shared" si="7"/>
        <v/>
      </c>
      <c r="AW80" s="11" t="str">
        <f t="shared" si="8"/>
        <v/>
      </c>
      <c r="AX80" s="11" t="str">
        <f t="shared" si="9"/>
        <v/>
      </c>
      <c r="AY80" s="11" t="str">
        <f t="shared" si="10"/>
        <v/>
      </c>
      <c r="AZ80" s="11" t="str">
        <f t="shared" si="11"/>
        <v/>
      </c>
      <c r="BA80" s="11" t="str">
        <f t="shared" si="12"/>
        <v/>
      </c>
      <c r="BB80" s="11" t="str">
        <f t="shared" si="13"/>
        <v/>
      </c>
      <c r="BC80" s="11" t="str">
        <f t="shared" si="14"/>
        <v/>
      </c>
      <c r="BD80" s="11" t="str">
        <f t="shared" si="15"/>
        <v/>
      </c>
      <c r="BE80" s="11" t="str">
        <f t="shared" si="16"/>
        <v/>
      </c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</row>
    <row r="81" spans="1:259" s="86" customFormat="1" ht="11.85" customHeight="1">
      <c r="A81" s="11" t="str">
        <f t="shared" si="0"/>
        <v/>
      </c>
      <c r="B81" s="31">
        <f t="shared" si="17"/>
        <v>3.7</v>
      </c>
      <c r="C81" s="88" t="e">
        <v>#N/A</v>
      </c>
      <c r="D81" s="11" t="str">
        <v/>
      </c>
      <c r="E81" s="11" t="str">
        <v/>
      </c>
      <c r="F81" s="11" t="str">
        <v/>
      </c>
      <c r="G81" s="88" t="e">
        <v>#N/A</v>
      </c>
      <c r="H81" s="88" t="e">
        <v>#N/A</v>
      </c>
      <c r="I81" s="88" t="e">
        <v>#N/A</v>
      </c>
      <c r="J81" s="88" t="e">
        <v>#N/A</v>
      </c>
      <c r="K81" s="88" t="e">
        <v>#N/A</v>
      </c>
      <c r="L81" s="88" t="e">
        <v>#N/A</v>
      </c>
      <c r="M81" s="88" t="e">
        <v>#N/A</v>
      </c>
      <c r="N81" s="88" t="e">
        <v>#N/A</v>
      </c>
      <c r="O81" s="88" t="e">
        <v>#N/A</v>
      </c>
      <c r="P81" s="88" t="e">
        <v>#N/A</v>
      </c>
      <c r="Q81" s="88" t="e">
        <v>#N/A</v>
      </c>
      <c r="R81" s="88" t="e">
        <v>#N/A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 t="str">
        <f t="shared" si="2"/>
        <v/>
      </c>
      <c r="AR81" s="11" t="str">
        <f t="shared" si="3"/>
        <v/>
      </c>
      <c r="AS81" s="11" t="str">
        <f t="shared" si="4"/>
        <v/>
      </c>
      <c r="AT81" s="11" t="str">
        <f t="shared" si="5"/>
        <v/>
      </c>
      <c r="AU81" s="11" t="str">
        <f t="shared" si="6"/>
        <v/>
      </c>
      <c r="AV81" s="11" t="str">
        <f t="shared" si="7"/>
        <v/>
      </c>
      <c r="AW81" s="11" t="str">
        <f t="shared" si="8"/>
        <v/>
      </c>
      <c r="AX81" s="11" t="str">
        <f t="shared" si="9"/>
        <v/>
      </c>
      <c r="AY81" s="11" t="str">
        <f t="shared" si="10"/>
        <v/>
      </c>
      <c r="AZ81" s="11" t="str">
        <f t="shared" si="11"/>
        <v/>
      </c>
      <c r="BA81" s="11" t="str">
        <f t="shared" si="12"/>
        <v/>
      </c>
      <c r="BB81" s="11" t="str">
        <f t="shared" si="13"/>
        <v/>
      </c>
      <c r="BC81" s="11" t="str">
        <f t="shared" si="14"/>
        <v/>
      </c>
      <c r="BD81" s="11" t="str">
        <f t="shared" si="15"/>
        <v/>
      </c>
      <c r="BE81" s="11" t="str">
        <f t="shared" si="16"/>
        <v/>
      </c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</row>
    <row r="82" spans="1:259" s="86" customFormat="1" ht="11.85" customHeight="1">
      <c r="A82" s="11" t="str">
        <f t="shared" si="0"/>
        <v/>
      </c>
      <c r="B82" s="31">
        <f t="shared" si="17"/>
        <v>3.8000000000000003</v>
      </c>
      <c r="C82" s="88" t="e">
        <v>#N/A</v>
      </c>
      <c r="D82" s="11" t="str">
        <v/>
      </c>
      <c r="E82" s="11" t="str">
        <v/>
      </c>
      <c r="F82" s="11" t="str">
        <v/>
      </c>
      <c r="G82" s="88" t="e">
        <v>#N/A</v>
      </c>
      <c r="H82" s="88" t="e">
        <v>#N/A</v>
      </c>
      <c r="I82" s="88" t="e">
        <v>#N/A</v>
      </c>
      <c r="J82" s="88" t="e">
        <v>#N/A</v>
      </c>
      <c r="K82" s="88" t="e">
        <v>#N/A</v>
      </c>
      <c r="L82" s="88" t="e">
        <v>#N/A</v>
      </c>
      <c r="M82" s="88" t="e">
        <v>#N/A</v>
      </c>
      <c r="N82" s="88" t="e">
        <v>#N/A</v>
      </c>
      <c r="O82" s="88" t="e">
        <v>#N/A</v>
      </c>
      <c r="P82" s="88" t="e">
        <v>#N/A</v>
      </c>
      <c r="Q82" s="88" t="e">
        <v>#N/A</v>
      </c>
      <c r="R82" s="88" t="e">
        <v>#N/A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 t="str">
        <f t="shared" si="2"/>
        <v/>
      </c>
      <c r="AR82" s="11" t="str">
        <f t="shared" si="3"/>
        <v/>
      </c>
      <c r="AS82" s="11" t="str">
        <f t="shared" si="4"/>
        <v/>
      </c>
      <c r="AT82" s="11" t="str">
        <f t="shared" si="5"/>
        <v/>
      </c>
      <c r="AU82" s="11" t="str">
        <f t="shared" si="6"/>
        <v/>
      </c>
      <c r="AV82" s="11" t="str">
        <f t="shared" si="7"/>
        <v/>
      </c>
      <c r="AW82" s="11" t="str">
        <f t="shared" si="8"/>
        <v/>
      </c>
      <c r="AX82" s="11" t="str">
        <f t="shared" si="9"/>
        <v/>
      </c>
      <c r="AY82" s="11" t="str">
        <f t="shared" si="10"/>
        <v/>
      </c>
      <c r="AZ82" s="11" t="str">
        <f t="shared" si="11"/>
        <v/>
      </c>
      <c r="BA82" s="11" t="str">
        <f t="shared" si="12"/>
        <v/>
      </c>
      <c r="BB82" s="11" t="str">
        <f t="shared" si="13"/>
        <v/>
      </c>
      <c r="BC82" s="11" t="str">
        <f t="shared" si="14"/>
        <v/>
      </c>
      <c r="BD82" s="11" t="str">
        <f t="shared" si="15"/>
        <v/>
      </c>
      <c r="BE82" s="11" t="str">
        <f t="shared" si="16"/>
        <v/>
      </c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</row>
    <row r="83" spans="1:259" s="86" customFormat="1" ht="11.85" customHeight="1">
      <c r="A83" s="11" t="str">
        <f t="shared" si="0"/>
        <v/>
      </c>
      <c r="B83" s="31">
        <f t="shared" si="17"/>
        <v>3.9000000000000004</v>
      </c>
      <c r="C83" s="88" t="e">
        <v>#N/A</v>
      </c>
      <c r="D83" s="11" t="str">
        <v/>
      </c>
      <c r="E83" s="11" t="str">
        <v/>
      </c>
      <c r="F83" s="11" t="str">
        <v/>
      </c>
      <c r="G83" s="88" t="e">
        <v>#N/A</v>
      </c>
      <c r="H83" s="88" t="e">
        <v>#N/A</v>
      </c>
      <c r="I83" s="88" t="e">
        <v>#N/A</v>
      </c>
      <c r="J83" s="88" t="e">
        <v>#N/A</v>
      </c>
      <c r="K83" s="88" t="e">
        <v>#N/A</v>
      </c>
      <c r="L83" s="88" t="e">
        <v>#N/A</v>
      </c>
      <c r="M83" s="88" t="e">
        <v>#N/A</v>
      </c>
      <c r="N83" s="88" t="e">
        <v>#N/A</v>
      </c>
      <c r="O83" s="88" t="e">
        <v>#N/A</v>
      </c>
      <c r="P83" s="88" t="e">
        <v>#N/A</v>
      </c>
      <c r="Q83" s="88" t="e">
        <v>#N/A</v>
      </c>
      <c r="R83" s="88" t="e">
        <v>#N/A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tr">
        <f t="shared" si="2"/>
        <v/>
      </c>
      <c r="AR83" s="11" t="str">
        <f t="shared" si="3"/>
        <v/>
      </c>
      <c r="AS83" s="11" t="str">
        <f t="shared" si="4"/>
        <v/>
      </c>
      <c r="AT83" s="11" t="str">
        <f t="shared" si="5"/>
        <v/>
      </c>
      <c r="AU83" s="11" t="str">
        <f t="shared" si="6"/>
        <v/>
      </c>
      <c r="AV83" s="11" t="str">
        <f t="shared" si="7"/>
        <v/>
      </c>
      <c r="AW83" s="11" t="str">
        <f t="shared" si="8"/>
        <v/>
      </c>
      <c r="AX83" s="11" t="str">
        <f t="shared" si="9"/>
        <v/>
      </c>
      <c r="AY83" s="11" t="str">
        <f t="shared" si="10"/>
        <v/>
      </c>
      <c r="AZ83" s="11" t="str">
        <f t="shared" si="11"/>
        <v/>
      </c>
      <c r="BA83" s="11" t="str">
        <f t="shared" si="12"/>
        <v/>
      </c>
      <c r="BB83" s="11" t="str">
        <f t="shared" si="13"/>
        <v/>
      </c>
      <c r="BC83" s="11" t="str">
        <f t="shared" si="14"/>
        <v/>
      </c>
      <c r="BD83" s="11" t="str">
        <f t="shared" si="15"/>
        <v/>
      </c>
      <c r="BE83" s="11" t="str">
        <f t="shared" si="16"/>
        <v/>
      </c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</row>
    <row r="84" spans="1:259" s="86" customFormat="1" ht="11.85" customHeight="1">
      <c r="A84" s="11">
        <f t="shared" si="0"/>
        <v>4</v>
      </c>
      <c r="B84" s="31">
        <f t="shared" si="17"/>
        <v>4</v>
      </c>
      <c r="C84" s="88" t="e">
        <v>#N/A</v>
      </c>
      <c r="D84" s="11" t="str">
        <v/>
      </c>
      <c r="E84" s="11" t="str">
        <v/>
      </c>
      <c r="F84" s="11" t="str">
        <v/>
      </c>
      <c r="G84" s="88" t="e">
        <v>#N/A</v>
      </c>
      <c r="H84" s="88" t="e">
        <v>#N/A</v>
      </c>
      <c r="I84" s="88" t="e">
        <v>#N/A</v>
      </c>
      <c r="J84" s="88" t="e">
        <v>#N/A</v>
      </c>
      <c r="K84" s="88" t="e">
        <v>#N/A</v>
      </c>
      <c r="L84" s="88" t="e">
        <v>#N/A</v>
      </c>
      <c r="M84" s="88" t="e">
        <v>#N/A</v>
      </c>
      <c r="N84" s="88" t="e">
        <v>#N/A</v>
      </c>
      <c r="O84" s="88" t="e">
        <v>#N/A</v>
      </c>
      <c r="P84" s="88" t="e">
        <v>#N/A</v>
      </c>
      <c r="Q84" s="88" t="e">
        <v>#N/A</v>
      </c>
      <c r="R84" s="88" t="e">
        <v>#N/A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>
        <f t="shared" si="2"/>
        <v>4</v>
      </c>
      <c r="AR84" s="11" t="str">
        <f t="shared" si="3"/>
        <v/>
      </c>
      <c r="AS84" s="11" t="str">
        <f t="shared" si="4"/>
        <v/>
      </c>
      <c r="AT84" s="11" t="str">
        <f t="shared" si="5"/>
        <v/>
      </c>
      <c r="AU84" s="11" t="str">
        <f t="shared" si="6"/>
        <v/>
      </c>
      <c r="AV84" s="11" t="str">
        <f t="shared" si="7"/>
        <v/>
      </c>
      <c r="AW84" s="11" t="str">
        <f t="shared" si="8"/>
        <v/>
      </c>
      <c r="AX84" s="11" t="str">
        <f t="shared" si="9"/>
        <v/>
      </c>
      <c r="AY84" s="11" t="str">
        <f t="shared" si="10"/>
        <v/>
      </c>
      <c r="AZ84" s="11" t="str">
        <f t="shared" si="11"/>
        <v/>
      </c>
      <c r="BA84" s="11" t="str">
        <f t="shared" si="12"/>
        <v/>
      </c>
      <c r="BB84" s="11" t="str">
        <f t="shared" si="13"/>
        <v/>
      </c>
      <c r="BC84" s="11" t="str">
        <f t="shared" si="14"/>
        <v/>
      </c>
      <c r="BD84" s="11" t="str">
        <f t="shared" si="15"/>
        <v/>
      </c>
      <c r="BE84" s="11" t="str">
        <f t="shared" si="16"/>
        <v/>
      </c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</row>
    <row r="85" spans="1:259" s="86" customFormat="1" ht="11.85" customHeight="1">
      <c r="A85" s="11" t="str">
        <f t="shared" si="0"/>
        <v/>
      </c>
      <c r="B85" s="31">
        <f t="shared" si="17"/>
        <v>4.1000000000000005</v>
      </c>
      <c r="C85" s="88" t="e">
        <v>#N/A</v>
      </c>
      <c r="D85" s="11" t="str">
        <v/>
      </c>
      <c r="E85" s="11" t="str">
        <v/>
      </c>
      <c r="F85" s="11" t="str">
        <v/>
      </c>
      <c r="G85" s="88" t="e">
        <v>#N/A</v>
      </c>
      <c r="H85" s="88" t="e">
        <v>#N/A</v>
      </c>
      <c r="I85" s="88" t="e">
        <v>#N/A</v>
      </c>
      <c r="J85" s="88" t="e">
        <v>#N/A</v>
      </c>
      <c r="K85" s="88" t="e">
        <v>#N/A</v>
      </c>
      <c r="L85" s="88" t="e">
        <v>#N/A</v>
      </c>
      <c r="M85" s="88" t="e">
        <v>#N/A</v>
      </c>
      <c r="N85" s="88" t="e">
        <v>#N/A</v>
      </c>
      <c r="O85" s="88" t="e">
        <v>#N/A</v>
      </c>
      <c r="P85" s="88" t="e">
        <v>#N/A</v>
      </c>
      <c r="Q85" s="88" t="e">
        <v>#N/A</v>
      </c>
      <c r="R85" s="88" t="e">
        <v>#N/A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tr">
        <f t="shared" si="2"/>
        <v/>
      </c>
      <c r="AR85" s="11" t="str">
        <f t="shared" si="3"/>
        <v/>
      </c>
      <c r="AS85" s="11" t="str">
        <f t="shared" si="4"/>
        <v/>
      </c>
      <c r="AT85" s="11" t="str">
        <f t="shared" si="5"/>
        <v/>
      </c>
      <c r="AU85" s="11" t="str">
        <f t="shared" si="6"/>
        <v/>
      </c>
      <c r="AV85" s="11" t="str">
        <f t="shared" si="7"/>
        <v/>
      </c>
      <c r="AW85" s="11" t="str">
        <f t="shared" si="8"/>
        <v/>
      </c>
      <c r="AX85" s="11" t="str">
        <f t="shared" si="9"/>
        <v/>
      </c>
      <c r="AY85" s="11" t="str">
        <f t="shared" si="10"/>
        <v/>
      </c>
      <c r="AZ85" s="11" t="str">
        <f t="shared" si="11"/>
        <v/>
      </c>
      <c r="BA85" s="11" t="str">
        <f t="shared" si="12"/>
        <v/>
      </c>
      <c r="BB85" s="11" t="str">
        <f t="shared" si="13"/>
        <v/>
      </c>
      <c r="BC85" s="11" t="str">
        <f t="shared" si="14"/>
        <v/>
      </c>
      <c r="BD85" s="11" t="str">
        <f t="shared" si="15"/>
        <v/>
      </c>
      <c r="BE85" s="11" t="str">
        <f t="shared" si="16"/>
        <v/>
      </c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</row>
    <row r="86" spans="1:259" s="86" customFormat="1" ht="11.85" customHeight="1">
      <c r="A86" s="11" t="str">
        <f t="shared" si="0"/>
        <v/>
      </c>
      <c r="B86" s="31">
        <f t="shared" si="17"/>
        <v>4.2</v>
      </c>
      <c r="C86" s="88" t="e">
        <v>#N/A</v>
      </c>
      <c r="D86" s="11" t="str">
        <v/>
      </c>
      <c r="E86" s="11" t="str">
        <v/>
      </c>
      <c r="F86" s="11" t="str">
        <v/>
      </c>
      <c r="G86" s="88" t="e">
        <v>#N/A</v>
      </c>
      <c r="H86" s="88" t="e">
        <v>#N/A</v>
      </c>
      <c r="I86" s="88" t="e">
        <v>#N/A</v>
      </c>
      <c r="J86" s="88" t="e">
        <v>#N/A</v>
      </c>
      <c r="K86" s="88" t="e">
        <v>#N/A</v>
      </c>
      <c r="L86" s="88" t="e">
        <v>#N/A</v>
      </c>
      <c r="M86" s="88" t="e">
        <v>#N/A</v>
      </c>
      <c r="N86" s="88" t="e">
        <v>#N/A</v>
      </c>
      <c r="O86" s="88" t="e">
        <v>#N/A</v>
      </c>
      <c r="P86" s="88" t="e">
        <v>#N/A</v>
      </c>
      <c r="Q86" s="88" t="e">
        <v>#N/A</v>
      </c>
      <c r="R86" s="88" t="e">
        <v>#N/A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 t="str">
        <f t="shared" si="2"/>
        <v/>
      </c>
      <c r="AR86" s="11" t="str">
        <f t="shared" si="3"/>
        <v/>
      </c>
      <c r="AS86" s="11" t="str">
        <f t="shared" si="4"/>
        <v/>
      </c>
      <c r="AT86" s="11" t="str">
        <f t="shared" si="5"/>
        <v/>
      </c>
      <c r="AU86" s="11" t="str">
        <f t="shared" si="6"/>
        <v/>
      </c>
      <c r="AV86" s="11" t="str">
        <f t="shared" si="7"/>
        <v/>
      </c>
      <c r="AW86" s="11" t="str">
        <f t="shared" si="8"/>
        <v/>
      </c>
      <c r="AX86" s="11" t="str">
        <f t="shared" si="9"/>
        <v/>
      </c>
      <c r="AY86" s="11" t="str">
        <f t="shared" si="10"/>
        <v/>
      </c>
      <c r="AZ86" s="11" t="str">
        <f t="shared" si="11"/>
        <v/>
      </c>
      <c r="BA86" s="11" t="str">
        <f t="shared" si="12"/>
        <v/>
      </c>
      <c r="BB86" s="11" t="str">
        <f t="shared" si="13"/>
        <v/>
      </c>
      <c r="BC86" s="11" t="str">
        <f t="shared" si="14"/>
        <v/>
      </c>
      <c r="BD86" s="11" t="str">
        <f t="shared" si="15"/>
        <v/>
      </c>
      <c r="BE86" s="11" t="str">
        <f t="shared" si="16"/>
        <v/>
      </c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</row>
    <row r="87" spans="1:259" s="86" customFormat="1" ht="11.85" customHeight="1">
      <c r="A87" s="11" t="str">
        <f t="shared" si="0"/>
        <v/>
      </c>
      <c r="B87" s="31">
        <f t="shared" si="17"/>
        <v>4.3</v>
      </c>
      <c r="C87" s="88" t="e">
        <v>#N/A</v>
      </c>
      <c r="D87" s="11" t="str">
        <v/>
      </c>
      <c r="E87" s="11" t="str">
        <v/>
      </c>
      <c r="F87" s="11" t="str">
        <v/>
      </c>
      <c r="G87" s="88" t="e">
        <v>#N/A</v>
      </c>
      <c r="H87" s="88" t="e">
        <v>#N/A</v>
      </c>
      <c r="I87" s="88" t="e">
        <v>#N/A</v>
      </c>
      <c r="J87" s="88" t="e">
        <v>#N/A</v>
      </c>
      <c r="K87" s="88" t="e">
        <v>#N/A</v>
      </c>
      <c r="L87" s="88" t="e">
        <v>#N/A</v>
      </c>
      <c r="M87" s="88" t="e">
        <v>#N/A</v>
      </c>
      <c r="N87" s="88" t="e">
        <v>#N/A</v>
      </c>
      <c r="O87" s="88" t="e">
        <v>#N/A</v>
      </c>
      <c r="P87" s="88" t="e">
        <v>#N/A</v>
      </c>
      <c r="Q87" s="88" t="e">
        <v>#N/A</v>
      </c>
      <c r="R87" s="88" t="e">
        <v>#N/A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 t="str">
        <f t="shared" si="2"/>
        <v/>
      </c>
      <c r="AR87" s="11" t="str">
        <f t="shared" si="3"/>
        <v/>
      </c>
      <c r="AS87" s="11" t="str">
        <f t="shared" si="4"/>
        <v/>
      </c>
      <c r="AT87" s="11" t="str">
        <f t="shared" si="5"/>
        <v/>
      </c>
      <c r="AU87" s="11" t="str">
        <f t="shared" si="6"/>
        <v/>
      </c>
      <c r="AV87" s="11" t="str">
        <f t="shared" si="7"/>
        <v/>
      </c>
      <c r="AW87" s="11" t="str">
        <f t="shared" si="8"/>
        <v/>
      </c>
      <c r="AX87" s="11" t="str">
        <f t="shared" si="9"/>
        <v/>
      </c>
      <c r="AY87" s="11" t="str">
        <f t="shared" si="10"/>
        <v/>
      </c>
      <c r="AZ87" s="11" t="str">
        <f t="shared" si="11"/>
        <v/>
      </c>
      <c r="BA87" s="11" t="str">
        <f t="shared" si="12"/>
        <v/>
      </c>
      <c r="BB87" s="11" t="str">
        <f t="shared" si="13"/>
        <v/>
      </c>
      <c r="BC87" s="11" t="str">
        <f t="shared" si="14"/>
        <v/>
      </c>
      <c r="BD87" s="11" t="str">
        <f t="shared" si="15"/>
        <v/>
      </c>
      <c r="BE87" s="11" t="str">
        <f t="shared" si="16"/>
        <v/>
      </c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</row>
    <row r="88" spans="1:259" s="86" customFormat="1" ht="11.85" customHeight="1">
      <c r="A88" s="11" t="str">
        <f t="shared" si="0"/>
        <v/>
      </c>
      <c r="B88" s="31">
        <f t="shared" si="17"/>
        <v>4.4000000000000004</v>
      </c>
      <c r="C88" s="88" t="e">
        <v>#N/A</v>
      </c>
      <c r="D88" s="11" t="str">
        <v/>
      </c>
      <c r="E88" s="11" t="str">
        <v/>
      </c>
      <c r="F88" s="11" t="str">
        <v/>
      </c>
      <c r="G88" s="88" t="e">
        <v>#N/A</v>
      </c>
      <c r="H88" s="88" t="e">
        <v>#N/A</v>
      </c>
      <c r="I88" s="88" t="e">
        <v>#N/A</v>
      </c>
      <c r="J88" s="88" t="e">
        <v>#N/A</v>
      </c>
      <c r="K88" s="88" t="e">
        <v>#N/A</v>
      </c>
      <c r="L88" s="88" t="e">
        <v>#N/A</v>
      </c>
      <c r="M88" s="88" t="e">
        <v>#N/A</v>
      </c>
      <c r="N88" s="88" t="e">
        <v>#N/A</v>
      </c>
      <c r="O88" s="88" t="e">
        <v>#N/A</v>
      </c>
      <c r="P88" s="88" t="e">
        <v>#N/A</v>
      </c>
      <c r="Q88" s="88" t="e">
        <v>#N/A</v>
      </c>
      <c r="R88" s="88" t="e">
        <v>#N/A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 t="str">
        <f t="shared" si="2"/>
        <v/>
      </c>
      <c r="AR88" s="11" t="str">
        <f t="shared" si="3"/>
        <v/>
      </c>
      <c r="AS88" s="11" t="str">
        <f t="shared" si="4"/>
        <v/>
      </c>
      <c r="AT88" s="11" t="str">
        <f t="shared" si="5"/>
        <v/>
      </c>
      <c r="AU88" s="11" t="str">
        <f t="shared" si="6"/>
        <v/>
      </c>
      <c r="AV88" s="11" t="str">
        <f t="shared" si="7"/>
        <v/>
      </c>
      <c r="AW88" s="11" t="str">
        <f t="shared" si="8"/>
        <v/>
      </c>
      <c r="AX88" s="11" t="str">
        <f t="shared" si="9"/>
        <v/>
      </c>
      <c r="AY88" s="11" t="str">
        <f t="shared" si="10"/>
        <v/>
      </c>
      <c r="AZ88" s="11" t="str">
        <f t="shared" si="11"/>
        <v/>
      </c>
      <c r="BA88" s="11" t="str">
        <f t="shared" si="12"/>
        <v/>
      </c>
      <c r="BB88" s="11" t="str">
        <f t="shared" si="13"/>
        <v/>
      </c>
      <c r="BC88" s="11" t="str">
        <f t="shared" si="14"/>
        <v/>
      </c>
      <c r="BD88" s="11" t="str">
        <f t="shared" si="15"/>
        <v/>
      </c>
      <c r="BE88" s="11" t="str">
        <f t="shared" si="16"/>
        <v/>
      </c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</row>
    <row r="89" spans="1:259" s="86" customFormat="1" ht="11.85" customHeight="1">
      <c r="A89" s="11" t="str">
        <f t="shared" si="0"/>
        <v/>
      </c>
      <c r="B89" s="31">
        <f t="shared" si="17"/>
        <v>4.5</v>
      </c>
      <c r="C89" s="88" t="e">
        <v>#N/A</v>
      </c>
      <c r="D89" s="11" t="str">
        <v/>
      </c>
      <c r="E89" s="11" t="str">
        <v/>
      </c>
      <c r="F89" s="11" t="str">
        <v/>
      </c>
      <c r="G89" s="88" t="e">
        <v>#N/A</v>
      </c>
      <c r="H89" s="88" t="e">
        <v>#N/A</v>
      </c>
      <c r="I89" s="88" t="e">
        <v>#N/A</v>
      </c>
      <c r="J89" s="88" t="e">
        <v>#N/A</v>
      </c>
      <c r="K89" s="88" t="e">
        <v>#N/A</v>
      </c>
      <c r="L89" s="88" t="e">
        <v>#N/A</v>
      </c>
      <c r="M89" s="88" t="e">
        <v>#N/A</v>
      </c>
      <c r="N89" s="88" t="e">
        <v>#N/A</v>
      </c>
      <c r="O89" s="88" t="e">
        <v>#N/A</v>
      </c>
      <c r="P89" s="88" t="e">
        <v>#N/A</v>
      </c>
      <c r="Q89" s="88" t="e">
        <v>#N/A</v>
      </c>
      <c r="R89" s="88" t="e">
        <v>#N/A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 t="str">
        <f t="shared" si="2"/>
        <v/>
      </c>
      <c r="AR89" s="11" t="str">
        <f t="shared" si="3"/>
        <v/>
      </c>
      <c r="AS89" s="11" t="str">
        <f t="shared" si="4"/>
        <v/>
      </c>
      <c r="AT89" s="11" t="str">
        <f t="shared" si="5"/>
        <v/>
      </c>
      <c r="AU89" s="11" t="str">
        <f t="shared" si="6"/>
        <v/>
      </c>
      <c r="AV89" s="11" t="str">
        <f t="shared" si="7"/>
        <v/>
      </c>
      <c r="AW89" s="11" t="str">
        <f t="shared" si="8"/>
        <v/>
      </c>
      <c r="AX89" s="11" t="str">
        <f t="shared" si="9"/>
        <v/>
      </c>
      <c r="AY89" s="11" t="str">
        <f t="shared" si="10"/>
        <v/>
      </c>
      <c r="AZ89" s="11" t="str">
        <f t="shared" si="11"/>
        <v/>
      </c>
      <c r="BA89" s="11" t="str">
        <f t="shared" si="12"/>
        <v/>
      </c>
      <c r="BB89" s="11" t="str">
        <f t="shared" si="13"/>
        <v/>
      </c>
      <c r="BC89" s="11" t="str">
        <f t="shared" si="14"/>
        <v/>
      </c>
      <c r="BD89" s="11" t="str">
        <f t="shared" si="15"/>
        <v/>
      </c>
      <c r="BE89" s="11" t="str">
        <f t="shared" si="16"/>
        <v/>
      </c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</row>
    <row r="90" spans="1:259" s="86" customFormat="1" ht="11.85" customHeight="1">
      <c r="A90" s="11" t="str">
        <f t="shared" si="0"/>
        <v/>
      </c>
      <c r="B90" s="31">
        <f t="shared" si="17"/>
        <v>4.6000000000000005</v>
      </c>
      <c r="C90" s="88" t="e">
        <v>#N/A</v>
      </c>
      <c r="D90" s="11" t="str">
        <v/>
      </c>
      <c r="E90" s="11" t="str">
        <v/>
      </c>
      <c r="F90" s="11" t="str">
        <v/>
      </c>
      <c r="G90" s="88" t="e">
        <v>#N/A</v>
      </c>
      <c r="H90" s="88" t="e">
        <v>#N/A</v>
      </c>
      <c r="I90" s="88" t="e">
        <v>#N/A</v>
      </c>
      <c r="J90" s="88" t="e">
        <v>#N/A</v>
      </c>
      <c r="K90" s="88" t="e">
        <v>#N/A</v>
      </c>
      <c r="L90" s="88" t="e">
        <v>#N/A</v>
      </c>
      <c r="M90" s="88" t="e">
        <v>#N/A</v>
      </c>
      <c r="N90" s="88" t="e">
        <v>#N/A</v>
      </c>
      <c r="O90" s="88" t="e">
        <v>#N/A</v>
      </c>
      <c r="P90" s="88" t="e">
        <v>#N/A</v>
      </c>
      <c r="Q90" s="88" t="e">
        <v>#N/A</v>
      </c>
      <c r="R90" s="88" t="e">
        <v>#N/A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 t="str">
        <f t="shared" si="2"/>
        <v/>
      </c>
      <c r="AR90" s="11" t="str">
        <f t="shared" si="3"/>
        <v/>
      </c>
      <c r="AS90" s="11" t="str">
        <f t="shared" si="4"/>
        <v/>
      </c>
      <c r="AT90" s="11" t="str">
        <f t="shared" si="5"/>
        <v/>
      </c>
      <c r="AU90" s="11" t="str">
        <f t="shared" si="6"/>
        <v/>
      </c>
      <c r="AV90" s="11" t="str">
        <f t="shared" si="7"/>
        <v/>
      </c>
      <c r="AW90" s="11" t="str">
        <f t="shared" si="8"/>
        <v/>
      </c>
      <c r="AX90" s="11" t="str">
        <f t="shared" si="9"/>
        <v/>
      </c>
      <c r="AY90" s="11" t="str">
        <f t="shared" si="10"/>
        <v/>
      </c>
      <c r="AZ90" s="11" t="str">
        <f t="shared" si="11"/>
        <v/>
      </c>
      <c r="BA90" s="11" t="str">
        <f t="shared" si="12"/>
        <v/>
      </c>
      <c r="BB90" s="11" t="str">
        <f t="shared" si="13"/>
        <v/>
      </c>
      <c r="BC90" s="11" t="str">
        <f t="shared" si="14"/>
        <v/>
      </c>
      <c r="BD90" s="11" t="str">
        <f t="shared" si="15"/>
        <v/>
      </c>
      <c r="BE90" s="11" t="str">
        <f t="shared" si="16"/>
        <v/>
      </c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</row>
    <row r="91" spans="1:259" s="86" customFormat="1" ht="11.85" customHeight="1">
      <c r="A91" s="11" t="str">
        <f t="shared" si="0"/>
        <v/>
      </c>
      <c r="B91" s="31">
        <f t="shared" si="17"/>
        <v>4.7</v>
      </c>
      <c r="C91" s="88" t="e">
        <v>#N/A</v>
      </c>
      <c r="D91" s="11" t="str">
        <v/>
      </c>
      <c r="E91" s="11" t="str">
        <v/>
      </c>
      <c r="F91" s="11" t="str">
        <v/>
      </c>
      <c r="G91" s="88" t="e">
        <v>#N/A</v>
      </c>
      <c r="H91" s="88" t="e">
        <v>#N/A</v>
      </c>
      <c r="I91" s="88" t="e">
        <v>#N/A</v>
      </c>
      <c r="J91" s="88" t="e">
        <v>#N/A</v>
      </c>
      <c r="K91" s="88" t="e">
        <v>#N/A</v>
      </c>
      <c r="L91" s="88" t="e">
        <v>#N/A</v>
      </c>
      <c r="M91" s="88" t="e">
        <v>#N/A</v>
      </c>
      <c r="N91" s="88" t="e">
        <v>#N/A</v>
      </c>
      <c r="O91" s="88" t="e">
        <v>#N/A</v>
      </c>
      <c r="P91" s="88" t="e">
        <v>#N/A</v>
      </c>
      <c r="Q91" s="88" t="e">
        <v>#N/A</v>
      </c>
      <c r="R91" s="88" t="e">
        <v>#N/A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 t="str">
        <f t="shared" si="2"/>
        <v/>
      </c>
      <c r="AR91" s="11" t="str">
        <f t="shared" si="3"/>
        <v/>
      </c>
      <c r="AS91" s="11" t="str">
        <f t="shared" si="4"/>
        <v/>
      </c>
      <c r="AT91" s="11" t="str">
        <f t="shared" si="5"/>
        <v/>
      </c>
      <c r="AU91" s="11" t="str">
        <f t="shared" si="6"/>
        <v/>
      </c>
      <c r="AV91" s="11" t="str">
        <f t="shared" si="7"/>
        <v/>
      </c>
      <c r="AW91" s="11" t="str">
        <f t="shared" si="8"/>
        <v/>
      </c>
      <c r="AX91" s="11" t="str">
        <f t="shared" si="9"/>
        <v/>
      </c>
      <c r="AY91" s="11" t="str">
        <f t="shared" si="10"/>
        <v/>
      </c>
      <c r="AZ91" s="11" t="str">
        <f t="shared" si="11"/>
        <v/>
      </c>
      <c r="BA91" s="11" t="str">
        <f t="shared" si="12"/>
        <v/>
      </c>
      <c r="BB91" s="11" t="str">
        <f t="shared" si="13"/>
        <v/>
      </c>
      <c r="BC91" s="11" t="str">
        <f t="shared" si="14"/>
        <v/>
      </c>
      <c r="BD91" s="11" t="str">
        <f t="shared" si="15"/>
        <v/>
      </c>
      <c r="BE91" s="11" t="str">
        <f t="shared" si="16"/>
        <v/>
      </c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</row>
    <row r="92" spans="1:259" s="86" customFormat="1" ht="11.85" customHeight="1">
      <c r="A92" s="11" t="str">
        <f t="shared" si="0"/>
        <v/>
      </c>
      <c r="B92" s="31">
        <f t="shared" si="17"/>
        <v>4.8000000000000007</v>
      </c>
      <c r="C92" s="88" t="e">
        <v>#N/A</v>
      </c>
      <c r="D92" s="11" t="str">
        <v/>
      </c>
      <c r="E92" s="11" t="str">
        <v/>
      </c>
      <c r="F92" s="11" t="str">
        <v/>
      </c>
      <c r="G92" s="88" t="e">
        <v>#N/A</v>
      </c>
      <c r="H92" s="88" t="e">
        <v>#N/A</v>
      </c>
      <c r="I92" s="88" t="e">
        <v>#N/A</v>
      </c>
      <c r="J92" s="88" t="e">
        <v>#N/A</v>
      </c>
      <c r="K92" s="88" t="e">
        <v>#N/A</v>
      </c>
      <c r="L92" s="88" t="e">
        <v>#N/A</v>
      </c>
      <c r="M92" s="88" t="e">
        <v>#N/A</v>
      </c>
      <c r="N92" s="88" t="e">
        <v>#N/A</v>
      </c>
      <c r="O92" s="88" t="e">
        <v>#N/A</v>
      </c>
      <c r="P92" s="88" t="e">
        <v>#N/A</v>
      </c>
      <c r="Q92" s="88" t="e">
        <v>#N/A</v>
      </c>
      <c r="R92" s="88" t="e">
        <v>#N/A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 t="str">
        <f t="shared" si="2"/>
        <v/>
      </c>
      <c r="AR92" s="11" t="str">
        <f t="shared" si="3"/>
        <v/>
      </c>
      <c r="AS92" s="11" t="str">
        <f t="shared" si="4"/>
        <v/>
      </c>
      <c r="AT92" s="11" t="str">
        <f t="shared" si="5"/>
        <v/>
      </c>
      <c r="AU92" s="11" t="str">
        <f t="shared" si="6"/>
        <v/>
      </c>
      <c r="AV92" s="11" t="str">
        <f t="shared" si="7"/>
        <v/>
      </c>
      <c r="AW92" s="11" t="str">
        <f t="shared" si="8"/>
        <v/>
      </c>
      <c r="AX92" s="11" t="str">
        <f t="shared" si="9"/>
        <v/>
      </c>
      <c r="AY92" s="11" t="str">
        <f t="shared" si="10"/>
        <v/>
      </c>
      <c r="AZ92" s="11" t="str">
        <f t="shared" si="11"/>
        <v/>
      </c>
      <c r="BA92" s="11" t="str">
        <f t="shared" si="12"/>
        <v/>
      </c>
      <c r="BB92" s="11" t="str">
        <f t="shared" si="13"/>
        <v/>
      </c>
      <c r="BC92" s="11" t="str">
        <f t="shared" si="14"/>
        <v/>
      </c>
      <c r="BD92" s="11" t="str">
        <f t="shared" si="15"/>
        <v/>
      </c>
      <c r="BE92" s="11" t="str">
        <f t="shared" si="16"/>
        <v/>
      </c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</row>
    <row r="93" spans="1:259" s="86" customFormat="1" ht="11.85" customHeight="1">
      <c r="A93" s="11" t="str">
        <f t="shared" si="0"/>
        <v/>
      </c>
      <c r="B93" s="31">
        <f t="shared" si="17"/>
        <v>4.9000000000000004</v>
      </c>
      <c r="C93" s="88" t="e">
        <v>#N/A</v>
      </c>
      <c r="D93" s="11" t="str">
        <v/>
      </c>
      <c r="E93" s="11" t="str">
        <v/>
      </c>
      <c r="F93" s="11" t="str">
        <v/>
      </c>
      <c r="G93" s="88" t="e">
        <v>#N/A</v>
      </c>
      <c r="H93" s="88" t="e">
        <v>#N/A</v>
      </c>
      <c r="I93" s="88" t="e">
        <v>#N/A</v>
      </c>
      <c r="J93" s="88" t="e">
        <v>#N/A</v>
      </c>
      <c r="K93" s="88" t="e">
        <v>#N/A</v>
      </c>
      <c r="L93" s="88" t="e">
        <v>#N/A</v>
      </c>
      <c r="M93" s="88" t="e">
        <v>#N/A</v>
      </c>
      <c r="N93" s="88" t="e">
        <v>#N/A</v>
      </c>
      <c r="O93" s="88" t="e">
        <v>#N/A</v>
      </c>
      <c r="P93" s="88" t="e">
        <v>#N/A</v>
      </c>
      <c r="Q93" s="88" t="e">
        <v>#N/A</v>
      </c>
      <c r="R93" s="88" t="e">
        <v>#N/A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 t="str">
        <f t="shared" si="2"/>
        <v/>
      </c>
      <c r="AR93" s="11" t="str">
        <f t="shared" si="3"/>
        <v/>
      </c>
      <c r="AS93" s="11" t="str">
        <f t="shared" si="4"/>
        <v/>
      </c>
      <c r="AT93" s="11" t="str">
        <f t="shared" si="5"/>
        <v/>
      </c>
      <c r="AU93" s="11" t="str">
        <f t="shared" si="6"/>
        <v/>
      </c>
      <c r="AV93" s="11" t="str">
        <f t="shared" si="7"/>
        <v/>
      </c>
      <c r="AW93" s="11" t="str">
        <f t="shared" si="8"/>
        <v/>
      </c>
      <c r="AX93" s="11" t="str">
        <f t="shared" si="9"/>
        <v/>
      </c>
      <c r="AY93" s="11" t="str">
        <f t="shared" si="10"/>
        <v/>
      </c>
      <c r="AZ93" s="11" t="str">
        <f t="shared" si="11"/>
        <v/>
      </c>
      <c r="BA93" s="11" t="str">
        <f t="shared" si="12"/>
        <v/>
      </c>
      <c r="BB93" s="11" t="str">
        <f t="shared" si="13"/>
        <v/>
      </c>
      <c r="BC93" s="11" t="str">
        <f t="shared" si="14"/>
        <v/>
      </c>
      <c r="BD93" s="11" t="str">
        <f t="shared" si="15"/>
        <v/>
      </c>
      <c r="BE93" s="11" t="str">
        <f t="shared" si="16"/>
        <v/>
      </c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</row>
    <row r="94" spans="1:259" s="86" customFormat="1" ht="11.85" customHeight="1">
      <c r="A94" s="11" t="str">
        <f t="shared" si="0"/>
        <v/>
      </c>
      <c r="B94" s="31">
        <f t="shared" si="17"/>
        <v>5</v>
      </c>
      <c r="C94" s="88" t="e">
        <v>#N/A</v>
      </c>
      <c r="D94" s="11" t="str">
        <v/>
      </c>
      <c r="E94" s="11" t="str">
        <v/>
      </c>
      <c r="F94" s="11" t="str">
        <v/>
      </c>
      <c r="G94" s="88" t="e">
        <v>#N/A</v>
      </c>
      <c r="H94" s="88" t="e">
        <v>#N/A</v>
      </c>
      <c r="I94" s="88" t="e">
        <v>#N/A</v>
      </c>
      <c r="J94" s="88" t="e">
        <v>#N/A</v>
      </c>
      <c r="K94" s="88" t="e">
        <v>#N/A</v>
      </c>
      <c r="L94" s="88" t="e">
        <v>#N/A</v>
      </c>
      <c r="M94" s="88" t="e">
        <v>#N/A</v>
      </c>
      <c r="N94" s="88" t="e">
        <v>#N/A</v>
      </c>
      <c r="O94" s="88" t="e">
        <v>#N/A</v>
      </c>
      <c r="P94" s="88" t="e">
        <v>#N/A</v>
      </c>
      <c r="Q94" s="88" t="e">
        <v>#N/A</v>
      </c>
      <c r="R94" s="88" t="e">
        <v>#N/A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 t="str">
        <f t="shared" si="2"/>
        <v/>
      </c>
      <c r="AR94" s="11" t="str">
        <f t="shared" si="3"/>
        <v/>
      </c>
      <c r="AS94" s="11" t="str">
        <f t="shared" si="4"/>
        <v/>
      </c>
      <c r="AT94" s="11" t="str">
        <f t="shared" si="5"/>
        <v/>
      </c>
      <c r="AU94" s="11" t="str">
        <f t="shared" si="6"/>
        <v/>
      </c>
      <c r="AV94" s="11" t="str">
        <f t="shared" si="7"/>
        <v/>
      </c>
      <c r="AW94" s="11" t="str">
        <f t="shared" si="8"/>
        <v/>
      </c>
      <c r="AX94" s="11" t="str">
        <f t="shared" si="9"/>
        <v/>
      </c>
      <c r="AY94" s="11" t="str">
        <f t="shared" si="10"/>
        <v/>
      </c>
      <c r="AZ94" s="11" t="str">
        <f t="shared" si="11"/>
        <v/>
      </c>
      <c r="BA94" s="11" t="str">
        <f t="shared" si="12"/>
        <v/>
      </c>
      <c r="BB94" s="11" t="str">
        <f t="shared" si="13"/>
        <v/>
      </c>
      <c r="BC94" s="11" t="str">
        <f t="shared" si="14"/>
        <v/>
      </c>
      <c r="BD94" s="11" t="str">
        <f t="shared" si="15"/>
        <v/>
      </c>
      <c r="BE94" s="11" t="str">
        <f t="shared" si="16"/>
        <v/>
      </c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</row>
    <row r="95" spans="1:259" s="86" customFormat="1" ht="11.85" customHeight="1">
      <c r="A95" s="11" t="str">
        <f t="shared" si="0"/>
        <v/>
      </c>
      <c r="B95" s="31">
        <f t="shared" si="17"/>
        <v>5.1000000000000005</v>
      </c>
      <c r="C95" s="88" t="e">
        <v>#N/A</v>
      </c>
      <c r="D95" s="11" t="str">
        <v/>
      </c>
      <c r="E95" s="11" t="str">
        <v/>
      </c>
      <c r="F95" s="11" t="str">
        <v/>
      </c>
      <c r="G95" s="88" t="e">
        <v>#N/A</v>
      </c>
      <c r="H95" s="88" t="e">
        <v>#N/A</v>
      </c>
      <c r="I95" s="88" t="e">
        <v>#N/A</v>
      </c>
      <c r="J95" s="88" t="e">
        <v>#N/A</v>
      </c>
      <c r="K95" s="88" t="e">
        <v>#N/A</v>
      </c>
      <c r="L95" s="88" t="e">
        <v>#N/A</v>
      </c>
      <c r="M95" s="88" t="e">
        <v>#N/A</v>
      </c>
      <c r="N95" s="88" t="e">
        <v>#N/A</v>
      </c>
      <c r="O95" s="88" t="e">
        <v>#N/A</v>
      </c>
      <c r="P95" s="88" t="e">
        <v>#N/A</v>
      </c>
      <c r="Q95" s="88" t="e">
        <v>#N/A</v>
      </c>
      <c r="R95" s="88" t="e">
        <v>#N/A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 t="str">
        <f t="shared" si="2"/>
        <v/>
      </c>
      <c r="AR95" s="11" t="str">
        <f t="shared" si="3"/>
        <v/>
      </c>
      <c r="AS95" s="11" t="str">
        <f t="shared" si="4"/>
        <v/>
      </c>
      <c r="AT95" s="11" t="str">
        <f t="shared" si="5"/>
        <v/>
      </c>
      <c r="AU95" s="11" t="str">
        <f t="shared" si="6"/>
        <v/>
      </c>
      <c r="AV95" s="11" t="str">
        <f t="shared" si="7"/>
        <v/>
      </c>
      <c r="AW95" s="11" t="str">
        <f t="shared" si="8"/>
        <v/>
      </c>
      <c r="AX95" s="11" t="str">
        <f t="shared" si="9"/>
        <v/>
      </c>
      <c r="AY95" s="11" t="str">
        <f t="shared" si="10"/>
        <v/>
      </c>
      <c r="AZ95" s="11" t="str">
        <f t="shared" si="11"/>
        <v/>
      </c>
      <c r="BA95" s="11" t="str">
        <f t="shared" si="12"/>
        <v/>
      </c>
      <c r="BB95" s="11" t="str">
        <f t="shared" si="13"/>
        <v/>
      </c>
      <c r="BC95" s="11" t="str">
        <f t="shared" si="14"/>
        <v/>
      </c>
      <c r="BD95" s="11" t="str">
        <f t="shared" si="15"/>
        <v/>
      </c>
      <c r="BE95" s="11" t="str">
        <f t="shared" si="16"/>
        <v/>
      </c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</row>
    <row r="96" spans="1:259" s="86" customFormat="1" ht="11.85" customHeight="1">
      <c r="A96" s="11" t="str">
        <f t="shared" si="0"/>
        <v/>
      </c>
      <c r="B96" s="31">
        <f t="shared" si="17"/>
        <v>5.2</v>
      </c>
      <c r="C96" s="88" t="e">
        <v>#N/A</v>
      </c>
      <c r="D96" s="11" t="str">
        <v/>
      </c>
      <c r="E96" s="11" t="str">
        <v/>
      </c>
      <c r="F96" s="11" t="str">
        <v/>
      </c>
      <c r="G96" s="88" t="e">
        <v>#N/A</v>
      </c>
      <c r="H96" s="88" t="e">
        <v>#N/A</v>
      </c>
      <c r="I96" s="88" t="e">
        <v>#N/A</v>
      </c>
      <c r="J96" s="88" t="e">
        <v>#N/A</v>
      </c>
      <c r="K96" s="88" t="e">
        <v>#N/A</v>
      </c>
      <c r="L96" s="88" t="e">
        <v>#N/A</v>
      </c>
      <c r="M96" s="88" t="e">
        <v>#N/A</v>
      </c>
      <c r="N96" s="88" t="e">
        <v>#N/A</v>
      </c>
      <c r="O96" s="88" t="e">
        <v>#N/A</v>
      </c>
      <c r="P96" s="88" t="e">
        <v>#N/A</v>
      </c>
      <c r="Q96" s="88" t="e">
        <v>#N/A</v>
      </c>
      <c r="R96" s="88" t="e">
        <v>#N/A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 t="str">
        <f t="shared" si="2"/>
        <v/>
      </c>
      <c r="AR96" s="11" t="str">
        <f t="shared" si="3"/>
        <v/>
      </c>
      <c r="AS96" s="11" t="str">
        <f t="shared" si="4"/>
        <v/>
      </c>
      <c r="AT96" s="11" t="str">
        <f t="shared" si="5"/>
        <v/>
      </c>
      <c r="AU96" s="11" t="str">
        <f t="shared" si="6"/>
        <v/>
      </c>
      <c r="AV96" s="11" t="str">
        <f t="shared" si="7"/>
        <v/>
      </c>
      <c r="AW96" s="11" t="str">
        <f t="shared" si="8"/>
        <v/>
      </c>
      <c r="AX96" s="11" t="str">
        <f t="shared" si="9"/>
        <v/>
      </c>
      <c r="AY96" s="11" t="str">
        <f t="shared" si="10"/>
        <v/>
      </c>
      <c r="AZ96" s="11" t="str">
        <f t="shared" si="11"/>
        <v/>
      </c>
      <c r="BA96" s="11" t="str">
        <f t="shared" si="12"/>
        <v/>
      </c>
      <c r="BB96" s="11" t="str">
        <f t="shared" si="13"/>
        <v/>
      </c>
      <c r="BC96" s="11" t="str">
        <f t="shared" si="14"/>
        <v/>
      </c>
      <c r="BD96" s="11" t="str">
        <f t="shared" si="15"/>
        <v/>
      </c>
      <c r="BE96" s="11" t="str">
        <f t="shared" si="16"/>
        <v/>
      </c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</row>
    <row r="97" spans="1:259" s="86" customFormat="1" ht="11.85" customHeight="1">
      <c r="A97" s="11" t="str">
        <f t="shared" si="0"/>
        <v/>
      </c>
      <c r="B97" s="31">
        <f t="shared" si="17"/>
        <v>5.3000000000000007</v>
      </c>
      <c r="C97" s="88" t="e">
        <v>#N/A</v>
      </c>
      <c r="D97" s="11" t="str">
        <v/>
      </c>
      <c r="E97" s="11" t="str">
        <v/>
      </c>
      <c r="F97" s="11" t="str">
        <v/>
      </c>
      <c r="G97" s="88" t="e">
        <v>#N/A</v>
      </c>
      <c r="H97" s="88" t="e">
        <v>#N/A</v>
      </c>
      <c r="I97" s="88" t="e">
        <v>#N/A</v>
      </c>
      <c r="J97" s="88" t="e">
        <v>#N/A</v>
      </c>
      <c r="K97" s="88" t="e">
        <v>#N/A</v>
      </c>
      <c r="L97" s="88" t="e">
        <v>#N/A</v>
      </c>
      <c r="M97" s="88" t="e">
        <v>#N/A</v>
      </c>
      <c r="N97" s="88" t="e">
        <v>#N/A</v>
      </c>
      <c r="O97" s="88" t="e">
        <v>#N/A</v>
      </c>
      <c r="P97" s="88" t="e">
        <v>#N/A</v>
      </c>
      <c r="Q97" s="88" t="e">
        <v>#N/A</v>
      </c>
      <c r="R97" s="88" t="e">
        <v>#N/A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 t="str">
        <f t="shared" si="2"/>
        <v/>
      </c>
      <c r="AR97" s="11" t="str">
        <f t="shared" si="3"/>
        <v/>
      </c>
      <c r="AS97" s="11" t="str">
        <f t="shared" si="4"/>
        <v/>
      </c>
      <c r="AT97" s="11" t="str">
        <f t="shared" si="5"/>
        <v/>
      </c>
      <c r="AU97" s="11" t="str">
        <f t="shared" si="6"/>
        <v/>
      </c>
      <c r="AV97" s="11" t="str">
        <f t="shared" si="7"/>
        <v/>
      </c>
      <c r="AW97" s="11" t="str">
        <f t="shared" si="8"/>
        <v/>
      </c>
      <c r="AX97" s="11" t="str">
        <f t="shared" si="9"/>
        <v/>
      </c>
      <c r="AY97" s="11" t="str">
        <f t="shared" si="10"/>
        <v/>
      </c>
      <c r="AZ97" s="11" t="str">
        <f t="shared" si="11"/>
        <v/>
      </c>
      <c r="BA97" s="11" t="str">
        <f t="shared" si="12"/>
        <v/>
      </c>
      <c r="BB97" s="11" t="str">
        <f t="shared" si="13"/>
        <v/>
      </c>
      <c r="BC97" s="11" t="str">
        <f t="shared" si="14"/>
        <v/>
      </c>
      <c r="BD97" s="11" t="str">
        <f t="shared" si="15"/>
        <v/>
      </c>
      <c r="BE97" s="11" t="str">
        <f t="shared" si="16"/>
        <v/>
      </c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</row>
    <row r="98" spans="1:259" s="86" customFormat="1" ht="11.85" customHeight="1">
      <c r="A98" s="11" t="str">
        <f t="shared" si="0"/>
        <v/>
      </c>
      <c r="B98" s="31">
        <f t="shared" si="17"/>
        <v>5.4</v>
      </c>
      <c r="C98" s="88" t="e">
        <v>#N/A</v>
      </c>
      <c r="D98" s="11" t="str">
        <v/>
      </c>
      <c r="E98" s="11" t="str">
        <v/>
      </c>
      <c r="F98" s="11" t="str">
        <v/>
      </c>
      <c r="G98" s="88" t="e">
        <v>#N/A</v>
      </c>
      <c r="H98" s="88" t="e">
        <v>#N/A</v>
      </c>
      <c r="I98" s="88" t="e">
        <v>#N/A</v>
      </c>
      <c r="J98" s="88" t="e">
        <v>#N/A</v>
      </c>
      <c r="K98" s="88" t="e">
        <v>#N/A</v>
      </c>
      <c r="L98" s="88" t="e">
        <v>#N/A</v>
      </c>
      <c r="M98" s="88" t="e">
        <v>#N/A</v>
      </c>
      <c r="N98" s="88" t="e">
        <v>#N/A</v>
      </c>
      <c r="O98" s="88" t="e">
        <v>#N/A</v>
      </c>
      <c r="P98" s="88" t="e">
        <v>#N/A</v>
      </c>
      <c r="Q98" s="88" t="e">
        <v>#N/A</v>
      </c>
      <c r="R98" s="88" t="e">
        <v>#N/A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 t="str">
        <f t="shared" si="2"/>
        <v/>
      </c>
      <c r="AR98" s="11" t="str">
        <f t="shared" si="3"/>
        <v/>
      </c>
      <c r="AS98" s="11" t="str">
        <f t="shared" si="4"/>
        <v/>
      </c>
      <c r="AT98" s="11" t="str">
        <f t="shared" si="5"/>
        <v/>
      </c>
      <c r="AU98" s="11" t="str">
        <f t="shared" si="6"/>
        <v/>
      </c>
      <c r="AV98" s="11" t="str">
        <f t="shared" si="7"/>
        <v/>
      </c>
      <c r="AW98" s="11" t="str">
        <f t="shared" si="8"/>
        <v/>
      </c>
      <c r="AX98" s="11" t="str">
        <f t="shared" si="9"/>
        <v/>
      </c>
      <c r="AY98" s="11" t="str">
        <f t="shared" si="10"/>
        <v/>
      </c>
      <c r="AZ98" s="11" t="str">
        <f t="shared" si="11"/>
        <v/>
      </c>
      <c r="BA98" s="11" t="str">
        <f t="shared" si="12"/>
        <v/>
      </c>
      <c r="BB98" s="11" t="str">
        <f t="shared" si="13"/>
        <v/>
      </c>
      <c r="BC98" s="11" t="str">
        <f t="shared" si="14"/>
        <v/>
      </c>
      <c r="BD98" s="11" t="str">
        <f t="shared" si="15"/>
        <v/>
      </c>
      <c r="BE98" s="11" t="str">
        <f t="shared" si="16"/>
        <v/>
      </c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</row>
    <row r="99" spans="1:259" s="86" customFormat="1" ht="11.85" customHeight="1">
      <c r="A99" s="11" t="str">
        <f t="shared" si="0"/>
        <v/>
      </c>
      <c r="B99" s="31">
        <f t="shared" si="17"/>
        <v>5.5</v>
      </c>
      <c r="C99" s="88" t="e">
        <v>#N/A</v>
      </c>
      <c r="D99" s="11" t="str">
        <v/>
      </c>
      <c r="E99" s="11" t="str">
        <v/>
      </c>
      <c r="F99" s="11" t="str">
        <v/>
      </c>
      <c r="G99" s="88" t="e">
        <v>#N/A</v>
      </c>
      <c r="H99" s="88" t="e">
        <v>#N/A</v>
      </c>
      <c r="I99" s="88" t="e">
        <v>#N/A</v>
      </c>
      <c r="J99" s="88" t="e">
        <v>#N/A</v>
      </c>
      <c r="K99" s="88" t="e">
        <v>#N/A</v>
      </c>
      <c r="L99" s="88" t="e">
        <v>#N/A</v>
      </c>
      <c r="M99" s="88" t="e">
        <v>#N/A</v>
      </c>
      <c r="N99" s="88" t="e">
        <v>#N/A</v>
      </c>
      <c r="O99" s="88" t="e">
        <v>#N/A</v>
      </c>
      <c r="P99" s="88" t="e">
        <v>#N/A</v>
      </c>
      <c r="Q99" s="88" t="e">
        <v>#N/A</v>
      </c>
      <c r="R99" s="88" t="e">
        <v>#N/A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 t="str">
        <f t="shared" si="2"/>
        <v/>
      </c>
      <c r="AR99" s="11" t="str">
        <f t="shared" si="3"/>
        <v/>
      </c>
      <c r="AS99" s="11" t="str">
        <f t="shared" si="4"/>
        <v/>
      </c>
      <c r="AT99" s="11" t="str">
        <f t="shared" si="5"/>
        <v/>
      </c>
      <c r="AU99" s="11" t="str">
        <f t="shared" si="6"/>
        <v/>
      </c>
      <c r="AV99" s="11" t="str">
        <f t="shared" si="7"/>
        <v/>
      </c>
      <c r="AW99" s="11" t="str">
        <f t="shared" si="8"/>
        <v/>
      </c>
      <c r="AX99" s="11" t="str">
        <f t="shared" si="9"/>
        <v/>
      </c>
      <c r="AY99" s="11" t="str">
        <f t="shared" si="10"/>
        <v/>
      </c>
      <c r="AZ99" s="11" t="str">
        <f t="shared" si="11"/>
        <v/>
      </c>
      <c r="BA99" s="11" t="str">
        <f t="shared" si="12"/>
        <v/>
      </c>
      <c r="BB99" s="11" t="str">
        <f t="shared" si="13"/>
        <v/>
      </c>
      <c r="BC99" s="11" t="str">
        <f t="shared" si="14"/>
        <v/>
      </c>
      <c r="BD99" s="11" t="str">
        <f t="shared" si="15"/>
        <v/>
      </c>
      <c r="BE99" s="11" t="str">
        <f t="shared" si="16"/>
        <v/>
      </c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</row>
    <row r="100" spans="1:259" s="86" customFormat="1" ht="11.85" customHeight="1">
      <c r="A100" s="11" t="str">
        <f t="shared" si="0"/>
        <v/>
      </c>
      <c r="B100" s="31">
        <f t="shared" si="17"/>
        <v>5.6000000000000005</v>
      </c>
      <c r="C100" s="88" t="e">
        <v>#N/A</v>
      </c>
      <c r="D100" s="11" t="str">
        <v/>
      </c>
      <c r="E100" s="11" t="str">
        <v/>
      </c>
      <c r="F100" s="11" t="str">
        <v/>
      </c>
      <c r="G100" s="88" t="e">
        <v>#N/A</v>
      </c>
      <c r="H100" s="88" t="e">
        <v>#N/A</v>
      </c>
      <c r="I100" s="88" t="e">
        <v>#N/A</v>
      </c>
      <c r="J100" s="88" t="e">
        <v>#N/A</v>
      </c>
      <c r="K100" s="88" t="e">
        <v>#N/A</v>
      </c>
      <c r="L100" s="88" t="e">
        <v>#N/A</v>
      </c>
      <c r="M100" s="88" t="e">
        <v>#N/A</v>
      </c>
      <c r="N100" s="88" t="e">
        <v>#N/A</v>
      </c>
      <c r="O100" s="88" t="e">
        <v>#N/A</v>
      </c>
      <c r="P100" s="88" t="e">
        <v>#N/A</v>
      </c>
      <c r="Q100" s="88" t="e">
        <v>#N/A</v>
      </c>
      <c r="R100" s="88" t="e">
        <v>#N/A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 t="str">
        <f t="shared" si="2"/>
        <v/>
      </c>
      <c r="AR100" s="11" t="str">
        <f t="shared" si="3"/>
        <v/>
      </c>
      <c r="AS100" s="11" t="str">
        <f t="shared" si="4"/>
        <v/>
      </c>
      <c r="AT100" s="11" t="str">
        <f t="shared" si="5"/>
        <v/>
      </c>
      <c r="AU100" s="11" t="str">
        <f t="shared" si="6"/>
        <v/>
      </c>
      <c r="AV100" s="11" t="str">
        <f t="shared" si="7"/>
        <v/>
      </c>
      <c r="AW100" s="11" t="str">
        <f t="shared" si="8"/>
        <v/>
      </c>
      <c r="AX100" s="11" t="str">
        <f t="shared" si="9"/>
        <v/>
      </c>
      <c r="AY100" s="11" t="str">
        <f t="shared" si="10"/>
        <v/>
      </c>
      <c r="AZ100" s="11" t="str">
        <f t="shared" si="11"/>
        <v/>
      </c>
      <c r="BA100" s="11" t="str">
        <f t="shared" si="12"/>
        <v/>
      </c>
      <c r="BB100" s="11" t="str">
        <f t="shared" si="13"/>
        <v/>
      </c>
      <c r="BC100" s="11" t="str">
        <f t="shared" si="14"/>
        <v/>
      </c>
      <c r="BD100" s="11" t="str">
        <f t="shared" si="15"/>
        <v/>
      </c>
      <c r="BE100" s="11" t="str">
        <f t="shared" si="16"/>
        <v/>
      </c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</row>
    <row r="101" spans="1:259" s="86" customFormat="1" ht="11.85" customHeight="1">
      <c r="A101" s="11" t="str">
        <f t="shared" si="0"/>
        <v/>
      </c>
      <c r="B101" s="31">
        <f t="shared" si="17"/>
        <v>5.7</v>
      </c>
      <c r="C101" s="88" t="e">
        <v>#N/A</v>
      </c>
      <c r="D101" s="11" t="str">
        <v/>
      </c>
      <c r="E101" s="11" t="str">
        <v/>
      </c>
      <c r="F101" s="11" t="str">
        <v/>
      </c>
      <c r="G101" s="88" t="e">
        <v>#N/A</v>
      </c>
      <c r="H101" s="88" t="e">
        <v>#N/A</v>
      </c>
      <c r="I101" s="88" t="e">
        <v>#N/A</v>
      </c>
      <c r="J101" s="88" t="e">
        <v>#N/A</v>
      </c>
      <c r="K101" s="88" t="e">
        <v>#N/A</v>
      </c>
      <c r="L101" s="88" t="e">
        <v>#N/A</v>
      </c>
      <c r="M101" s="88" t="e">
        <v>#N/A</v>
      </c>
      <c r="N101" s="88" t="e">
        <v>#N/A</v>
      </c>
      <c r="O101" s="88" t="e">
        <v>#N/A</v>
      </c>
      <c r="P101" s="88" t="e">
        <v>#N/A</v>
      </c>
      <c r="Q101" s="88" t="e">
        <v>#N/A</v>
      </c>
      <c r="R101" s="88" t="e">
        <v>#N/A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 t="str">
        <f t="shared" si="2"/>
        <v/>
      </c>
      <c r="AR101" s="11" t="str">
        <f t="shared" si="3"/>
        <v/>
      </c>
      <c r="AS101" s="11" t="str">
        <f t="shared" si="4"/>
        <v/>
      </c>
      <c r="AT101" s="11" t="str">
        <f t="shared" si="5"/>
        <v/>
      </c>
      <c r="AU101" s="11" t="str">
        <f t="shared" si="6"/>
        <v/>
      </c>
      <c r="AV101" s="11" t="str">
        <f t="shared" si="7"/>
        <v/>
      </c>
      <c r="AW101" s="11" t="str">
        <f t="shared" si="8"/>
        <v/>
      </c>
      <c r="AX101" s="11" t="str">
        <f t="shared" si="9"/>
        <v/>
      </c>
      <c r="AY101" s="11" t="str">
        <f t="shared" si="10"/>
        <v/>
      </c>
      <c r="AZ101" s="11" t="str">
        <f t="shared" si="11"/>
        <v/>
      </c>
      <c r="BA101" s="11" t="str">
        <f t="shared" si="12"/>
        <v/>
      </c>
      <c r="BB101" s="11" t="str">
        <f t="shared" si="13"/>
        <v/>
      </c>
      <c r="BC101" s="11" t="str">
        <f t="shared" si="14"/>
        <v/>
      </c>
      <c r="BD101" s="11" t="str">
        <f t="shared" si="15"/>
        <v/>
      </c>
      <c r="BE101" s="11" t="str">
        <f t="shared" si="16"/>
        <v/>
      </c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</row>
    <row r="102" spans="1:259" s="86" customFormat="1" ht="11.85" customHeight="1">
      <c r="A102" s="11" t="str">
        <f t="shared" si="0"/>
        <v/>
      </c>
      <c r="B102" s="31">
        <f t="shared" si="17"/>
        <v>5.8000000000000007</v>
      </c>
      <c r="C102" s="88" t="e">
        <v>#N/A</v>
      </c>
      <c r="D102" s="11" t="str">
        <v/>
      </c>
      <c r="E102" s="11" t="str">
        <v/>
      </c>
      <c r="F102" s="11" t="str">
        <v/>
      </c>
      <c r="G102" s="88" t="e">
        <v>#N/A</v>
      </c>
      <c r="H102" s="88" t="e">
        <v>#N/A</v>
      </c>
      <c r="I102" s="88" t="e">
        <v>#N/A</v>
      </c>
      <c r="J102" s="88" t="e">
        <v>#N/A</v>
      </c>
      <c r="K102" s="88" t="e">
        <v>#N/A</v>
      </c>
      <c r="L102" s="88" t="e">
        <v>#N/A</v>
      </c>
      <c r="M102" s="88" t="e">
        <v>#N/A</v>
      </c>
      <c r="N102" s="88" t="e">
        <v>#N/A</v>
      </c>
      <c r="O102" s="88" t="e">
        <v>#N/A</v>
      </c>
      <c r="P102" s="88" t="e">
        <v>#N/A</v>
      </c>
      <c r="Q102" s="88" t="e">
        <v>#N/A</v>
      </c>
      <c r="R102" s="88" t="e">
        <v>#N/A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 t="str">
        <f t="shared" si="2"/>
        <v/>
      </c>
      <c r="AR102" s="11" t="str">
        <f t="shared" si="3"/>
        <v/>
      </c>
      <c r="AS102" s="11" t="str">
        <f t="shared" si="4"/>
        <v/>
      </c>
      <c r="AT102" s="11" t="str">
        <f t="shared" si="5"/>
        <v/>
      </c>
      <c r="AU102" s="11" t="str">
        <f t="shared" si="6"/>
        <v/>
      </c>
      <c r="AV102" s="11" t="str">
        <f t="shared" si="7"/>
        <v/>
      </c>
      <c r="AW102" s="11" t="str">
        <f t="shared" si="8"/>
        <v/>
      </c>
      <c r="AX102" s="11" t="str">
        <f t="shared" si="9"/>
        <v/>
      </c>
      <c r="AY102" s="11" t="str">
        <f t="shared" si="10"/>
        <v/>
      </c>
      <c r="AZ102" s="11" t="str">
        <f t="shared" si="11"/>
        <v/>
      </c>
      <c r="BA102" s="11" t="str">
        <f t="shared" si="12"/>
        <v/>
      </c>
      <c r="BB102" s="11" t="str">
        <f t="shared" si="13"/>
        <v/>
      </c>
      <c r="BC102" s="11" t="str">
        <f t="shared" si="14"/>
        <v/>
      </c>
      <c r="BD102" s="11" t="str">
        <f t="shared" si="15"/>
        <v/>
      </c>
      <c r="BE102" s="11" t="str">
        <f t="shared" si="16"/>
        <v/>
      </c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</row>
    <row r="103" spans="1:259" s="86" customFormat="1" ht="11.85" customHeight="1">
      <c r="A103" s="11" t="str">
        <f t="shared" si="0"/>
        <v/>
      </c>
      <c r="B103" s="31">
        <f t="shared" si="17"/>
        <v>5.9</v>
      </c>
      <c r="C103" s="88" t="e">
        <v>#N/A</v>
      </c>
      <c r="D103" s="11" t="str">
        <v/>
      </c>
      <c r="E103" s="11" t="str">
        <v/>
      </c>
      <c r="F103" s="11" t="str">
        <v/>
      </c>
      <c r="G103" s="88" t="e">
        <v>#N/A</v>
      </c>
      <c r="H103" s="88" t="e">
        <v>#N/A</v>
      </c>
      <c r="I103" s="88" t="e">
        <v>#N/A</v>
      </c>
      <c r="J103" s="88" t="e">
        <v>#N/A</v>
      </c>
      <c r="K103" s="88" t="e">
        <v>#N/A</v>
      </c>
      <c r="L103" s="88" t="e">
        <v>#N/A</v>
      </c>
      <c r="M103" s="88" t="e">
        <v>#N/A</v>
      </c>
      <c r="N103" s="88" t="e">
        <v>#N/A</v>
      </c>
      <c r="O103" s="88" t="e">
        <v>#N/A</v>
      </c>
      <c r="P103" s="88" t="e">
        <v>#N/A</v>
      </c>
      <c r="Q103" s="88" t="e">
        <v>#N/A</v>
      </c>
      <c r="R103" s="88" t="e">
        <v>#N/A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 t="str">
        <f t="shared" si="2"/>
        <v/>
      </c>
      <c r="AR103" s="11" t="str">
        <f t="shared" si="3"/>
        <v/>
      </c>
      <c r="AS103" s="11" t="str">
        <f t="shared" si="4"/>
        <v/>
      </c>
      <c r="AT103" s="11" t="str">
        <f t="shared" si="5"/>
        <v/>
      </c>
      <c r="AU103" s="11" t="str">
        <f t="shared" si="6"/>
        <v/>
      </c>
      <c r="AV103" s="11" t="str">
        <f t="shared" si="7"/>
        <v/>
      </c>
      <c r="AW103" s="11" t="str">
        <f t="shared" si="8"/>
        <v/>
      </c>
      <c r="AX103" s="11" t="str">
        <f t="shared" si="9"/>
        <v/>
      </c>
      <c r="AY103" s="11" t="str">
        <f t="shared" si="10"/>
        <v/>
      </c>
      <c r="AZ103" s="11" t="str">
        <f t="shared" si="11"/>
        <v/>
      </c>
      <c r="BA103" s="11" t="str">
        <f t="shared" si="12"/>
        <v/>
      </c>
      <c r="BB103" s="11" t="str">
        <f t="shared" si="13"/>
        <v/>
      </c>
      <c r="BC103" s="11" t="str">
        <f t="shared" si="14"/>
        <v/>
      </c>
      <c r="BD103" s="11" t="str">
        <f t="shared" si="15"/>
        <v/>
      </c>
      <c r="BE103" s="11" t="str">
        <f t="shared" si="16"/>
        <v/>
      </c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</row>
    <row r="104" spans="1:259" s="86" customFormat="1" ht="11.85" customHeight="1">
      <c r="A104" s="11">
        <f t="shared" si="0"/>
        <v>6</v>
      </c>
      <c r="B104" s="31">
        <f t="shared" si="17"/>
        <v>6</v>
      </c>
      <c r="C104" s="88" t="e">
        <v>#N/A</v>
      </c>
      <c r="D104" s="11" t="str">
        <v/>
      </c>
      <c r="E104" s="11" t="str">
        <v/>
      </c>
      <c r="F104" s="11" t="str">
        <v/>
      </c>
      <c r="G104" s="88" t="e">
        <v>#N/A</v>
      </c>
      <c r="H104" s="88" t="e">
        <v>#N/A</v>
      </c>
      <c r="I104" s="88" t="e">
        <v>#N/A</v>
      </c>
      <c r="J104" s="88" t="e">
        <v>#N/A</v>
      </c>
      <c r="K104" s="88" t="e">
        <v>#N/A</v>
      </c>
      <c r="L104" s="88" t="e">
        <v>#N/A</v>
      </c>
      <c r="M104" s="88" t="e">
        <v>#N/A</v>
      </c>
      <c r="N104" s="88" t="e">
        <v>#N/A</v>
      </c>
      <c r="O104" s="88" t="e">
        <v>#N/A</v>
      </c>
      <c r="P104" s="88" t="e">
        <v>#N/A</v>
      </c>
      <c r="Q104" s="88" t="e">
        <v>#N/A</v>
      </c>
      <c r="R104" s="88" t="e">
        <v>#N/A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>
        <f t="shared" si="2"/>
        <v>6</v>
      </c>
      <c r="AR104" s="11" t="str">
        <f t="shared" si="3"/>
        <v/>
      </c>
      <c r="AS104" s="11" t="str">
        <f t="shared" si="4"/>
        <v/>
      </c>
      <c r="AT104" s="11" t="str">
        <f t="shared" si="5"/>
        <v/>
      </c>
      <c r="AU104" s="11" t="str">
        <f t="shared" si="6"/>
        <v/>
      </c>
      <c r="AV104" s="11" t="str">
        <f t="shared" si="7"/>
        <v/>
      </c>
      <c r="AW104" s="11" t="str">
        <f t="shared" si="8"/>
        <v/>
      </c>
      <c r="AX104" s="11" t="str">
        <f t="shared" si="9"/>
        <v/>
      </c>
      <c r="AY104" s="11" t="str">
        <f t="shared" si="10"/>
        <v/>
      </c>
      <c r="AZ104" s="11" t="str">
        <f t="shared" si="11"/>
        <v/>
      </c>
      <c r="BA104" s="11" t="str">
        <f t="shared" si="12"/>
        <v/>
      </c>
      <c r="BB104" s="11" t="str">
        <f t="shared" si="13"/>
        <v/>
      </c>
      <c r="BC104" s="11" t="str">
        <f t="shared" si="14"/>
        <v/>
      </c>
      <c r="BD104" s="11" t="str">
        <f t="shared" si="15"/>
        <v/>
      </c>
      <c r="BE104" s="11" t="str">
        <f t="shared" si="16"/>
        <v/>
      </c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</row>
    <row r="105" spans="1:259" s="86" customFormat="1" ht="11.85" customHeight="1">
      <c r="A105" s="11" t="str">
        <f t="shared" si="0"/>
        <v/>
      </c>
      <c r="B105" s="31">
        <f t="shared" si="17"/>
        <v>6.1000000000000005</v>
      </c>
      <c r="C105" s="88" t="e">
        <v>#N/A</v>
      </c>
      <c r="D105" s="11" t="str">
        <v/>
      </c>
      <c r="E105" s="11" t="str">
        <v/>
      </c>
      <c r="F105" s="11" t="str">
        <v/>
      </c>
      <c r="G105" s="88" t="e">
        <v>#N/A</v>
      </c>
      <c r="H105" s="88" t="e">
        <v>#N/A</v>
      </c>
      <c r="I105" s="88" t="e">
        <v>#N/A</v>
      </c>
      <c r="J105" s="88" t="e">
        <v>#N/A</v>
      </c>
      <c r="K105" s="88" t="e">
        <v>#N/A</v>
      </c>
      <c r="L105" s="88" t="e">
        <v>#N/A</v>
      </c>
      <c r="M105" s="88" t="e">
        <v>#N/A</v>
      </c>
      <c r="N105" s="88" t="e">
        <v>#N/A</v>
      </c>
      <c r="O105" s="88" t="e">
        <v>#N/A</v>
      </c>
      <c r="P105" s="88" t="e">
        <v>#N/A</v>
      </c>
      <c r="Q105" s="88" t="e">
        <v>#N/A</v>
      </c>
      <c r="R105" s="88" t="e">
        <v>#N/A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 t="str">
        <f t="shared" si="2"/>
        <v/>
      </c>
      <c r="AR105" s="11" t="str">
        <f t="shared" si="3"/>
        <v/>
      </c>
      <c r="AS105" s="11" t="str">
        <f t="shared" si="4"/>
        <v/>
      </c>
      <c r="AT105" s="11" t="str">
        <f t="shared" si="5"/>
        <v/>
      </c>
      <c r="AU105" s="11" t="str">
        <f t="shared" si="6"/>
        <v/>
      </c>
      <c r="AV105" s="11" t="str">
        <f t="shared" si="7"/>
        <v/>
      </c>
      <c r="AW105" s="11" t="str">
        <f t="shared" si="8"/>
        <v/>
      </c>
      <c r="AX105" s="11" t="str">
        <f t="shared" si="9"/>
        <v/>
      </c>
      <c r="AY105" s="11" t="str">
        <f t="shared" si="10"/>
        <v/>
      </c>
      <c r="AZ105" s="11" t="str">
        <f t="shared" si="11"/>
        <v/>
      </c>
      <c r="BA105" s="11" t="str">
        <f t="shared" si="12"/>
        <v/>
      </c>
      <c r="BB105" s="11" t="str">
        <f t="shared" si="13"/>
        <v/>
      </c>
      <c r="BC105" s="11" t="str">
        <f t="shared" si="14"/>
        <v/>
      </c>
      <c r="BD105" s="11" t="str">
        <f t="shared" si="15"/>
        <v/>
      </c>
      <c r="BE105" s="11" t="str">
        <f t="shared" si="16"/>
        <v/>
      </c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</row>
    <row r="106" spans="1:259" s="86" customFormat="1" ht="11.85" customHeight="1">
      <c r="A106" s="11" t="str">
        <f t="shared" si="0"/>
        <v/>
      </c>
      <c r="B106" s="31">
        <f t="shared" si="17"/>
        <v>6.2</v>
      </c>
      <c r="C106" s="88" t="e">
        <v>#N/A</v>
      </c>
      <c r="D106" s="11" t="str">
        <v/>
      </c>
      <c r="E106" s="11" t="str">
        <v/>
      </c>
      <c r="F106" s="11" t="str">
        <v/>
      </c>
      <c r="G106" s="88" t="e">
        <v>#N/A</v>
      </c>
      <c r="H106" s="88" t="e">
        <v>#N/A</v>
      </c>
      <c r="I106" s="88" t="e">
        <v>#N/A</v>
      </c>
      <c r="J106" s="88" t="e">
        <v>#N/A</v>
      </c>
      <c r="K106" s="88" t="e">
        <v>#N/A</v>
      </c>
      <c r="L106" s="88" t="e">
        <v>#N/A</v>
      </c>
      <c r="M106" s="88" t="e">
        <v>#N/A</v>
      </c>
      <c r="N106" s="88" t="e">
        <v>#N/A</v>
      </c>
      <c r="O106" s="88" t="e">
        <v>#N/A</v>
      </c>
      <c r="P106" s="88" t="e">
        <v>#N/A</v>
      </c>
      <c r="Q106" s="88" t="e">
        <v>#N/A</v>
      </c>
      <c r="R106" s="88" t="e">
        <v>#N/A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 t="str">
        <f t="shared" si="2"/>
        <v/>
      </c>
      <c r="AR106" s="11" t="str">
        <f t="shared" si="3"/>
        <v/>
      </c>
      <c r="AS106" s="11" t="str">
        <f t="shared" si="4"/>
        <v/>
      </c>
      <c r="AT106" s="11" t="str">
        <f t="shared" si="5"/>
        <v/>
      </c>
      <c r="AU106" s="11" t="str">
        <f t="shared" si="6"/>
        <v/>
      </c>
      <c r="AV106" s="11" t="str">
        <f t="shared" si="7"/>
        <v/>
      </c>
      <c r="AW106" s="11" t="str">
        <f t="shared" si="8"/>
        <v/>
      </c>
      <c r="AX106" s="11" t="str">
        <f t="shared" si="9"/>
        <v/>
      </c>
      <c r="AY106" s="11" t="str">
        <f t="shared" si="10"/>
        <v/>
      </c>
      <c r="AZ106" s="11" t="str">
        <f t="shared" si="11"/>
        <v/>
      </c>
      <c r="BA106" s="11" t="str">
        <f t="shared" si="12"/>
        <v/>
      </c>
      <c r="BB106" s="11" t="str">
        <f t="shared" si="13"/>
        <v/>
      </c>
      <c r="BC106" s="11" t="str">
        <f t="shared" si="14"/>
        <v/>
      </c>
      <c r="BD106" s="11" t="str">
        <f t="shared" si="15"/>
        <v/>
      </c>
      <c r="BE106" s="11" t="str">
        <f t="shared" si="16"/>
        <v/>
      </c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</row>
    <row r="107" spans="1:259" s="86" customFormat="1" ht="11.85" customHeight="1">
      <c r="A107" s="11" t="str">
        <f t="shared" si="0"/>
        <v/>
      </c>
      <c r="B107" s="31">
        <f t="shared" si="17"/>
        <v>6.3000000000000007</v>
      </c>
      <c r="C107" s="88" t="e">
        <v>#N/A</v>
      </c>
      <c r="D107" s="11" t="str">
        <v/>
      </c>
      <c r="E107" s="11" t="str">
        <v/>
      </c>
      <c r="F107" s="11" t="str">
        <v/>
      </c>
      <c r="G107" s="88" t="e">
        <v>#N/A</v>
      </c>
      <c r="H107" s="88" t="e">
        <v>#N/A</v>
      </c>
      <c r="I107" s="88" t="e">
        <v>#N/A</v>
      </c>
      <c r="J107" s="88" t="e">
        <v>#N/A</v>
      </c>
      <c r="K107" s="88" t="e">
        <v>#N/A</v>
      </c>
      <c r="L107" s="88" t="e">
        <v>#N/A</v>
      </c>
      <c r="M107" s="88" t="e">
        <v>#N/A</v>
      </c>
      <c r="N107" s="88" t="e">
        <v>#N/A</v>
      </c>
      <c r="O107" s="88" t="e">
        <v>#N/A</v>
      </c>
      <c r="P107" s="88" t="e">
        <v>#N/A</v>
      </c>
      <c r="Q107" s="88" t="e">
        <v>#N/A</v>
      </c>
      <c r="R107" s="88" t="e">
        <v>#N/A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 t="str">
        <f t="shared" si="2"/>
        <v/>
      </c>
      <c r="AR107" s="11" t="str">
        <f t="shared" si="3"/>
        <v/>
      </c>
      <c r="AS107" s="11" t="str">
        <f t="shared" si="4"/>
        <v/>
      </c>
      <c r="AT107" s="11" t="str">
        <f t="shared" si="5"/>
        <v/>
      </c>
      <c r="AU107" s="11" t="str">
        <f t="shared" si="6"/>
        <v/>
      </c>
      <c r="AV107" s="11" t="str">
        <f t="shared" si="7"/>
        <v/>
      </c>
      <c r="AW107" s="11" t="str">
        <f t="shared" si="8"/>
        <v/>
      </c>
      <c r="AX107" s="11" t="str">
        <f t="shared" si="9"/>
        <v/>
      </c>
      <c r="AY107" s="11" t="str">
        <f t="shared" si="10"/>
        <v/>
      </c>
      <c r="AZ107" s="11" t="str">
        <f t="shared" si="11"/>
        <v/>
      </c>
      <c r="BA107" s="11" t="str">
        <f t="shared" si="12"/>
        <v/>
      </c>
      <c r="BB107" s="11" t="str">
        <f t="shared" si="13"/>
        <v/>
      </c>
      <c r="BC107" s="11" t="str">
        <f t="shared" si="14"/>
        <v/>
      </c>
      <c r="BD107" s="11" t="str">
        <f t="shared" si="15"/>
        <v/>
      </c>
      <c r="BE107" s="11" t="str">
        <f t="shared" si="16"/>
        <v/>
      </c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</row>
    <row r="108" spans="1:259" s="86" customFormat="1" ht="11.85" customHeight="1">
      <c r="A108" s="11" t="str">
        <f t="shared" ref="A108:A171" si="18">IF(OR($D$36,$D$35,$D$34),IF(MOD((ROW(A108)-ROW($A$44))*$E$29,$E$31)&lt;0.0001,(ROW(A108)-ROW($A$44))*$E$29,""),"")</f>
        <v/>
      </c>
      <c r="B108" s="31">
        <f t="shared" ref="B108:B139" si="19">IF(IF(OR($D$36,$D$35,$D$34),(ROW(A108)-ROW($A$44))*$E$29,"")&lt;=$E$30,IF(OR($D$36,$D$35,$D$34),(ROW(A108)-ROW($A$44))*$E$29,""),"")</f>
        <v>6.4</v>
      </c>
      <c r="C108" s="88" t="e">
        <v>#N/A</v>
      </c>
      <c r="D108" s="11" t="str">
        <v/>
      </c>
      <c r="E108" s="11" t="str">
        <v/>
      </c>
      <c r="F108" s="11" t="str">
        <v/>
      </c>
      <c r="G108" s="88" t="e">
        <v>#N/A</v>
      </c>
      <c r="H108" s="88" t="e">
        <v>#N/A</v>
      </c>
      <c r="I108" s="88" t="e">
        <v>#N/A</v>
      </c>
      <c r="J108" s="88" t="e">
        <v>#N/A</v>
      </c>
      <c r="K108" s="88" t="e">
        <v>#N/A</v>
      </c>
      <c r="L108" s="88" t="e">
        <v>#N/A</v>
      </c>
      <c r="M108" s="88" t="e">
        <v>#N/A</v>
      </c>
      <c r="N108" s="88" t="e">
        <v>#N/A</v>
      </c>
      <c r="O108" s="88" t="e">
        <v>#N/A</v>
      </c>
      <c r="P108" s="88" t="e">
        <v>#N/A</v>
      </c>
      <c r="Q108" s="88" t="e">
        <v>#N/A</v>
      </c>
      <c r="R108" s="88" t="e">
        <v>#N/A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 t="str">
        <f t="shared" ref="AQ108:AQ171" si="20">IF((ROW(A108)-ROW($A$44))*$E$29&lt;=$E$30,A108,"")</f>
        <v/>
      </c>
      <c r="AR108" s="11" t="str">
        <f t="shared" ref="AR108:AR171" si="21">IF(ISNUMBER(C108),C108,"")</f>
        <v/>
      </c>
      <c r="AS108" s="11" t="str">
        <f t="shared" ref="AS108:AS171" si="22">IF(ISNUMBER(D108),D108,"")</f>
        <v/>
      </c>
      <c r="AT108" s="11" t="str">
        <f t="shared" ref="AT108:AT171" si="23">IF(ISNUMBER(E108),E108,"")</f>
        <v/>
      </c>
      <c r="AU108" s="11" t="str">
        <f t="shared" ref="AU108:AU171" si="24">IF(ISNUMBER(F108),F108,"")</f>
        <v/>
      </c>
      <c r="AV108" s="11" t="str">
        <f t="shared" ref="AV108:AV171" si="25">IF(ISNUMBER(G108),G108,"")</f>
        <v/>
      </c>
      <c r="AW108" s="11" t="str">
        <f t="shared" ref="AW108:AW171" si="26">IF(ISNUMBER(H108),H108,"")</f>
        <v/>
      </c>
      <c r="AX108" s="11" t="str">
        <f t="shared" ref="AX108:AX171" si="27">IF(ISNUMBER(I108),I108,"")</f>
        <v/>
      </c>
      <c r="AY108" s="11" t="str">
        <f t="shared" ref="AY108:AY171" si="28">IF(ISNUMBER(J108),J108,"")</f>
        <v/>
      </c>
      <c r="AZ108" s="11" t="str">
        <f t="shared" ref="AZ108:AZ171" si="29">IF(ISNUMBER(K108),K108,"")</f>
        <v/>
      </c>
      <c r="BA108" s="11" t="str">
        <f t="shared" ref="BA108:BA171" si="30">IF(ISNUMBER(L108),L108,"")</f>
        <v/>
      </c>
      <c r="BB108" s="11" t="str">
        <f t="shared" ref="BB108:BB171" si="31">IF(ISNUMBER(M108),M108,"")</f>
        <v/>
      </c>
      <c r="BC108" s="11" t="str">
        <f t="shared" ref="BC108:BC171" si="32">IF(ISNUMBER(N108),N108,"")</f>
        <v/>
      </c>
      <c r="BD108" s="11" t="str">
        <f t="shared" ref="BD108:BD171" si="33">IF(ISNUMBER(O108),O108,"")</f>
        <v/>
      </c>
      <c r="BE108" s="11" t="str">
        <f t="shared" ref="BE108:BE171" si="34">IF(ISNUMBER(P108),P108,"")</f>
        <v/>
      </c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</row>
    <row r="109" spans="1:259" s="86" customFormat="1" ht="11.85" customHeight="1">
      <c r="A109" s="11" t="str">
        <f t="shared" si="18"/>
        <v/>
      </c>
      <c r="B109" s="31">
        <f t="shared" si="19"/>
        <v>6.5</v>
      </c>
      <c r="C109" s="88" t="e">
        <v>#N/A</v>
      </c>
      <c r="D109" s="11" t="str">
        <v/>
      </c>
      <c r="E109" s="11" t="str">
        <v/>
      </c>
      <c r="F109" s="11" t="str">
        <v/>
      </c>
      <c r="G109" s="88" t="e">
        <v>#N/A</v>
      </c>
      <c r="H109" s="88" t="e">
        <v>#N/A</v>
      </c>
      <c r="I109" s="88" t="e">
        <v>#N/A</v>
      </c>
      <c r="J109" s="88" t="e">
        <v>#N/A</v>
      </c>
      <c r="K109" s="88" t="e">
        <v>#N/A</v>
      </c>
      <c r="L109" s="88" t="e">
        <v>#N/A</v>
      </c>
      <c r="M109" s="88" t="e">
        <v>#N/A</v>
      </c>
      <c r="N109" s="88" t="e">
        <v>#N/A</v>
      </c>
      <c r="O109" s="88" t="e">
        <v>#N/A</v>
      </c>
      <c r="P109" s="88" t="e">
        <v>#N/A</v>
      </c>
      <c r="Q109" s="88" t="e">
        <v>#N/A</v>
      </c>
      <c r="R109" s="88" t="e">
        <v>#N/A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 t="str">
        <f t="shared" si="20"/>
        <v/>
      </c>
      <c r="AR109" s="11" t="str">
        <f t="shared" si="21"/>
        <v/>
      </c>
      <c r="AS109" s="11" t="str">
        <f t="shared" si="22"/>
        <v/>
      </c>
      <c r="AT109" s="11" t="str">
        <f t="shared" si="23"/>
        <v/>
      </c>
      <c r="AU109" s="11" t="str">
        <f t="shared" si="24"/>
        <v/>
      </c>
      <c r="AV109" s="11" t="str">
        <f t="shared" si="25"/>
        <v/>
      </c>
      <c r="AW109" s="11" t="str">
        <f t="shared" si="26"/>
        <v/>
      </c>
      <c r="AX109" s="11" t="str">
        <f t="shared" si="27"/>
        <v/>
      </c>
      <c r="AY109" s="11" t="str">
        <f t="shared" si="28"/>
        <v/>
      </c>
      <c r="AZ109" s="11" t="str">
        <f t="shared" si="29"/>
        <v/>
      </c>
      <c r="BA109" s="11" t="str">
        <f t="shared" si="30"/>
        <v/>
      </c>
      <c r="BB109" s="11" t="str">
        <f t="shared" si="31"/>
        <v/>
      </c>
      <c r="BC109" s="11" t="str">
        <f t="shared" si="32"/>
        <v/>
      </c>
      <c r="BD109" s="11" t="str">
        <f t="shared" si="33"/>
        <v/>
      </c>
      <c r="BE109" s="11" t="str">
        <f t="shared" si="34"/>
        <v/>
      </c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</row>
    <row r="110" spans="1:259" s="86" customFormat="1" ht="11.85" customHeight="1">
      <c r="A110" s="11" t="str">
        <f t="shared" si="18"/>
        <v/>
      </c>
      <c r="B110" s="31">
        <f t="shared" si="19"/>
        <v>6.6000000000000005</v>
      </c>
      <c r="C110" s="88" t="e">
        <v>#N/A</v>
      </c>
      <c r="D110" s="11" t="str">
        <v/>
      </c>
      <c r="E110" s="11" t="str">
        <v/>
      </c>
      <c r="F110" s="11" t="str">
        <v/>
      </c>
      <c r="G110" s="88" t="e">
        <v>#N/A</v>
      </c>
      <c r="H110" s="88" t="e">
        <v>#N/A</v>
      </c>
      <c r="I110" s="88" t="e">
        <v>#N/A</v>
      </c>
      <c r="J110" s="88" t="e">
        <v>#N/A</v>
      </c>
      <c r="K110" s="88" t="e">
        <v>#N/A</v>
      </c>
      <c r="L110" s="88" t="e">
        <v>#N/A</v>
      </c>
      <c r="M110" s="88" t="e">
        <v>#N/A</v>
      </c>
      <c r="N110" s="88" t="e">
        <v>#N/A</v>
      </c>
      <c r="O110" s="88" t="e">
        <v>#N/A</v>
      </c>
      <c r="P110" s="88" t="e">
        <v>#N/A</v>
      </c>
      <c r="Q110" s="88" t="e">
        <v>#N/A</v>
      </c>
      <c r="R110" s="88" t="e">
        <v>#N/A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 t="str">
        <f t="shared" si="20"/>
        <v/>
      </c>
      <c r="AR110" s="11" t="str">
        <f t="shared" si="21"/>
        <v/>
      </c>
      <c r="AS110" s="11" t="str">
        <f t="shared" si="22"/>
        <v/>
      </c>
      <c r="AT110" s="11" t="str">
        <f t="shared" si="23"/>
        <v/>
      </c>
      <c r="AU110" s="11" t="str">
        <f t="shared" si="24"/>
        <v/>
      </c>
      <c r="AV110" s="11" t="str">
        <f t="shared" si="25"/>
        <v/>
      </c>
      <c r="AW110" s="11" t="str">
        <f t="shared" si="26"/>
        <v/>
      </c>
      <c r="AX110" s="11" t="str">
        <f t="shared" si="27"/>
        <v/>
      </c>
      <c r="AY110" s="11" t="str">
        <f t="shared" si="28"/>
        <v/>
      </c>
      <c r="AZ110" s="11" t="str">
        <f t="shared" si="29"/>
        <v/>
      </c>
      <c r="BA110" s="11" t="str">
        <f t="shared" si="30"/>
        <v/>
      </c>
      <c r="BB110" s="11" t="str">
        <f t="shared" si="31"/>
        <v/>
      </c>
      <c r="BC110" s="11" t="str">
        <f t="shared" si="32"/>
        <v/>
      </c>
      <c r="BD110" s="11" t="str">
        <f t="shared" si="33"/>
        <v/>
      </c>
      <c r="BE110" s="11" t="str">
        <f t="shared" si="34"/>
        <v/>
      </c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</row>
    <row r="111" spans="1:259" s="86" customFormat="1" ht="11.85" customHeight="1">
      <c r="A111" s="11" t="str">
        <f t="shared" si="18"/>
        <v/>
      </c>
      <c r="B111" s="31">
        <f t="shared" si="19"/>
        <v>6.7</v>
      </c>
      <c r="C111" s="88" t="e">
        <v>#N/A</v>
      </c>
      <c r="D111" s="11" t="str">
        <v/>
      </c>
      <c r="E111" s="11" t="str">
        <v/>
      </c>
      <c r="F111" s="11" t="str">
        <v/>
      </c>
      <c r="G111" s="88" t="e">
        <v>#N/A</v>
      </c>
      <c r="H111" s="88" t="e">
        <v>#N/A</v>
      </c>
      <c r="I111" s="88" t="e">
        <v>#N/A</v>
      </c>
      <c r="J111" s="88" t="e">
        <v>#N/A</v>
      </c>
      <c r="K111" s="88" t="e">
        <v>#N/A</v>
      </c>
      <c r="L111" s="88" t="e">
        <v>#N/A</v>
      </c>
      <c r="M111" s="88" t="e">
        <v>#N/A</v>
      </c>
      <c r="N111" s="88" t="e">
        <v>#N/A</v>
      </c>
      <c r="O111" s="88" t="e">
        <v>#N/A</v>
      </c>
      <c r="P111" s="88" t="e">
        <v>#N/A</v>
      </c>
      <c r="Q111" s="88" t="e">
        <v>#N/A</v>
      </c>
      <c r="R111" s="88" t="e">
        <v>#N/A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 t="str">
        <f t="shared" si="20"/>
        <v/>
      </c>
      <c r="AR111" s="11" t="str">
        <f t="shared" si="21"/>
        <v/>
      </c>
      <c r="AS111" s="11" t="str">
        <f t="shared" si="22"/>
        <v/>
      </c>
      <c r="AT111" s="11" t="str">
        <f t="shared" si="23"/>
        <v/>
      </c>
      <c r="AU111" s="11" t="str">
        <f t="shared" si="24"/>
        <v/>
      </c>
      <c r="AV111" s="11" t="str">
        <f t="shared" si="25"/>
        <v/>
      </c>
      <c r="AW111" s="11" t="str">
        <f t="shared" si="26"/>
        <v/>
      </c>
      <c r="AX111" s="11" t="str">
        <f t="shared" si="27"/>
        <v/>
      </c>
      <c r="AY111" s="11" t="str">
        <f t="shared" si="28"/>
        <v/>
      </c>
      <c r="AZ111" s="11" t="str">
        <f t="shared" si="29"/>
        <v/>
      </c>
      <c r="BA111" s="11" t="str">
        <f t="shared" si="30"/>
        <v/>
      </c>
      <c r="BB111" s="11" t="str">
        <f t="shared" si="31"/>
        <v/>
      </c>
      <c r="BC111" s="11" t="str">
        <f t="shared" si="32"/>
        <v/>
      </c>
      <c r="BD111" s="11" t="str">
        <f t="shared" si="33"/>
        <v/>
      </c>
      <c r="BE111" s="11" t="str">
        <f t="shared" si="34"/>
        <v/>
      </c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</row>
    <row r="112" spans="1:259" s="86" customFormat="1" ht="11.85" customHeight="1">
      <c r="A112" s="11" t="str">
        <f t="shared" si="18"/>
        <v/>
      </c>
      <c r="B112" s="31">
        <f t="shared" si="19"/>
        <v>6.8000000000000007</v>
      </c>
      <c r="C112" s="88" t="e">
        <v>#N/A</v>
      </c>
      <c r="D112" s="11" t="str">
        <v/>
      </c>
      <c r="E112" s="11" t="str">
        <v/>
      </c>
      <c r="F112" s="11" t="str">
        <v/>
      </c>
      <c r="G112" s="88" t="e">
        <v>#N/A</v>
      </c>
      <c r="H112" s="88" t="e">
        <v>#N/A</v>
      </c>
      <c r="I112" s="88" t="e">
        <v>#N/A</v>
      </c>
      <c r="J112" s="88" t="e">
        <v>#N/A</v>
      </c>
      <c r="K112" s="88" t="e">
        <v>#N/A</v>
      </c>
      <c r="L112" s="88" t="e">
        <v>#N/A</v>
      </c>
      <c r="M112" s="88" t="e">
        <v>#N/A</v>
      </c>
      <c r="N112" s="88" t="e">
        <v>#N/A</v>
      </c>
      <c r="O112" s="88" t="e">
        <v>#N/A</v>
      </c>
      <c r="P112" s="88" t="e">
        <v>#N/A</v>
      </c>
      <c r="Q112" s="88" t="e">
        <v>#N/A</v>
      </c>
      <c r="R112" s="88" t="e">
        <v>#N/A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 t="str">
        <f t="shared" si="20"/>
        <v/>
      </c>
      <c r="AR112" s="11" t="str">
        <f t="shared" si="21"/>
        <v/>
      </c>
      <c r="AS112" s="11" t="str">
        <f t="shared" si="22"/>
        <v/>
      </c>
      <c r="AT112" s="11" t="str">
        <f t="shared" si="23"/>
        <v/>
      </c>
      <c r="AU112" s="11" t="str">
        <f t="shared" si="24"/>
        <v/>
      </c>
      <c r="AV112" s="11" t="str">
        <f t="shared" si="25"/>
        <v/>
      </c>
      <c r="AW112" s="11" t="str">
        <f t="shared" si="26"/>
        <v/>
      </c>
      <c r="AX112" s="11" t="str">
        <f t="shared" si="27"/>
        <v/>
      </c>
      <c r="AY112" s="11" t="str">
        <f t="shared" si="28"/>
        <v/>
      </c>
      <c r="AZ112" s="11" t="str">
        <f t="shared" si="29"/>
        <v/>
      </c>
      <c r="BA112" s="11" t="str">
        <f t="shared" si="30"/>
        <v/>
      </c>
      <c r="BB112" s="11" t="str">
        <f t="shared" si="31"/>
        <v/>
      </c>
      <c r="BC112" s="11" t="str">
        <f t="shared" si="32"/>
        <v/>
      </c>
      <c r="BD112" s="11" t="str">
        <f t="shared" si="33"/>
        <v/>
      </c>
      <c r="BE112" s="11" t="str">
        <f t="shared" si="34"/>
        <v/>
      </c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</row>
    <row r="113" spans="1:259" s="86" customFormat="1" ht="11.85" customHeight="1">
      <c r="A113" s="11" t="str">
        <f t="shared" si="18"/>
        <v/>
      </c>
      <c r="B113" s="31">
        <f t="shared" si="19"/>
        <v>6.9</v>
      </c>
      <c r="C113" s="88" t="e">
        <v>#N/A</v>
      </c>
      <c r="D113" s="11" t="str">
        <v/>
      </c>
      <c r="E113" s="11" t="str">
        <v/>
      </c>
      <c r="F113" s="11" t="str">
        <v/>
      </c>
      <c r="G113" s="88" t="e">
        <v>#N/A</v>
      </c>
      <c r="H113" s="88" t="e">
        <v>#N/A</v>
      </c>
      <c r="I113" s="88" t="e">
        <v>#N/A</v>
      </c>
      <c r="J113" s="88" t="e">
        <v>#N/A</v>
      </c>
      <c r="K113" s="88" t="e">
        <v>#N/A</v>
      </c>
      <c r="L113" s="88" t="e">
        <v>#N/A</v>
      </c>
      <c r="M113" s="88" t="e">
        <v>#N/A</v>
      </c>
      <c r="N113" s="88" t="e">
        <v>#N/A</v>
      </c>
      <c r="O113" s="88" t="e">
        <v>#N/A</v>
      </c>
      <c r="P113" s="88" t="e">
        <v>#N/A</v>
      </c>
      <c r="Q113" s="88" t="e">
        <v>#N/A</v>
      </c>
      <c r="R113" s="88" t="e">
        <v>#N/A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 t="str">
        <f t="shared" si="20"/>
        <v/>
      </c>
      <c r="AR113" s="11" t="str">
        <f t="shared" si="21"/>
        <v/>
      </c>
      <c r="AS113" s="11" t="str">
        <f t="shared" si="22"/>
        <v/>
      </c>
      <c r="AT113" s="11" t="str">
        <f t="shared" si="23"/>
        <v/>
      </c>
      <c r="AU113" s="11" t="str">
        <f t="shared" si="24"/>
        <v/>
      </c>
      <c r="AV113" s="11" t="str">
        <f t="shared" si="25"/>
        <v/>
      </c>
      <c r="AW113" s="11" t="str">
        <f t="shared" si="26"/>
        <v/>
      </c>
      <c r="AX113" s="11" t="str">
        <f t="shared" si="27"/>
        <v/>
      </c>
      <c r="AY113" s="11" t="str">
        <f t="shared" si="28"/>
        <v/>
      </c>
      <c r="AZ113" s="11" t="str">
        <f t="shared" si="29"/>
        <v/>
      </c>
      <c r="BA113" s="11" t="str">
        <f t="shared" si="30"/>
        <v/>
      </c>
      <c r="BB113" s="11" t="str">
        <f t="shared" si="31"/>
        <v/>
      </c>
      <c r="BC113" s="11" t="str">
        <f t="shared" si="32"/>
        <v/>
      </c>
      <c r="BD113" s="11" t="str">
        <f t="shared" si="33"/>
        <v/>
      </c>
      <c r="BE113" s="11" t="str">
        <f t="shared" si="34"/>
        <v/>
      </c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</row>
    <row r="114" spans="1:259" s="86" customFormat="1" ht="11.85" customHeight="1">
      <c r="A114" s="11" t="str">
        <f t="shared" si="18"/>
        <v/>
      </c>
      <c r="B114" s="31">
        <f t="shared" si="19"/>
        <v>7</v>
      </c>
      <c r="C114" s="88" t="e">
        <v>#N/A</v>
      </c>
      <c r="D114" s="11" t="str">
        <v/>
      </c>
      <c r="E114" s="11" t="str">
        <v/>
      </c>
      <c r="F114" s="11" t="str">
        <v/>
      </c>
      <c r="G114" s="88" t="e">
        <v>#N/A</v>
      </c>
      <c r="H114" s="88" t="e">
        <v>#N/A</v>
      </c>
      <c r="I114" s="88" t="e">
        <v>#N/A</v>
      </c>
      <c r="J114" s="88" t="e">
        <v>#N/A</v>
      </c>
      <c r="K114" s="88" t="e">
        <v>#N/A</v>
      </c>
      <c r="L114" s="88" t="e">
        <v>#N/A</v>
      </c>
      <c r="M114" s="88" t="e">
        <v>#N/A</v>
      </c>
      <c r="N114" s="88" t="e">
        <v>#N/A</v>
      </c>
      <c r="O114" s="88" t="e">
        <v>#N/A</v>
      </c>
      <c r="P114" s="88" t="e">
        <v>#N/A</v>
      </c>
      <c r="Q114" s="88" t="e">
        <v>#N/A</v>
      </c>
      <c r="R114" s="88" t="e">
        <v>#N/A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 t="str">
        <f t="shared" si="20"/>
        <v/>
      </c>
      <c r="AR114" s="11" t="str">
        <f t="shared" si="21"/>
        <v/>
      </c>
      <c r="AS114" s="11" t="str">
        <f t="shared" si="22"/>
        <v/>
      </c>
      <c r="AT114" s="11" t="str">
        <f t="shared" si="23"/>
        <v/>
      </c>
      <c r="AU114" s="11" t="str">
        <f t="shared" si="24"/>
        <v/>
      </c>
      <c r="AV114" s="11" t="str">
        <f t="shared" si="25"/>
        <v/>
      </c>
      <c r="AW114" s="11" t="str">
        <f t="shared" si="26"/>
        <v/>
      </c>
      <c r="AX114" s="11" t="str">
        <f t="shared" si="27"/>
        <v/>
      </c>
      <c r="AY114" s="11" t="str">
        <f t="shared" si="28"/>
        <v/>
      </c>
      <c r="AZ114" s="11" t="str">
        <f t="shared" si="29"/>
        <v/>
      </c>
      <c r="BA114" s="11" t="str">
        <f t="shared" si="30"/>
        <v/>
      </c>
      <c r="BB114" s="11" t="str">
        <f t="shared" si="31"/>
        <v/>
      </c>
      <c r="BC114" s="11" t="str">
        <f t="shared" si="32"/>
        <v/>
      </c>
      <c r="BD114" s="11" t="str">
        <f t="shared" si="33"/>
        <v/>
      </c>
      <c r="BE114" s="11" t="str">
        <f t="shared" si="34"/>
        <v/>
      </c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</row>
    <row r="115" spans="1:259" s="86" customFormat="1" ht="11.85" customHeight="1">
      <c r="A115" s="11" t="str">
        <f t="shared" si="18"/>
        <v/>
      </c>
      <c r="B115" s="31">
        <f t="shared" si="19"/>
        <v>7.1000000000000005</v>
      </c>
      <c r="C115" s="88" t="e">
        <v>#N/A</v>
      </c>
      <c r="D115" s="11" t="str">
        <v/>
      </c>
      <c r="E115" s="11" t="str">
        <v/>
      </c>
      <c r="F115" s="11" t="str">
        <v/>
      </c>
      <c r="G115" s="88" t="e">
        <v>#N/A</v>
      </c>
      <c r="H115" s="88" t="e">
        <v>#N/A</v>
      </c>
      <c r="I115" s="88" t="e">
        <v>#N/A</v>
      </c>
      <c r="J115" s="88" t="e">
        <v>#N/A</v>
      </c>
      <c r="K115" s="88" t="e">
        <v>#N/A</v>
      </c>
      <c r="L115" s="88" t="e">
        <v>#N/A</v>
      </c>
      <c r="M115" s="88" t="e">
        <v>#N/A</v>
      </c>
      <c r="N115" s="88" t="e">
        <v>#N/A</v>
      </c>
      <c r="O115" s="88" t="e">
        <v>#N/A</v>
      </c>
      <c r="P115" s="88" t="e">
        <v>#N/A</v>
      </c>
      <c r="Q115" s="88" t="e">
        <v>#N/A</v>
      </c>
      <c r="R115" s="88" t="e">
        <v>#N/A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 t="str">
        <f t="shared" si="20"/>
        <v/>
      </c>
      <c r="AR115" s="11" t="str">
        <f t="shared" si="21"/>
        <v/>
      </c>
      <c r="AS115" s="11" t="str">
        <f t="shared" si="22"/>
        <v/>
      </c>
      <c r="AT115" s="11" t="str">
        <f t="shared" si="23"/>
        <v/>
      </c>
      <c r="AU115" s="11" t="str">
        <f t="shared" si="24"/>
        <v/>
      </c>
      <c r="AV115" s="11" t="str">
        <f t="shared" si="25"/>
        <v/>
      </c>
      <c r="AW115" s="11" t="str">
        <f t="shared" si="26"/>
        <v/>
      </c>
      <c r="AX115" s="11" t="str">
        <f t="shared" si="27"/>
        <v/>
      </c>
      <c r="AY115" s="11" t="str">
        <f t="shared" si="28"/>
        <v/>
      </c>
      <c r="AZ115" s="11" t="str">
        <f t="shared" si="29"/>
        <v/>
      </c>
      <c r="BA115" s="11" t="str">
        <f t="shared" si="30"/>
        <v/>
      </c>
      <c r="BB115" s="11" t="str">
        <f t="shared" si="31"/>
        <v/>
      </c>
      <c r="BC115" s="11" t="str">
        <f t="shared" si="32"/>
        <v/>
      </c>
      <c r="BD115" s="11" t="str">
        <f t="shared" si="33"/>
        <v/>
      </c>
      <c r="BE115" s="11" t="str">
        <f t="shared" si="34"/>
        <v/>
      </c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</row>
    <row r="116" spans="1:259" s="86" customFormat="1" ht="11.85" customHeight="1">
      <c r="A116" s="11" t="str">
        <f t="shared" si="18"/>
        <v/>
      </c>
      <c r="B116" s="31">
        <f t="shared" si="19"/>
        <v>7.2</v>
      </c>
      <c r="C116" s="88" t="e">
        <v>#N/A</v>
      </c>
      <c r="D116" s="11" t="str">
        <v/>
      </c>
      <c r="E116" s="11" t="str">
        <v/>
      </c>
      <c r="F116" s="11" t="str">
        <v/>
      </c>
      <c r="G116" s="88" t="e">
        <v>#N/A</v>
      </c>
      <c r="H116" s="88" t="e">
        <v>#N/A</v>
      </c>
      <c r="I116" s="88" t="e">
        <v>#N/A</v>
      </c>
      <c r="J116" s="88" t="e">
        <v>#N/A</v>
      </c>
      <c r="K116" s="88" t="e">
        <v>#N/A</v>
      </c>
      <c r="L116" s="88" t="e">
        <v>#N/A</v>
      </c>
      <c r="M116" s="88" t="e">
        <v>#N/A</v>
      </c>
      <c r="N116" s="88" t="e">
        <v>#N/A</v>
      </c>
      <c r="O116" s="88" t="e">
        <v>#N/A</v>
      </c>
      <c r="P116" s="88" t="e">
        <v>#N/A</v>
      </c>
      <c r="Q116" s="88" t="e">
        <v>#N/A</v>
      </c>
      <c r="R116" s="88" t="e">
        <v>#N/A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 t="str">
        <f t="shared" si="20"/>
        <v/>
      </c>
      <c r="AR116" s="11" t="str">
        <f t="shared" si="21"/>
        <v/>
      </c>
      <c r="AS116" s="11" t="str">
        <f t="shared" si="22"/>
        <v/>
      </c>
      <c r="AT116" s="11" t="str">
        <f t="shared" si="23"/>
        <v/>
      </c>
      <c r="AU116" s="11" t="str">
        <f t="shared" si="24"/>
        <v/>
      </c>
      <c r="AV116" s="11" t="str">
        <f t="shared" si="25"/>
        <v/>
      </c>
      <c r="AW116" s="11" t="str">
        <f t="shared" si="26"/>
        <v/>
      </c>
      <c r="AX116" s="11" t="str">
        <f t="shared" si="27"/>
        <v/>
      </c>
      <c r="AY116" s="11" t="str">
        <f t="shared" si="28"/>
        <v/>
      </c>
      <c r="AZ116" s="11" t="str">
        <f t="shared" si="29"/>
        <v/>
      </c>
      <c r="BA116" s="11" t="str">
        <f t="shared" si="30"/>
        <v/>
      </c>
      <c r="BB116" s="11" t="str">
        <f t="shared" si="31"/>
        <v/>
      </c>
      <c r="BC116" s="11" t="str">
        <f t="shared" si="32"/>
        <v/>
      </c>
      <c r="BD116" s="11" t="str">
        <f t="shared" si="33"/>
        <v/>
      </c>
      <c r="BE116" s="11" t="str">
        <f t="shared" si="34"/>
        <v/>
      </c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</row>
    <row r="117" spans="1:259" s="86" customFormat="1" ht="11.85" customHeight="1">
      <c r="A117" s="11" t="str">
        <f t="shared" si="18"/>
        <v/>
      </c>
      <c r="B117" s="31">
        <f t="shared" si="19"/>
        <v>7.3000000000000007</v>
      </c>
      <c r="C117" s="88" t="e">
        <v>#N/A</v>
      </c>
      <c r="D117" s="11" t="str">
        <v/>
      </c>
      <c r="E117" s="11" t="str">
        <v/>
      </c>
      <c r="F117" s="11" t="str">
        <v/>
      </c>
      <c r="G117" s="88" t="e">
        <v>#N/A</v>
      </c>
      <c r="H117" s="88" t="e">
        <v>#N/A</v>
      </c>
      <c r="I117" s="88" t="e">
        <v>#N/A</v>
      </c>
      <c r="J117" s="88" t="e">
        <v>#N/A</v>
      </c>
      <c r="K117" s="88" t="e">
        <v>#N/A</v>
      </c>
      <c r="L117" s="88" t="e">
        <v>#N/A</v>
      </c>
      <c r="M117" s="88" t="e">
        <v>#N/A</v>
      </c>
      <c r="N117" s="88" t="e">
        <v>#N/A</v>
      </c>
      <c r="O117" s="88" t="e">
        <v>#N/A</v>
      </c>
      <c r="P117" s="88" t="e">
        <v>#N/A</v>
      </c>
      <c r="Q117" s="88" t="e">
        <v>#N/A</v>
      </c>
      <c r="R117" s="88" t="e">
        <v>#N/A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 t="str">
        <f t="shared" si="20"/>
        <v/>
      </c>
      <c r="AR117" s="11" t="str">
        <f t="shared" si="21"/>
        <v/>
      </c>
      <c r="AS117" s="11" t="str">
        <f t="shared" si="22"/>
        <v/>
      </c>
      <c r="AT117" s="11" t="str">
        <f t="shared" si="23"/>
        <v/>
      </c>
      <c r="AU117" s="11" t="str">
        <f t="shared" si="24"/>
        <v/>
      </c>
      <c r="AV117" s="11" t="str">
        <f t="shared" si="25"/>
        <v/>
      </c>
      <c r="AW117" s="11" t="str">
        <f t="shared" si="26"/>
        <v/>
      </c>
      <c r="AX117" s="11" t="str">
        <f t="shared" si="27"/>
        <v/>
      </c>
      <c r="AY117" s="11" t="str">
        <f t="shared" si="28"/>
        <v/>
      </c>
      <c r="AZ117" s="11" t="str">
        <f t="shared" si="29"/>
        <v/>
      </c>
      <c r="BA117" s="11" t="str">
        <f t="shared" si="30"/>
        <v/>
      </c>
      <c r="BB117" s="11" t="str">
        <f t="shared" si="31"/>
        <v/>
      </c>
      <c r="BC117" s="11" t="str">
        <f t="shared" si="32"/>
        <v/>
      </c>
      <c r="BD117" s="11" t="str">
        <f t="shared" si="33"/>
        <v/>
      </c>
      <c r="BE117" s="11" t="str">
        <f t="shared" si="34"/>
        <v/>
      </c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</row>
    <row r="118" spans="1:259" s="86" customFormat="1" ht="11.85" customHeight="1">
      <c r="A118" s="11" t="str">
        <f t="shared" si="18"/>
        <v/>
      </c>
      <c r="B118" s="31">
        <f t="shared" si="19"/>
        <v>7.4</v>
      </c>
      <c r="C118" s="88" t="e">
        <v>#N/A</v>
      </c>
      <c r="D118" s="11" t="str">
        <v/>
      </c>
      <c r="E118" s="11" t="str">
        <v/>
      </c>
      <c r="F118" s="11" t="str">
        <v/>
      </c>
      <c r="G118" s="88" t="e">
        <v>#N/A</v>
      </c>
      <c r="H118" s="88" t="e">
        <v>#N/A</v>
      </c>
      <c r="I118" s="88" t="e">
        <v>#N/A</v>
      </c>
      <c r="J118" s="88" t="e">
        <v>#N/A</v>
      </c>
      <c r="K118" s="88" t="e">
        <v>#N/A</v>
      </c>
      <c r="L118" s="88" t="e">
        <v>#N/A</v>
      </c>
      <c r="M118" s="88" t="e">
        <v>#N/A</v>
      </c>
      <c r="N118" s="88" t="e">
        <v>#N/A</v>
      </c>
      <c r="O118" s="88" t="e">
        <v>#N/A</v>
      </c>
      <c r="P118" s="88" t="e">
        <v>#N/A</v>
      </c>
      <c r="Q118" s="88" t="e">
        <v>#N/A</v>
      </c>
      <c r="R118" s="88" t="e">
        <v>#N/A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 t="str">
        <f t="shared" si="20"/>
        <v/>
      </c>
      <c r="AR118" s="11" t="str">
        <f t="shared" si="21"/>
        <v/>
      </c>
      <c r="AS118" s="11" t="str">
        <f t="shared" si="22"/>
        <v/>
      </c>
      <c r="AT118" s="11" t="str">
        <f t="shared" si="23"/>
        <v/>
      </c>
      <c r="AU118" s="11" t="str">
        <f t="shared" si="24"/>
        <v/>
      </c>
      <c r="AV118" s="11" t="str">
        <f t="shared" si="25"/>
        <v/>
      </c>
      <c r="AW118" s="11" t="str">
        <f t="shared" si="26"/>
        <v/>
      </c>
      <c r="AX118" s="11" t="str">
        <f t="shared" si="27"/>
        <v/>
      </c>
      <c r="AY118" s="11" t="str">
        <f t="shared" si="28"/>
        <v/>
      </c>
      <c r="AZ118" s="11" t="str">
        <f t="shared" si="29"/>
        <v/>
      </c>
      <c r="BA118" s="11" t="str">
        <f t="shared" si="30"/>
        <v/>
      </c>
      <c r="BB118" s="11" t="str">
        <f t="shared" si="31"/>
        <v/>
      </c>
      <c r="BC118" s="11" t="str">
        <f t="shared" si="32"/>
        <v/>
      </c>
      <c r="BD118" s="11" t="str">
        <f t="shared" si="33"/>
        <v/>
      </c>
      <c r="BE118" s="11" t="str">
        <f t="shared" si="34"/>
        <v/>
      </c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</row>
    <row r="119" spans="1:259" s="86" customFormat="1" ht="11.85" customHeight="1">
      <c r="A119" s="11" t="str">
        <f t="shared" si="18"/>
        <v/>
      </c>
      <c r="B119" s="31">
        <f t="shared" si="19"/>
        <v>7.5</v>
      </c>
      <c r="C119" s="88" t="e">
        <v>#N/A</v>
      </c>
      <c r="D119" s="11" t="str">
        <v/>
      </c>
      <c r="E119" s="11" t="str">
        <v/>
      </c>
      <c r="F119" s="11" t="str">
        <v/>
      </c>
      <c r="G119" s="88" t="e">
        <v>#N/A</v>
      </c>
      <c r="H119" s="88" t="e">
        <v>#N/A</v>
      </c>
      <c r="I119" s="88" t="e">
        <v>#N/A</v>
      </c>
      <c r="J119" s="88" t="e">
        <v>#N/A</v>
      </c>
      <c r="K119" s="88" t="e">
        <v>#N/A</v>
      </c>
      <c r="L119" s="88" t="e">
        <v>#N/A</v>
      </c>
      <c r="M119" s="88" t="e">
        <v>#N/A</v>
      </c>
      <c r="N119" s="88" t="e">
        <v>#N/A</v>
      </c>
      <c r="O119" s="88" t="e">
        <v>#N/A</v>
      </c>
      <c r="P119" s="88" t="e">
        <v>#N/A</v>
      </c>
      <c r="Q119" s="88" t="e">
        <v>#N/A</v>
      </c>
      <c r="R119" s="88" t="e">
        <v>#N/A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 t="str">
        <f t="shared" si="20"/>
        <v/>
      </c>
      <c r="AR119" s="11" t="str">
        <f t="shared" si="21"/>
        <v/>
      </c>
      <c r="AS119" s="11" t="str">
        <f t="shared" si="22"/>
        <v/>
      </c>
      <c r="AT119" s="11" t="str">
        <f t="shared" si="23"/>
        <v/>
      </c>
      <c r="AU119" s="11" t="str">
        <f t="shared" si="24"/>
        <v/>
      </c>
      <c r="AV119" s="11" t="str">
        <f t="shared" si="25"/>
        <v/>
      </c>
      <c r="AW119" s="11" t="str">
        <f t="shared" si="26"/>
        <v/>
      </c>
      <c r="AX119" s="11" t="str">
        <f t="shared" si="27"/>
        <v/>
      </c>
      <c r="AY119" s="11" t="str">
        <f t="shared" si="28"/>
        <v/>
      </c>
      <c r="AZ119" s="11" t="str">
        <f t="shared" si="29"/>
        <v/>
      </c>
      <c r="BA119" s="11" t="str">
        <f t="shared" si="30"/>
        <v/>
      </c>
      <c r="BB119" s="11" t="str">
        <f t="shared" si="31"/>
        <v/>
      </c>
      <c r="BC119" s="11" t="str">
        <f t="shared" si="32"/>
        <v/>
      </c>
      <c r="BD119" s="11" t="str">
        <f t="shared" si="33"/>
        <v/>
      </c>
      <c r="BE119" s="11" t="str">
        <f t="shared" si="34"/>
        <v/>
      </c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</row>
    <row r="120" spans="1:259" s="86" customFormat="1" ht="11.85" customHeight="1">
      <c r="A120" s="11" t="str">
        <f t="shared" si="18"/>
        <v/>
      </c>
      <c r="B120" s="31">
        <f t="shared" si="19"/>
        <v>7.6000000000000005</v>
      </c>
      <c r="C120" s="88" t="e">
        <v>#N/A</v>
      </c>
      <c r="D120" s="11" t="str">
        <v/>
      </c>
      <c r="E120" s="11" t="str">
        <v/>
      </c>
      <c r="F120" s="11" t="str">
        <v/>
      </c>
      <c r="G120" s="88" t="e">
        <v>#N/A</v>
      </c>
      <c r="H120" s="88" t="e">
        <v>#N/A</v>
      </c>
      <c r="I120" s="88" t="e">
        <v>#N/A</v>
      </c>
      <c r="J120" s="88" t="e">
        <v>#N/A</v>
      </c>
      <c r="K120" s="88" t="e">
        <v>#N/A</v>
      </c>
      <c r="L120" s="88" t="e">
        <v>#N/A</v>
      </c>
      <c r="M120" s="88" t="e">
        <v>#N/A</v>
      </c>
      <c r="N120" s="88" t="e">
        <v>#N/A</v>
      </c>
      <c r="O120" s="88" t="e">
        <v>#N/A</v>
      </c>
      <c r="P120" s="88" t="e">
        <v>#N/A</v>
      </c>
      <c r="Q120" s="88" t="e">
        <v>#N/A</v>
      </c>
      <c r="R120" s="88" t="e">
        <v>#N/A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 t="str">
        <f t="shared" si="20"/>
        <v/>
      </c>
      <c r="AR120" s="11" t="str">
        <f t="shared" si="21"/>
        <v/>
      </c>
      <c r="AS120" s="11" t="str">
        <f t="shared" si="22"/>
        <v/>
      </c>
      <c r="AT120" s="11" t="str">
        <f t="shared" si="23"/>
        <v/>
      </c>
      <c r="AU120" s="11" t="str">
        <f t="shared" si="24"/>
        <v/>
      </c>
      <c r="AV120" s="11" t="str">
        <f t="shared" si="25"/>
        <v/>
      </c>
      <c r="AW120" s="11" t="str">
        <f t="shared" si="26"/>
        <v/>
      </c>
      <c r="AX120" s="11" t="str">
        <f t="shared" si="27"/>
        <v/>
      </c>
      <c r="AY120" s="11" t="str">
        <f t="shared" si="28"/>
        <v/>
      </c>
      <c r="AZ120" s="11" t="str">
        <f t="shared" si="29"/>
        <v/>
      </c>
      <c r="BA120" s="11" t="str">
        <f t="shared" si="30"/>
        <v/>
      </c>
      <c r="BB120" s="11" t="str">
        <f t="shared" si="31"/>
        <v/>
      </c>
      <c r="BC120" s="11" t="str">
        <f t="shared" si="32"/>
        <v/>
      </c>
      <c r="BD120" s="11" t="str">
        <f t="shared" si="33"/>
        <v/>
      </c>
      <c r="BE120" s="11" t="str">
        <f t="shared" si="34"/>
        <v/>
      </c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</row>
    <row r="121" spans="1:259" s="86" customFormat="1" ht="11.85" customHeight="1">
      <c r="A121" s="11" t="str">
        <f t="shared" si="18"/>
        <v/>
      </c>
      <c r="B121" s="31">
        <f t="shared" si="19"/>
        <v>7.7</v>
      </c>
      <c r="C121" s="88" t="e">
        <v>#N/A</v>
      </c>
      <c r="D121" s="11" t="str">
        <v/>
      </c>
      <c r="E121" s="11" t="str">
        <v/>
      </c>
      <c r="F121" s="11" t="str">
        <v/>
      </c>
      <c r="G121" s="88" t="e">
        <v>#N/A</v>
      </c>
      <c r="H121" s="88" t="e">
        <v>#N/A</v>
      </c>
      <c r="I121" s="88" t="e">
        <v>#N/A</v>
      </c>
      <c r="J121" s="88" t="e">
        <v>#N/A</v>
      </c>
      <c r="K121" s="88" t="e">
        <v>#N/A</v>
      </c>
      <c r="L121" s="88" t="e">
        <v>#N/A</v>
      </c>
      <c r="M121" s="88" t="e">
        <v>#N/A</v>
      </c>
      <c r="N121" s="88" t="e">
        <v>#N/A</v>
      </c>
      <c r="O121" s="88" t="e">
        <v>#N/A</v>
      </c>
      <c r="P121" s="88" t="e">
        <v>#N/A</v>
      </c>
      <c r="Q121" s="88" t="e">
        <v>#N/A</v>
      </c>
      <c r="R121" s="88" t="e">
        <v>#N/A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 t="str">
        <f t="shared" si="20"/>
        <v/>
      </c>
      <c r="AR121" s="11" t="str">
        <f t="shared" si="21"/>
        <v/>
      </c>
      <c r="AS121" s="11" t="str">
        <f t="shared" si="22"/>
        <v/>
      </c>
      <c r="AT121" s="11" t="str">
        <f t="shared" si="23"/>
        <v/>
      </c>
      <c r="AU121" s="11" t="str">
        <f t="shared" si="24"/>
        <v/>
      </c>
      <c r="AV121" s="11" t="str">
        <f t="shared" si="25"/>
        <v/>
      </c>
      <c r="AW121" s="11" t="str">
        <f t="shared" si="26"/>
        <v/>
      </c>
      <c r="AX121" s="11" t="str">
        <f t="shared" si="27"/>
        <v/>
      </c>
      <c r="AY121" s="11" t="str">
        <f t="shared" si="28"/>
        <v/>
      </c>
      <c r="AZ121" s="11" t="str">
        <f t="shared" si="29"/>
        <v/>
      </c>
      <c r="BA121" s="11" t="str">
        <f t="shared" si="30"/>
        <v/>
      </c>
      <c r="BB121" s="11" t="str">
        <f t="shared" si="31"/>
        <v/>
      </c>
      <c r="BC121" s="11" t="str">
        <f t="shared" si="32"/>
        <v/>
      </c>
      <c r="BD121" s="11" t="str">
        <f t="shared" si="33"/>
        <v/>
      </c>
      <c r="BE121" s="11" t="str">
        <f t="shared" si="34"/>
        <v/>
      </c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</row>
    <row r="122" spans="1:259" s="86" customFormat="1" ht="11.85" customHeight="1">
      <c r="A122" s="11" t="str">
        <f t="shared" si="18"/>
        <v/>
      </c>
      <c r="B122" s="31">
        <f t="shared" si="19"/>
        <v>7.8000000000000007</v>
      </c>
      <c r="C122" s="88" t="e">
        <v>#N/A</v>
      </c>
      <c r="D122" s="11" t="str">
        <v/>
      </c>
      <c r="E122" s="11" t="str">
        <v/>
      </c>
      <c r="F122" s="11" t="str">
        <v/>
      </c>
      <c r="G122" s="88" t="e">
        <v>#N/A</v>
      </c>
      <c r="H122" s="88" t="e">
        <v>#N/A</v>
      </c>
      <c r="I122" s="88" t="e">
        <v>#N/A</v>
      </c>
      <c r="J122" s="88" t="e">
        <v>#N/A</v>
      </c>
      <c r="K122" s="88" t="e">
        <v>#N/A</v>
      </c>
      <c r="L122" s="88" t="e">
        <v>#N/A</v>
      </c>
      <c r="M122" s="88" t="e">
        <v>#N/A</v>
      </c>
      <c r="N122" s="88" t="e">
        <v>#N/A</v>
      </c>
      <c r="O122" s="88" t="e">
        <v>#N/A</v>
      </c>
      <c r="P122" s="88" t="e">
        <v>#N/A</v>
      </c>
      <c r="Q122" s="88" t="e">
        <v>#N/A</v>
      </c>
      <c r="R122" s="88" t="e">
        <v>#N/A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 t="str">
        <f t="shared" si="20"/>
        <v/>
      </c>
      <c r="AR122" s="11" t="str">
        <f t="shared" si="21"/>
        <v/>
      </c>
      <c r="AS122" s="11" t="str">
        <f t="shared" si="22"/>
        <v/>
      </c>
      <c r="AT122" s="11" t="str">
        <f t="shared" si="23"/>
        <v/>
      </c>
      <c r="AU122" s="11" t="str">
        <f t="shared" si="24"/>
        <v/>
      </c>
      <c r="AV122" s="11" t="str">
        <f t="shared" si="25"/>
        <v/>
      </c>
      <c r="AW122" s="11" t="str">
        <f t="shared" si="26"/>
        <v/>
      </c>
      <c r="AX122" s="11" t="str">
        <f t="shared" si="27"/>
        <v/>
      </c>
      <c r="AY122" s="11" t="str">
        <f t="shared" si="28"/>
        <v/>
      </c>
      <c r="AZ122" s="11" t="str">
        <f t="shared" si="29"/>
        <v/>
      </c>
      <c r="BA122" s="11" t="str">
        <f t="shared" si="30"/>
        <v/>
      </c>
      <c r="BB122" s="11" t="str">
        <f t="shared" si="31"/>
        <v/>
      </c>
      <c r="BC122" s="11" t="str">
        <f t="shared" si="32"/>
        <v/>
      </c>
      <c r="BD122" s="11" t="str">
        <f t="shared" si="33"/>
        <v/>
      </c>
      <c r="BE122" s="11" t="str">
        <f t="shared" si="34"/>
        <v/>
      </c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</row>
    <row r="123" spans="1:259" s="86" customFormat="1" ht="11.85" customHeight="1">
      <c r="A123" s="11" t="str">
        <f t="shared" si="18"/>
        <v/>
      </c>
      <c r="B123" s="31">
        <f t="shared" si="19"/>
        <v>7.9</v>
      </c>
      <c r="C123" s="88" t="e">
        <v>#N/A</v>
      </c>
      <c r="D123" s="11" t="str">
        <v/>
      </c>
      <c r="E123" s="11" t="str">
        <v/>
      </c>
      <c r="F123" s="11" t="str">
        <v/>
      </c>
      <c r="G123" s="88" t="e">
        <v>#N/A</v>
      </c>
      <c r="H123" s="88" t="e">
        <v>#N/A</v>
      </c>
      <c r="I123" s="88" t="e">
        <v>#N/A</v>
      </c>
      <c r="J123" s="88" t="e">
        <v>#N/A</v>
      </c>
      <c r="K123" s="88" t="e">
        <v>#N/A</v>
      </c>
      <c r="L123" s="88" t="e">
        <v>#N/A</v>
      </c>
      <c r="M123" s="88" t="e">
        <v>#N/A</v>
      </c>
      <c r="N123" s="88" t="e">
        <v>#N/A</v>
      </c>
      <c r="O123" s="88" t="e">
        <v>#N/A</v>
      </c>
      <c r="P123" s="88" t="e">
        <v>#N/A</v>
      </c>
      <c r="Q123" s="88" t="e">
        <v>#N/A</v>
      </c>
      <c r="R123" s="88" t="e">
        <v>#N/A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 t="str">
        <f t="shared" si="20"/>
        <v/>
      </c>
      <c r="AR123" s="11" t="str">
        <f t="shared" si="21"/>
        <v/>
      </c>
      <c r="AS123" s="11" t="str">
        <f t="shared" si="22"/>
        <v/>
      </c>
      <c r="AT123" s="11" t="str">
        <f t="shared" si="23"/>
        <v/>
      </c>
      <c r="AU123" s="11" t="str">
        <f t="shared" si="24"/>
        <v/>
      </c>
      <c r="AV123" s="11" t="str">
        <f t="shared" si="25"/>
        <v/>
      </c>
      <c r="AW123" s="11" t="str">
        <f t="shared" si="26"/>
        <v/>
      </c>
      <c r="AX123" s="11" t="str">
        <f t="shared" si="27"/>
        <v/>
      </c>
      <c r="AY123" s="11" t="str">
        <f t="shared" si="28"/>
        <v/>
      </c>
      <c r="AZ123" s="11" t="str">
        <f t="shared" si="29"/>
        <v/>
      </c>
      <c r="BA123" s="11" t="str">
        <f t="shared" si="30"/>
        <v/>
      </c>
      <c r="BB123" s="11" t="str">
        <f t="shared" si="31"/>
        <v/>
      </c>
      <c r="BC123" s="11" t="str">
        <f t="shared" si="32"/>
        <v/>
      </c>
      <c r="BD123" s="11" t="str">
        <f t="shared" si="33"/>
        <v/>
      </c>
      <c r="BE123" s="11" t="str">
        <f t="shared" si="34"/>
        <v/>
      </c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</row>
    <row r="124" spans="1:259" s="86" customFormat="1" ht="11.85" customHeight="1">
      <c r="A124" s="11">
        <f t="shared" si="18"/>
        <v>8</v>
      </c>
      <c r="B124" s="31">
        <f t="shared" si="19"/>
        <v>8</v>
      </c>
      <c r="C124" s="88" t="e">
        <v>#N/A</v>
      </c>
      <c r="D124" s="11" t="str">
        <v/>
      </c>
      <c r="E124" s="11" t="str">
        <v/>
      </c>
      <c r="F124" s="11" t="str">
        <v/>
      </c>
      <c r="G124" s="88" t="e">
        <v>#N/A</v>
      </c>
      <c r="H124" s="88" t="e">
        <v>#N/A</v>
      </c>
      <c r="I124" s="88" t="e">
        <v>#N/A</v>
      </c>
      <c r="J124" s="88" t="e">
        <v>#N/A</v>
      </c>
      <c r="K124" s="88" t="e">
        <v>#N/A</v>
      </c>
      <c r="L124" s="88" t="e">
        <v>#N/A</v>
      </c>
      <c r="M124" s="88" t="e">
        <v>#N/A</v>
      </c>
      <c r="N124" s="88" t="e">
        <v>#N/A</v>
      </c>
      <c r="O124" s="88" t="e">
        <v>#N/A</v>
      </c>
      <c r="P124" s="88" t="e">
        <v>#N/A</v>
      </c>
      <c r="Q124" s="88" t="e">
        <v>#N/A</v>
      </c>
      <c r="R124" s="88" t="e">
        <v>#N/A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>
        <f t="shared" si="20"/>
        <v>8</v>
      </c>
      <c r="AR124" s="11" t="str">
        <f t="shared" si="21"/>
        <v/>
      </c>
      <c r="AS124" s="11" t="str">
        <f t="shared" si="22"/>
        <v/>
      </c>
      <c r="AT124" s="11" t="str">
        <f t="shared" si="23"/>
        <v/>
      </c>
      <c r="AU124" s="11" t="str">
        <f t="shared" si="24"/>
        <v/>
      </c>
      <c r="AV124" s="11" t="str">
        <f t="shared" si="25"/>
        <v/>
      </c>
      <c r="AW124" s="11" t="str">
        <f t="shared" si="26"/>
        <v/>
      </c>
      <c r="AX124" s="11" t="str">
        <f t="shared" si="27"/>
        <v/>
      </c>
      <c r="AY124" s="11" t="str">
        <f t="shared" si="28"/>
        <v/>
      </c>
      <c r="AZ124" s="11" t="str">
        <f t="shared" si="29"/>
        <v/>
      </c>
      <c r="BA124" s="11" t="str">
        <f t="shared" si="30"/>
        <v/>
      </c>
      <c r="BB124" s="11" t="str">
        <f t="shared" si="31"/>
        <v/>
      </c>
      <c r="BC124" s="11" t="str">
        <f t="shared" si="32"/>
        <v/>
      </c>
      <c r="BD124" s="11" t="str">
        <f t="shared" si="33"/>
        <v/>
      </c>
      <c r="BE124" s="11" t="str">
        <f t="shared" si="34"/>
        <v/>
      </c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</row>
    <row r="125" spans="1:259" s="86" customFormat="1" ht="11.85" customHeight="1">
      <c r="A125" s="11" t="str">
        <f t="shared" si="18"/>
        <v/>
      </c>
      <c r="B125" s="31">
        <f t="shared" si="19"/>
        <v>8.1</v>
      </c>
      <c r="C125" s="88" t="e">
        <v>#N/A</v>
      </c>
      <c r="D125" s="11" t="str">
        <v/>
      </c>
      <c r="E125" s="11" t="str">
        <v/>
      </c>
      <c r="F125" s="11" t="str">
        <v/>
      </c>
      <c r="G125" s="88" t="e">
        <v>#N/A</v>
      </c>
      <c r="H125" s="88" t="e">
        <v>#N/A</v>
      </c>
      <c r="I125" s="88" t="e">
        <v>#N/A</v>
      </c>
      <c r="J125" s="88" t="e">
        <v>#N/A</v>
      </c>
      <c r="K125" s="88" t="e">
        <v>#N/A</v>
      </c>
      <c r="L125" s="88" t="e">
        <v>#N/A</v>
      </c>
      <c r="M125" s="88" t="e">
        <v>#N/A</v>
      </c>
      <c r="N125" s="88" t="e">
        <v>#N/A</v>
      </c>
      <c r="O125" s="88" t="e">
        <v>#N/A</v>
      </c>
      <c r="P125" s="88" t="e">
        <v>#N/A</v>
      </c>
      <c r="Q125" s="88" t="e">
        <v>#N/A</v>
      </c>
      <c r="R125" s="88" t="e">
        <v>#N/A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 t="str">
        <f t="shared" si="20"/>
        <v/>
      </c>
      <c r="AR125" s="11" t="str">
        <f t="shared" si="21"/>
        <v/>
      </c>
      <c r="AS125" s="11" t="str">
        <f t="shared" si="22"/>
        <v/>
      </c>
      <c r="AT125" s="11" t="str">
        <f t="shared" si="23"/>
        <v/>
      </c>
      <c r="AU125" s="11" t="str">
        <f t="shared" si="24"/>
        <v/>
      </c>
      <c r="AV125" s="11" t="str">
        <f t="shared" si="25"/>
        <v/>
      </c>
      <c r="AW125" s="11" t="str">
        <f t="shared" si="26"/>
        <v/>
      </c>
      <c r="AX125" s="11" t="str">
        <f t="shared" si="27"/>
        <v/>
      </c>
      <c r="AY125" s="11" t="str">
        <f t="shared" si="28"/>
        <v/>
      </c>
      <c r="AZ125" s="11" t="str">
        <f t="shared" si="29"/>
        <v/>
      </c>
      <c r="BA125" s="11" t="str">
        <f t="shared" si="30"/>
        <v/>
      </c>
      <c r="BB125" s="11" t="str">
        <f t="shared" si="31"/>
        <v/>
      </c>
      <c r="BC125" s="11" t="str">
        <f t="shared" si="32"/>
        <v/>
      </c>
      <c r="BD125" s="11" t="str">
        <f t="shared" si="33"/>
        <v/>
      </c>
      <c r="BE125" s="11" t="str">
        <f t="shared" si="34"/>
        <v/>
      </c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</row>
    <row r="126" spans="1:259" s="86" customFormat="1" ht="11.85" customHeight="1">
      <c r="A126" s="11" t="str">
        <f t="shared" si="18"/>
        <v/>
      </c>
      <c r="B126" s="31">
        <f t="shared" si="19"/>
        <v>8.2000000000000011</v>
      </c>
      <c r="C126" s="88" t="e">
        <v>#N/A</v>
      </c>
      <c r="D126" s="11" t="str">
        <v/>
      </c>
      <c r="E126" s="11" t="str">
        <v/>
      </c>
      <c r="F126" s="11" t="str">
        <v/>
      </c>
      <c r="G126" s="88" t="e">
        <v>#N/A</v>
      </c>
      <c r="H126" s="88" t="e">
        <v>#N/A</v>
      </c>
      <c r="I126" s="88" t="e">
        <v>#N/A</v>
      </c>
      <c r="J126" s="88" t="e">
        <v>#N/A</v>
      </c>
      <c r="K126" s="88" t="e">
        <v>#N/A</v>
      </c>
      <c r="L126" s="88" t="e">
        <v>#N/A</v>
      </c>
      <c r="M126" s="88" t="e">
        <v>#N/A</v>
      </c>
      <c r="N126" s="88" t="e">
        <v>#N/A</v>
      </c>
      <c r="O126" s="88" t="e">
        <v>#N/A</v>
      </c>
      <c r="P126" s="88" t="e">
        <v>#N/A</v>
      </c>
      <c r="Q126" s="88" t="e">
        <v>#N/A</v>
      </c>
      <c r="R126" s="88" t="e">
        <v>#N/A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 t="str">
        <f t="shared" si="20"/>
        <v/>
      </c>
      <c r="AR126" s="11" t="str">
        <f t="shared" si="21"/>
        <v/>
      </c>
      <c r="AS126" s="11" t="str">
        <f t="shared" si="22"/>
        <v/>
      </c>
      <c r="AT126" s="11" t="str">
        <f t="shared" si="23"/>
        <v/>
      </c>
      <c r="AU126" s="11" t="str">
        <f t="shared" si="24"/>
        <v/>
      </c>
      <c r="AV126" s="11" t="str">
        <f t="shared" si="25"/>
        <v/>
      </c>
      <c r="AW126" s="11" t="str">
        <f t="shared" si="26"/>
        <v/>
      </c>
      <c r="AX126" s="11" t="str">
        <f t="shared" si="27"/>
        <v/>
      </c>
      <c r="AY126" s="11" t="str">
        <f t="shared" si="28"/>
        <v/>
      </c>
      <c r="AZ126" s="11" t="str">
        <f t="shared" si="29"/>
        <v/>
      </c>
      <c r="BA126" s="11" t="str">
        <f t="shared" si="30"/>
        <v/>
      </c>
      <c r="BB126" s="11" t="str">
        <f t="shared" si="31"/>
        <v/>
      </c>
      <c r="BC126" s="11" t="str">
        <f t="shared" si="32"/>
        <v/>
      </c>
      <c r="BD126" s="11" t="str">
        <f t="shared" si="33"/>
        <v/>
      </c>
      <c r="BE126" s="11" t="str">
        <f t="shared" si="34"/>
        <v/>
      </c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</row>
    <row r="127" spans="1:259" s="86" customFormat="1" ht="11.85" customHeight="1">
      <c r="A127" s="11" t="str">
        <f t="shared" si="18"/>
        <v/>
      </c>
      <c r="B127" s="31">
        <f t="shared" si="19"/>
        <v>8.3000000000000007</v>
      </c>
      <c r="C127" s="88" t="e">
        <v>#N/A</v>
      </c>
      <c r="D127" s="11" t="str">
        <v/>
      </c>
      <c r="E127" s="11" t="str">
        <v/>
      </c>
      <c r="F127" s="11" t="str">
        <v/>
      </c>
      <c r="G127" s="88" t="e">
        <v>#N/A</v>
      </c>
      <c r="H127" s="88" t="e">
        <v>#N/A</v>
      </c>
      <c r="I127" s="88" t="e">
        <v>#N/A</v>
      </c>
      <c r="J127" s="88" t="e">
        <v>#N/A</v>
      </c>
      <c r="K127" s="88" t="e">
        <v>#N/A</v>
      </c>
      <c r="L127" s="88" t="e">
        <v>#N/A</v>
      </c>
      <c r="M127" s="88" t="e">
        <v>#N/A</v>
      </c>
      <c r="N127" s="88" t="e">
        <v>#N/A</v>
      </c>
      <c r="O127" s="88" t="e">
        <v>#N/A</v>
      </c>
      <c r="P127" s="88" t="e">
        <v>#N/A</v>
      </c>
      <c r="Q127" s="88" t="e">
        <v>#N/A</v>
      </c>
      <c r="R127" s="88" t="e">
        <v>#N/A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 t="str">
        <f t="shared" si="20"/>
        <v/>
      </c>
      <c r="AR127" s="11" t="str">
        <f t="shared" si="21"/>
        <v/>
      </c>
      <c r="AS127" s="11" t="str">
        <f t="shared" si="22"/>
        <v/>
      </c>
      <c r="AT127" s="11" t="str">
        <f t="shared" si="23"/>
        <v/>
      </c>
      <c r="AU127" s="11" t="str">
        <f t="shared" si="24"/>
        <v/>
      </c>
      <c r="AV127" s="11" t="str">
        <f t="shared" si="25"/>
        <v/>
      </c>
      <c r="AW127" s="11" t="str">
        <f t="shared" si="26"/>
        <v/>
      </c>
      <c r="AX127" s="11" t="str">
        <f t="shared" si="27"/>
        <v/>
      </c>
      <c r="AY127" s="11" t="str">
        <f t="shared" si="28"/>
        <v/>
      </c>
      <c r="AZ127" s="11" t="str">
        <f t="shared" si="29"/>
        <v/>
      </c>
      <c r="BA127" s="11" t="str">
        <f t="shared" si="30"/>
        <v/>
      </c>
      <c r="BB127" s="11" t="str">
        <f t="shared" si="31"/>
        <v/>
      </c>
      <c r="BC127" s="11" t="str">
        <f t="shared" si="32"/>
        <v/>
      </c>
      <c r="BD127" s="11" t="str">
        <f t="shared" si="33"/>
        <v/>
      </c>
      <c r="BE127" s="11" t="str">
        <f t="shared" si="34"/>
        <v/>
      </c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</row>
    <row r="128" spans="1:259" s="86" customFormat="1" ht="11.85" customHeight="1">
      <c r="A128" s="11" t="str">
        <f t="shared" si="18"/>
        <v/>
      </c>
      <c r="B128" s="31">
        <f t="shared" si="19"/>
        <v>8.4</v>
      </c>
      <c r="C128" s="88" t="e">
        <v>#N/A</v>
      </c>
      <c r="D128" s="11" t="str">
        <v/>
      </c>
      <c r="E128" s="11" t="str">
        <v/>
      </c>
      <c r="F128" s="11" t="str">
        <v/>
      </c>
      <c r="G128" s="88" t="e">
        <v>#N/A</v>
      </c>
      <c r="H128" s="88" t="e">
        <v>#N/A</v>
      </c>
      <c r="I128" s="88" t="e">
        <v>#N/A</v>
      </c>
      <c r="J128" s="88" t="e">
        <v>#N/A</v>
      </c>
      <c r="K128" s="88" t="e">
        <v>#N/A</v>
      </c>
      <c r="L128" s="88" t="e">
        <v>#N/A</v>
      </c>
      <c r="M128" s="88" t="e">
        <v>#N/A</v>
      </c>
      <c r="N128" s="88" t="e">
        <v>#N/A</v>
      </c>
      <c r="O128" s="88" t="e">
        <v>#N/A</v>
      </c>
      <c r="P128" s="88" t="e">
        <v>#N/A</v>
      </c>
      <c r="Q128" s="88" t="e">
        <v>#N/A</v>
      </c>
      <c r="R128" s="88" t="e">
        <v>#N/A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 t="str">
        <f t="shared" si="20"/>
        <v/>
      </c>
      <c r="AR128" s="11" t="str">
        <f t="shared" si="21"/>
        <v/>
      </c>
      <c r="AS128" s="11" t="str">
        <f t="shared" si="22"/>
        <v/>
      </c>
      <c r="AT128" s="11" t="str">
        <f t="shared" si="23"/>
        <v/>
      </c>
      <c r="AU128" s="11" t="str">
        <f t="shared" si="24"/>
        <v/>
      </c>
      <c r="AV128" s="11" t="str">
        <f t="shared" si="25"/>
        <v/>
      </c>
      <c r="AW128" s="11" t="str">
        <f t="shared" si="26"/>
        <v/>
      </c>
      <c r="AX128" s="11" t="str">
        <f t="shared" si="27"/>
        <v/>
      </c>
      <c r="AY128" s="11" t="str">
        <f t="shared" si="28"/>
        <v/>
      </c>
      <c r="AZ128" s="11" t="str">
        <f t="shared" si="29"/>
        <v/>
      </c>
      <c r="BA128" s="11" t="str">
        <f t="shared" si="30"/>
        <v/>
      </c>
      <c r="BB128" s="11" t="str">
        <f t="shared" si="31"/>
        <v/>
      </c>
      <c r="BC128" s="11" t="str">
        <f t="shared" si="32"/>
        <v/>
      </c>
      <c r="BD128" s="11" t="str">
        <f t="shared" si="33"/>
        <v/>
      </c>
      <c r="BE128" s="11" t="str">
        <f t="shared" si="34"/>
        <v/>
      </c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</row>
    <row r="129" spans="1:259" s="86" customFormat="1" ht="11.85" customHeight="1">
      <c r="A129" s="11" t="str">
        <f t="shared" si="18"/>
        <v/>
      </c>
      <c r="B129" s="31">
        <f t="shared" si="19"/>
        <v>8.5</v>
      </c>
      <c r="C129" s="88" t="e">
        <v>#N/A</v>
      </c>
      <c r="D129" s="11" t="str">
        <v/>
      </c>
      <c r="E129" s="11" t="str">
        <v/>
      </c>
      <c r="F129" s="11" t="str">
        <v/>
      </c>
      <c r="G129" s="88" t="e">
        <v>#N/A</v>
      </c>
      <c r="H129" s="88" t="e">
        <v>#N/A</v>
      </c>
      <c r="I129" s="88" t="e">
        <v>#N/A</v>
      </c>
      <c r="J129" s="88" t="e">
        <v>#N/A</v>
      </c>
      <c r="K129" s="88" t="e">
        <v>#N/A</v>
      </c>
      <c r="L129" s="88" t="e">
        <v>#N/A</v>
      </c>
      <c r="M129" s="88" t="e">
        <v>#N/A</v>
      </c>
      <c r="N129" s="88" t="e">
        <v>#N/A</v>
      </c>
      <c r="O129" s="88" t="e">
        <v>#N/A</v>
      </c>
      <c r="P129" s="88" t="e">
        <v>#N/A</v>
      </c>
      <c r="Q129" s="88" t="e">
        <v>#N/A</v>
      </c>
      <c r="R129" s="88" t="e">
        <v>#N/A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 t="str">
        <f t="shared" si="20"/>
        <v/>
      </c>
      <c r="AR129" s="11" t="str">
        <f t="shared" si="21"/>
        <v/>
      </c>
      <c r="AS129" s="11" t="str">
        <f t="shared" si="22"/>
        <v/>
      </c>
      <c r="AT129" s="11" t="str">
        <f t="shared" si="23"/>
        <v/>
      </c>
      <c r="AU129" s="11" t="str">
        <f t="shared" si="24"/>
        <v/>
      </c>
      <c r="AV129" s="11" t="str">
        <f t="shared" si="25"/>
        <v/>
      </c>
      <c r="AW129" s="11" t="str">
        <f t="shared" si="26"/>
        <v/>
      </c>
      <c r="AX129" s="11" t="str">
        <f t="shared" si="27"/>
        <v/>
      </c>
      <c r="AY129" s="11" t="str">
        <f t="shared" si="28"/>
        <v/>
      </c>
      <c r="AZ129" s="11" t="str">
        <f t="shared" si="29"/>
        <v/>
      </c>
      <c r="BA129" s="11" t="str">
        <f t="shared" si="30"/>
        <v/>
      </c>
      <c r="BB129" s="11" t="str">
        <f t="shared" si="31"/>
        <v/>
      </c>
      <c r="BC129" s="11" t="str">
        <f t="shared" si="32"/>
        <v/>
      </c>
      <c r="BD129" s="11" t="str">
        <f t="shared" si="33"/>
        <v/>
      </c>
      <c r="BE129" s="11" t="str">
        <f t="shared" si="34"/>
        <v/>
      </c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</row>
    <row r="130" spans="1:259" s="86" customFormat="1" ht="11.85" customHeight="1">
      <c r="A130" s="11" t="str">
        <f t="shared" si="18"/>
        <v/>
      </c>
      <c r="B130" s="31">
        <f t="shared" si="19"/>
        <v>8.6</v>
      </c>
      <c r="C130" s="88" t="e">
        <v>#N/A</v>
      </c>
      <c r="D130" s="11" t="str">
        <v/>
      </c>
      <c r="E130" s="11" t="str">
        <v/>
      </c>
      <c r="F130" s="11" t="str">
        <v/>
      </c>
      <c r="G130" s="88" t="e">
        <v>#N/A</v>
      </c>
      <c r="H130" s="88" t="e">
        <v>#N/A</v>
      </c>
      <c r="I130" s="88" t="e">
        <v>#N/A</v>
      </c>
      <c r="J130" s="88" t="e">
        <v>#N/A</v>
      </c>
      <c r="K130" s="88" t="e">
        <v>#N/A</v>
      </c>
      <c r="L130" s="88" t="e">
        <v>#N/A</v>
      </c>
      <c r="M130" s="88" t="e">
        <v>#N/A</v>
      </c>
      <c r="N130" s="88" t="e">
        <v>#N/A</v>
      </c>
      <c r="O130" s="88" t="e">
        <v>#N/A</v>
      </c>
      <c r="P130" s="88" t="e">
        <v>#N/A</v>
      </c>
      <c r="Q130" s="88" t="e">
        <v>#N/A</v>
      </c>
      <c r="R130" s="88" t="e">
        <v>#N/A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 t="str">
        <f t="shared" si="20"/>
        <v/>
      </c>
      <c r="AR130" s="11" t="str">
        <f t="shared" si="21"/>
        <v/>
      </c>
      <c r="AS130" s="11" t="str">
        <f t="shared" si="22"/>
        <v/>
      </c>
      <c r="AT130" s="11" t="str">
        <f t="shared" si="23"/>
        <v/>
      </c>
      <c r="AU130" s="11" t="str">
        <f t="shared" si="24"/>
        <v/>
      </c>
      <c r="AV130" s="11" t="str">
        <f t="shared" si="25"/>
        <v/>
      </c>
      <c r="AW130" s="11" t="str">
        <f t="shared" si="26"/>
        <v/>
      </c>
      <c r="AX130" s="11" t="str">
        <f t="shared" si="27"/>
        <v/>
      </c>
      <c r="AY130" s="11" t="str">
        <f t="shared" si="28"/>
        <v/>
      </c>
      <c r="AZ130" s="11" t="str">
        <f t="shared" si="29"/>
        <v/>
      </c>
      <c r="BA130" s="11" t="str">
        <f t="shared" si="30"/>
        <v/>
      </c>
      <c r="BB130" s="11" t="str">
        <f t="shared" si="31"/>
        <v/>
      </c>
      <c r="BC130" s="11" t="str">
        <f t="shared" si="32"/>
        <v/>
      </c>
      <c r="BD130" s="11" t="str">
        <f t="shared" si="33"/>
        <v/>
      </c>
      <c r="BE130" s="11" t="str">
        <f t="shared" si="34"/>
        <v/>
      </c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</row>
    <row r="131" spans="1:259" s="86" customFormat="1" ht="11.85" customHeight="1">
      <c r="A131" s="11" t="str">
        <f t="shared" si="18"/>
        <v/>
      </c>
      <c r="B131" s="31">
        <f t="shared" si="19"/>
        <v>8.7000000000000011</v>
      </c>
      <c r="C131" s="88" t="e">
        <v>#N/A</v>
      </c>
      <c r="D131" s="11" t="str">
        <v/>
      </c>
      <c r="E131" s="11" t="str">
        <v/>
      </c>
      <c r="F131" s="11" t="str">
        <v/>
      </c>
      <c r="G131" s="88" t="e">
        <v>#N/A</v>
      </c>
      <c r="H131" s="88" t="e">
        <v>#N/A</v>
      </c>
      <c r="I131" s="88" t="e">
        <v>#N/A</v>
      </c>
      <c r="J131" s="88" t="e">
        <v>#N/A</v>
      </c>
      <c r="K131" s="88" t="e">
        <v>#N/A</v>
      </c>
      <c r="L131" s="88" t="e">
        <v>#N/A</v>
      </c>
      <c r="M131" s="88" t="e">
        <v>#N/A</v>
      </c>
      <c r="N131" s="88" t="e">
        <v>#N/A</v>
      </c>
      <c r="O131" s="88" t="e">
        <v>#N/A</v>
      </c>
      <c r="P131" s="88" t="e">
        <v>#N/A</v>
      </c>
      <c r="Q131" s="88" t="e">
        <v>#N/A</v>
      </c>
      <c r="R131" s="88" t="e">
        <v>#N/A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 t="str">
        <f t="shared" si="20"/>
        <v/>
      </c>
      <c r="AR131" s="11" t="str">
        <f t="shared" si="21"/>
        <v/>
      </c>
      <c r="AS131" s="11" t="str">
        <f t="shared" si="22"/>
        <v/>
      </c>
      <c r="AT131" s="11" t="str">
        <f t="shared" si="23"/>
        <v/>
      </c>
      <c r="AU131" s="11" t="str">
        <f t="shared" si="24"/>
        <v/>
      </c>
      <c r="AV131" s="11" t="str">
        <f t="shared" si="25"/>
        <v/>
      </c>
      <c r="AW131" s="11" t="str">
        <f t="shared" si="26"/>
        <v/>
      </c>
      <c r="AX131" s="11" t="str">
        <f t="shared" si="27"/>
        <v/>
      </c>
      <c r="AY131" s="11" t="str">
        <f t="shared" si="28"/>
        <v/>
      </c>
      <c r="AZ131" s="11" t="str">
        <f t="shared" si="29"/>
        <v/>
      </c>
      <c r="BA131" s="11" t="str">
        <f t="shared" si="30"/>
        <v/>
      </c>
      <c r="BB131" s="11" t="str">
        <f t="shared" si="31"/>
        <v/>
      </c>
      <c r="BC131" s="11" t="str">
        <f t="shared" si="32"/>
        <v/>
      </c>
      <c r="BD131" s="11" t="str">
        <f t="shared" si="33"/>
        <v/>
      </c>
      <c r="BE131" s="11" t="str">
        <f t="shared" si="34"/>
        <v/>
      </c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</row>
    <row r="132" spans="1:259" s="86" customFormat="1" ht="11.85" customHeight="1">
      <c r="A132" s="11" t="str">
        <f t="shared" si="18"/>
        <v/>
      </c>
      <c r="B132" s="31">
        <f t="shared" si="19"/>
        <v>8.8000000000000007</v>
      </c>
      <c r="C132" s="88" t="e">
        <v>#N/A</v>
      </c>
      <c r="D132" s="11" t="str">
        <v/>
      </c>
      <c r="E132" s="11" t="str">
        <v/>
      </c>
      <c r="F132" s="11" t="str">
        <v/>
      </c>
      <c r="G132" s="88" t="e">
        <v>#N/A</v>
      </c>
      <c r="H132" s="88" t="e">
        <v>#N/A</v>
      </c>
      <c r="I132" s="88" t="e">
        <v>#N/A</v>
      </c>
      <c r="J132" s="88" t="e">
        <v>#N/A</v>
      </c>
      <c r="K132" s="88" t="e">
        <v>#N/A</v>
      </c>
      <c r="L132" s="88" t="e">
        <v>#N/A</v>
      </c>
      <c r="M132" s="88" t="e">
        <v>#N/A</v>
      </c>
      <c r="N132" s="88" t="e">
        <v>#N/A</v>
      </c>
      <c r="O132" s="88" t="e">
        <v>#N/A</v>
      </c>
      <c r="P132" s="88" t="e">
        <v>#N/A</v>
      </c>
      <c r="Q132" s="88" t="e">
        <v>#N/A</v>
      </c>
      <c r="R132" s="88" t="e">
        <v>#N/A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 t="str">
        <f t="shared" si="20"/>
        <v/>
      </c>
      <c r="AR132" s="11" t="str">
        <f t="shared" si="21"/>
        <v/>
      </c>
      <c r="AS132" s="11" t="str">
        <f t="shared" si="22"/>
        <v/>
      </c>
      <c r="AT132" s="11" t="str">
        <f t="shared" si="23"/>
        <v/>
      </c>
      <c r="AU132" s="11" t="str">
        <f t="shared" si="24"/>
        <v/>
      </c>
      <c r="AV132" s="11" t="str">
        <f t="shared" si="25"/>
        <v/>
      </c>
      <c r="AW132" s="11" t="str">
        <f t="shared" si="26"/>
        <v/>
      </c>
      <c r="AX132" s="11" t="str">
        <f t="shared" si="27"/>
        <v/>
      </c>
      <c r="AY132" s="11" t="str">
        <f t="shared" si="28"/>
        <v/>
      </c>
      <c r="AZ132" s="11" t="str">
        <f t="shared" si="29"/>
        <v/>
      </c>
      <c r="BA132" s="11" t="str">
        <f t="shared" si="30"/>
        <v/>
      </c>
      <c r="BB132" s="11" t="str">
        <f t="shared" si="31"/>
        <v/>
      </c>
      <c r="BC132" s="11" t="str">
        <f t="shared" si="32"/>
        <v/>
      </c>
      <c r="BD132" s="11" t="str">
        <f t="shared" si="33"/>
        <v/>
      </c>
      <c r="BE132" s="11" t="str">
        <f t="shared" si="34"/>
        <v/>
      </c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</row>
    <row r="133" spans="1:259" s="86" customFormat="1" ht="11.85" customHeight="1">
      <c r="A133" s="11" t="str">
        <f t="shared" si="18"/>
        <v/>
      </c>
      <c r="B133" s="31">
        <f t="shared" si="19"/>
        <v>8.9</v>
      </c>
      <c r="C133" s="88" t="e">
        <v>#N/A</v>
      </c>
      <c r="D133" s="11" t="str">
        <v/>
      </c>
      <c r="E133" s="11" t="str">
        <v/>
      </c>
      <c r="F133" s="11" t="str">
        <v/>
      </c>
      <c r="G133" s="88" t="e">
        <v>#N/A</v>
      </c>
      <c r="H133" s="88" t="e">
        <v>#N/A</v>
      </c>
      <c r="I133" s="88" t="e">
        <v>#N/A</v>
      </c>
      <c r="J133" s="88" t="e">
        <v>#N/A</v>
      </c>
      <c r="K133" s="88" t="e">
        <v>#N/A</v>
      </c>
      <c r="L133" s="88" t="e">
        <v>#N/A</v>
      </c>
      <c r="M133" s="88" t="e">
        <v>#N/A</v>
      </c>
      <c r="N133" s="88" t="e">
        <v>#N/A</v>
      </c>
      <c r="O133" s="88" t="e">
        <v>#N/A</v>
      </c>
      <c r="P133" s="88" t="e">
        <v>#N/A</v>
      </c>
      <c r="Q133" s="88" t="e">
        <v>#N/A</v>
      </c>
      <c r="R133" s="88" t="e">
        <v>#N/A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 t="str">
        <f t="shared" si="20"/>
        <v/>
      </c>
      <c r="AR133" s="11" t="str">
        <f t="shared" si="21"/>
        <v/>
      </c>
      <c r="AS133" s="11" t="str">
        <f t="shared" si="22"/>
        <v/>
      </c>
      <c r="AT133" s="11" t="str">
        <f t="shared" si="23"/>
        <v/>
      </c>
      <c r="AU133" s="11" t="str">
        <f t="shared" si="24"/>
        <v/>
      </c>
      <c r="AV133" s="11" t="str">
        <f t="shared" si="25"/>
        <v/>
      </c>
      <c r="AW133" s="11" t="str">
        <f t="shared" si="26"/>
        <v/>
      </c>
      <c r="AX133" s="11" t="str">
        <f t="shared" si="27"/>
        <v/>
      </c>
      <c r="AY133" s="11" t="str">
        <f t="shared" si="28"/>
        <v/>
      </c>
      <c r="AZ133" s="11" t="str">
        <f t="shared" si="29"/>
        <v/>
      </c>
      <c r="BA133" s="11" t="str">
        <f t="shared" si="30"/>
        <v/>
      </c>
      <c r="BB133" s="11" t="str">
        <f t="shared" si="31"/>
        <v/>
      </c>
      <c r="BC133" s="11" t="str">
        <f t="shared" si="32"/>
        <v/>
      </c>
      <c r="BD133" s="11" t="str">
        <f t="shared" si="33"/>
        <v/>
      </c>
      <c r="BE133" s="11" t="str">
        <f t="shared" si="34"/>
        <v/>
      </c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</row>
    <row r="134" spans="1:259" s="86" customFormat="1" ht="11.85" customHeight="1">
      <c r="A134" s="11" t="str">
        <f t="shared" si="18"/>
        <v/>
      </c>
      <c r="B134" s="31">
        <f t="shared" si="19"/>
        <v>9</v>
      </c>
      <c r="C134" s="88" t="e">
        <v>#N/A</v>
      </c>
      <c r="D134" s="11" t="str">
        <v/>
      </c>
      <c r="E134" s="11" t="str">
        <v/>
      </c>
      <c r="F134" s="11" t="str">
        <v/>
      </c>
      <c r="G134" s="88" t="e">
        <v>#N/A</v>
      </c>
      <c r="H134" s="88" t="e">
        <v>#N/A</v>
      </c>
      <c r="I134" s="88" t="e">
        <v>#N/A</v>
      </c>
      <c r="J134" s="88" t="e">
        <v>#N/A</v>
      </c>
      <c r="K134" s="88" t="e">
        <v>#N/A</v>
      </c>
      <c r="L134" s="88" t="e">
        <v>#N/A</v>
      </c>
      <c r="M134" s="88" t="e">
        <v>#N/A</v>
      </c>
      <c r="N134" s="88" t="e">
        <v>#N/A</v>
      </c>
      <c r="O134" s="88" t="e">
        <v>#N/A</v>
      </c>
      <c r="P134" s="88" t="e">
        <v>#N/A</v>
      </c>
      <c r="Q134" s="88" t="e">
        <v>#N/A</v>
      </c>
      <c r="R134" s="88" t="e">
        <v>#N/A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 t="str">
        <f t="shared" si="20"/>
        <v/>
      </c>
      <c r="AR134" s="11" t="str">
        <f t="shared" si="21"/>
        <v/>
      </c>
      <c r="AS134" s="11" t="str">
        <f t="shared" si="22"/>
        <v/>
      </c>
      <c r="AT134" s="11" t="str">
        <f t="shared" si="23"/>
        <v/>
      </c>
      <c r="AU134" s="11" t="str">
        <f t="shared" si="24"/>
        <v/>
      </c>
      <c r="AV134" s="11" t="str">
        <f t="shared" si="25"/>
        <v/>
      </c>
      <c r="AW134" s="11" t="str">
        <f t="shared" si="26"/>
        <v/>
      </c>
      <c r="AX134" s="11" t="str">
        <f t="shared" si="27"/>
        <v/>
      </c>
      <c r="AY134" s="11" t="str">
        <f t="shared" si="28"/>
        <v/>
      </c>
      <c r="AZ134" s="11" t="str">
        <f t="shared" si="29"/>
        <v/>
      </c>
      <c r="BA134" s="11" t="str">
        <f t="shared" si="30"/>
        <v/>
      </c>
      <c r="BB134" s="11" t="str">
        <f t="shared" si="31"/>
        <v/>
      </c>
      <c r="BC134" s="11" t="str">
        <f t="shared" si="32"/>
        <v/>
      </c>
      <c r="BD134" s="11" t="str">
        <f t="shared" si="33"/>
        <v/>
      </c>
      <c r="BE134" s="11" t="str">
        <f t="shared" si="34"/>
        <v/>
      </c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</row>
    <row r="135" spans="1:259" s="86" customFormat="1" ht="11.85" customHeight="1">
      <c r="A135" s="11" t="str">
        <f t="shared" si="18"/>
        <v/>
      </c>
      <c r="B135" s="31">
        <f t="shared" si="19"/>
        <v>9.1</v>
      </c>
      <c r="C135" s="88" t="e">
        <v>#N/A</v>
      </c>
      <c r="D135" s="11" t="str">
        <v/>
      </c>
      <c r="E135" s="11" t="str">
        <v/>
      </c>
      <c r="F135" s="11" t="str">
        <v/>
      </c>
      <c r="G135" s="88" t="e">
        <v>#N/A</v>
      </c>
      <c r="H135" s="88" t="e">
        <v>#N/A</v>
      </c>
      <c r="I135" s="88" t="e">
        <v>#N/A</v>
      </c>
      <c r="J135" s="88" t="e">
        <v>#N/A</v>
      </c>
      <c r="K135" s="88" t="e">
        <v>#N/A</v>
      </c>
      <c r="L135" s="88" t="e">
        <v>#N/A</v>
      </c>
      <c r="M135" s="88" t="e">
        <v>#N/A</v>
      </c>
      <c r="N135" s="88" t="e">
        <v>#N/A</v>
      </c>
      <c r="O135" s="88" t="e">
        <v>#N/A</v>
      </c>
      <c r="P135" s="88" t="e">
        <v>#N/A</v>
      </c>
      <c r="Q135" s="88" t="e">
        <v>#N/A</v>
      </c>
      <c r="R135" s="88" t="e">
        <v>#N/A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 t="str">
        <f t="shared" si="20"/>
        <v/>
      </c>
      <c r="AR135" s="11" t="str">
        <f t="shared" si="21"/>
        <v/>
      </c>
      <c r="AS135" s="11" t="str">
        <f t="shared" si="22"/>
        <v/>
      </c>
      <c r="AT135" s="11" t="str">
        <f t="shared" si="23"/>
        <v/>
      </c>
      <c r="AU135" s="11" t="str">
        <f t="shared" si="24"/>
        <v/>
      </c>
      <c r="AV135" s="11" t="str">
        <f t="shared" si="25"/>
        <v/>
      </c>
      <c r="AW135" s="11" t="str">
        <f t="shared" si="26"/>
        <v/>
      </c>
      <c r="AX135" s="11" t="str">
        <f t="shared" si="27"/>
        <v/>
      </c>
      <c r="AY135" s="11" t="str">
        <f t="shared" si="28"/>
        <v/>
      </c>
      <c r="AZ135" s="11" t="str">
        <f t="shared" si="29"/>
        <v/>
      </c>
      <c r="BA135" s="11" t="str">
        <f t="shared" si="30"/>
        <v/>
      </c>
      <c r="BB135" s="11" t="str">
        <f t="shared" si="31"/>
        <v/>
      </c>
      <c r="BC135" s="11" t="str">
        <f t="shared" si="32"/>
        <v/>
      </c>
      <c r="BD135" s="11" t="str">
        <f t="shared" si="33"/>
        <v/>
      </c>
      <c r="BE135" s="11" t="str">
        <f t="shared" si="34"/>
        <v/>
      </c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</row>
    <row r="136" spans="1:259" s="86" customFormat="1" ht="11.85" customHeight="1">
      <c r="A136" s="11" t="str">
        <f t="shared" si="18"/>
        <v/>
      </c>
      <c r="B136" s="31">
        <f t="shared" si="19"/>
        <v>9.2000000000000011</v>
      </c>
      <c r="C136" s="88" t="e">
        <v>#N/A</v>
      </c>
      <c r="D136" s="11" t="str">
        <v/>
      </c>
      <c r="E136" s="11" t="str">
        <v/>
      </c>
      <c r="F136" s="11" t="str">
        <v/>
      </c>
      <c r="G136" s="88" t="e">
        <v>#N/A</v>
      </c>
      <c r="H136" s="88" t="e">
        <v>#N/A</v>
      </c>
      <c r="I136" s="88" t="e">
        <v>#N/A</v>
      </c>
      <c r="J136" s="88" t="e">
        <v>#N/A</v>
      </c>
      <c r="K136" s="88" t="e">
        <v>#N/A</v>
      </c>
      <c r="L136" s="88" t="e">
        <v>#N/A</v>
      </c>
      <c r="M136" s="88" t="e">
        <v>#N/A</v>
      </c>
      <c r="N136" s="88" t="e">
        <v>#N/A</v>
      </c>
      <c r="O136" s="88" t="e">
        <v>#N/A</v>
      </c>
      <c r="P136" s="88" t="e">
        <v>#N/A</v>
      </c>
      <c r="Q136" s="88" t="e">
        <v>#N/A</v>
      </c>
      <c r="R136" s="88" t="e">
        <v>#N/A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 t="str">
        <f t="shared" si="20"/>
        <v/>
      </c>
      <c r="AR136" s="11" t="str">
        <f t="shared" si="21"/>
        <v/>
      </c>
      <c r="AS136" s="11" t="str">
        <f t="shared" si="22"/>
        <v/>
      </c>
      <c r="AT136" s="11" t="str">
        <f t="shared" si="23"/>
        <v/>
      </c>
      <c r="AU136" s="11" t="str">
        <f t="shared" si="24"/>
        <v/>
      </c>
      <c r="AV136" s="11" t="str">
        <f t="shared" si="25"/>
        <v/>
      </c>
      <c r="AW136" s="11" t="str">
        <f t="shared" si="26"/>
        <v/>
      </c>
      <c r="AX136" s="11" t="str">
        <f t="shared" si="27"/>
        <v/>
      </c>
      <c r="AY136" s="11" t="str">
        <f t="shared" si="28"/>
        <v/>
      </c>
      <c r="AZ136" s="11" t="str">
        <f t="shared" si="29"/>
        <v/>
      </c>
      <c r="BA136" s="11" t="str">
        <f t="shared" si="30"/>
        <v/>
      </c>
      <c r="BB136" s="11" t="str">
        <f t="shared" si="31"/>
        <v/>
      </c>
      <c r="BC136" s="11" t="str">
        <f t="shared" si="32"/>
        <v/>
      </c>
      <c r="BD136" s="11" t="str">
        <f t="shared" si="33"/>
        <v/>
      </c>
      <c r="BE136" s="11" t="str">
        <f t="shared" si="34"/>
        <v/>
      </c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</row>
    <row r="137" spans="1:259" s="86" customFormat="1" ht="11.85" customHeight="1">
      <c r="A137" s="11" t="str">
        <f t="shared" si="18"/>
        <v/>
      </c>
      <c r="B137" s="31">
        <f t="shared" si="19"/>
        <v>9.3000000000000007</v>
      </c>
      <c r="C137" s="88" t="e">
        <v>#N/A</v>
      </c>
      <c r="D137" s="11" t="str">
        <v/>
      </c>
      <c r="E137" s="11" t="str">
        <v/>
      </c>
      <c r="F137" s="11" t="str">
        <v/>
      </c>
      <c r="G137" s="88" t="e">
        <v>#N/A</v>
      </c>
      <c r="H137" s="88" t="e">
        <v>#N/A</v>
      </c>
      <c r="I137" s="88" t="e">
        <v>#N/A</v>
      </c>
      <c r="J137" s="88" t="e">
        <v>#N/A</v>
      </c>
      <c r="K137" s="88" t="e">
        <v>#N/A</v>
      </c>
      <c r="L137" s="88" t="e">
        <v>#N/A</v>
      </c>
      <c r="M137" s="88" t="e">
        <v>#N/A</v>
      </c>
      <c r="N137" s="88" t="e">
        <v>#N/A</v>
      </c>
      <c r="O137" s="88" t="e">
        <v>#N/A</v>
      </c>
      <c r="P137" s="88" t="e">
        <v>#N/A</v>
      </c>
      <c r="Q137" s="88" t="e">
        <v>#N/A</v>
      </c>
      <c r="R137" s="88" t="e">
        <v>#N/A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 t="str">
        <f t="shared" si="20"/>
        <v/>
      </c>
      <c r="AR137" s="11" t="str">
        <f t="shared" si="21"/>
        <v/>
      </c>
      <c r="AS137" s="11" t="str">
        <f t="shared" si="22"/>
        <v/>
      </c>
      <c r="AT137" s="11" t="str">
        <f t="shared" si="23"/>
        <v/>
      </c>
      <c r="AU137" s="11" t="str">
        <f t="shared" si="24"/>
        <v/>
      </c>
      <c r="AV137" s="11" t="str">
        <f t="shared" si="25"/>
        <v/>
      </c>
      <c r="AW137" s="11" t="str">
        <f t="shared" si="26"/>
        <v/>
      </c>
      <c r="AX137" s="11" t="str">
        <f t="shared" si="27"/>
        <v/>
      </c>
      <c r="AY137" s="11" t="str">
        <f t="shared" si="28"/>
        <v/>
      </c>
      <c r="AZ137" s="11" t="str">
        <f t="shared" si="29"/>
        <v/>
      </c>
      <c r="BA137" s="11" t="str">
        <f t="shared" si="30"/>
        <v/>
      </c>
      <c r="BB137" s="11" t="str">
        <f t="shared" si="31"/>
        <v/>
      </c>
      <c r="BC137" s="11" t="str">
        <f t="shared" si="32"/>
        <v/>
      </c>
      <c r="BD137" s="11" t="str">
        <f t="shared" si="33"/>
        <v/>
      </c>
      <c r="BE137" s="11" t="str">
        <f t="shared" si="34"/>
        <v/>
      </c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</row>
    <row r="138" spans="1:259" s="86" customFormat="1" ht="11.85" customHeight="1">
      <c r="A138" s="11" t="str">
        <f t="shared" si="18"/>
        <v/>
      </c>
      <c r="B138" s="31">
        <f t="shared" si="19"/>
        <v>9.4</v>
      </c>
      <c r="C138" s="88" t="e">
        <v>#N/A</v>
      </c>
      <c r="D138" s="11" t="str">
        <v/>
      </c>
      <c r="E138" s="11" t="str">
        <v/>
      </c>
      <c r="F138" s="11" t="str">
        <v/>
      </c>
      <c r="G138" s="88" t="e">
        <v>#N/A</v>
      </c>
      <c r="H138" s="88" t="e">
        <v>#N/A</v>
      </c>
      <c r="I138" s="88" t="e">
        <v>#N/A</v>
      </c>
      <c r="J138" s="88" t="e">
        <v>#N/A</v>
      </c>
      <c r="K138" s="88" t="e">
        <v>#N/A</v>
      </c>
      <c r="L138" s="88" t="e">
        <v>#N/A</v>
      </c>
      <c r="M138" s="88" t="e">
        <v>#N/A</v>
      </c>
      <c r="N138" s="88" t="e">
        <v>#N/A</v>
      </c>
      <c r="O138" s="88" t="e">
        <v>#N/A</v>
      </c>
      <c r="P138" s="88" t="e">
        <v>#N/A</v>
      </c>
      <c r="Q138" s="88" t="e">
        <v>#N/A</v>
      </c>
      <c r="R138" s="88" t="e">
        <v>#N/A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 t="str">
        <f t="shared" si="20"/>
        <v/>
      </c>
      <c r="AR138" s="11" t="str">
        <f t="shared" si="21"/>
        <v/>
      </c>
      <c r="AS138" s="11" t="str">
        <f t="shared" si="22"/>
        <v/>
      </c>
      <c r="AT138" s="11" t="str">
        <f t="shared" si="23"/>
        <v/>
      </c>
      <c r="AU138" s="11" t="str">
        <f t="shared" si="24"/>
        <v/>
      </c>
      <c r="AV138" s="11" t="str">
        <f t="shared" si="25"/>
        <v/>
      </c>
      <c r="AW138" s="11" t="str">
        <f t="shared" si="26"/>
        <v/>
      </c>
      <c r="AX138" s="11" t="str">
        <f t="shared" si="27"/>
        <v/>
      </c>
      <c r="AY138" s="11" t="str">
        <f t="shared" si="28"/>
        <v/>
      </c>
      <c r="AZ138" s="11" t="str">
        <f t="shared" si="29"/>
        <v/>
      </c>
      <c r="BA138" s="11" t="str">
        <f t="shared" si="30"/>
        <v/>
      </c>
      <c r="BB138" s="11" t="str">
        <f t="shared" si="31"/>
        <v/>
      </c>
      <c r="BC138" s="11" t="str">
        <f t="shared" si="32"/>
        <v/>
      </c>
      <c r="BD138" s="11" t="str">
        <f t="shared" si="33"/>
        <v/>
      </c>
      <c r="BE138" s="11" t="str">
        <f t="shared" si="34"/>
        <v/>
      </c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</row>
    <row r="139" spans="1:259" s="86" customFormat="1" ht="11.85" customHeight="1">
      <c r="A139" s="11" t="str">
        <f t="shared" si="18"/>
        <v/>
      </c>
      <c r="B139" s="31">
        <f t="shared" si="19"/>
        <v>9.5</v>
      </c>
      <c r="C139" s="88" t="e">
        <v>#N/A</v>
      </c>
      <c r="D139" s="11" t="str">
        <v/>
      </c>
      <c r="E139" s="11" t="str">
        <v/>
      </c>
      <c r="F139" s="11" t="str">
        <v/>
      </c>
      <c r="G139" s="88" t="e">
        <v>#N/A</v>
      </c>
      <c r="H139" s="88" t="e">
        <v>#N/A</v>
      </c>
      <c r="I139" s="88" t="e">
        <v>#N/A</v>
      </c>
      <c r="J139" s="88" t="e">
        <v>#N/A</v>
      </c>
      <c r="K139" s="88" t="e">
        <v>#N/A</v>
      </c>
      <c r="L139" s="88" t="e">
        <v>#N/A</v>
      </c>
      <c r="M139" s="88" t="e">
        <v>#N/A</v>
      </c>
      <c r="N139" s="88" t="e">
        <v>#N/A</v>
      </c>
      <c r="O139" s="88" t="e">
        <v>#N/A</v>
      </c>
      <c r="P139" s="88" t="e">
        <v>#N/A</v>
      </c>
      <c r="Q139" s="88" t="e">
        <v>#N/A</v>
      </c>
      <c r="R139" s="88" t="e">
        <v>#N/A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 t="str">
        <f t="shared" si="20"/>
        <v/>
      </c>
      <c r="AR139" s="11" t="str">
        <f t="shared" si="21"/>
        <v/>
      </c>
      <c r="AS139" s="11" t="str">
        <f t="shared" si="22"/>
        <v/>
      </c>
      <c r="AT139" s="11" t="str">
        <f t="shared" si="23"/>
        <v/>
      </c>
      <c r="AU139" s="11" t="str">
        <f t="shared" si="24"/>
        <v/>
      </c>
      <c r="AV139" s="11" t="str">
        <f t="shared" si="25"/>
        <v/>
      </c>
      <c r="AW139" s="11" t="str">
        <f t="shared" si="26"/>
        <v/>
      </c>
      <c r="AX139" s="11" t="str">
        <f t="shared" si="27"/>
        <v/>
      </c>
      <c r="AY139" s="11" t="str">
        <f t="shared" si="28"/>
        <v/>
      </c>
      <c r="AZ139" s="11" t="str">
        <f t="shared" si="29"/>
        <v/>
      </c>
      <c r="BA139" s="11" t="str">
        <f t="shared" si="30"/>
        <v/>
      </c>
      <c r="BB139" s="11" t="str">
        <f t="shared" si="31"/>
        <v/>
      </c>
      <c r="BC139" s="11" t="str">
        <f t="shared" si="32"/>
        <v/>
      </c>
      <c r="BD139" s="11" t="str">
        <f t="shared" si="33"/>
        <v/>
      </c>
      <c r="BE139" s="11" t="str">
        <f t="shared" si="34"/>
        <v/>
      </c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</row>
    <row r="140" spans="1:259" s="86" customFormat="1" ht="11.85" customHeight="1">
      <c r="A140" s="11" t="str">
        <f t="shared" si="18"/>
        <v/>
      </c>
      <c r="B140" s="31">
        <f t="shared" ref="B140:B171" si="35">IF(IF(OR($D$36,$D$35,$D$34),(ROW(A140)-ROW($A$44))*$E$29,"")&lt;=$E$30,IF(OR($D$36,$D$35,$D$34),(ROW(A140)-ROW($A$44))*$E$29,""),"")</f>
        <v>9.6000000000000014</v>
      </c>
      <c r="C140" s="88" t="e">
        <v>#N/A</v>
      </c>
      <c r="D140" s="11" t="str">
        <v/>
      </c>
      <c r="E140" s="11" t="str">
        <v/>
      </c>
      <c r="F140" s="11" t="str">
        <v/>
      </c>
      <c r="G140" s="88" t="e">
        <v>#N/A</v>
      </c>
      <c r="H140" s="88" t="e">
        <v>#N/A</v>
      </c>
      <c r="I140" s="88" t="e">
        <v>#N/A</v>
      </c>
      <c r="J140" s="88" t="e">
        <v>#N/A</v>
      </c>
      <c r="K140" s="88" t="e">
        <v>#N/A</v>
      </c>
      <c r="L140" s="88" t="e">
        <v>#N/A</v>
      </c>
      <c r="M140" s="88" t="e">
        <v>#N/A</v>
      </c>
      <c r="N140" s="88" t="e">
        <v>#N/A</v>
      </c>
      <c r="O140" s="88" t="e">
        <v>#N/A</v>
      </c>
      <c r="P140" s="88" t="e">
        <v>#N/A</v>
      </c>
      <c r="Q140" s="88" t="e">
        <v>#N/A</v>
      </c>
      <c r="R140" s="88" t="e">
        <v>#N/A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 t="str">
        <f t="shared" si="20"/>
        <v/>
      </c>
      <c r="AR140" s="11" t="str">
        <f t="shared" si="21"/>
        <v/>
      </c>
      <c r="AS140" s="11" t="str">
        <f t="shared" si="22"/>
        <v/>
      </c>
      <c r="AT140" s="11" t="str">
        <f t="shared" si="23"/>
        <v/>
      </c>
      <c r="AU140" s="11" t="str">
        <f t="shared" si="24"/>
        <v/>
      </c>
      <c r="AV140" s="11" t="str">
        <f t="shared" si="25"/>
        <v/>
      </c>
      <c r="AW140" s="11" t="str">
        <f t="shared" si="26"/>
        <v/>
      </c>
      <c r="AX140" s="11" t="str">
        <f t="shared" si="27"/>
        <v/>
      </c>
      <c r="AY140" s="11" t="str">
        <f t="shared" si="28"/>
        <v/>
      </c>
      <c r="AZ140" s="11" t="str">
        <f t="shared" si="29"/>
        <v/>
      </c>
      <c r="BA140" s="11" t="str">
        <f t="shared" si="30"/>
        <v/>
      </c>
      <c r="BB140" s="11" t="str">
        <f t="shared" si="31"/>
        <v/>
      </c>
      <c r="BC140" s="11" t="str">
        <f t="shared" si="32"/>
        <v/>
      </c>
      <c r="BD140" s="11" t="str">
        <f t="shared" si="33"/>
        <v/>
      </c>
      <c r="BE140" s="11" t="str">
        <f t="shared" si="34"/>
        <v/>
      </c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</row>
    <row r="141" spans="1:259" s="86" customFormat="1" ht="11.85" customHeight="1">
      <c r="A141" s="11" t="str">
        <f t="shared" si="18"/>
        <v/>
      </c>
      <c r="B141" s="31">
        <f t="shared" si="35"/>
        <v>9.7000000000000011</v>
      </c>
      <c r="C141" s="88" t="e">
        <v>#N/A</v>
      </c>
      <c r="D141" s="11" t="str">
        <v/>
      </c>
      <c r="E141" s="11" t="str">
        <v/>
      </c>
      <c r="F141" s="11" t="str">
        <v/>
      </c>
      <c r="G141" s="88" t="e">
        <v>#N/A</v>
      </c>
      <c r="H141" s="88" t="e">
        <v>#N/A</v>
      </c>
      <c r="I141" s="88" t="e">
        <v>#N/A</v>
      </c>
      <c r="J141" s="88" t="e">
        <v>#N/A</v>
      </c>
      <c r="K141" s="88" t="e">
        <v>#N/A</v>
      </c>
      <c r="L141" s="88" t="e">
        <v>#N/A</v>
      </c>
      <c r="M141" s="88" t="e">
        <v>#N/A</v>
      </c>
      <c r="N141" s="88" t="e">
        <v>#N/A</v>
      </c>
      <c r="O141" s="88" t="e">
        <v>#N/A</v>
      </c>
      <c r="P141" s="88" t="e">
        <v>#N/A</v>
      </c>
      <c r="Q141" s="88" t="e">
        <v>#N/A</v>
      </c>
      <c r="R141" s="88" t="e">
        <v>#N/A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 t="str">
        <f t="shared" si="20"/>
        <v/>
      </c>
      <c r="AR141" s="11" t="str">
        <f t="shared" si="21"/>
        <v/>
      </c>
      <c r="AS141" s="11" t="str">
        <f t="shared" si="22"/>
        <v/>
      </c>
      <c r="AT141" s="11" t="str">
        <f t="shared" si="23"/>
        <v/>
      </c>
      <c r="AU141" s="11" t="str">
        <f t="shared" si="24"/>
        <v/>
      </c>
      <c r="AV141" s="11" t="str">
        <f t="shared" si="25"/>
        <v/>
      </c>
      <c r="AW141" s="11" t="str">
        <f t="shared" si="26"/>
        <v/>
      </c>
      <c r="AX141" s="11" t="str">
        <f t="shared" si="27"/>
        <v/>
      </c>
      <c r="AY141" s="11" t="str">
        <f t="shared" si="28"/>
        <v/>
      </c>
      <c r="AZ141" s="11" t="str">
        <f t="shared" si="29"/>
        <v/>
      </c>
      <c r="BA141" s="11" t="str">
        <f t="shared" si="30"/>
        <v/>
      </c>
      <c r="BB141" s="11" t="str">
        <f t="shared" si="31"/>
        <v/>
      </c>
      <c r="BC141" s="11" t="str">
        <f t="shared" si="32"/>
        <v/>
      </c>
      <c r="BD141" s="11" t="str">
        <f t="shared" si="33"/>
        <v/>
      </c>
      <c r="BE141" s="11" t="str">
        <f t="shared" si="34"/>
        <v/>
      </c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</row>
    <row r="142" spans="1:259" s="86" customFormat="1" ht="11.85" customHeight="1">
      <c r="A142" s="11" t="str">
        <f t="shared" si="18"/>
        <v/>
      </c>
      <c r="B142" s="31">
        <f t="shared" si="35"/>
        <v>9.8000000000000007</v>
      </c>
      <c r="C142" s="88" t="e">
        <v>#N/A</v>
      </c>
      <c r="D142" s="11" t="str">
        <v/>
      </c>
      <c r="E142" s="11" t="str">
        <v/>
      </c>
      <c r="F142" s="11" t="str">
        <v/>
      </c>
      <c r="G142" s="88" t="e">
        <v>#N/A</v>
      </c>
      <c r="H142" s="88" t="e">
        <v>#N/A</v>
      </c>
      <c r="I142" s="88" t="e">
        <v>#N/A</v>
      </c>
      <c r="J142" s="88" t="e">
        <v>#N/A</v>
      </c>
      <c r="K142" s="88" t="e">
        <v>#N/A</v>
      </c>
      <c r="L142" s="88" t="e">
        <v>#N/A</v>
      </c>
      <c r="M142" s="88" t="e">
        <v>#N/A</v>
      </c>
      <c r="N142" s="88" t="e">
        <v>#N/A</v>
      </c>
      <c r="O142" s="88" t="e">
        <v>#N/A</v>
      </c>
      <c r="P142" s="88" t="e">
        <v>#N/A</v>
      </c>
      <c r="Q142" s="88" t="e">
        <v>#N/A</v>
      </c>
      <c r="R142" s="88" t="e">
        <v>#N/A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 t="str">
        <f t="shared" si="20"/>
        <v/>
      </c>
      <c r="AR142" s="11" t="str">
        <f t="shared" si="21"/>
        <v/>
      </c>
      <c r="AS142" s="11" t="str">
        <f t="shared" si="22"/>
        <v/>
      </c>
      <c r="AT142" s="11" t="str">
        <f t="shared" si="23"/>
        <v/>
      </c>
      <c r="AU142" s="11" t="str">
        <f t="shared" si="24"/>
        <v/>
      </c>
      <c r="AV142" s="11" t="str">
        <f t="shared" si="25"/>
        <v/>
      </c>
      <c r="AW142" s="11" t="str">
        <f t="shared" si="26"/>
        <v/>
      </c>
      <c r="AX142" s="11" t="str">
        <f t="shared" si="27"/>
        <v/>
      </c>
      <c r="AY142" s="11" t="str">
        <f t="shared" si="28"/>
        <v/>
      </c>
      <c r="AZ142" s="11" t="str">
        <f t="shared" si="29"/>
        <v/>
      </c>
      <c r="BA142" s="11" t="str">
        <f t="shared" si="30"/>
        <v/>
      </c>
      <c r="BB142" s="11" t="str">
        <f t="shared" si="31"/>
        <v/>
      </c>
      <c r="BC142" s="11" t="str">
        <f t="shared" si="32"/>
        <v/>
      </c>
      <c r="BD142" s="11" t="str">
        <f t="shared" si="33"/>
        <v/>
      </c>
      <c r="BE142" s="11" t="str">
        <f t="shared" si="34"/>
        <v/>
      </c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</row>
    <row r="143" spans="1:259" s="86" customFormat="1" ht="11.85" customHeight="1">
      <c r="A143" s="11" t="str">
        <f t="shared" si="18"/>
        <v/>
      </c>
      <c r="B143" s="31">
        <f t="shared" si="35"/>
        <v>9.9</v>
      </c>
      <c r="C143" s="88" t="e">
        <v>#N/A</v>
      </c>
      <c r="D143" s="11" t="str">
        <v/>
      </c>
      <c r="E143" s="11" t="str">
        <v/>
      </c>
      <c r="F143" s="11" t="str">
        <v/>
      </c>
      <c r="G143" s="88" t="e">
        <v>#N/A</v>
      </c>
      <c r="H143" s="88" t="e">
        <v>#N/A</v>
      </c>
      <c r="I143" s="88" t="e">
        <v>#N/A</v>
      </c>
      <c r="J143" s="88" t="e">
        <v>#N/A</v>
      </c>
      <c r="K143" s="88" t="e">
        <v>#N/A</v>
      </c>
      <c r="L143" s="88" t="e">
        <v>#N/A</v>
      </c>
      <c r="M143" s="88" t="e">
        <v>#N/A</v>
      </c>
      <c r="N143" s="88" t="e">
        <v>#N/A</v>
      </c>
      <c r="O143" s="88" t="e">
        <v>#N/A</v>
      </c>
      <c r="P143" s="88" t="e">
        <v>#N/A</v>
      </c>
      <c r="Q143" s="88" t="e">
        <v>#N/A</v>
      </c>
      <c r="R143" s="88" t="e">
        <v>#N/A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 t="str">
        <f t="shared" si="20"/>
        <v/>
      </c>
      <c r="AR143" s="11" t="str">
        <f t="shared" si="21"/>
        <v/>
      </c>
      <c r="AS143" s="11" t="str">
        <f t="shared" si="22"/>
        <v/>
      </c>
      <c r="AT143" s="11" t="str">
        <f t="shared" si="23"/>
        <v/>
      </c>
      <c r="AU143" s="11" t="str">
        <f t="shared" si="24"/>
        <v/>
      </c>
      <c r="AV143" s="11" t="str">
        <f t="shared" si="25"/>
        <v/>
      </c>
      <c r="AW143" s="11" t="str">
        <f t="shared" si="26"/>
        <v/>
      </c>
      <c r="AX143" s="11" t="str">
        <f t="shared" si="27"/>
        <v/>
      </c>
      <c r="AY143" s="11" t="str">
        <f t="shared" si="28"/>
        <v/>
      </c>
      <c r="AZ143" s="11" t="str">
        <f t="shared" si="29"/>
        <v/>
      </c>
      <c r="BA143" s="11" t="str">
        <f t="shared" si="30"/>
        <v/>
      </c>
      <c r="BB143" s="11" t="str">
        <f t="shared" si="31"/>
        <v/>
      </c>
      <c r="BC143" s="11" t="str">
        <f t="shared" si="32"/>
        <v/>
      </c>
      <c r="BD143" s="11" t="str">
        <f t="shared" si="33"/>
        <v/>
      </c>
      <c r="BE143" s="11" t="str">
        <f t="shared" si="34"/>
        <v/>
      </c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</row>
    <row r="144" spans="1:259" s="86" customFormat="1" ht="11.85" customHeight="1">
      <c r="A144" s="11">
        <f t="shared" si="18"/>
        <v>10</v>
      </c>
      <c r="B144" s="31">
        <f t="shared" si="35"/>
        <v>10</v>
      </c>
      <c r="C144" s="88" t="e">
        <v>#N/A</v>
      </c>
      <c r="D144" s="11" t="str">
        <v/>
      </c>
      <c r="E144" s="11" t="str">
        <v/>
      </c>
      <c r="F144" s="11" t="str">
        <v/>
      </c>
      <c r="G144" s="88" t="e">
        <v>#N/A</v>
      </c>
      <c r="H144" s="88" t="e">
        <v>#N/A</v>
      </c>
      <c r="I144" s="88" t="e">
        <v>#N/A</v>
      </c>
      <c r="J144" s="88" t="e">
        <v>#N/A</v>
      </c>
      <c r="K144" s="88" t="e">
        <v>#N/A</v>
      </c>
      <c r="L144" s="88" t="e">
        <v>#N/A</v>
      </c>
      <c r="M144" s="88" t="e">
        <v>#N/A</v>
      </c>
      <c r="N144" s="88" t="e">
        <v>#N/A</v>
      </c>
      <c r="O144" s="88" t="e">
        <v>#N/A</v>
      </c>
      <c r="P144" s="88" t="e">
        <v>#N/A</v>
      </c>
      <c r="Q144" s="88" t="e">
        <v>#N/A</v>
      </c>
      <c r="R144" s="88" t="e">
        <v>#N/A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>
        <f t="shared" si="20"/>
        <v>10</v>
      </c>
      <c r="AR144" s="11" t="str">
        <f t="shared" si="21"/>
        <v/>
      </c>
      <c r="AS144" s="11" t="str">
        <f t="shared" si="22"/>
        <v/>
      </c>
      <c r="AT144" s="11" t="str">
        <f t="shared" si="23"/>
        <v/>
      </c>
      <c r="AU144" s="11" t="str">
        <f t="shared" si="24"/>
        <v/>
      </c>
      <c r="AV144" s="11" t="str">
        <f t="shared" si="25"/>
        <v/>
      </c>
      <c r="AW144" s="11" t="str">
        <f t="shared" si="26"/>
        <v/>
      </c>
      <c r="AX144" s="11" t="str">
        <f t="shared" si="27"/>
        <v/>
      </c>
      <c r="AY144" s="11" t="str">
        <f t="shared" si="28"/>
        <v/>
      </c>
      <c r="AZ144" s="11" t="str">
        <f t="shared" si="29"/>
        <v/>
      </c>
      <c r="BA144" s="11" t="str">
        <f t="shared" si="30"/>
        <v/>
      </c>
      <c r="BB144" s="11" t="str">
        <f t="shared" si="31"/>
        <v/>
      </c>
      <c r="BC144" s="11" t="str">
        <f t="shared" si="32"/>
        <v/>
      </c>
      <c r="BD144" s="11" t="str">
        <f t="shared" si="33"/>
        <v/>
      </c>
      <c r="BE144" s="11" t="str">
        <f t="shared" si="34"/>
        <v/>
      </c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</row>
    <row r="145" spans="1:259" s="86" customFormat="1" ht="11.85" customHeight="1">
      <c r="A145" s="11" t="str">
        <f t="shared" si="18"/>
        <v/>
      </c>
      <c r="B145" s="31">
        <f t="shared" si="35"/>
        <v>10.100000000000001</v>
      </c>
      <c r="C145" s="88" t="e">
        <v>#N/A</v>
      </c>
      <c r="D145" s="11" t="str">
        <v/>
      </c>
      <c r="E145" s="11" t="str">
        <v/>
      </c>
      <c r="F145" s="11" t="str">
        <v/>
      </c>
      <c r="G145" s="88" t="e">
        <v>#N/A</v>
      </c>
      <c r="H145" s="88" t="e">
        <v>#N/A</v>
      </c>
      <c r="I145" s="88" t="e">
        <v>#N/A</v>
      </c>
      <c r="J145" s="88" t="e">
        <v>#N/A</v>
      </c>
      <c r="K145" s="88" t="e">
        <v>#N/A</v>
      </c>
      <c r="L145" s="88" t="e">
        <v>#N/A</v>
      </c>
      <c r="M145" s="88" t="e">
        <v>#N/A</v>
      </c>
      <c r="N145" s="88" t="e">
        <v>#N/A</v>
      </c>
      <c r="O145" s="88" t="e">
        <v>#N/A</v>
      </c>
      <c r="P145" s="88" t="e">
        <v>#N/A</v>
      </c>
      <c r="Q145" s="88" t="e">
        <v>#N/A</v>
      </c>
      <c r="R145" s="88" t="e">
        <v>#N/A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 t="str">
        <f t="shared" si="20"/>
        <v/>
      </c>
      <c r="AR145" s="11" t="str">
        <f t="shared" si="21"/>
        <v/>
      </c>
      <c r="AS145" s="11" t="str">
        <f t="shared" si="22"/>
        <v/>
      </c>
      <c r="AT145" s="11" t="str">
        <f t="shared" si="23"/>
        <v/>
      </c>
      <c r="AU145" s="11" t="str">
        <f t="shared" si="24"/>
        <v/>
      </c>
      <c r="AV145" s="11" t="str">
        <f t="shared" si="25"/>
        <v/>
      </c>
      <c r="AW145" s="11" t="str">
        <f t="shared" si="26"/>
        <v/>
      </c>
      <c r="AX145" s="11" t="str">
        <f t="shared" si="27"/>
        <v/>
      </c>
      <c r="AY145" s="11" t="str">
        <f t="shared" si="28"/>
        <v/>
      </c>
      <c r="AZ145" s="11" t="str">
        <f t="shared" si="29"/>
        <v/>
      </c>
      <c r="BA145" s="11" t="str">
        <f t="shared" si="30"/>
        <v/>
      </c>
      <c r="BB145" s="11" t="str">
        <f t="shared" si="31"/>
        <v/>
      </c>
      <c r="BC145" s="11" t="str">
        <f t="shared" si="32"/>
        <v/>
      </c>
      <c r="BD145" s="11" t="str">
        <f t="shared" si="33"/>
        <v/>
      </c>
      <c r="BE145" s="11" t="str">
        <f t="shared" si="34"/>
        <v/>
      </c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</row>
    <row r="146" spans="1:259" s="86" customFormat="1" ht="11.85" customHeight="1">
      <c r="A146" s="11" t="str">
        <f t="shared" si="18"/>
        <v/>
      </c>
      <c r="B146" s="31">
        <f t="shared" si="35"/>
        <v>10.200000000000001</v>
      </c>
      <c r="C146" s="88" t="e">
        <v>#N/A</v>
      </c>
      <c r="D146" s="11" t="str">
        <v/>
      </c>
      <c r="E146" s="11" t="str">
        <v/>
      </c>
      <c r="F146" s="11" t="str">
        <v/>
      </c>
      <c r="G146" s="88" t="e">
        <v>#N/A</v>
      </c>
      <c r="H146" s="88" t="e">
        <v>#N/A</v>
      </c>
      <c r="I146" s="88" t="e">
        <v>#N/A</v>
      </c>
      <c r="J146" s="88" t="e">
        <v>#N/A</v>
      </c>
      <c r="K146" s="88" t="e">
        <v>#N/A</v>
      </c>
      <c r="L146" s="88" t="e">
        <v>#N/A</v>
      </c>
      <c r="M146" s="88" t="e">
        <v>#N/A</v>
      </c>
      <c r="N146" s="88" t="e">
        <v>#N/A</v>
      </c>
      <c r="O146" s="88" t="e">
        <v>#N/A</v>
      </c>
      <c r="P146" s="88" t="e">
        <v>#N/A</v>
      </c>
      <c r="Q146" s="88" t="e">
        <v>#N/A</v>
      </c>
      <c r="R146" s="88" t="e">
        <v>#N/A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 t="str">
        <f t="shared" si="20"/>
        <v/>
      </c>
      <c r="AR146" s="11" t="str">
        <f t="shared" si="21"/>
        <v/>
      </c>
      <c r="AS146" s="11" t="str">
        <f t="shared" si="22"/>
        <v/>
      </c>
      <c r="AT146" s="11" t="str">
        <f t="shared" si="23"/>
        <v/>
      </c>
      <c r="AU146" s="11" t="str">
        <f t="shared" si="24"/>
        <v/>
      </c>
      <c r="AV146" s="11" t="str">
        <f t="shared" si="25"/>
        <v/>
      </c>
      <c r="AW146" s="11" t="str">
        <f t="shared" si="26"/>
        <v/>
      </c>
      <c r="AX146" s="11" t="str">
        <f t="shared" si="27"/>
        <v/>
      </c>
      <c r="AY146" s="11" t="str">
        <f t="shared" si="28"/>
        <v/>
      </c>
      <c r="AZ146" s="11" t="str">
        <f t="shared" si="29"/>
        <v/>
      </c>
      <c r="BA146" s="11" t="str">
        <f t="shared" si="30"/>
        <v/>
      </c>
      <c r="BB146" s="11" t="str">
        <f t="shared" si="31"/>
        <v/>
      </c>
      <c r="BC146" s="11" t="str">
        <f t="shared" si="32"/>
        <v/>
      </c>
      <c r="BD146" s="11" t="str">
        <f t="shared" si="33"/>
        <v/>
      </c>
      <c r="BE146" s="11" t="str">
        <f t="shared" si="34"/>
        <v/>
      </c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</row>
    <row r="147" spans="1:259" s="86" customFormat="1" ht="11.85" customHeight="1">
      <c r="A147" s="11" t="str">
        <f t="shared" si="18"/>
        <v/>
      </c>
      <c r="B147" s="31">
        <f t="shared" si="35"/>
        <v>10.3</v>
      </c>
      <c r="C147" s="88" t="e">
        <v>#N/A</v>
      </c>
      <c r="D147" s="11" t="str">
        <v/>
      </c>
      <c r="E147" s="11" t="str">
        <v/>
      </c>
      <c r="F147" s="11" t="str">
        <v/>
      </c>
      <c r="G147" s="88" t="e">
        <v>#N/A</v>
      </c>
      <c r="H147" s="88" t="e">
        <v>#N/A</v>
      </c>
      <c r="I147" s="88" t="e">
        <v>#N/A</v>
      </c>
      <c r="J147" s="88" t="e">
        <v>#N/A</v>
      </c>
      <c r="K147" s="88" t="e">
        <v>#N/A</v>
      </c>
      <c r="L147" s="88" t="e">
        <v>#N/A</v>
      </c>
      <c r="M147" s="88" t="e">
        <v>#N/A</v>
      </c>
      <c r="N147" s="88" t="e">
        <v>#N/A</v>
      </c>
      <c r="O147" s="88" t="e">
        <v>#N/A</v>
      </c>
      <c r="P147" s="88" t="e">
        <v>#N/A</v>
      </c>
      <c r="Q147" s="88" t="e">
        <v>#N/A</v>
      </c>
      <c r="R147" s="88" t="e">
        <v>#N/A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 t="str">
        <f t="shared" si="20"/>
        <v/>
      </c>
      <c r="AR147" s="11" t="str">
        <f t="shared" si="21"/>
        <v/>
      </c>
      <c r="AS147" s="11" t="str">
        <f t="shared" si="22"/>
        <v/>
      </c>
      <c r="AT147" s="11" t="str">
        <f t="shared" si="23"/>
        <v/>
      </c>
      <c r="AU147" s="11" t="str">
        <f t="shared" si="24"/>
        <v/>
      </c>
      <c r="AV147" s="11" t="str">
        <f t="shared" si="25"/>
        <v/>
      </c>
      <c r="AW147" s="11" t="str">
        <f t="shared" si="26"/>
        <v/>
      </c>
      <c r="AX147" s="11" t="str">
        <f t="shared" si="27"/>
        <v/>
      </c>
      <c r="AY147" s="11" t="str">
        <f t="shared" si="28"/>
        <v/>
      </c>
      <c r="AZ147" s="11" t="str">
        <f t="shared" si="29"/>
        <v/>
      </c>
      <c r="BA147" s="11" t="str">
        <f t="shared" si="30"/>
        <v/>
      </c>
      <c r="BB147" s="11" t="str">
        <f t="shared" si="31"/>
        <v/>
      </c>
      <c r="BC147" s="11" t="str">
        <f t="shared" si="32"/>
        <v/>
      </c>
      <c r="BD147" s="11" t="str">
        <f t="shared" si="33"/>
        <v/>
      </c>
      <c r="BE147" s="11" t="str">
        <f t="shared" si="34"/>
        <v/>
      </c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</row>
    <row r="148" spans="1:259" s="86" customFormat="1" ht="11.85" customHeight="1">
      <c r="A148" s="11" t="str">
        <f t="shared" si="18"/>
        <v/>
      </c>
      <c r="B148" s="31">
        <f t="shared" si="35"/>
        <v>10.4</v>
      </c>
      <c r="C148" s="88" t="e">
        <v>#N/A</v>
      </c>
      <c r="D148" s="11" t="str">
        <v/>
      </c>
      <c r="E148" s="11" t="str">
        <v/>
      </c>
      <c r="F148" s="11" t="str">
        <v/>
      </c>
      <c r="G148" s="88" t="e">
        <v>#N/A</v>
      </c>
      <c r="H148" s="88" t="e">
        <v>#N/A</v>
      </c>
      <c r="I148" s="88" t="e">
        <v>#N/A</v>
      </c>
      <c r="J148" s="88" t="e">
        <v>#N/A</v>
      </c>
      <c r="K148" s="88" t="e">
        <v>#N/A</v>
      </c>
      <c r="L148" s="88" t="e">
        <v>#N/A</v>
      </c>
      <c r="M148" s="88" t="e">
        <v>#N/A</v>
      </c>
      <c r="N148" s="88" t="e">
        <v>#N/A</v>
      </c>
      <c r="O148" s="88" t="e">
        <v>#N/A</v>
      </c>
      <c r="P148" s="88" t="e">
        <v>#N/A</v>
      </c>
      <c r="Q148" s="88" t="e">
        <v>#N/A</v>
      </c>
      <c r="R148" s="88" t="e">
        <v>#N/A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 t="str">
        <f t="shared" si="20"/>
        <v/>
      </c>
      <c r="AR148" s="11" t="str">
        <f t="shared" si="21"/>
        <v/>
      </c>
      <c r="AS148" s="11" t="str">
        <f t="shared" si="22"/>
        <v/>
      </c>
      <c r="AT148" s="11" t="str">
        <f t="shared" si="23"/>
        <v/>
      </c>
      <c r="AU148" s="11" t="str">
        <f t="shared" si="24"/>
        <v/>
      </c>
      <c r="AV148" s="11" t="str">
        <f t="shared" si="25"/>
        <v/>
      </c>
      <c r="AW148" s="11" t="str">
        <f t="shared" si="26"/>
        <v/>
      </c>
      <c r="AX148" s="11" t="str">
        <f t="shared" si="27"/>
        <v/>
      </c>
      <c r="AY148" s="11" t="str">
        <f t="shared" si="28"/>
        <v/>
      </c>
      <c r="AZ148" s="11" t="str">
        <f t="shared" si="29"/>
        <v/>
      </c>
      <c r="BA148" s="11" t="str">
        <f t="shared" si="30"/>
        <v/>
      </c>
      <c r="BB148" s="11" t="str">
        <f t="shared" si="31"/>
        <v/>
      </c>
      <c r="BC148" s="11" t="str">
        <f t="shared" si="32"/>
        <v/>
      </c>
      <c r="BD148" s="11" t="str">
        <f t="shared" si="33"/>
        <v/>
      </c>
      <c r="BE148" s="11" t="str">
        <f t="shared" si="34"/>
        <v/>
      </c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</row>
    <row r="149" spans="1:259" s="86" customFormat="1" ht="11.85" customHeight="1">
      <c r="A149" s="11" t="str">
        <f t="shared" si="18"/>
        <v/>
      </c>
      <c r="B149" s="31">
        <f t="shared" si="35"/>
        <v>10.5</v>
      </c>
      <c r="C149" s="88" t="e">
        <v>#N/A</v>
      </c>
      <c r="D149" s="11" t="str">
        <v/>
      </c>
      <c r="E149" s="11" t="str">
        <v/>
      </c>
      <c r="F149" s="11" t="str">
        <v/>
      </c>
      <c r="G149" s="88" t="e">
        <v>#N/A</v>
      </c>
      <c r="H149" s="88" t="e">
        <v>#N/A</v>
      </c>
      <c r="I149" s="88" t="e">
        <v>#N/A</v>
      </c>
      <c r="J149" s="88" t="e">
        <v>#N/A</v>
      </c>
      <c r="K149" s="88" t="e">
        <v>#N/A</v>
      </c>
      <c r="L149" s="88" t="e">
        <v>#N/A</v>
      </c>
      <c r="M149" s="88" t="e">
        <v>#N/A</v>
      </c>
      <c r="N149" s="88" t="e">
        <v>#N/A</v>
      </c>
      <c r="O149" s="88" t="e">
        <v>#N/A</v>
      </c>
      <c r="P149" s="88" t="e">
        <v>#N/A</v>
      </c>
      <c r="Q149" s="88" t="e">
        <v>#N/A</v>
      </c>
      <c r="R149" s="88" t="e">
        <v>#N/A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 t="str">
        <f t="shared" si="20"/>
        <v/>
      </c>
      <c r="AR149" s="11" t="str">
        <f t="shared" si="21"/>
        <v/>
      </c>
      <c r="AS149" s="11" t="str">
        <f t="shared" si="22"/>
        <v/>
      </c>
      <c r="AT149" s="11" t="str">
        <f t="shared" si="23"/>
        <v/>
      </c>
      <c r="AU149" s="11" t="str">
        <f t="shared" si="24"/>
        <v/>
      </c>
      <c r="AV149" s="11" t="str">
        <f t="shared" si="25"/>
        <v/>
      </c>
      <c r="AW149" s="11" t="str">
        <f t="shared" si="26"/>
        <v/>
      </c>
      <c r="AX149" s="11" t="str">
        <f t="shared" si="27"/>
        <v/>
      </c>
      <c r="AY149" s="11" t="str">
        <f t="shared" si="28"/>
        <v/>
      </c>
      <c r="AZ149" s="11" t="str">
        <f t="shared" si="29"/>
        <v/>
      </c>
      <c r="BA149" s="11" t="str">
        <f t="shared" si="30"/>
        <v/>
      </c>
      <c r="BB149" s="11" t="str">
        <f t="shared" si="31"/>
        <v/>
      </c>
      <c r="BC149" s="11" t="str">
        <f t="shared" si="32"/>
        <v/>
      </c>
      <c r="BD149" s="11" t="str">
        <f t="shared" si="33"/>
        <v/>
      </c>
      <c r="BE149" s="11" t="str">
        <f t="shared" si="34"/>
        <v/>
      </c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</row>
    <row r="150" spans="1:259" s="86" customFormat="1" ht="11.85" customHeight="1">
      <c r="A150" s="11" t="str">
        <f t="shared" si="18"/>
        <v/>
      </c>
      <c r="B150" s="31">
        <f t="shared" si="35"/>
        <v>10.600000000000001</v>
      </c>
      <c r="C150" s="88" t="e">
        <v>#N/A</v>
      </c>
      <c r="D150" s="11" t="str">
        <v/>
      </c>
      <c r="E150" s="11" t="str">
        <v/>
      </c>
      <c r="F150" s="11" t="str">
        <v/>
      </c>
      <c r="G150" s="88" t="e">
        <v>#N/A</v>
      </c>
      <c r="H150" s="88" t="e">
        <v>#N/A</v>
      </c>
      <c r="I150" s="88" t="e">
        <v>#N/A</v>
      </c>
      <c r="J150" s="88" t="e">
        <v>#N/A</v>
      </c>
      <c r="K150" s="88" t="e">
        <v>#N/A</v>
      </c>
      <c r="L150" s="88" t="e">
        <v>#N/A</v>
      </c>
      <c r="M150" s="88" t="e">
        <v>#N/A</v>
      </c>
      <c r="N150" s="88" t="e">
        <v>#N/A</v>
      </c>
      <c r="O150" s="88" t="e">
        <v>#N/A</v>
      </c>
      <c r="P150" s="88" t="e">
        <v>#N/A</v>
      </c>
      <c r="Q150" s="88" t="e">
        <v>#N/A</v>
      </c>
      <c r="R150" s="88" t="e">
        <v>#N/A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 t="str">
        <f t="shared" si="20"/>
        <v/>
      </c>
      <c r="AR150" s="11" t="str">
        <f t="shared" si="21"/>
        <v/>
      </c>
      <c r="AS150" s="11" t="str">
        <f t="shared" si="22"/>
        <v/>
      </c>
      <c r="AT150" s="11" t="str">
        <f t="shared" si="23"/>
        <v/>
      </c>
      <c r="AU150" s="11" t="str">
        <f t="shared" si="24"/>
        <v/>
      </c>
      <c r="AV150" s="11" t="str">
        <f t="shared" si="25"/>
        <v/>
      </c>
      <c r="AW150" s="11" t="str">
        <f t="shared" si="26"/>
        <v/>
      </c>
      <c r="AX150" s="11" t="str">
        <f t="shared" si="27"/>
        <v/>
      </c>
      <c r="AY150" s="11" t="str">
        <f t="shared" si="28"/>
        <v/>
      </c>
      <c r="AZ150" s="11" t="str">
        <f t="shared" si="29"/>
        <v/>
      </c>
      <c r="BA150" s="11" t="str">
        <f t="shared" si="30"/>
        <v/>
      </c>
      <c r="BB150" s="11" t="str">
        <f t="shared" si="31"/>
        <v/>
      </c>
      <c r="BC150" s="11" t="str">
        <f t="shared" si="32"/>
        <v/>
      </c>
      <c r="BD150" s="11" t="str">
        <f t="shared" si="33"/>
        <v/>
      </c>
      <c r="BE150" s="11" t="str">
        <f t="shared" si="34"/>
        <v/>
      </c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</row>
    <row r="151" spans="1:259" s="86" customFormat="1" ht="11.85" customHeight="1">
      <c r="A151" s="11" t="str">
        <f t="shared" si="18"/>
        <v/>
      </c>
      <c r="B151" s="31">
        <f t="shared" si="35"/>
        <v>10.700000000000001</v>
      </c>
      <c r="C151" s="88" t="e">
        <v>#N/A</v>
      </c>
      <c r="D151" s="11" t="str">
        <v/>
      </c>
      <c r="E151" s="11" t="str">
        <v/>
      </c>
      <c r="F151" s="11" t="str">
        <v/>
      </c>
      <c r="G151" s="88" t="e">
        <v>#N/A</v>
      </c>
      <c r="H151" s="88" t="e">
        <v>#N/A</v>
      </c>
      <c r="I151" s="88" t="e">
        <v>#N/A</v>
      </c>
      <c r="J151" s="88" t="e">
        <v>#N/A</v>
      </c>
      <c r="K151" s="88" t="e">
        <v>#N/A</v>
      </c>
      <c r="L151" s="88" t="e">
        <v>#N/A</v>
      </c>
      <c r="M151" s="88" t="e">
        <v>#N/A</v>
      </c>
      <c r="N151" s="88" t="e">
        <v>#N/A</v>
      </c>
      <c r="O151" s="88" t="e">
        <v>#N/A</v>
      </c>
      <c r="P151" s="88" t="e">
        <v>#N/A</v>
      </c>
      <c r="Q151" s="88" t="e">
        <v>#N/A</v>
      </c>
      <c r="R151" s="88" t="e">
        <v>#N/A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 t="str">
        <f t="shared" si="20"/>
        <v/>
      </c>
      <c r="AR151" s="11" t="str">
        <f t="shared" si="21"/>
        <v/>
      </c>
      <c r="AS151" s="11" t="str">
        <f t="shared" si="22"/>
        <v/>
      </c>
      <c r="AT151" s="11" t="str">
        <f t="shared" si="23"/>
        <v/>
      </c>
      <c r="AU151" s="11" t="str">
        <f t="shared" si="24"/>
        <v/>
      </c>
      <c r="AV151" s="11" t="str">
        <f t="shared" si="25"/>
        <v/>
      </c>
      <c r="AW151" s="11" t="str">
        <f t="shared" si="26"/>
        <v/>
      </c>
      <c r="AX151" s="11" t="str">
        <f t="shared" si="27"/>
        <v/>
      </c>
      <c r="AY151" s="11" t="str">
        <f t="shared" si="28"/>
        <v/>
      </c>
      <c r="AZ151" s="11" t="str">
        <f t="shared" si="29"/>
        <v/>
      </c>
      <c r="BA151" s="11" t="str">
        <f t="shared" si="30"/>
        <v/>
      </c>
      <c r="BB151" s="11" t="str">
        <f t="shared" si="31"/>
        <v/>
      </c>
      <c r="BC151" s="11" t="str">
        <f t="shared" si="32"/>
        <v/>
      </c>
      <c r="BD151" s="11" t="str">
        <f t="shared" si="33"/>
        <v/>
      </c>
      <c r="BE151" s="11" t="str">
        <f t="shared" si="34"/>
        <v/>
      </c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</row>
    <row r="152" spans="1:259" s="86" customFormat="1" ht="11.85" customHeight="1">
      <c r="A152" s="11" t="str">
        <f t="shared" si="18"/>
        <v/>
      </c>
      <c r="B152" s="31">
        <f t="shared" si="35"/>
        <v>10.8</v>
      </c>
      <c r="C152" s="88" t="e">
        <v>#N/A</v>
      </c>
      <c r="D152" s="11" t="str">
        <v/>
      </c>
      <c r="E152" s="11" t="str">
        <v/>
      </c>
      <c r="F152" s="11" t="str">
        <v/>
      </c>
      <c r="G152" s="88" t="e">
        <v>#N/A</v>
      </c>
      <c r="H152" s="88" t="e">
        <v>#N/A</v>
      </c>
      <c r="I152" s="88" t="e">
        <v>#N/A</v>
      </c>
      <c r="J152" s="88" t="e">
        <v>#N/A</v>
      </c>
      <c r="K152" s="88" t="e">
        <v>#N/A</v>
      </c>
      <c r="L152" s="88" t="e">
        <v>#N/A</v>
      </c>
      <c r="M152" s="88" t="e">
        <v>#N/A</v>
      </c>
      <c r="N152" s="88" t="e">
        <v>#N/A</v>
      </c>
      <c r="O152" s="88" t="e">
        <v>#N/A</v>
      </c>
      <c r="P152" s="88" t="e">
        <v>#N/A</v>
      </c>
      <c r="Q152" s="88" t="e">
        <v>#N/A</v>
      </c>
      <c r="R152" s="88" t="e">
        <v>#N/A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 t="str">
        <f t="shared" si="20"/>
        <v/>
      </c>
      <c r="AR152" s="11" t="str">
        <f t="shared" si="21"/>
        <v/>
      </c>
      <c r="AS152" s="11" t="str">
        <f t="shared" si="22"/>
        <v/>
      </c>
      <c r="AT152" s="11" t="str">
        <f t="shared" si="23"/>
        <v/>
      </c>
      <c r="AU152" s="11" t="str">
        <f t="shared" si="24"/>
        <v/>
      </c>
      <c r="AV152" s="11" t="str">
        <f t="shared" si="25"/>
        <v/>
      </c>
      <c r="AW152" s="11" t="str">
        <f t="shared" si="26"/>
        <v/>
      </c>
      <c r="AX152" s="11" t="str">
        <f t="shared" si="27"/>
        <v/>
      </c>
      <c r="AY152" s="11" t="str">
        <f t="shared" si="28"/>
        <v/>
      </c>
      <c r="AZ152" s="11" t="str">
        <f t="shared" si="29"/>
        <v/>
      </c>
      <c r="BA152" s="11" t="str">
        <f t="shared" si="30"/>
        <v/>
      </c>
      <c r="BB152" s="11" t="str">
        <f t="shared" si="31"/>
        <v/>
      </c>
      <c r="BC152" s="11" t="str">
        <f t="shared" si="32"/>
        <v/>
      </c>
      <c r="BD152" s="11" t="str">
        <f t="shared" si="33"/>
        <v/>
      </c>
      <c r="BE152" s="11" t="str">
        <f t="shared" si="34"/>
        <v/>
      </c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</row>
    <row r="153" spans="1:259" s="86" customFormat="1" ht="11.85" customHeight="1">
      <c r="A153" s="11" t="str">
        <f t="shared" si="18"/>
        <v/>
      </c>
      <c r="B153" s="31">
        <f t="shared" si="35"/>
        <v>10.9</v>
      </c>
      <c r="C153" s="88" t="e">
        <v>#N/A</v>
      </c>
      <c r="D153" s="11" t="str">
        <v/>
      </c>
      <c r="E153" s="11" t="str">
        <v/>
      </c>
      <c r="F153" s="11" t="str">
        <v/>
      </c>
      <c r="G153" s="88" t="e">
        <v>#N/A</v>
      </c>
      <c r="H153" s="88" t="e">
        <v>#N/A</v>
      </c>
      <c r="I153" s="88" t="e">
        <v>#N/A</v>
      </c>
      <c r="J153" s="88" t="e">
        <v>#N/A</v>
      </c>
      <c r="K153" s="88" t="e">
        <v>#N/A</v>
      </c>
      <c r="L153" s="88" t="e">
        <v>#N/A</v>
      </c>
      <c r="M153" s="88" t="e">
        <v>#N/A</v>
      </c>
      <c r="N153" s="88" t="e">
        <v>#N/A</v>
      </c>
      <c r="O153" s="88" t="e">
        <v>#N/A</v>
      </c>
      <c r="P153" s="88" t="e">
        <v>#N/A</v>
      </c>
      <c r="Q153" s="88" t="e">
        <v>#N/A</v>
      </c>
      <c r="R153" s="88" t="e">
        <v>#N/A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 t="str">
        <f t="shared" si="20"/>
        <v/>
      </c>
      <c r="AR153" s="11" t="str">
        <f t="shared" si="21"/>
        <v/>
      </c>
      <c r="AS153" s="11" t="str">
        <f t="shared" si="22"/>
        <v/>
      </c>
      <c r="AT153" s="11" t="str">
        <f t="shared" si="23"/>
        <v/>
      </c>
      <c r="AU153" s="11" t="str">
        <f t="shared" si="24"/>
        <v/>
      </c>
      <c r="AV153" s="11" t="str">
        <f t="shared" si="25"/>
        <v/>
      </c>
      <c r="AW153" s="11" t="str">
        <f t="shared" si="26"/>
        <v/>
      </c>
      <c r="AX153" s="11" t="str">
        <f t="shared" si="27"/>
        <v/>
      </c>
      <c r="AY153" s="11" t="str">
        <f t="shared" si="28"/>
        <v/>
      </c>
      <c r="AZ153" s="11" t="str">
        <f t="shared" si="29"/>
        <v/>
      </c>
      <c r="BA153" s="11" t="str">
        <f t="shared" si="30"/>
        <v/>
      </c>
      <c r="BB153" s="11" t="str">
        <f t="shared" si="31"/>
        <v/>
      </c>
      <c r="BC153" s="11" t="str">
        <f t="shared" si="32"/>
        <v/>
      </c>
      <c r="BD153" s="11" t="str">
        <f t="shared" si="33"/>
        <v/>
      </c>
      <c r="BE153" s="11" t="str">
        <f t="shared" si="34"/>
        <v/>
      </c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</row>
    <row r="154" spans="1:259" s="86" customFormat="1" ht="11.85" customHeight="1">
      <c r="A154" s="11" t="str">
        <f t="shared" si="18"/>
        <v/>
      </c>
      <c r="B154" s="31">
        <f t="shared" si="35"/>
        <v>11</v>
      </c>
      <c r="C154" s="88" t="e">
        <v>#N/A</v>
      </c>
      <c r="D154" s="11" t="str">
        <v/>
      </c>
      <c r="E154" s="11" t="str">
        <v/>
      </c>
      <c r="F154" s="11" t="str">
        <v/>
      </c>
      <c r="G154" s="88" t="e">
        <v>#N/A</v>
      </c>
      <c r="H154" s="88" t="e">
        <v>#N/A</v>
      </c>
      <c r="I154" s="88" t="e">
        <v>#N/A</v>
      </c>
      <c r="J154" s="88" t="e">
        <v>#N/A</v>
      </c>
      <c r="K154" s="88" t="e">
        <v>#N/A</v>
      </c>
      <c r="L154" s="88" t="e">
        <v>#N/A</v>
      </c>
      <c r="M154" s="88" t="e">
        <v>#N/A</v>
      </c>
      <c r="N154" s="88" t="e">
        <v>#N/A</v>
      </c>
      <c r="O154" s="88" t="e">
        <v>#N/A</v>
      </c>
      <c r="P154" s="88" t="e">
        <v>#N/A</v>
      </c>
      <c r="Q154" s="88" t="e">
        <v>#N/A</v>
      </c>
      <c r="R154" s="88" t="e">
        <v>#N/A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 t="str">
        <f t="shared" si="20"/>
        <v/>
      </c>
      <c r="AR154" s="11" t="str">
        <f t="shared" si="21"/>
        <v/>
      </c>
      <c r="AS154" s="11" t="str">
        <f t="shared" si="22"/>
        <v/>
      </c>
      <c r="AT154" s="11" t="str">
        <f t="shared" si="23"/>
        <v/>
      </c>
      <c r="AU154" s="11" t="str">
        <f t="shared" si="24"/>
        <v/>
      </c>
      <c r="AV154" s="11" t="str">
        <f t="shared" si="25"/>
        <v/>
      </c>
      <c r="AW154" s="11" t="str">
        <f t="shared" si="26"/>
        <v/>
      </c>
      <c r="AX154" s="11" t="str">
        <f t="shared" si="27"/>
        <v/>
      </c>
      <c r="AY154" s="11" t="str">
        <f t="shared" si="28"/>
        <v/>
      </c>
      <c r="AZ154" s="11" t="str">
        <f t="shared" si="29"/>
        <v/>
      </c>
      <c r="BA154" s="11" t="str">
        <f t="shared" si="30"/>
        <v/>
      </c>
      <c r="BB154" s="11" t="str">
        <f t="shared" si="31"/>
        <v/>
      </c>
      <c r="BC154" s="11" t="str">
        <f t="shared" si="32"/>
        <v/>
      </c>
      <c r="BD154" s="11" t="str">
        <f t="shared" si="33"/>
        <v/>
      </c>
      <c r="BE154" s="11" t="str">
        <f t="shared" si="34"/>
        <v/>
      </c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</row>
    <row r="155" spans="1:259" s="86" customFormat="1" ht="11.85" customHeight="1">
      <c r="A155" s="11" t="str">
        <f t="shared" si="18"/>
        <v/>
      </c>
      <c r="B155" s="31">
        <f t="shared" si="35"/>
        <v>11.100000000000001</v>
      </c>
      <c r="C155" s="88" t="e">
        <v>#N/A</v>
      </c>
      <c r="D155" s="11" t="str">
        <v/>
      </c>
      <c r="E155" s="11" t="str">
        <v/>
      </c>
      <c r="F155" s="11" t="str">
        <v/>
      </c>
      <c r="G155" s="88" t="e">
        <v>#N/A</v>
      </c>
      <c r="H155" s="88" t="e">
        <v>#N/A</v>
      </c>
      <c r="I155" s="88" t="e">
        <v>#N/A</v>
      </c>
      <c r="J155" s="88" t="e">
        <v>#N/A</v>
      </c>
      <c r="K155" s="88" t="e">
        <v>#N/A</v>
      </c>
      <c r="L155" s="88" t="e">
        <v>#N/A</v>
      </c>
      <c r="M155" s="88" t="e">
        <v>#N/A</v>
      </c>
      <c r="N155" s="88" t="e">
        <v>#N/A</v>
      </c>
      <c r="O155" s="88" t="e">
        <v>#N/A</v>
      </c>
      <c r="P155" s="88" t="e">
        <v>#N/A</v>
      </c>
      <c r="Q155" s="88" t="e">
        <v>#N/A</v>
      </c>
      <c r="R155" s="88" t="e">
        <v>#N/A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 t="str">
        <f t="shared" si="20"/>
        <v/>
      </c>
      <c r="AR155" s="11" t="str">
        <f t="shared" si="21"/>
        <v/>
      </c>
      <c r="AS155" s="11" t="str">
        <f t="shared" si="22"/>
        <v/>
      </c>
      <c r="AT155" s="11" t="str">
        <f t="shared" si="23"/>
        <v/>
      </c>
      <c r="AU155" s="11" t="str">
        <f t="shared" si="24"/>
        <v/>
      </c>
      <c r="AV155" s="11" t="str">
        <f t="shared" si="25"/>
        <v/>
      </c>
      <c r="AW155" s="11" t="str">
        <f t="shared" si="26"/>
        <v/>
      </c>
      <c r="AX155" s="11" t="str">
        <f t="shared" si="27"/>
        <v/>
      </c>
      <c r="AY155" s="11" t="str">
        <f t="shared" si="28"/>
        <v/>
      </c>
      <c r="AZ155" s="11" t="str">
        <f t="shared" si="29"/>
        <v/>
      </c>
      <c r="BA155" s="11" t="str">
        <f t="shared" si="30"/>
        <v/>
      </c>
      <c r="BB155" s="11" t="str">
        <f t="shared" si="31"/>
        <v/>
      </c>
      <c r="BC155" s="11" t="str">
        <f t="shared" si="32"/>
        <v/>
      </c>
      <c r="BD155" s="11" t="str">
        <f t="shared" si="33"/>
        <v/>
      </c>
      <c r="BE155" s="11" t="str">
        <f t="shared" si="34"/>
        <v/>
      </c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</row>
    <row r="156" spans="1:259" s="86" customFormat="1" ht="11.85" customHeight="1">
      <c r="A156" s="11" t="str">
        <f t="shared" si="18"/>
        <v/>
      </c>
      <c r="B156" s="31">
        <f t="shared" si="35"/>
        <v>11.200000000000001</v>
      </c>
      <c r="C156" s="88" t="e">
        <v>#N/A</v>
      </c>
      <c r="D156" s="11" t="str">
        <v/>
      </c>
      <c r="E156" s="11" t="str">
        <v/>
      </c>
      <c r="F156" s="11" t="str">
        <v/>
      </c>
      <c r="G156" s="88" t="e">
        <v>#N/A</v>
      </c>
      <c r="H156" s="88" t="e">
        <v>#N/A</v>
      </c>
      <c r="I156" s="88" t="e">
        <v>#N/A</v>
      </c>
      <c r="J156" s="88" t="e">
        <v>#N/A</v>
      </c>
      <c r="K156" s="88" t="e">
        <v>#N/A</v>
      </c>
      <c r="L156" s="88" t="e">
        <v>#N/A</v>
      </c>
      <c r="M156" s="88" t="e">
        <v>#N/A</v>
      </c>
      <c r="N156" s="88" t="e">
        <v>#N/A</v>
      </c>
      <c r="O156" s="88" t="e">
        <v>#N/A</v>
      </c>
      <c r="P156" s="88" t="e">
        <v>#N/A</v>
      </c>
      <c r="Q156" s="88" t="e">
        <v>#N/A</v>
      </c>
      <c r="R156" s="88" t="e">
        <v>#N/A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 t="str">
        <f t="shared" si="20"/>
        <v/>
      </c>
      <c r="AR156" s="11" t="str">
        <f t="shared" si="21"/>
        <v/>
      </c>
      <c r="AS156" s="11" t="str">
        <f t="shared" si="22"/>
        <v/>
      </c>
      <c r="AT156" s="11" t="str">
        <f t="shared" si="23"/>
        <v/>
      </c>
      <c r="AU156" s="11" t="str">
        <f t="shared" si="24"/>
        <v/>
      </c>
      <c r="AV156" s="11" t="str">
        <f t="shared" si="25"/>
        <v/>
      </c>
      <c r="AW156" s="11" t="str">
        <f t="shared" si="26"/>
        <v/>
      </c>
      <c r="AX156" s="11" t="str">
        <f t="shared" si="27"/>
        <v/>
      </c>
      <c r="AY156" s="11" t="str">
        <f t="shared" si="28"/>
        <v/>
      </c>
      <c r="AZ156" s="11" t="str">
        <f t="shared" si="29"/>
        <v/>
      </c>
      <c r="BA156" s="11" t="str">
        <f t="shared" si="30"/>
        <v/>
      </c>
      <c r="BB156" s="11" t="str">
        <f t="shared" si="31"/>
        <v/>
      </c>
      <c r="BC156" s="11" t="str">
        <f t="shared" si="32"/>
        <v/>
      </c>
      <c r="BD156" s="11" t="str">
        <f t="shared" si="33"/>
        <v/>
      </c>
      <c r="BE156" s="11" t="str">
        <f t="shared" si="34"/>
        <v/>
      </c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</row>
    <row r="157" spans="1:259" s="86" customFormat="1" ht="11.85" customHeight="1">
      <c r="A157" s="11" t="str">
        <f t="shared" si="18"/>
        <v/>
      </c>
      <c r="B157" s="31">
        <f t="shared" si="35"/>
        <v>11.3</v>
      </c>
      <c r="C157" s="88" t="e">
        <v>#N/A</v>
      </c>
      <c r="D157" s="11" t="str">
        <v/>
      </c>
      <c r="E157" s="11" t="str">
        <v/>
      </c>
      <c r="F157" s="11" t="str">
        <v/>
      </c>
      <c r="G157" s="88" t="e">
        <v>#N/A</v>
      </c>
      <c r="H157" s="88" t="e">
        <v>#N/A</v>
      </c>
      <c r="I157" s="88" t="e">
        <v>#N/A</v>
      </c>
      <c r="J157" s="88" t="e">
        <v>#N/A</v>
      </c>
      <c r="K157" s="88" t="e">
        <v>#N/A</v>
      </c>
      <c r="L157" s="88" t="e">
        <v>#N/A</v>
      </c>
      <c r="M157" s="88" t="e">
        <v>#N/A</v>
      </c>
      <c r="N157" s="88" t="e">
        <v>#N/A</v>
      </c>
      <c r="O157" s="88" t="e">
        <v>#N/A</v>
      </c>
      <c r="P157" s="88" t="e">
        <v>#N/A</v>
      </c>
      <c r="Q157" s="88" t="e">
        <v>#N/A</v>
      </c>
      <c r="R157" s="88" t="e">
        <v>#N/A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 t="str">
        <f t="shared" si="20"/>
        <v/>
      </c>
      <c r="AR157" s="11" t="str">
        <f t="shared" si="21"/>
        <v/>
      </c>
      <c r="AS157" s="11" t="str">
        <f t="shared" si="22"/>
        <v/>
      </c>
      <c r="AT157" s="11" t="str">
        <f t="shared" si="23"/>
        <v/>
      </c>
      <c r="AU157" s="11" t="str">
        <f t="shared" si="24"/>
        <v/>
      </c>
      <c r="AV157" s="11" t="str">
        <f t="shared" si="25"/>
        <v/>
      </c>
      <c r="AW157" s="11" t="str">
        <f t="shared" si="26"/>
        <v/>
      </c>
      <c r="AX157" s="11" t="str">
        <f t="shared" si="27"/>
        <v/>
      </c>
      <c r="AY157" s="11" t="str">
        <f t="shared" si="28"/>
        <v/>
      </c>
      <c r="AZ157" s="11" t="str">
        <f t="shared" si="29"/>
        <v/>
      </c>
      <c r="BA157" s="11" t="str">
        <f t="shared" si="30"/>
        <v/>
      </c>
      <c r="BB157" s="11" t="str">
        <f t="shared" si="31"/>
        <v/>
      </c>
      <c r="BC157" s="11" t="str">
        <f t="shared" si="32"/>
        <v/>
      </c>
      <c r="BD157" s="11" t="str">
        <f t="shared" si="33"/>
        <v/>
      </c>
      <c r="BE157" s="11" t="str">
        <f t="shared" si="34"/>
        <v/>
      </c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</row>
    <row r="158" spans="1:259" s="86" customFormat="1" ht="11.85" customHeight="1">
      <c r="A158" s="11" t="str">
        <f t="shared" si="18"/>
        <v/>
      </c>
      <c r="B158" s="31">
        <f t="shared" si="35"/>
        <v>11.4</v>
      </c>
      <c r="C158" s="88" t="e">
        <v>#N/A</v>
      </c>
      <c r="D158" s="11" t="str">
        <v/>
      </c>
      <c r="E158" s="11" t="str">
        <v/>
      </c>
      <c r="F158" s="11" t="str">
        <v/>
      </c>
      <c r="G158" s="88" t="e">
        <v>#N/A</v>
      </c>
      <c r="H158" s="88" t="e">
        <v>#N/A</v>
      </c>
      <c r="I158" s="88" t="e">
        <v>#N/A</v>
      </c>
      <c r="J158" s="88" t="e">
        <v>#N/A</v>
      </c>
      <c r="K158" s="88" t="e">
        <v>#N/A</v>
      </c>
      <c r="L158" s="88" t="e">
        <v>#N/A</v>
      </c>
      <c r="M158" s="88" t="e">
        <v>#N/A</v>
      </c>
      <c r="N158" s="88" t="e">
        <v>#N/A</v>
      </c>
      <c r="O158" s="88" t="e">
        <v>#N/A</v>
      </c>
      <c r="P158" s="88" t="e">
        <v>#N/A</v>
      </c>
      <c r="Q158" s="88" t="e">
        <v>#N/A</v>
      </c>
      <c r="R158" s="88" t="e">
        <v>#N/A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 t="str">
        <f t="shared" si="20"/>
        <v/>
      </c>
      <c r="AR158" s="11" t="str">
        <f t="shared" si="21"/>
        <v/>
      </c>
      <c r="AS158" s="11" t="str">
        <f t="shared" si="22"/>
        <v/>
      </c>
      <c r="AT158" s="11" t="str">
        <f t="shared" si="23"/>
        <v/>
      </c>
      <c r="AU158" s="11" t="str">
        <f t="shared" si="24"/>
        <v/>
      </c>
      <c r="AV158" s="11" t="str">
        <f t="shared" si="25"/>
        <v/>
      </c>
      <c r="AW158" s="11" t="str">
        <f t="shared" si="26"/>
        <v/>
      </c>
      <c r="AX158" s="11" t="str">
        <f t="shared" si="27"/>
        <v/>
      </c>
      <c r="AY158" s="11" t="str">
        <f t="shared" si="28"/>
        <v/>
      </c>
      <c r="AZ158" s="11" t="str">
        <f t="shared" si="29"/>
        <v/>
      </c>
      <c r="BA158" s="11" t="str">
        <f t="shared" si="30"/>
        <v/>
      </c>
      <c r="BB158" s="11" t="str">
        <f t="shared" si="31"/>
        <v/>
      </c>
      <c r="BC158" s="11" t="str">
        <f t="shared" si="32"/>
        <v/>
      </c>
      <c r="BD158" s="11" t="str">
        <f t="shared" si="33"/>
        <v/>
      </c>
      <c r="BE158" s="11" t="str">
        <f t="shared" si="34"/>
        <v/>
      </c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</row>
    <row r="159" spans="1:259" s="86" customFormat="1" ht="11.85" customHeight="1">
      <c r="A159" s="11" t="str">
        <f t="shared" si="18"/>
        <v/>
      </c>
      <c r="B159" s="31">
        <f t="shared" si="35"/>
        <v>11.5</v>
      </c>
      <c r="C159" s="88" t="e">
        <v>#N/A</v>
      </c>
      <c r="D159" s="11" t="str">
        <v/>
      </c>
      <c r="E159" s="11" t="str">
        <v/>
      </c>
      <c r="F159" s="11" t="str">
        <v/>
      </c>
      <c r="G159" s="88" t="e">
        <v>#N/A</v>
      </c>
      <c r="H159" s="88" t="e">
        <v>#N/A</v>
      </c>
      <c r="I159" s="88" t="e">
        <v>#N/A</v>
      </c>
      <c r="J159" s="88" t="e">
        <v>#N/A</v>
      </c>
      <c r="K159" s="88" t="e">
        <v>#N/A</v>
      </c>
      <c r="L159" s="88" t="e">
        <v>#N/A</v>
      </c>
      <c r="M159" s="88" t="e">
        <v>#N/A</v>
      </c>
      <c r="N159" s="88" t="e">
        <v>#N/A</v>
      </c>
      <c r="O159" s="88" t="e">
        <v>#N/A</v>
      </c>
      <c r="P159" s="88" t="e">
        <v>#N/A</v>
      </c>
      <c r="Q159" s="88" t="e">
        <v>#N/A</v>
      </c>
      <c r="R159" s="88" t="e">
        <v>#N/A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 t="str">
        <f t="shared" si="20"/>
        <v/>
      </c>
      <c r="AR159" s="11" t="str">
        <f t="shared" si="21"/>
        <v/>
      </c>
      <c r="AS159" s="11" t="str">
        <f t="shared" si="22"/>
        <v/>
      </c>
      <c r="AT159" s="11" t="str">
        <f t="shared" si="23"/>
        <v/>
      </c>
      <c r="AU159" s="11" t="str">
        <f t="shared" si="24"/>
        <v/>
      </c>
      <c r="AV159" s="11" t="str">
        <f t="shared" si="25"/>
        <v/>
      </c>
      <c r="AW159" s="11" t="str">
        <f t="shared" si="26"/>
        <v/>
      </c>
      <c r="AX159" s="11" t="str">
        <f t="shared" si="27"/>
        <v/>
      </c>
      <c r="AY159" s="11" t="str">
        <f t="shared" si="28"/>
        <v/>
      </c>
      <c r="AZ159" s="11" t="str">
        <f t="shared" si="29"/>
        <v/>
      </c>
      <c r="BA159" s="11" t="str">
        <f t="shared" si="30"/>
        <v/>
      </c>
      <c r="BB159" s="11" t="str">
        <f t="shared" si="31"/>
        <v/>
      </c>
      <c r="BC159" s="11" t="str">
        <f t="shared" si="32"/>
        <v/>
      </c>
      <c r="BD159" s="11" t="str">
        <f t="shared" si="33"/>
        <v/>
      </c>
      <c r="BE159" s="11" t="str">
        <f t="shared" si="34"/>
        <v/>
      </c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</row>
    <row r="160" spans="1:259" s="86" customFormat="1" ht="11.85" customHeight="1">
      <c r="A160" s="11" t="str">
        <f t="shared" si="18"/>
        <v/>
      </c>
      <c r="B160" s="31">
        <f t="shared" si="35"/>
        <v>11.600000000000001</v>
      </c>
      <c r="C160" s="88" t="e">
        <v>#N/A</v>
      </c>
      <c r="D160" s="11" t="str">
        <v/>
      </c>
      <c r="E160" s="11" t="str">
        <v/>
      </c>
      <c r="F160" s="11" t="str">
        <v/>
      </c>
      <c r="G160" s="88" t="e">
        <v>#N/A</v>
      </c>
      <c r="H160" s="88" t="e">
        <v>#N/A</v>
      </c>
      <c r="I160" s="88" t="e">
        <v>#N/A</v>
      </c>
      <c r="J160" s="88" t="e">
        <v>#N/A</v>
      </c>
      <c r="K160" s="88" t="e">
        <v>#N/A</v>
      </c>
      <c r="L160" s="88" t="e">
        <v>#N/A</v>
      </c>
      <c r="M160" s="88" t="e">
        <v>#N/A</v>
      </c>
      <c r="N160" s="88" t="e">
        <v>#N/A</v>
      </c>
      <c r="O160" s="88" t="e">
        <v>#N/A</v>
      </c>
      <c r="P160" s="88" t="e">
        <v>#N/A</v>
      </c>
      <c r="Q160" s="88" t="e">
        <v>#N/A</v>
      </c>
      <c r="R160" s="88" t="e">
        <v>#N/A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 t="str">
        <f t="shared" si="20"/>
        <v/>
      </c>
      <c r="AR160" s="11" t="str">
        <f t="shared" si="21"/>
        <v/>
      </c>
      <c r="AS160" s="11" t="str">
        <f t="shared" si="22"/>
        <v/>
      </c>
      <c r="AT160" s="11" t="str">
        <f t="shared" si="23"/>
        <v/>
      </c>
      <c r="AU160" s="11" t="str">
        <f t="shared" si="24"/>
        <v/>
      </c>
      <c r="AV160" s="11" t="str">
        <f t="shared" si="25"/>
        <v/>
      </c>
      <c r="AW160" s="11" t="str">
        <f t="shared" si="26"/>
        <v/>
      </c>
      <c r="AX160" s="11" t="str">
        <f t="shared" si="27"/>
        <v/>
      </c>
      <c r="AY160" s="11" t="str">
        <f t="shared" si="28"/>
        <v/>
      </c>
      <c r="AZ160" s="11" t="str">
        <f t="shared" si="29"/>
        <v/>
      </c>
      <c r="BA160" s="11" t="str">
        <f t="shared" si="30"/>
        <v/>
      </c>
      <c r="BB160" s="11" t="str">
        <f t="shared" si="31"/>
        <v/>
      </c>
      <c r="BC160" s="11" t="str">
        <f t="shared" si="32"/>
        <v/>
      </c>
      <c r="BD160" s="11" t="str">
        <f t="shared" si="33"/>
        <v/>
      </c>
      <c r="BE160" s="11" t="str">
        <f t="shared" si="34"/>
        <v/>
      </c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</row>
    <row r="161" spans="1:259" s="86" customFormat="1" ht="11.85" customHeight="1">
      <c r="A161" s="11" t="str">
        <f t="shared" si="18"/>
        <v/>
      </c>
      <c r="B161" s="31">
        <f t="shared" si="35"/>
        <v>11.700000000000001</v>
      </c>
      <c r="C161" s="88" t="e">
        <v>#N/A</v>
      </c>
      <c r="D161" s="11" t="str">
        <v/>
      </c>
      <c r="E161" s="11" t="str">
        <v/>
      </c>
      <c r="F161" s="11" t="str">
        <v/>
      </c>
      <c r="G161" s="88" t="e">
        <v>#N/A</v>
      </c>
      <c r="H161" s="88" t="e">
        <v>#N/A</v>
      </c>
      <c r="I161" s="88" t="e">
        <v>#N/A</v>
      </c>
      <c r="J161" s="88" t="e">
        <v>#N/A</v>
      </c>
      <c r="K161" s="88" t="e">
        <v>#N/A</v>
      </c>
      <c r="L161" s="88" t="e">
        <v>#N/A</v>
      </c>
      <c r="M161" s="88" t="e">
        <v>#N/A</v>
      </c>
      <c r="N161" s="88" t="e">
        <v>#N/A</v>
      </c>
      <c r="O161" s="88" t="e">
        <v>#N/A</v>
      </c>
      <c r="P161" s="88" t="e">
        <v>#N/A</v>
      </c>
      <c r="Q161" s="88" t="e">
        <v>#N/A</v>
      </c>
      <c r="R161" s="88" t="e">
        <v>#N/A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 t="str">
        <f t="shared" si="20"/>
        <v/>
      </c>
      <c r="AR161" s="11" t="str">
        <f t="shared" si="21"/>
        <v/>
      </c>
      <c r="AS161" s="11" t="str">
        <f t="shared" si="22"/>
        <v/>
      </c>
      <c r="AT161" s="11" t="str">
        <f t="shared" si="23"/>
        <v/>
      </c>
      <c r="AU161" s="11" t="str">
        <f t="shared" si="24"/>
        <v/>
      </c>
      <c r="AV161" s="11" t="str">
        <f t="shared" si="25"/>
        <v/>
      </c>
      <c r="AW161" s="11" t="str">
        <f t="shared" si="26"/>
        <v/>
      </c>
      <c r="AX161" s="11" t="str">
        <f t="shared" si="27"/>
        <v/>
      </c>
      <c r="AY161" s="11" t="str">
        <f t="shared" si="28"/>
        <v/>
      </c>
      <c r="AZ161" s="11" t="str">
        <f t="shared" si="29"/>
        <v/>
      </c>
      <c r="BA161" s="11" t="str">
        <f t="shared" si="30"/>
        <v/>
      </c>
      <c r="BB161" s="11" t="str">
        <f t="shared" si="31"/>
        <v/>
      </c>
      <c r="BC161" s="11" t="str">
        <f t="shared" si="32"/>
        <v/>
      </c>
      <c r="BD161" s="11" t="str">
        <f t="shared" si="33"/>
        <v/>
      </c>
      <c r="BE161" s="11" t="str">
        <f t="shared" si="34"/>
        <v/>
      </c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</row>
    <row r="162" spans="1:259" s="86" customFormat="1" ht="11.85" customHeight="1">
      <c r="A162" s="11" t="str">
        <f t="shared" si="18"/>
        <v/>
      </c>
      <c r="B162" s="31">
        <f t="shared" si="35"/>
        <v>11.8</v>
      </c>
      <c r="C162" s="88" t="e">
        <v>#N/A</v>
      </c>
      <c r="D162" s="11" t="str">
        <v/>
      </c>
      <c r="E162" s="11" t="str">
        <v/>
      </c>
      <c r="F162" s="11" t="str">
        <v/>
      </c>
      <c r="G162" s="88" t="e">
        <v>#N/A</v>
      </c>
      <c r="H162" s="88" t="e">
        <v>#N/A</v>
      </c>
      <c r="I162" s="88" t="e">
        <v>#N/A</v>
      </c>
      <c r="J162" s="88" t="e">
        <v>#N/A</v>
      </c>
      <c r="K162" s="88" t="e">
        <v>#N/A</v>
      </c>
      <c r="L162" s="88" t="e">
        <v>#N/A</v>
      </c>
      <c r="M162" s="88" t="e">
        <v>#N/A</v>
      </c>
      <c r="N162" s="88" t="e">
        <v>#N/A</v>
      </c>
      <c r="O162" s="88" t="e">
        <v>#N/A</v>
      </c>
      <c r="P162" s="88" t="e">
        <v>#N/A</v>
      </c>
      <c r="Q162" s="88" t="e">
        <v>#N/A</v>
      </c>
      <c r="R162" s="88" t="e">
        <v>#N/A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 t="str">
        <f t="shared" si="20"/>
        <v/>
      </c>
      <c r="AR162" s="11" t="str">
        <f t="shared" si="21"/>
        <v/>
      </c>
      <c r="AS162" s="11" t="str">
        <f t="shared" si="22"/>
        <v/>
      </c>
      <c r="AT162" s="11" t="str">
        <f t="shared" si="23"/>
        <v/>
      </c>
      <c r="AU162" s="11" t="str">
        <f t="shared" si="24"/>
        <v/>
      </c>
      <c r="AV162" s="11" t="str">
        <f t="shared" si="25"/>
        <v/>
      </c>
      <c r="AW162" s="11" t="str">
        <f t="shared" si="26"/>
        <v/>
      </c>
      <c r="AX162" s="11" t="str">
        <f t="shared" si="27"/>
        <v/>
      </c>
      <c r="AY162" s="11" t="str">
        <f t="shared" si="28"/>
        <v/>
      </c>
      <c r="AZ162" s="11" t="str">
        <f t="shared" si="29"/>
        <v/>
      </c>
      <c r="BA162" s="11" t="str">
        <f t="shared" si="30"/>
        <v/>
      </c>
      <c r="BB162" s="11" t="str">
        <f t="shared" si="31"/>
        <v/>
      </c>
      <c r="BC162" s="11" t="str">
        <f t="shared" si="32"/>
        <v/>
      </c>
      <c r="BD162" s="11" t="str">
        <f t="shared" si="33"/>
        <v/>
      </c>
      <c r="BE162" s="11" t="str">
        <f t="shared" si="34"/>
        <v/>
      </c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</row>
    <row r="163" spans="1:259" s="86" customFormat="1" ht="11.85" customHeight="1">
      <c r="A163" s="11" t="str">
        <f t="shared" si="18"/>
        <v/>
      </c>
      <c r="B163" s="31">
        <f t="shared" si="35"/>
        <v>11.9</v>
      </c>
      <c r="C163" s="88" t="e">
        <v>#N/A</v>
      </c>
      <c r="D163" s="11" t="str">
        <v/>
      </c>
      <c r="E163" s="11" t="str">
        <v/>
      </c>
      <c r="F163" s="11" t="str">
        <v/>
      </c>
      <c r="G163" s="88" t="e">
        <v>#N/A</v>
      </c>
      <c r="H163" s="88" t="e">
        <v>#N/A</v>
      </c>
      <c r="I163" s="88" t="e">
        <v>#N/A</v>
      </c>
      <c r="J163" s="88" t="e">
        <v>#N/A</v>
      </c>
      <c r="K163" s="88" t="e">
        <v>#N/A</v>
      </c>
      <c r="L163" s="88" t="e">
        <v>#N/A</v>
      </c>
      <c r="M163" s="88" t="e">
        <v>#N/A</v>
      </c>
      <c r="N163" s="88" t="e">
        <v>#N/A</v>
      </c>
      <c r="O163" s="88" t="e">
        <v>#N/A</v>
      </c>
      <c r="P163" s="88" t="e">
        <v>#N/A</v>
      </c>
      <c r="Q163" s="88" t="e">
        <v>#N/A</v>
      </c>
      <c r="R163" s="88" t="e">
        <v>#N/A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 t="str">
        <f t="shared" si="20"/>
        <v/>
      </c>
      <c r="AR163" s="11" t="str">
        <f t="shared" si="21"/>
        <v/>
      </c>
      <c r="AS163" s="11" t="str">
        <f t="shared" si="22"/>
        <v/>
      </c>
      <c r="AT163" s="11" t="str">
        <f t="shared" si="23"/>
        <v/>
      </c>
      <c r="AU163" s="11" t="str">
        <f t="shared" si="24"/>
        <v/>
      </c>
      <c r="AV163" s="11" t="str">
        <f t="shared" si="25"/>
        <v/>
      </c>
      <c r="AW163" s="11" t="str">
        <f t="shared" si="26"/>
        <v/>
      </c>
      <c r="AX163" s="11" t="str">
        <f t="shared" si="27"/>
        <v/>
      </c>
      <c r="AY163" s="11" t="str">
        <f t="shared" si="28"/>
        <v/>
      </c>
      <c r="AZ163" s="11" t="str">
        <f t="shared" si="29"/>
        <v/>
      </c>
      <c r="BA163" s="11" t="str">
        <f t="shared" si="30"/>
        <v/>
      </c>
      <c r="BB163" s="11" t="str">
        <f t="shared" si="31"/>
        <v/>
      </c>
      <c r="BC163" s="11" t="str">
        <f t="shared" si="32"/>
        <v/>
      </c>
      <c r="BD163" s="11" t="str">
        <f t="shared" si="33"/>
        <v/>
      </c>
      <c r="BE163" s="11" t="str">
        <f t="shared" si="34"/>
        <v/>
      </c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</row>
    <row r="164" spans="1:259" s="86" customFormat="1" ht="11.85" customHeight="1">
      <c r="A164" s="11">
        <f t="shared" si="18"/>
        <v>12</v>
      </c>
      <c r="B164" s="31">
        <f t="shared" si="35"/>
        <v>12</v>
      </c>
      <c r="C164" s="88" t="e">
        <v>#N/A</v>
      </c>
      <c r="D164" s="11" t="str">
        <v/>
      </c>
      <c r="E164" s="11" t="str">
        <v/>
      </c>
      <c r="F164" s="11" t="str">
        <v/>
      </c>
      <c r="G164" s="88" t="e">
        <v>#N/A</v>
      </c>
      <c r="H164" s="88" t="e">
        <v>#N/A</v>
      </c>
      <c r="I164" s="88" t="e">
        <v>#N/A</v>
      </c>
      <c r="J164" s="88" t="e">
        <v>#N/A</v>
      </c>
      <c r="K164" s="88" t="e">
        <v>#N/A</v>
      </c>
      <c r="L164" s="88" t="e">
        <v>#N/A</v>
      </c>
      <c r="M164" s="88" t="e">
        <v>#N/A</v>
      </c>
      <c r="N164" s="88" t="e">
        <v>#N/A</v>
      </c>
      <c r="O164" s="88" t="e">
        <v>#N/A</v>
      </c>
      <c r="P164" s="88" t="e">
        <v>#N/A</v>
      </c>
      <c r="Q164" s="88" t="e">
        <v>#N/A</v>
      </c>
      <c r="R164" s="88" t="e">
        <v>#N/A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>
        <f t="shared" si="20"/>
        <v>12</v>
      </c>
      <c r="AR164" s="11" t="str">
        <f t="shared" si="21"/>
        <v/>
      </c>
      <c r="AS164" s="11" t="str">
        <f t="shared" si="22"/>
        <v/>
      </c>
      <c r="AT164" s="11" t="str">
        <f t="shared" si="23"/>
        <v/>
      </c>
      <c r="AU164" s="11" t="str">
        <f t="shared" si="24"/>
        <v/>
      </c>
      <c r="AV164" s="11" t="str">
        <f t="shared" si="25"/>
        <v/>
      </c>
      <c r="AW164" s="11" t="str">
        <f t="shared" si="26"/>
        <v/>
      </c>
      <c r="AX164" s="11" t="str">
        <f t="shared" si="27"/>
        <v/>
      </c>
      <c r="AY164" s="11" t="str">
        <f t="shared" si="28"/>
        <v/>
      </c>
      <c r="AZ164" s="11" t="str">
        <f t="shared" si="29"/>
        <v/>
      </c>
      <c r="BA164" s="11" t="str">
        <f t="shared" si="30"/>
        <v/>
      </c>
      <c r="BB164" s="11" t="str">
        <f t="shared" si="31"/>
        <v/>
      </c>
      <c r="BC164" s="11" t="str">
        <f t="shared" si="32"/>
        <v/>
      </c>
      <c r="BD164" s="11" t="str">
        <f t="shared" si="33"/>
        <v/>
      </c>
      <c r="BE164" s="11" t="str">
        <f t="shared" si="34"/>
        <v/>
      </c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</row>
    <row r="165" spans="1:259" s="86" customFormat="1" ht="11.85" customHeight="1">
      <c r="A165" s="11" t="str">
        <f t="shared" si="18"/>
        <v/>
      </c>
      <c r="B165" s="31">
        <f t="shared" si="35"/>
        <v>12.100000000000001</v>
      </c>
      <c r="C165" s="88" t="e">
        <v>#N/A</v>
      </c>
      <c r="D165" s="11" t="str">
        <v/>
      </c>
      <c r="E165" s="11" t="str">
        <v/>
      </c>
      <c r="F165" s="11" t="str">
        <v/>
      </c>
      <c r="G165" s="88" t="e">
        <v>#N/A</v>
      </c>
      <c r="H165" s="88" t="e">
        <v>#N/A</v>
      </c>
      <c r="I165" s="88" t="e">
        <v>#N/A</v>
      </c>
      <c r="J165" s="88" t="e">
        <v>#N/A</v>
      </c>
      <c r="K165" s="88" t="e">
        <v>#N/A</v>
      </c>
      <c r="L165" s="88" t="e">
        <v>#N/A</v>
      </c>
      <c r="M165" s="88" t="e">
        <v>#N/A</v>
      </c>
      <c r="N165" s="88" t="e">
        <v>#N/A</v>
      </c>
      <c r="O165" s="88" t="e">
        <v>#N/A</v>
      </c>
      <c r="P165" s="88" t="e">
        <v>#N/A</v>
      </c>
      <c r="Q165" s="88" t="e">
        <v>#N/A</v>
      </c>
      <c r="R165" s="88" t="e">
        <v>#N/A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 t="str">
        <f t="shared" si="20"/>
        <v/>
      </c>
      <c r="AR165" s="11" t="str">
        <f t="shared" si="21"/>
        <v/>
      </c>
      <c r="AS165" s="11" t="str">
        <f t="shared" si="22"/>
        <v/>
      </c>
      <c r="AT165" s="11" t="str">
        <f t="shared" si="23"/>
        <v/>
      </c>
      <c r="AU165" s="11" t="str">
        <f t="shared" si="24"/>
        <v/>
      </c>
      <c r="AV165" s="11" t="str">
        <f t="shared" si="25"/>
        <v/>
      </c>
      <c r="AW165" s="11" t="str">
        <f t="shared" si="26"/>
        <v/>
      </c>
      <c r="AX165" s="11" t="str">
        <f t="shared" si="27"/>
        <v/>
      </c>
      <c r="AY165" s="11" t="str">
        <f t="shared" si="28"/>
        <v/>
      </c>
      <c r="AZ165" s="11" t="str">
        <f t="shared" si="29"/>
        <v/>
      </c>
      <c r="BA165" s="11" t="str">
        <f t="shared" si="30"/>
        <v/>
      </c>
      <c r="BB165" s="11" t="str">
        <f t="shared" si="31"/>
        <v/>
      </c>
      <c r="BC165" s="11" t="str">
        <f t="shared" si="32"/>
        <v/>
      </c>
      <c r="BD165" s="11" t="str">
        <f t="shared" si="33"/>
        <v/>
      </c>
      <c r="BE165" s="11" t="str">
        <f t="shared" si="34"/>
        <v/>
      </c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</row>
    <row r="166" spans="1:259" s="86" customFormat="1" ht="11.85" customHeight="1">
      <c r="A166" s="11" t="str">
        <f t="shared" si="18"/>
        <v/>
      </c>
      <c r="B166" s="31">
        <f t="shared" si="35"/>
        <v>12.200000000000001</v>
      </c>
      <c r="C166" s="88" t="e">
        <v>#N/A</v>
      </c>
      <c r="D166" s="11" t="str">
        <v/>
      </c>
      <c r="E166" s="11" t="str">
        <v/>
      </c>
      <c r="F166" s="11" t="str">
        <v/>
      </c>
      <c r="G166" s="88" t="e">
        <v>#N/A</v>
      </c>
      <c r="H166" s="88" t="e">
        <v>#N/A</v>
      </c>
      <c r="I166" s="88" t="e">
        <v>#N/A</v>
      </c>
      <c r="J166" s="88" t="e">
        <v>#N/A</v>
      </c>
      <c r="K166" s="88" t="e">
        <v>#N/A</v>
      </c>
      <c r="L166" s="88" t="e">
        <v>#N/A</v>
      </c>
      <c r="M166" s="88" t="e">
        <v>#N/A</v>
      </c>
      <c r="N166" s="88" t="e">
        <v>#N/A</v>
      </c>
      <c r="O166" s="88" t="e">
        <v>#N/A</v>
      </c>
      <c r="P166" s="88" t="e">
        <v>#N/A</v>
      </c>
      <c r="Q166" s="88" t="e">
        <v>#N/A</v>
      </c>
      <c r="R166" s="88" t="e">
        <v>#N/A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 t="str">
        <f t="shared" si="20"/>
        <v/>
      </c>
      <c r="AR166" s="11" t="str">
        <f t="shared" si="21"/>
        <v/>
      </c>
      <c r="AS166" s="11" t="str">
        <f t="shared" si="22"/>
        <v/>
      </c>
      <c r="AT166" s="11" t="str">
        <f t="shared" si="23"/>
        <v/>
      </c>
      <c r="AU166" s="11" t="str">
        <f t="shared" si="24"/>
        <v/>
      </c>
      <c r="AV166" s="11" t="str">
        <f t="shared" si="25"/>
        <v/>
      </c>
      <c r="AW166" s="11" t="str">
        <f t="shared" si="26"/>
        <v/>
      </c>
      <c r="AX166" s="11" t="str">
        <f t="shared" si="27"/>
        <v/>
      </c>
      <c r="AY166" s="11" t="str">
        <f t="shared" si="28"/>
        <v/>
      </c>
      <c r="AZ166" s="11" t="str">
        <f t="shared" si="29"/>
        <v/>
      </c>
      <c r="BA166" s="11" t="str">
        <f t="shared" si="30"/>
        <v/>
      </c>
      <c r="BB166" s="11" t="str">
        <f t="shared" si="31"/>
        <v/>
      </c>
      <c r="BC166" s="11" t="str">
        <f t="shared" si="32"/>
        <v/>
      </c>
      <c r="BD166" s="11" t="str">
        <f t="shared" si="33"/>
        <v/>
      </c>
      <c r="BE166" s="11" t="str">
        <f t="shared" si="34"/>
        <v/>
      </c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</row>
    <row r="167" spans="1:259" s="86" customFormat="1" ht="11.85" customHeight="1">
      <c r="A167" s="11" t="str">
        <f t="shared" si="18"/>
        <v/>
      </c>
      <c r="B167" s="31">
        <f t="shared" si="35"/>
        <v>12.3</v>
      </c>
      <c r="C167" s="88" t="e">
        <v>#N/A</v>
      </c>
      <c r="D167" s="11" t="str">
        <v/>
      </c>
      <c r="E167" s="11" t="str">
        <v/>
      </c>
      <c r="F167" s="11" t="str">
        <v/>
      </c>
      <c r="G167" s="88" t="e">
        <v>#N/A</v>
      </c>
      <c r="H167" s="88" t="e">
        <v>#N/A</v>
      </c>
      <c r="I167" s="88" t="e">
        <v>#N/A</v>
      </c>
      <c r="J167" s="88" t="e">
        <v>#N/A</v>
      </c>
      <c r="K167" s="88" t="e">
        <v>#N/A</v>
      </c>
      <c r="L167" s="88" t="e">
        <v>#N/A</v>
      </c>
      <c r="M167" s="88" t="e">
        <v>#N/A</v>
      </c>
      <c r="N167" s="88" t="e">
        <v>#N/A</v>
      </c>
      <c r="O167" s="88" t="e">
        <v>#N/A</v>
      </c>
      <c r="P167" s="88" t="e">
        <v>#N/A</v>
      </c>
      <c r="Q167" s="88" t="e">
        <v>#N/A</v>
      </c>
      <c r="R167" s="88" t="e">
        <v>#N/A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 t="str">
        <f t="shared" si="20"/>
        <v/>
      </c>
      <c r="AR167" s="11" t="str">
        <f t="shared" si="21"/>
        <v/>
      </c>
      <c r="AS167" s="11" t="str">
        <f t="shared" si="22"/>
        <v/>
      </c>
      <c r="AT167" s="11" t="str">
        <f t="shared" si="23"/>
        <v/>
      </c>
      <c r="AU167" s="11" t="str">
        <f t="shared" si="24"/>
        <v/>
      </c>
      <c r="AV167" s="11" t="str">
        <f t="shared" si="25"/>
        <v/>
      </c>
      <c r="AW167" s="11" t="str">
        <f t="shared" si="26"/>
        <v/>
      </c>
      <c r="AX167" s="11" t="str">
        <f t="shared" si="27"/>
        <v/>
      </c>
      <c r="AY167" s="11" t="str">
        <f t="shared" si="28"/>
        <v/>
      </c>
      <c r="AZ167" s="11" t="str">
        <f t="shared" si="29"/>
        <v/>
      </c>
      <c r="BA167" s="11" t="str">
        <f t="shared" si="30"/>
        <v/>
      </c>
      <c r="BB167" s="11" t="str">
        <f t="shared" si="31"/>
        <v/>
      </c>
      <c r="BC167" s="11" t="str">
        <f t="shared" si="32"/>
        <v/>
      </c>
      <c r="BD167" s="11" t="str">
        <f t="shared" si="33"/>
        <v/>
      </c>
      <c r="BE167" s="11" t="str">
        <f t="shared" si="34"/>
        <v/>
      </c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</row>
    <row r="168" spans="1:259" s="86" customFormat="1" ht="11.85" customHeight="1">
      <c r="A168" s="11" t="str">
        <f t="shared" si="18"/>
        <v/>
      </c>
      <c r="B168" s="31">
        <f t="shared" si="35"/>
        <v>12.4</v>
      </c>
      <c r="C168" s="88" t="e">
        <v>#N/A</v>
      </c>
      <c r="D168" s="11" t="str">
        <v/>
      </c>
      <c r="E168" s="11" t="str">
        <v/>
      </c>
      <c r="F168" s="11" t="str">
        <v/>
      </c>
      <c r="G168" s="88" t="e">
        <v>#N/A</v>
      </c>
      <c r="H168" s="88" t="e">
        <v>#N/A</v>
      </c>
      <c r="I168" s="88" t="e">
        <v>#N/A</v>
      </c>
      <c r="J168" s="88" t="e">
        <v>#N/A</v>
      </c>
      <c r="K168" s="88" t="e">
        <v>#N/A</v>
      </c>
      <c r="L168" s="88" t="e">
        <v>#N/A</v>
      </c>
      <c r="M168" s="88" t="e">
        <v>#N/A</v>
      </c>
      <c r="N168" s="88" t="e">
        <v>#N/A</v>
      </c>
      <c r="O168" s="88" t="e">
        <v>#N/A</v>
      </c>
      <c r="P168" s="88" t="e">
        <v>#N/A</v>
      </c>
      <c r="Q168" s="88" t="e">
        <v>#N/A</v>
      </c>
      <c r="R168" s="88" t="e">
        <v>#N/A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 t="str">
        <f t="shared" si="20"/>
        <v/>
      </c>
      <c r="AR168" s="11" t="str">
        <f t="shared" si="21"/>
        <v/>
      </c>
      <c r="AS168" s="11" t="str">
        <f t="shared" si="22"/>
        <v/>
      </c>
      <c r="AT168" s="11" t="str">
        <f t="shared" si="23"/>
        <v/>
      </c>
      <c r="AU168" s="11" t="str">
        <f t="shared" si="24"/>
        <v/>
      </c>
      <c r="AV168" s="11" t="str">
        <f t="shared" si="25"/>
        <v/>
      </c>
      <c r="AW168" s="11" t="str">
        <f t="shared" si="26"/>
        <v/>
      </c>
      <c r="AX168" s="11" t="str">
        <f t="shared" si="27"/>
        <v/>
      </c>
      <c r="AY168" s="11" t="str">
        <f t="shared" si="28"/>
        <v/>
      </c>
      <c r="AZ168" s="11" t="str">
        <f t="shared" si="29"/>
        <v/>
      </c>
      <c r="BA168" s="11" t="str">
        <f t="shared" si="30"/>
        <v/>
      </c>
      <c r="BB168" s="11" t="str">
        <f t="shared" si="31"/>
        <v/>
      </c>
      <c r="BC168" s="11" t="str">
        <f t="shared" si="32"/>
        <v/>
      </c>
      <c r="BD168" s="11" t="str">
        <f t="shared" si="33"/>
        <v/>
      </c>
      <c r="BE168" s="11" t="str">
        <f t="shared" si="34"/>
        <v/>
      </c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</row>
    <row r="169" spans="1:259" s="86" customFormat="1" ht="11.85" customHeight="1">
      <c r="A169" s="11" t="str">
        <f t="shared" si="18"/>
        <v/>
      </c>
      <c r="B169" s="31">
        <f t="shared" si="35"/>
        <v>12.5</v>
      </c>
      <c r="C169" s="88" t="e">
        <v>#N/A</v>
      </c>
      <c r="D169" s="11" t="str">
        <v/>
      </c>
      <c r="E169" s="11" t="str">
        <v/>
      </c>
      <c r="F169" s="11" t="str">
        <v/>
      </c>
      <c r="G169" s="88" t="e">
        <v>#N/A</v>
      </c>
      <c r="H169" s="88" t="e">
        <v>#N/A</v>
      </c>
      <c r="I169" s="88" t="e">
        <v>#N/A</v>
      </c>
      <c r="J169" s="88" t="e">
        <v>#N/A</v>
      </c>
      <c r="K169" s="88" t="e">
        <v>#N/A</v>
      </c>
      <c r="L169" s="88" t="e">
        <v>#N/A</v>
      </c>
      <c r="M169" s="88" t="e">
        <v>#N/A</v>
      </c>
      <c r="N169" s="88" t="e">
        <v>#N/A</v>
      </c>
      <c r="O169" s="88" t="e">
        <v>#N/A</v>
      </c>
      <c r="P169" s="88" t="e">
        <v>#N/A</v>
      </c>
      <c r="Q169" s="88" t="e">
        <v>#N/A</v>
      </c>
      <c r="R169" s="88" t="e">
        <v>#N/A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 t="str">
        <f t="shared" si="20"/>
        <v/>
      </c>
      <c r="AR169" s="11" t="str">
        <f t="shared" si="21"/>
        <v/>
      </c>
      <c r="AS169" s="11" t="str">
        <f t="shared" si="22"/>
        <v/>
      </c>
      <c r="AT169" s="11" t="str">
        <f t="shared" si="23"/>
        <v/>
      </c>
      <c r="AU169" s="11" t="str">
        <f t="shared" si="24"/>
        <v/>
      </c>
      <c r="AV169" s="11" t="str">
        <f t="shared" si="25"/>
        <v/>
      </c>
      <c r="AW169" s="11" t="str">
        <f t="shared" si="26"/>
        <v/>
      </c>
      <c r="AX169" s="11" t="str">
        <f t="shared" si="27"/>
        <v/>
      </c>
      <c r="AY169" s="11" t="str">
        <f t="shared" si="28"/>
        <v/>
      </c>
      <c r="AZ169" s="11" t="str">
        <f t="shared" si="29"/>
        <v/>
      </c>
      <c r="BA169" s="11" t="str">
        <f t="shared" si="30"/>
        <v/>
      </c>
      <c r="BB169" s="11" t="str">
        <f t="shared" si="31"/>
        <v/>
      </c>
      <c r="BC169" s="11" t="str">
        <f t="shared" si="32"/>
        <v/>
      </c>
      <c r="BD169" s="11" t="str">
        <f t="shared" si="33"/>
        <v/>
      </c>
      <c r="BE169" s="11" t="str">
        <f t="shared" si="34"/>
        <v/>
      </c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</row>
    <row r="170" spans="1:259" s="86" customFormat="1" ht="11.85" customHeight="1">
      <c r="A170" s="11" t="str">
        <f t="shared" si="18"/>
        <v/>
      </c>
      <c r="B170" s="31">
        <f t="shared" si="35"/>
        <v>12.600000000000001</v>
      </c>
      <c r="C170" s="88" t="e">
        <v>#N/A</v>
      </c>
      <c r="D170" s="11" t="str">
        <v/>
      </c>
      <c r="E170" s="11" t="str">
        <v/>
      </c>
      <c r="F170" s="11" t="str">
        <v/>
      </c>
      <c r="G170" s="88" t="e">
        <v>#N/A</v>
      </c>
      <c r="H170" s="88" t="e">
        <v>#N/A</v>
      </c>
      <c r="I170" s="88" t="e">
        <v>#N/A</v>
      </c>
      <c r="J170" s="88" t="e">
        <v>#N/A</v>
      </c>
      <c r="K170" s="88" t="e">
        <v>#N/A</v>
      </c>
      <c r="L170" s="88" t="e">
        <v>#N/A</v>
      </c>
      <c r="M170" s="88" t="e">
        <v>#N/A</v>
      </c>
      <c r="N170" s="88" t="e">
        <v>#N/A</v>
      </c>
      <c r="O170" s="88" t="e">
        <v>#N/A</v>
      </c>
      <c r="P170" s="88" t="e">
        <v>#N/A</v>
      </c>
      <c r="Q170" s="88" t="e">
        <v>#N/A</v>
      </c>
      <c r="R170" s="88" t="e">
        <v>#N/A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 t="str">
        <f t="shared" si="20"/>
        <v/>
      </c>
      <c r="AR170" s="11" t="str">
        <f t="shared" si="21"/>
        <v/>
      </c>
      <c r="AS170" s="11" t="str">
        <f t="shared" si="22"/>
        <v/>
      </c>
      <c r="AT170" s="11" t="str">
        <f t="shared" si="23"/>
        <v/>
      </c>
      <c r="AU170" s="11" t="str">
        <f t="shared" si="24"/>
        <v/>
      </c>
      <c r="AV170" s="11" t="str">
        <f t="shared" si="25"/>
        <v/>
      </c>
      <c r="AW170" s="11" t="str">
        <f t="shared" si="26"/>
        <v/>
      </c>
      <c r="AX170" s="11" t="str">
        <f t="shared" si="27"/>
        <v/>
      </c>
      <c r="AY170" s="11" t="str">
        <f t="shared" si="28"/>
        <v/>
      </c>
      <c r="AZ170" s="11" t="str">
        <f t="shared" si="29"/>
        <v/>
      </c>
      <c r="BA170" s="11" t="str">
        <f t="shared" si="30"/>
        <v/>
      </c>
      <c r="BB170" s="11" t="str">
        <f t="shared" si="31"/>
        <v/>
      </c>
      <c r="BC170" s="11" t="str">
        <f t="shared" si="32"/>
        <v/>
      </c>
      <c r="BD170" s="11" t="str">
        <f t="shared" si="33"/>
        <v/>
      </c>
      <c r="BE170" s="11" t="str">
        <f t="shared" si="34"/>
        <v/>
      </c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</row>
    <row r="171" spans="1:259" s="86" customFormat="1" ht="11.85" customHeight="1">
      <c r="A171" s="11" t="str">
        <f t="shared" si="18"/>
        <v/>
      </c>
      <c r="B171" s="31">
        <f t="shared" si="35"/>
        <v>12.700000000000001</v>
      </c>
      <c r="C171" s="88" t="e">
        <v>#N/A</v>
      </c>
      <c r="D171" s="11" t="str">
        <v/>
      </c>
      <c r="E171" s="11" t="str">
        <v/>
      </c>
      <c r="F171" s="11" t="str">
        <v/>
      </c>
      <c r="G171" s="88" t="e">
        <v>#N/A</v>
      </c>
      <c r="H171" s="88" t="e">
        <v>#N/A</v>
      </c>
      <c r="I171" s="88" t="e">
        <v>#N/A</v>
      </c>
      <c r="J171" s="88" t="e">
        <v>#N/A</v>
      </c>
      <c r="K171" s="88" t="e">
        <v>#N/A</v>
      </c>
      <c r="L171" s="88" t="e">
        <v>#N/A</v>
      </c>
      <c r="M171" s="88" t="e">
        <v>#N/A</v>
      </c>
      <c r="N171" s="88" t="e">
        <v>#N/A</v>
      </c>
      <c r="O171" s="88" t="e">
        <v>#N/A</v>
      </c>
      <c r="P171" s="88" t="e">
        <v>#N/A</v>
      </c>
      <c r="Q171" s="88" t="e">
        <v>#N/A</v>
      </c>
      <c r="R171" s="88" t="e">
        <v>#N/A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 t="str">
        <f t="shared" si="20"/>
        <v/>
      </c>
      <c r="AR171" s="11" t="str">
        <f t="shared" si="21"/>
        <v/>
      </c>
      <c r="AS171" s="11" t="str">
        <f t="shared" si="22"/>
        <v/>
      </c>
      <c r="AT171" s="11" t="str">
        <f t="shared" si="23"/>
        <v/>
      </c>
      <c r="AU171" s="11" t="str">
        <f t="shared" si="24"/>
        <v/>
      </c>
      <c r="AV171" s="11" t="str">
        <f t="shared" si="25"/>
        <v/>
      </c>
      <c r="AW171" s="11" t="str">
        <f t="shared" si="26"/>
        <v/>
      </c>
      <c r="AX171" s="11" t="str">
        <f t="shared" si="27"/>
        <v/>
      </c>
      <c r="AY171" s="11" t="str">
        <f t="shared" si="28"/>
        <v/>
      </c>
      <c r="AZ171" s="11" t="str">
        <f t="shared" si="29"/>
        <v/>
      </c>
      <c r="BA171" s="11" t="str">
        <f t="shared" si="30"/>
        <v/>
      </c>
      <c r="BB171" s="11" t="str">
        <f t="shared" si="31"/>
        <v/>
      </c>
      <c r="BC171" s="11" t="str">
        <f t="shared" si="32"/>
        <v/>
      </c>
      <c r="BD171" s="11" t="str">
        <f t="shared" si="33"/>
        <v/>
      </c>
      <c r="BE171" s="11" t="str">
        <f t="shared" si="34"/>
        <v/>
      </c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</row>
    <row r="172" spans="1:259" s="86" customFormat="1" ht="11.85" customHeight="1">
      <c r="A172" s="11" t="str">
        <f t="shared" ref="A172:A235" si="36">IF(OR($D$36,$D$35,$D$34),IF(MOD((ROW(A172)-ROW($A$44))*$E$29,$E$31)&lt;0.0001,(ROW(A172)-ROW($A$44))*$E$29,""),"")</f>
        <v/>
      </c>
      <c r="B172" s="31">
        <f t="shared" ref="B172:B203" si="37">IF(IF(OR($D$36,$D$35,$D$34),(ROW(A172)-ROW($A$44))*$E$29,"")&lt;=$E$30,IF(OR($D$36,$D$35,$D$34),(ROW(A172)-ROW($A$44))*$E$29,""),"")</f>
        <v>12.8</v>
      </c>
      <c r="C172" s="88" t="e">
        <v>#N/A</v>
      </c>
      <c r="D172" s="11" t="str">
        <v/>
      </c>
      <c r="E172" s="11" t="str">
        <v/>
      </c>
      <c r="F172" s="11" t="str">
        <v/>
      </c>
      <c r="G172" s="88" t="e">
        <v>#N/A</v>
      </c>
      <c r="H172" s="88" t="e">
        <v>#N/A</v>
      </c>
      <c r="I172" s="88" t="e">
        <v>#N/A</v>
      </c>
      <c r="J172" s="88" t="e">
        <v>#N/A</v>
      </c>
      <c r="K172" s="88" t="e">
        <v>#N/A</v>
      </c>
      <c r="L172" s="88" t="e">
        <v>#N/A</v>
      </c>
      <c r="M172" s="88" t="e">
        <v>#N/A</v>
      </c>
      <c r="N172" s="88" t="e">
        <v>#N/A</v>
      </c>
      <c r="O172" s="88" t="e">
        <v>#N/A</v>
      </c>
      <c r="P172" s="88" t="e">
        <v>#N/A</v>
      </c>
      <c r="Q172" s="88" t="e">
        <v>#N/A</v>
      </c>
      <c r="R172" s="88" t="e">
        <v>#N/A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 t="str">
        <f t="shared" ref="AQ172:AQ235" si="38">IF((ROW(A172)-ROW($A$44))*$E$29&lt;=$E$30,A172,"")</f>
        <v/>
      </c>
      <c r="AR172" s="11" t="str">
        <f t="shared" ref="AR172:AR235" si="39">IF(ISNUMBER(C172),C172,"")</f>
        <v/>
      </c>
      <c r="AS172" s="11" t="str">
        <f t="shared" ref="AS172:AS235" si="40">IF(ISNUMBER(D172),D172,"")</f>
        <v/>
      </c>
      <c r="AT172" s="11" t="str">
        <f t="shared" ref="AT172:AT235" si="41">IF(ISNUMBER(E172),E172,"")</f>
        <v/>
      </c>
      <c r="AU172" s="11" t="str">
        <f t="shared" ref="AU172:AU235" si="42">IF(ISNUMBER(F172),F172,"")</f>
        <v/>
      </c>
      <c r="AV172" s="11" t="str">
        <f t="shared" ref="AV172:AV235" si="43">IF(ISNUMBER(G172),G172,"")</f>
        <v/>
      </c>
      <c r="AW172" s="11" t="str">
        <f t="shared" ref="AW172:AW235" si="44">IF(ISNUMBER(H172),H172,"")</f>
        <v/>
      </c>
      <c r="AX172" s="11" t="str">
        <f t="shared" ref="AX172:AX235" si="45">IF(ISNUMBER(I172),I172,"")</f>
        <v/>
      </c>
      <c r="AY172" s="11" t="str">
        <f t="shared" ref="AY172:AY235" si="46">IF(ISNUMBER(J172),J172,"")</f>
        <v/>
      </c>
      <c r="AZ172" s="11" t="str">
        <f t="shared" ref="AZ172:AZ235" si="47">IF(ISNUMBER(K172),K172,"")</f>
        <v/>
      </c>
      <c r="BA172" s="11" t="str">
        <f t="shared" ref="BA172:BA235" si="48">IF(ISNUMBER(L172),L172,"")</f>
        <v/>
      </c>
      <c r="BB172" s="11" t="str">
        <f t="shared" ref="BB172:BB235" si="49">IF(ISNUMBER(M172),M172,"")</f>
        <v/>
      </c>
      <c r="BC172" s="11" t="str">
        <f t="shared" ref="BC172:BC235" si="50">IF(ISNUMBER(N172),N172,"")</f>
        <v/>
      </c>
      <c r="BD172" s="11" t="str">
        <f t="shared" ref="BD172:BD235" si="51">IF(ISNUMBER(O172),O172,"")</f>
        <v/>
      </c>
      <c r="BE172" s="11" t="str">
        <f t="shared" ref="BE172:BE235" si="52">IF(ISNUMBER(P172),P172,"")</f>
        <v/>
      </c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</row>
    <row r="173" spans="1:259" s="86" customFormat="1" ht="11.85" customHeight="1">
      <c r="A173" s="11" t="str">
        <f t="shared" si="36"/>
        <v/>
      </c>
      <c r="B173" s="31">
        <f t="shared" si="37"/>
        <v>12.9</v>
      </c>
      <c r="C173" s="88" t="e">
        <v>#N/A</v>
      </c>
      <c r="D173" s="11" t="str">
        <v/>
      </c>
      <c r="E173" s="11" t="str">
        <v/>
      </c>
      <c r="F173" s="11" t="str">
        <v/>
      </c>
      <c r="G173" s="88" t="e">
        <v>#N/A</v>
      </c>
      <c r="H173" s="88" t="e">
        <v>#N/A</v>
      </c>
      <c r="I173" s="88" t="e">
        <v>#N/A</v>
      </c>
      <c r="J173" s="88" t="e">
        <v>#N/A</v>
      </c>
      <c r="K173" s="88" t="e">
        <v>#N/A</v>
      </c>
      <c r="L173" s="88" t="e">
        <v>#N/A</v>
      </c>
      <c r="M173" s="88" t="e">
        <v>#N/A</v>
      </c>
      <c r="N173" s="88" t="e">
        <v>#N/A</v>
      </c>
      <c r="O173" s="88" t="e">
        <v>#N/A</v>
      </c>
      <c r="P173" s="88" t="e">
        <v>#N/A</v>
      </c>
      <c r="Q173" s="88" t="e">
        <v>#N/A</v>
      </c>
      <c r="R173" s="88" t="e">
        <v>#N/A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 t="str">
        <f t="shared" si="38"/>
        <v/>
      </c>
      <c r="AR173" s="11" t="str">
        <f t="shared" si="39"/>
        <v/>
      </c>
      <c r="AS173" s="11" t="str">
        <f t="shared" si="40"/>
        <v/>
      </c>
      <c r="AT173" s="11" t="str">
        <f t="shared" si="41"/>
        <v/>
      </c>
      <c r="AU173" s="11" t="str">
        <f t="shared" si="42"/>
        <v/>
      </c>
      <c r="AV173" s="11" t="str">
        <f t="shared" si="43"/>
        <v/>
      </c>
      <c r="AW173" s="11" t="str">
        <f t="shared" si="44"/>
        <v/>
      </c>
      <c r="AX173" s="11" t="str">
        <f t="shared" si="45"/>
        <v/>
      </c>
      <c r="AY173" s="11" t="str">
        <f t="shared" si="46"/>
        <v/>
      </c>
      <c r="AZ173" s="11" t="str">
        <f t="shared" si="47"/>
        <v/>
      </c>
      <c r="BA173" s="11" t="str">
        <f t="shared" si="48"/>
        <v/>
      </c>
      <c r="BB173" s="11" t="str">
        <f t="shared" si="49"/>
        <v/>
      </c>
      <c r="BC173" s="11" t="str">
        <f t="shared" si="50"/>
        <v/>
      </c>
      <c r="BD173" s="11" t="str">
        <f t="shared" si="51"/>
        <v/>
      </c>
      <c r="BE173" s="11" t="str">
        <f t="shared" si="52"/>
        <v/>
      </c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</row>
    <row r="174" spans="1:259" s="86" customFormat="1" ht="11.85" customHeight="1">
      <c r="A174" s="11" t="str">
        <f t="shared" si="36"/>
        <v/>
      </c>
      <c r="B174" s="31">
        <f t="shared" si="37"/>
        <v>13</v>
      </c>
      <c r="C174" s="88" t="e">
        <v>#N/A</v>
      </c>
      <c r="D174" s="11" t="str">
        <v/>
      </c>
      <c r="E174" s="11" t="str">
        <v/>
      </c>
      <c r="F174" s="11" t="str">
        <v/>
      </c>
      <c r="G174" s="88" t="e">
        <v>#N/A</v>
      </c>
      <c r="H174" s="88" t="e">
        <v>#N/A</v>
      </c>
      <c r="I174" s="88" t="e">
        <v>#N/A</v>
      </c>
      <c r="J174" s="88" t="e">
        <v>#N/A</v>
      </c>
      <c r="K174" s="88" t="e">
        <v>#N/A</v>
      </c>
      <c r="L174" s="88" t="e">
        <v>#N/A</v>
      </c>
      <c r="M174" s="88" t="e">
        <v>#N/A</v>
      </c>
      <c r="N174" s="88" t="e">
        <v>#N/A</v>
      </c>
      <c r="O174" s="88" t="e">
        <v>#N/A</v>
      </c>
      <c r="P174" s="88" t="e">
        <v>#N/A</v>
      </c>
      <c r="Q174" s="88" t="e">
        <v>#N/A</v>
      </c>
      <c r="R174" s="88" t="e">
        <v>#N/A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 t="str">
        <f t="shared" si="38"/>
        <v/>
      </c>
      <c r="AR174" s="11" t="str">
        <f t="shared" si="39"/>
        <v/>
      </c>
      <c r="AS174" s="11" t="str">
        <f t="shared" si="40"/>
        <v/>
      </c>
      <c r="AT174" s="11" t="str">
        <f t="shared" si="41"/>
        <v/>
      </c>
      <c r="AU174" s="11" t="str">
        <f t="shared" si="42"/>
        <v/>
      </c>
      <c r="AV174" s="11" t="str">
        <f t="shared" si="43"/>
        <v/>
      </c>
      <c r="AW174" s="11" t="str">
        <f t="shared" si="44"/>
        <v/>
      </c>
      <c r="AX174" s="11" t="str">
        <f t="shared" si="45"/>
        <v/>
      </c>
      <c r="AY174" s="11" t="str">
        <f t="shared" si="46"/>
        <v/>
      </c>
      <c r="AZ174" s="11" t="str">
        <f t="shared" si="47"/>
        <v/>
      </c>
      <c r="BA174" s="11" t="str">
        <f t="shared" si="48"/>
        <v/>
      </c>
      <c r="BB174" s="11" t="str">
        <f t="shared" si="49"/>
        <v/>
      </c>
      <c r="BC174" s="11" t="str">
        <f t="shared" si="50"/>
        <v/>
      </c>
      <c r="BD174" s="11" t="str">
        <f t="shared" si="51"/>
        <v/>
      </c>
      <c r="BE174" s="11" t="str">
        <f t="shared" si="52"/>
        <v/>
      </c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</row>
    <row r="175" spans="1:259" s="86" customFormat="1" ht="11.85" customHeight="1">
      <c r="A175" s="11" t="str">
        <f t="shared" si="36"/>
        <v/>
      </c>
      <c r="B175" s="31">
        <f t="shared" si="37"/>
        <v>13.100000000000001</v>
      </c>
      <c r="C175" s="88" t="e">
        <v>#N/A</v>
      </c>
      <c r="D175" s="11" t="str">
        <v/>
      </c>
      <c r="E175" s="11" t="str">
        <v/>
      </c>
      <c r="F175" s="11" t="str">
        <v/>
      </c>
      <c r="G175" s="88" t="e">
        <v>#N/A</v>
      </c>
      <c r="H175" s="88" t="e">
        <v>#N/A</v>
      </c>
      <c r="I175" s="88" t="e">
        <v>#N/A</v>
      </c>
      <c r="J175" s="88" t="e">
        <v>#N/A</v>
      </c>
      <c r="K175" s="88" t="e">
        <v>#N/A</v>
      </c>
      <c r="L175" s="88" t="e">
        <v>#N/A</v>
      </c>
      <c r="M175" s="88" t="e">
        <v>#N/A</v>
      </c>
      <c r="N175" s="88" t="e">
        <v>#N/A</v>
      </c>
      <c r="O175" s="88" t="e">
        <v>#N/A</v>
      </c>
      <c r="P175" s="88" t="e">
        <v>#N/A</v>
      </c>
      <c r="Q175" s="88" t="e">
        <v>#N/A</v>
      </c>
      <c r="R175" s="88" t="e">
        <v>#N/A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 t="str">
        <f t="shared" si="38"/>
        <v/>
      </c>
      <c r="AR175" s="11" t="str">
        <f t="shared" si="39"/>
        <v/>
      </c>
      <c r="AS175" s="11" t="str">
        <f t="shared" si="40"/>
        <v/>
      </c>
      <c r="AT175" s="11" t="str">
        <f t="shared" si="41"/>
        <v/>
      </c>
      <c r="AU175" s="11" t="str">
        <f t="shared" si="42"/>
        <v/>
      </c>
      <c r="AV175" s="11" t="str">
        <f t="shared" si="43"/>
        <v/>
      </c>
      <c r="AW175" s="11" t="str">
        <f t="shared" si="44"/>
        <v/>
      </c>
      <c r="AX175" s="11" t="str">
        <f t="shared" si="45"/>
        <v/>
      </c>
      <c r="AY175" s="11" t="str">
        <f t="shared" si="46"/>
        <v/>
      </c>
      <c r="AZ175" s="11" t="str">
        <f t="shared" si="47"/>
        <v/>
      </c>
      <c r="BA175" s="11" t="str">
        <f t="shared" si="48"/>
        <v/>
      </c>
      <c r="BB175" s="11" t="str">
        <f t="shared" si="49"/>
        <v/>
      </c>
      <c r="BC175" s="11" t="str">
        <f t="shared" si="50"/>
        <v/>
      </c>
      <c r="BD175" s="11" t="str">
        <f t="shared" si="51"/>
        <v/>
      </c>
      <c r="BE175" s="11" t="str">
        <f t="shared" si="52"/>
        <v/>
      </c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</row>
    <row r="176" spans="1:259" s="86" customFormat="1" ht="11.85" customHeight="1">
      <c r="A176" s="11" t="str">
        <f t="shared" si="36"/>
        <v/>
      </c>
      <c r="B176" s="31">
        <f t="shared" si="37"/>
        <v>13.200000000000001</v>
      </c>
      <c r="C176" s="88" t="e">
        <v>#N/A</v>
      </c>
      <c r="D176" s="11" t="str">
        <v/>
      </c>
      <c r="E176" s="11" t="str">
        <v/>
      </c>
      <c r="F176" s="11" t="str">
        <v/>
      </c>
      <c r="G176" s="88" t="e">
        <v>#N/A</v>
      </c>
      <c r="H176" s="88" t="e">
        <v>#N/A</v>
      </c>
      <c r="I176" s="88" t="e">
        <v>#N/A</v>
      </c>
      <c r="J176" s="88" t="e">
        <v>#N/A</v>
      </c>
      <c r="K176" s="88" t="e">
        <v>#N/A</v>
      </c>
      <c r="L176" s="88" t="e">
        <v>#N/A</v>
      </c>
      <c r="M176" s="88" t="e">
        <v>#N/A</v>
      </c>
      <c r="N176" s="88" t="e">
        <v>#N/A</v>
      </c>
      <c r="O176" s="88" t="e">
        <v>#N/A</v>
      </c>
      <c r="P176" s="88" t="e">
        <v>#N/A</v>
      </c>
      <c r="Q176" s="88" t="e">
        <v>#N/A</v>
      </c>
      <c r="R176" s="88" t="e">
        <v>#N/A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 t="str">
        <f t="shared" si="38"/>
        <v/>
      </c>
      <c r="AR176" s="11" t="str">
        <f t="shared" si="39"/>
        <v/>
      </c>
      <c r="AS176" s="11" t="str">
        <f t="shared" si="40"/>
        <v/>
      </c>
      <c r="AT176" s="11" t="str">
        <f t="shared" si="41"/>
        <v/>
      </c>
      <c r="AU176" s="11" t="str">
        <f t="shared" si="42"/>
        <v/>
      </c>
      <c r="AV176" s="11" t="str">
        <f t="shared" si="43"/>
        <v/>
      </c>
      <c r="AW176" s="11" t="str">
        <f t="shared" si="44"/>
        <v/>
      </c>
      <c r="AX176" s="11" t="str">
        <f t="shared" si="45"/>
        <v/>
      </c>
      <c r="AY176" s="11" t="str">
        <f t="shared" si="46"/>
        <v/>
      </c>
      <c r="AZ176" s="11" t="str">
        <f t="shared" si="47"/>
        <v/>
      </c>
      <c r="BA176" s="11" t="str">
        <f t="shared" si="48"/>
        <v/>
      </c>
      <c r="BB176" s="11" t="str">
        <f t="shared" si="49"/>
        <v/>
      </c>
      <c r="BC176" s="11" t="str">
        <f t="shared" si="50"/>
        <v/>
      </c>
      <c r="BD176" s="11" t="str">
        <f t="shared" si="51"/>
        <v/>
      </c>
      <c r="BE176" s="11" t="str">
        <f t="shared" si="52"/>
        <v/>
      </c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</row>
    <row r="177" spans="1:259" s="86" customFormat="1" ht="11.85" customHeight="1">
      <c r="A177" s="11" t="str">
        <f t="shared" si="36"/>
        <v/>
      </c>
      <c r="B177" s="31">
        <f t="shared" si="37"/>
        <v>13.3</v>
      </c>
      <c r="C177" s="88" t="e">
        <v>#N/A</v>
      </c>
      <c r="D177" s="11" t="str">
        <v/>
      </c>
      <c r="E177" s="11" t="str">
        <v/>
      </c>
      <c r="F177" s="11" t="str">
        <v/>
      </c>
      <c r="G177" s="88" t="e">
        <v>#N/A</v>
      </c>
      <c r="H177" s="88" t="e">
        <v>#N/A</v>
      </c>
      <c r="I177" s="88" t="e">
        <v>#N/A</v>
      </c>
      <c r="J177" s="88" t="e">
        <v>#N/A</v>
      </c>
      <c r="K177" s="88" t="e">
        <v>#N/A</v>
      </c>
      <c r="L177" s="88" t="e">
        <v>#N/A</v>
      </c>
      <c r="M177" s="88" t="e">
        <v>#N/A</v>
      </c>
      <c r="N177" s="88" t="e">
        <v>#N/A</v>
      </c>
      <c r="O177" s="88" t="e">
        <v>#N/A</v>
      </c>
      <c r="P177" s="88" t="e">
        <v>#N/A</v>
      </c>
      <c r="Q177" s="88" t="e">
        <v>#N/A</v>
      </c>
      <c r="R177" s="88" t="e">
        <v>#N/A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 t="str">
        <f t="shared" si="38"/>
        <v/>
      </c>
      <c r="AR177" s="11" t="str">
        <f t="shared" si="39"/>
        <v/>
      </c>
      <c r="AS177" s="11" t="str">
        <f t="shared" si="40"/>
        <v/>
      </c>
      <c r="AT177" s="11" t="str">
        <f t="shared" si="41"/>
        <v/>
      </c>
      <c r="AU177" s="11" t="str">
        <f t="shared" si="42"/>
        <v/>
      </c>
      <c r="AV177" s="11" t="str">
        <f t="shared" si="43"/>
        <v/>
      </c>
      <c r="AW177" s="11" t="str">
        <f t="shared" si="44"/>
        <v/>
      </c>
      <c r="AX177" s="11" t="str">
        <f t="shared" si="45"/>
        <v/>
      </c>
      <c r="AY177" s="11" t="str">
        <f t="shared" si="46"/>
        <v/>
      </c>
      <c r="AZ177" s="11" t="str">
        <f t="shared" si="47"/>
        <v/>
      </c>
      <c r="BA177" s="11" t="str">
        <f t="shared" si="48"/>
        <v/>
      </c>
      <c r="BB177" s="11" t="str">
        <f t="shared" si="49"/>
        <v/>
      </c>
      <c r="BC177" s="11" t="str">
        <f t="shared" si="50"/>
        <v/>
      </c>
      <c r="BD177" s="11" t="str">
        <f t="shared" si="51"/>
        <v/>
      </c>
      <c r="BE177" s="11" t="str">
        <f t="shared" si="52"/>
        <v/>
      </c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</row>
    <row r="178" spans="1:259" s="86" customFormat="1" ht="11.85" customHeight="1">
      <c r="A178" s="11" t="str">
        <f t="shared" si="36"/>
        <v/>
      </c>
      <c r="B178" s="31">
        <f t="shared" si="37"/>
        <v>13.4</v>
      </c>
      <c r="C178" s="88" t="e">
        <v>#N/A</v>
      </c>
      <c r="D178" s="11" t="str">
        <v/>
      </c>
      <c r="E178" s="11" t="str">
        <v/>
      </c>
      <c r="F178" s="11" t="str">
        <v/>
      </c>
      <c r="G178" s="88" t="e">
        <v>#N/A</v>
      </c>
      <c r="H178" s="88" t="e">
        <v>#N/A</v>
      </c>
      <c r="I178" s="88" t="e">
        <v>#N/A</v>
      </c>
      <c r="J178" s="88" t="e">
        <v>#N/A</v>
      </c>
      <c r="K178" s="88" t="e">
        <v>#N/A</v>
      </c>
      <c r="L178" s="88" t="e">
        <v>#N/A</v>
      </c>
      <c r="M178" s="88" t="e">
        <v>#N/A</v>
      </c>
      <c r="N178" s="88" t="e">
        <v>#N/A</v>
      </c>
      <c r="O178" s="88" t="e">
        <v>#N/A</v>
      </c>
      <c r="P178" s="88" t="e">
        <v>#N/A</v>
      </c>
      <c r="Q178" s="88" t="e">
        <v>#N/A</v>
      </c>
      <c r="R178" s="88" t="e">
        <v>#N/A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 t="str">
        <f t="shared" si="38"/>
        <v/>
      </c>
      <c r="AR178" s="11" t="str">
        <f t="shared" si="39"/>
        <v/>
      </c>
      <c r="AS178" s="11" t="str">
        <f t="shared" si="40"/>
        <v/>
      </c>
      <c r="AT178" s="11" t="str">
        <f t="shared" si="41"/>
        <v/>
      </c>
      <c r="AU178" s="11" t="str">
        <f t="shared" si="42"/>
        <v/>
      </c>
      <c r="AV178" s="11" t="str">
        <f t="shared" si="43"/>
        <v/>
      </c>
      <c r="AW178" s="11" t="str">
        <f t="shared" si="44"/>
        <v/>
      </c>
      <c r="AX178" s="11" t="str">
        <f t="shared" si="45"/>
        <v/>
      </c>
      <c r="AY178" s="11" t="str">
        <f t="shared" si="46"/>
        <v/>
      </c>
      <c r="AZ178" s="11" t="str">
        <f t="shared" si="47"/>
        <v/>
      </c>
      <c r="BA178" s="11" t="str">
        <f t="shared" si="48"/>
        <v/>
      </c>
      <c r="BB178" s="11" t="str">
        <f t="shared" si="49"/>
        <v/>
      </c>
      <c r="BC178" s="11" t="str">
        <f t="shared" si="50"/>
        <v/>
      </c>
      <c r="BD178" s="11" t="str">
        <f t="shared" si="51"/>
        <v/>
      </c>
      <c r="BE178" s="11" t="str">
        <f t="shared" si="52"/>
        <v/>
      </c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</row>
    <row r="179" spans="1:259" s="86" customFormat="1" ht="11.85" customHeight="1">
      <c r="A179" s="11" t="str">
        <f t="shared" si="36"/>
        <v/>
      </c>
      <c r="B179" s="31">
        <f t="shared" si="37"/>
        <v>13.5</v>
      </c>
      <c r="C179" s="88" t="e">
        <v>#N/A</v>
      </c>
      <c r="D179" s="11" t="str">
        <v/>
      </c>
      <c r="E179" s="11" t="str">
        <v/>
      </c>
      <c r="F179" s="11" t="str">
        <v/>
      </c>
      <c r="G179" s="88" t="e">
        <v>#N/A</v>
      </c>
      <c r="H179" s="88" t="e">
        <v>#N/A</v>
      </c>
      <c r="I179" s="88" t="e">
        <v>#N/A</v>
      </c>
      <c r="J179" s="88" t="e">
        <v>#N/A</v>
      </c>
      <c r="K179" s="88" t="e">
        <v>#N/A</v>
      </c>
      <c r="L179" s="88" t="e">
        <v>#N/A</v>
      </c>
      <c r="M179" s="88" t="e">
        <v>#N/A</v>
      </c>
      <c r="N179" s="88" t="e">
        <v>#N/A</v>
      </c>
      <c r="O179" s="88" t="e">
        <v>#N/A</v>
      </c>
      <c r="P179" s="88" t="e">
        <v>#N/A</v>
      </c>
      <c r="Q179" s="88" t="e">
        <v>#N/A</v>
      </c>
      <c r="R179" s="88" t="e">
        <v>#N/A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 t="str">
        <f t="shared" si="38"/>
        <v/>
      </c>
      <c r="AR179" s="11" t="str">
        <f t="shared" si="39"/>
        <v/>
      </c>
      <c r="AS179" s="11" t="str">
        <f t="shared" si="40"/>
        <v/>
      </c>
      <c r="AT179" s="11" t="str">
        <f t="shared" si="41"/>
        <v/>
      </c>
      <c r="AU179" s="11" t="str">
        <f t="shared" si="42"/>
        <v/>
      </c>
      <c r="AV179" s="11" t="str">
        <f t="shared" si="43"/>
        <v/>
      </c>
      <c r="AW179" s="11" t="str">
        <f t="shared" si="44"/>
        <v/>
      </c>
      <c r="AX179" s="11" t="str">
        <f t="shared" si="45"/>
        <v/>
      </c>
      <c r="AY179" s="11" t="str">
        <f t="shared" si="46"/>
        <v/>
      </c>
      <c r="AZ179" s="11" t="str">
        <f t="shared" si="47"/>
        <v/>
      </c>
      <c r="BA179" s="11" t="str">
        <f t="shared" si="48"/>
        <v/>
      </c>
      <c r="BB179" s="11" t="str">
        <f t="shared" si="49"/>
        <v/>
      </c>
      <c r="BC179" s="11" t="str">
        <f t="shared" si="50"/>
        <v/>
      </c>
      <c r="BD179" s="11" t="str">
        <f t="shared" si="51"/>
        <v/>
      </c>
      <c r="BE179" s="11" t="str">
        <f t="shared" si="52"/>
        <v/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</row>
    <row r="180" spans="1:259" s="86" customFormat="1" ht="11.85" customHeight="1">
      <c r="A180" s="11" t="str">
        <f t="shared" si="36"/>
        <v/>
      </c>
      <c r="B180" s="31">
        <f t="shared" si="37"/>
        <v>13.600000000000001</v>
      </c>
      <c r="C180" s="88" t="e">
        <v>#N/A</v>
      </c>
      <c r="D180" s="11" t="str">
        <v/>
      </c>
      <c r="E180" s="11" t="str">
        <v/>
      </c>
      <c r="F180" s="11" t="str">
        <v/>
      </c>
      <c r="G180" s="88" t="e">
        <v>#N/A</v>
      </c>
      <c r="H180" s="88" t="e">
        <v>#N/A</v>
      </c>
      <c r="I180" s="88" t="e">
        <v>#N/A</v>
      </c>
      <c r="J180" s="88" t="e">
        <v>#N/A</v>
      </c>
      <c r="K180" s="88" t="e">
        <v>#N/A</v>
      </c>
      <c r="L180" s="88" t="e">
        <v>#N/A</v>
      </c>
      <c r="M180" s="88" t="e">
        <v>#N/A</v>
      </c>
      <c r="N180" s="88" t="e">
        <v>#N/A</v>
      </c>
      <c r="O180" s="88" t="e">
        <v>#N/A</v>
      </c>
      <c r="P180" s="88" t="e">
        <v>#N/A</v>
      </c>
      <c r="Q180" s="88" t="e">
        <v>#N/A</v>
      </c>
      <c r="R180" s="88" t="e">
        <v>#N/A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 t="str">
        <f t="shared" si="38"/>
        <v/>
      </c>
      <c r="AR180" s="11" t="str">
        <f t="shared" si="39"/>
        <v/>
      </c>
      <c r="AS180" s="11" t="str">
        <f t="shared" si="40"/>
        <v/>
      </c>
      <c r="AT180" s="11" t="str">
        <f t="shared" si="41"/>
        <v/>
      </c>
      <c r="AU180" s="11" t="str">
        <f t="shared" si="42"/>
        <v/>
      </c>
      <c r="AV180" s="11" t="str">
        <f t="shared" si="43"/>
        <v/>
      </c>
      <c r="AW180" s="11" t="str">
        <f t="shared" si="44"/>
        <v/>
      </c>
      <c r="AX180" s="11" t="str">
        <f t="shared" si="45"/>
        <v/>
      </c>
      <c r="AY180" s="11" t="str">
        <f t="shared" si="46"/>
        <v/>
      </c>
      <c r="AZ180" s="11" t="str">
        <f t="shared" si="47"/>
        <v/>
      </c>
      <c r="BA180" s="11" t="str">
        <f t="shared" si="48"/>
        <v/>
      </c>
      <c r="BB180" s="11" t="str">
        <f t="shared" si="49"/>
        <v/>
      </c>
      <c r="BC180" s="11" t="str">
        <f t="shared" si="50"/>
        <v/>
      </c>
      <c r="BD180" s="11" t="str">
        <f t="shared" si="51"/>
        <v/>
      </c>
      <c r="BE180" s="11" t="str">
        <f t="shared" si="52"/>
        <v/>
      </c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</row>
    <row r="181" spans="1:259" s="86" customFormat="1" ht="11.85" customHeight="1">
      <c r="A181" s="11" t="str">
        <f t="shared" si="36"/>
        <v/>
      </c>
      <c r="B181" s="31">
        <f t="shared" si="37"/>
        <v>13.700000000000001</v>
      </c>
      <c r="C181" s="88" t="e">
        <v>#N/A</v>
      </c>
      <c r="D181" s="11" t="str">
        <v/>
      </c>
      <c r="E181" s="11" t="str">
        <v/>
      </c>
      <c r="F181" s="11" t="str">
        <v/>
      </c>
      <c r="G181" s="88" t="e">
        <v>#N/A</v>
      </c>
      <c r="H181" s="88" t="e">
        <v>#N/A</v>
      </c>
      <c r="I181" s="88" t="e">
        <v>#N/A</v>
      </c>
      <c r="J181" s="88" t="e">
        <v>#N/A</v>
      </c>
      <c r="K181" s="88" t="e">
        <v>#N/A</v>
      </c>
      <c r="L181" s="88" t="e">
        <v>#N/A</v>
      </c>
      <c r="M181" s="88" t="e">
        <v>#N/A</v>
      </c>
      <c r="N181" s="88" t="e">
        <v>#N/A</v>
      </c>
      <c r="O181" s="88" t="e">
        <v>#N/A</v>
      </c>
      <c r="P181" s="88" t="e">
        <v>#N/A</v>
      </c>
      <c r="Q181" s="88" t="e">
        <v>#N/A</v>
      </c>
      <c r="R181" s="88" t="e">
        <v>#N/A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 t="str">
        <f t="shared" si="38"/>
        <v/>
      </c>
      <c r="AR181" s="11" t="str">
        <f t="shared" si="39"/>
        <v/>
      </c>
      <c r="AS181" s="11" t="str">
        <f t="shared" si="40"/>
        <v/>
      </c>
      <c r="AT181" s="11" t="str">
        <f t="shared" si="41"/>
        <v/>
      </c>
      <c r="AU181" s="11" t="str">
        <f t="shared" si="42"/>
        <v/>
      </c>
      <c r="AV181" s="11" t="str">
        <f t="shared" si="43"/>
        <v/>
      </c>
      <c r="AW181" s="11" t="str">
        <f t="shared" si="44"/>
        <v/>
      </c>
      <c r="AX181" s="11" t="str">
        <f t="shared" si="45"/>
        <v/>
      </c>
      <c r="AY181" s="11" t="str">
        <f t="shared" si="46"/>
        <v/>
      </c>
      <c r="AZ181" s="11" t="str">
        <f t="shared" si="47"/>
        <v/>
      </c>
      <c r="BA181" s="11" t="str">
        <f t="shared" si="48"/>
        <v/>
      </c>
      <c r="BB181" s="11" t="str">
        <f t="shared" si="49"/>
        <v/>
      </c>
      <c r="BC181" s="11" t="str">
        <f t="shared" si="50"/>
        <v/>
      </c>
      <c r="BD181" s="11" t="str">
        <f t="shared" si="51"/>
        <v/>
      </c>
      <c r="BE181" s="11" t="str">
        <f t="shared" si="52"/>
        <v/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</row>
    <row r="182" spans="1:259" s="86" customFormat="1" ht="11.85" customHeight="1">
      <c r="A182" s="11" t="str">
        <f t="shared" si="36"/>
        <v/>
      </c>
      <c r="B182" s="31">
        <f t="shared" si="37"/>
        <v>13.8</v>
      </c>
      <c r="C182" s="88" t="e">
        <v>#N/A</v>
      </c>
      <c r="D182" s="11" t="str">
        <v/>
      </c>
      <c r="E182" s="11" t="str">
        <v/>
      </c>
      <c r="F182" s="11" t="str">
        <v/>
      </c>
      <c r="G182" s="88" t="e">
        <v>#N/A</v>
      </c>
      <c r="H182" s="88" t="e">
        <v>#N/A</v>
      </c>
      <c r="I182" s="88" t="e">
        <v>#N/A</v>
      </c>
      <c r="J182" s="88" t="e">
        <v>#N/A</v>
      </c>
      <c r="K182" s="88" t="e">
        <v>#N/A</v>
      </c>
      <c r="L182" s="88" t="e">
        <v>#N/A</v>
      </c>
      <c r="M182" s="88" t="e">
        <v>#N/A</v>
      </c>
      <c r="N182" s="88" t="e">
        <v>#N/A</v>
      </c>
      <c r="O182" s="88" t="e">
        <v>#N/A</v>
      </c>
      <c r="P182" s="88" t="e">
        <v>#N/A</v>
      </c>
      <c r="Q182" s="88" t="e">
        <v>#N/A</v>
      </c>
      <c r="R182" s="88" t="e">
        <v>#N/A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 t="str">
        <f t="shared" si="38"/>
        <v/>
      </c>
      <c r="AR182" s="11" t="str">
        <f t="shared" si="39"/>
        <v/>
      </c>
      <c r="AS182" s="11" t="str">
        <f t="shared" si="40"/>
        <v/>
      </c>
      <c r="AT182" s="11" t="str">
        <f t="shared" si="41"/>
        <v/>
      </c>
      <c r="AU182" s="11" t="str">
        <f t="shared" si="42"/>
        <v/>
      </c>
      <c r="AV182" s="11" t="str">
        <f t="shared" si="43"/>
        <v/>
      </c>
      <c r="AW182" s="11" t="str">
        <f t="shared" si="44"/>
        <v/>
      </c>
      <c r="AX182" s="11" t="str">
        <f t="shared" si="45"/>
        <v/>
      </c>
      <c r="AY182" s="11" t="str">
        <f t="shared" si="46"/>
        <v/>
      </c>
      <c r="AZ182" s="11" t="str">
        <f t="shared" si="47"/>
        <v/>
      </c>
      <c r="BA182" s="11" t="str">
        <f t="shared" si="48"/>
        <v/>
      </c>
      <c r="BB182" s="11" t="str">
        <f t="shared" si="49"/>
        <v/>
      </c>
      <c r="BC182" s="11" t="str">
        <f t="shared" si="50"/>
        <v/>
      </c>
      <c r="BD182" s="11" t="str">
        <f t="shared" si="51"/>
        <v/>
      </c>
      <c r="BE182" s="11" t="str">
        <f t="shared" si="52"/>
        <v/>
      </c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</row>
    <row r="183" spans="1:259" s="86" customFormat="1" ht="11.85" customHeight="1">
      <c r="A183" s="11" t="str">
        <f t="shared" si="36"/>
        <v/>
      </c>
      <c r="B183" s="31">
        <f t="shared" si="37"/>
        <v>13.9</v>
      </c>
      <c r="C183" s="88" t="e">
        <v>#N/A</v>
      </c>
      <c r="D183" s="11" t="str">
        <v/>
      </c>
      <c r="E183" s="11" t="str">
        <v/>
      </c>
      <c r="F183" s="11" t="str">
        <v/>
      </c>
      <c r="G183" s="88" t="e">
        <v>#N/A</v>
      </c>
      <c r="H183" s="88" t="e">
        <v>#N/A</v>
      </c>
      <c r="I183" s="88" t="e">
        <v>#N/A</v>
      </c>
      <c r="J183" s="88" t="e">
        <v>#N/A</v>
      </c>
      <c r="K183" s="88" t="e">
        <v>#N/A</v>
      </c>
      <c r="L183" s="88" t="e">
        <v>#N/A</v>
      </c>
      <c r="M183" s="88" t="e">
        <v>#N/A</v>
      </c>
      <c r="N183" s="88" t="e">
        <v>#N/A</v>
      </c>
      <c r="O183" s="88" t="e">
        <v>#N/A</v>
      </c>
      <c r="P183" s="88" t="e">
        <v>#N/A</v>
      </c>
      <c r="Q183" s="88" t="e">
        <v>#N/A</v>
      </c>
      <c r="R183" s="88" t="e">
        <v>#N/A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 t="str">
        <f t="shared" si="38"/>
        <v/>
      </c>
      <c r="AR183" s="11" t="str">
        <f t="shared" si="39"/>
        <v/>
      </c>
      <c r="AS183" s="11" t="str">
        <f t="shared" si="40"/>
        <v/>
      </c>
      <c r="AT183" s="11" t="str">
        <f t="shared" si="41"/>
        <v/>
      </c>
      <c r="AU183" s="11" t="str">
        <f t="shared" si="42"/>
        <v/>
      </c>
      <c r="AV183" s="11" t="str">
        <f t="shared" si="43"/>
        <v/>
      </c>
      <c r="AW183" s="11" t="str">
        <f t="shared" si="44"/>
        <v/>
      </c>
      <c r="AX183" s="11" t="str">
        <f t="shared" si="45"/>
        <v/>
      </c>
      <c r="AY183" s="11" t="str">
        <f t="shared" si="46"/>
        <v/>
      </c>
      <c r="AZ183" s="11" t="str">
        <f t="shared" si="47"/>
        <v/>
      </c>
      <c r="BA183" s="11" t="str">
        <f t="shared" si="48"/>
        <v/>
      </c>
      <c r="BB183" s="11" t="str">
        <f t="shared" si="49"/>
        <v/>
      </c>
      <c r="BC183" s="11" t="str">
        <f t="shared" si="50"/>
        <v/>
      </c>
      <c r="BD183" s="11" t="str">
        <f t="shared" si="51"/>
        <v/>
      </c>
      <c r="BE183" s="11" t="str">
        <f t="shared" si="52"/>
        <v/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</row>
    <row r="184" spans="1:259" s="86" customFormat="1" ht="11.85" customHeight="1">
      <c r="A184" s="11">
        <f t="shared" si="36"/>
        <v>14</v>
      </c>
      <c r="B184" s="31">
        <f t="shared" si="37"/>
        <v>14</v>
      </c>
      <c r="C184" s="88" t="e">
        <v>#N/A</v>
      </c>
      <c r="D184" s="11" t="str">
        <v/>
      </c>
      <c r="E184" s="11" t="str">
        <v/>
      </c>
      <c r="F184" s="11" t="str">
        <v/>
      </c>
      <c r="G184" s="88" t="e">
        <v>#N/A</v>
      </c>
      <c r="H184" s="88" t="e">
        <v>#N/A</v>
      </c>
      <c r="I184" s="88" t="e">
        <v>#N/A</v>
      </c>
      <c r="J184" s="88" t="e">
        <v>#N/A</v>
      </c>
      <c r="K184" s="88" t="e">
        <v>#N/A</v>
      </c>
      <c r="L184" s="88" t="e">
        <v>#N/A</v>
      </c>
      <c r="M184" s="88" t="e">
        <v>#N/A</v>
      </c>
      <c r="N184" s="88" t="e">
        <v>#N/A</v>
      </c>
      <c r="O184" s="88" t="e">
        <v>#N/A</v>
      </c>
      <c r="P184" s="88" t="e">
        <v>#N/A</v>
      </c>
      <c r="Q184" s="88" t="e">
        <v>#N/A</v>
      </c>
      <c r="R184" s="88" t="e">
        <v>#N/A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>
        <f t="shared" si="38"/>
        <v>14</v>
      </c>
      <c r="AR184" s="11" t="str">
        <f t="shared" si="39"/>
        <v/>
      </c>
      <c r="AS184" s="11" t="str">
        <f t="shared" si="40"/>
        <v/>
      </c>
      <c r="AT184" s="11" t="str">
        <f t="shared" si="41"/>
        <v/>
      </c>
      <c r="AU184" s="11" t="str">
        <f t="shared" si="42"/>
        <v/>
      </c>
      <c r="AV184" s="11" t="str">
        <f t="shared" si="43"/>
        <v/>
      </c>
      <c r="AW184" s="11" t="str">
        <f t="shared" si="44"/>
        <v/>
      </c>
      <c r="AX184" s="11" t="str">
        <f t="shared" si="45"/>
        <v/>
      </c>
      <c r="AY184" s="11" t="str">
        <f t="shared" si="46"/>
        <v/>
      </c>
      <c r="AZ184" s="11" t="str">
        <f t="shared" si="47"/>
        <v/>
      </c>
      <c r="BA184" s="11" t="str">
        <f t="shared" si="48"/>
        <v/>
      </c>
      <c r="BB184" s="11" t="str">
        <f t="shared" si="49"/>
        <v/>
      </c>
      <c r="BC184" s="11" t="str">
        <f t="shared" si="50"/>
        <v/>
      </c>
      <c r="BD184" s="11" t="str">
        <f t="shared" si="51"/>
        <v/>
      </c>
      <c r="BE184" s="11" t="str">
        <f t="shared" si="52"/>
        <v/>
      </c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</row>
    <row r="185" spans="1:259" s="86" customFormat="1" ht="11.85" customHeight="1">
      <c r="A185" s="11" t="str">
        <f t="shared" si="36"/>
        <v/>
      </c>
      <c r="B185" s="31">
        <f t="shared" si="37"/>
        <v>14.100000000000001</v>
      </c>
      <c r="C185" s="88" t="e">
        <v>#N/A</v>
      </c>
      <c r="D185" s="11" t="str">
        <v/>
      </c>
      <c r="E185" s="11" t="str">
        <v/>
      </c>
      <c r="F185" s="11" t="str">
        <v/>
      </c>
      <c r="G185" s="88" t="e">
        <v>#N/A</v>
      </c>
      <c r="H185" s="88" t="e">
        <v>#N/A</v>
      </c>
      <c r="I185" s="88" t="e">
        <v>#N/A</v>
      </c>
      <c r="J185" s="88" t="e">
        <v>#N/A</v>
      </c>
      <c r="K185" s="88" t="e">
        <v>#N/A</v>
      </c>
      <c r="L185" s="88" t="e">
        <v>#N/A</v>
      </c>
      <c r="M185" s="88" t="e">
        <v>#N/A</v>
      </c>
      <c r="N185" s="88" t="e">
        <v>#N/A</v>
      </c>
      <c r="O185" s="88" t="e">
        <v>#N/A</v>
      </c>
      <c r="P185" s="88" t="e">
        <v>#N/A</v>
      </c>
      <c r="Q185" s="88" t="e">
        <v>#N/A</v>
      </c>
      <c r="R185" s="88" t="e">
        <v>#N/A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 t="str">
        <f t="shared" si="38"/>
        <v/>
      </c>
      <c r="AR185" s="11" t="str">
        <f t="shared" si="39"/>
        <v/>
      </c>
      <c r="AS185" s="11" t="str">
        <f t="shared" si="40"/>
        <v/>
      </c>
      <c r="AT185" s="11" t="str">
        <f t="shared" si="41"/>
        <v/>
      </c>
      <c r="AU185" s="11" t="str">
        <f t="shared" si="42"/>
        <v/>
      </c>
      <c r="AV185" s="11" t="str">
        <f t="shared" si="43"/>
        <v/>
      </c>
      <c r="AW185" s="11" t="str">
        <f t="shared" si="44"/>
        <v/>
      </c>
      <c r="AX185" s="11" t="str">
        <f t="shared" si="45"/>
        <v/>
      </c>
      <c r="AY185" s="11" t="str">
        <f t="shared" si="46"/>
        <v/>
      </c>
      <c r="AZ185" s="11" t="str">
        <f t="shared" si="47"/>
        <v/>
      </c>
      <c r="BA185" s="11" t="str">
        <f t="shared" si="48"/>
        <v/>
      </c>
      <c r="BB185" s="11" t="str">
        <f t="shared" si="49"/>
        <v/>
      </c>
      <c r="BC185" s="11" t="str">
        <f t="shared" si="50"/>
        <v/>
      </c>
      <c r="BD185" s="11" t="str">
        <f t="shared" si="51"/>
        <v/>
      </c>
      <c r="BE185" s="11" t="str">
        <f t="shared" si="52"/>
        <v/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</row>
    <row r="186" spans="1:259" s="86" customFormat="1" ht="11.85" customHeight="1">
      <c r="A186" s="11" t="str">
        <f t="shared" si="36"/>
        <v/>
      </c>
      <c r="B186" s="31">
        <f t="shared" si="37"/>
        <v>14.200000000000001</v>
      </c>
      <c r="C186" s="88" t="e">
        <v>#N/A</v>
      </c>
      <c r="D186" s="11" t="str">
        <v/>
      </c>
      <c r="E186" s="11" t="str">
        <v/>
      </c>
      <c r="F186" s="11" t="str">
        <v/>
      </c>
      <c r="G186" s="88" t="e">
        <v>#N/A</v>
      </c>
      <c r="H186" s="88" t="e">
        <v>#N/A</v>
      </c>
      <c r="I186" s="88" t="e">
        <v>#N/A</v>
      </c>
      <c r="J186" s="88" t="e">
        <v>#N/A</v>
      </c>
      <c r="K186" s="88" t="e">
        <v>#N/A</v>
      </c>
      <c r="L186" s="88" t="e">
        <v>#N/A</v>
      </c>
      <c r="M186" s="88" t="e">
        <v>#N/A</v>
      </c>
      <c r="N186" s="88" t="e">
        <v>#N/A</v>
      </c>
      <c r="O186" s="88" t="e">
        <v>#N/A</v>
      </c>
      <c r="P186" s="88" t="e">
        <v>#N/A</v>
      </c>
      <c r="Q186" s="88" t="e">
        <v>#N/A</v>
      </c>
      <c r="R186" s="88" t="e">
        <v>#N/A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 t="str">
        <f t="shared" si="38"/>
        <v/>
      </c>
      <c r="AR186" s="11" t="str">
        <f t="shared" si="39"/>
        <v/>
      </c>
      <c r="AS186" s="11" t="str">
        <f t="shared" si="40"/>
        <v/>
      </c>
      <c r="AT186" s="11" t="str">
        <f t="shared" si="41"/>
        <v/>
      </c>
      <c r="AU186" s="11" t="str">
        <f t="shared" si="42"/>
        <v/>
      </c>
      <c r="AV186" s="11" t="str">
        <f t="shared" si="43"/>
        <v/>
      </c>
      <c r="AW186" s="11" t="str">
        <f t="shared" si="44"/>
        <v/>
      </c>
      <c r="AX186" s="11" t="str">
        <f t="shared" si="45"/>
        <v/>
      </c>
      <c r="AY186" s="11" t="str">
        <f t="shared" si="46"/>
        <v/>
      </c>
      <c r="AZ186" s="11" t="str">
        <f t="shared" si="47"/>
        <v/>
      </c>
      <c r="BA186" s="11" t="str">
        <f t="shared" si="48"/>
        <v/>
      </c>
      <c r="BB186" s="11" t="str">
        <f t="shared" si="49"/>
        <v/>
      </c>
      <c r="BC186" s="11" t="str">
        <f t="shared" si="50"/>
        <v/>
      </c>
      <c r="BD186" s="11" t="str">
        <f t="shared" si="51"/>
        <v/>
      </c>
      <c r="BE186" s="11" t="str">
        <f t="shared" si="52"/>
        <v/>
      </c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</row>
    <row r="187" spans="1:259" s="86" customFormat="1" ht="11.85" customHeight="1">
      <c r="A187" s="11" t="str">
        <f t="shared" si="36"/>
        <v/>
      </c>
      <c r="B187" s="31">
        <f t="shared" si="37"/>
        <v>14.3</v>
      </c>
      <c r="C187" s="88" t="e">
        <v>#N/A</v>
      </c>
      <c r="D187" s="11" t="str">
        <v/>
      </c>
      <c r="E187" s="11" t="str">
        <v/>
      </c>
      <c r="F187" s="11" t="str">
        <v/>
      </c>
      <c r="G187" s="88" t="e">
        <v>#N/A</v>
      </c>
      <c r="H187" s="88" t="e">
        <v>#N/A</v>
      </c>
      <c r="I187" s="88" t="e">
        <v>#N/A</v>
      </c>
      <c r="J187" s="88" t="e">
        <v>#N/A</v>
      </c>
      <c r="K187" s="88" t="e">
        <v>#N/A</v>
      </c>
      <c r="L187" s="88" t="e">
        <v>#N/A</v>
      </c>
      <c r="M187" s="88" t="e">
        <v>#N/A</v>
      </c>
      <c r="N187" s="88" t="e">
        <v>#N/A</v>
      </c>
      <c r="O187" s="88" t="e">
        <v>#N/A</v>
      </c>
      <c r="P187" s="88" t="e">
        <v>#N/A</v>
      </c>
      <c r="Q187" s="88" t="e">
        <v>#N/A</v>
      </c>
      <c r="R187" s="88" t="e">
        <v>#N/A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 t="str">
        <f t="shared" si="38"/>
        <v/>
      </c>
      <c r="AR187" s="11" t="str">
        <f t="shared" si="39"/>
        <v/>
      </c>
      <c r="AS187" s="11" t="str">
        <f t="shared" si="40"/>
        <v/>
      </c>
      <c r="AT187" s="11" t="str">
        <f t="shared" si="41"/>
        <v/>
      </c>
      <c r="AU187" s="11" t="str">
        <f t="shared" si="42"/>
        <v/>
      </c>
      <c r="AV187" s="11" t="str">
        <f t="shared" si="43"/>
        <v/>
      </c>
      <c r="AW187" s="11" t="str">
        <f t="shared" si="44"/>
        <v/>
      </c>
      <c r="AX187" s="11" t="str">
        <f t="shared" si="45"/>
        <v/>
      </c>
      <c r="AY187" s="11" t="str">
        <f t="shared" si="46"/>
        <v/>
      </c>
      <c r="AZ187" s="11" t="str">
        <f t="shared" si="47"/>
        <v/>
      </c>
      <c r="BA187" s="11" t="str">
        <f t="shared" si="48"/>
        <v/>
      </c>
      <c r="BB187" s="11" t="str">
        <f t="shared" si="49"/>
        <v/>
      </c>
      <c r="BC187" s="11" t="str">
        <f t="shared" si="50"/>
        <v/>
      </c>
      <c r="BD187" s="11" t="str">
        <f t="shared" si="51"/>
        <v/>
      </c>
      <c r="BE187" s="11" t="str">
        <f t="shared" si="52"/>
        <v/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</row>
    <row r="188" spans="1:259" s="86" customFormat="1" ht="11.85" customHeight="1">
      <c r="A188" s="11" t="str">
        <f t="shared" si="36"/>
        <v/>
      </c>
      <c r="B188" s="31">
        <f t="shared" si="37"/>
        <v>14.4</v>
      </c>
      <c r="C188" s="88" t="e">
        <v>#N/A</v>
      </c>
      <c r="D188" s="11" t="str">
        <v/>
      </c>
      <c r="E188" s="11" t="str">
        <v/>
      </c>
      <c r="F188" s="11" t="str">
        <v/>
      </c>
      <c r="G188" s="88" t="e">
        <v>#N/A</v>
      </c>
      <c r="H188" s="88" t="e">
        <v>#N/A</v>
      </c>
      <c r="I188" s="88" t="e">
        <v>#N/A</v>
      </c>
      <c r="J188" s="88" t="e">
        <v>#N/A</v>
      </c>
      <c r="K188" s="88" t="e">
        <v>#N/A</v>
      </c>
      <c r="L188" s="88" t="e">
        <v>#N/A</v>
      </c>
      <c r="M188" s="88" t="e">
        <v>#N/A</v>
      </c>
      <c r="N188" s="88" t="e">
        <v>#N/A</v>
      </c>
      <c r="O188" s="88" t="e">
        <v>#N/A</v>
      </c>
      <c r="P188" s="88" t="e">
        <v>#N/A</v>
      </c>
      <c r="Q188" s="88" t="e">
        <v>#N/A</v>
      </c>
      <c r="R188" s="88" t="e">
        <v>#N/A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 t="str">
        <f t="shared" si="38"/>
        <v/>
      </c>
      <c r="AR188" s="11" t="str">
        <f t="shared" si="39"/>
        <v/>
      </c>
      <c r="AS188" s="11" t="str">
        <f t="shared" si="40"/>
        <v/>
      </c>
      <c r="AT188" s="11" t="str">
        <f t="shared" si="41"/>
        <v/>
      </c>
      <c r="AU188" s="11" t="str">
        <f t="shared" si="42"/>
        <v/>
      </c>
      <c r="AV188" s="11" t="str">
        <f t="shared" si="43"/>
        <v/>
      </c>
      <c r="AW188" s="11" t="str">
        <f t="shared" si="44"/>
        <v/>
      </c>
      <c r="AX188" s="11" t="str">
        <f t="shared" si="45"/>
        <v/>
      </c>
      <c r="AY188" s="11" t="str">
        <f t="shared" si="46"/>
        <v/>
      </c>
      <c r="AZ188" s="11" t="str">
        <f t="shared" si="47"/>
        <v/>
      </c>
      <c r="BA188" s="11" t="str">
        <f t="shared" si="48"/>
        <v/>
      </c>
      <c r="BB188" s="11" t="str">
        <f t="shared" si="49"/>
        <v/>
      </c>
      <c r="BC188" s="11" t="str">
        <f t="shared" si="50"/>
        <v/>
      </c>
      <c r="BD188" s="11" t="str">
        <f t="shared" si="51"/>
        <v/>
      </c>
      <c r="BE188" s="11" t="str">
        <f t="shared" si="52"/>
        <v/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</row>
    <row r="189" spans="1:259" s="86" customFormat="1" ht="11.85" customHeight="1">
      <c r="A189" s="11" t="str">
        <f t="shared" si="36"/>
        <v/>
      </c>
      <c r="B189" s="31">
        <f t="shared" si="37"/>
        <v>14.5</v>
      </c>
      <c r="C189" s="88" t="e">
        <v>#N/A</v>
      </c>
      <c r="D189" s="11" t="str">
        <v/>
      </c>
      <c r="E189" s="11" t="str">
        <v/>
      </c>
      <c r="F189" s="11" t="str">
        <v/>
      </c>
      <c r="G189" s="88" t="e">
        <v>#N/A</v>
      </c>
      <c r="H189" s="88" t="e">
        <v>#N/A</v>
      </c>
      <c r="I189" s="88" t="e">
        <v>#N/A</v>
      </c>
      <c r="J189" s="88" t="e">
        <v>#N/A</v>
      </c>
      <c r="K189" s="88" t="e">
        <v>#N/A</v>
      </c>
      <c r="L189" s="88" t="e">
        <v>#N/A</v>
      </c>
      <c r="M189" s="88" t="e">
        <v>#N/A</v>
      </c>
      <c r="N189" s="88" t="e">
        <v>#N/A</v>
      </c>
      <c r="O189" s="88" t="e">
        <v>#N/A</v>
      </c>
      <c r="P189" s="88" t="e">
        <v>#N/A</v>
      </c>
      <c r="Q189" s="88" t="e">
        <v>#N/A</v>
      </c>
      <c r="R189" s="88" t="e">
        <v>#N/A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 t="str">
        <f t="shared" si="38"/>
        <v/>
      </c>
      <c r="AR189" s="11" t="str">
        <f t="shared" si="39"/>
        <v/>
      </c>
      <c r="AS189" s="11" t="str">
        <f t="shared" si="40"/>
        <v/>
      </c>
      <c r="AT189" s="11" t="str">
        <f t="shared" si="41"/>
        <v/>
      </c>
      <c r="AU189" s="11" t="str">
        <f t="shared" si="42"/>
        <v/>
      </c>
      <c r="AV189" s="11" t="str">
        <f t="shared" si="43"/>
        <v/>
      </c>
      <c r="AW189" s="11" t="str">
        <f t="shared" si="44"/>
        <v/>
      </c>
      <c r="AX189" s="11" t="str">
        <f t="shared" si="45"/>
        <v/>
      </c>
      <c r="AY189" s="11" t="str">
        <f t="shared" si="46"/>
        <v/>
      </c>
      <c r="AZ189" s="11" t="str">
        <f t="shared" si="47"/>
        <v/>
      </c>
      <c r="BA189" s="11" t="str">
        <f t="shared" si="48"/>
        <v/>
      </c>
      <c r="BB189" s="11" t="str">
        <f t="shared" si="49"/>
        <v/>
      </c>
      <c r="BC189" s="11" t="str">
        <f t="shared" si="50"/>
        <v/>
      </c>
      <c r="BD189" s="11" t="str">
        <f t="shared" si="51"/>
        <v/>
      </c>
      <c r="BE189" s="11" t="str">
        <f t="shared" si="52"/>
        <v/>
      </c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</row>
    <row r="190" spans="1:259" s="86" customFormat="1" ht="11.85" customHeight="1">
      <c r="A190" s="11" t="str">
        <f t="shared" si="36"/>
        <v/>
      </c>
      <c r="B190" s="31">
        <f t="shared" si="37"/>
        <v>14.600000000000001</v>
      </c>
      <c r="C190" s="88" t="e">
        <v>#N/A</v>
      </c>
      <c r="D190" s="11" t="str">
        <v/>
      </c>
      <c r="E190" s="11" t="str">
        <v/>
      </c>
      <c r="F190" s="11" t="str">
        <v/>
      </c>
      <c r="G190" s="88" t="e">
        <v>#N/A</v>
      </c>
      <c r="H190" s="88" t="e">
        <v>#N/A</v>
      </c>
      <c r="I190" s="88" t="e">
        <v>#N/A</v>
      </c>
      <c r="J190" s="88" t="e">
        <v>#N/A</v>
      </c>
      <c r="K190" s="88" t="e">
        <v>#N/A</v>
      </c>
      <c r="L190" s="88" t="e">
        <v>#N/A</v>
      </c>
      <c r="M190" s="88" t="e">
        <v>#N/A</v>
      </c>
      <c r="N190" s="88" t="e">
        <v>#N/A</v>
      </c>
      <c r="O190" s="88" t="e">
        <v>#N/A</v>
      </c>
      <c r="P190" s="88" t="e">
        <v>#N/A</v>
      </c>
      <c r="Q190" s="88" t="e">
        <v>#N/A</v>
      </c>
      <c r="R190" s="88" t="e">
        <v>#N/A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 t="str">
        <f t="shared" si="38"/>
        <v/>
      </c>
      <c r="AR190" s="11" t="str">
        <f t="shared" si="39"/>
        <v/>
      </c>
      <c r="AS190" s="11" t="str">
        <f t="shared" si="40"/>
        <v/>
      </c>
      <c r="AT190" s="11" t="str">
        <f t="shared" si="41"/>
        <v/>
      </c>
      <c r="AU190" s="11" t="str">
        <f t="shared" si="42"/>
        <v/>
      </c>
      <c r="AV190" s="11" t="str">
        <f t="shared" si="43"/>
        <v/>
      </c>
      <c r="AW190" s="11" t="str">
        <f t="shared" si="44"/>
        <v/>
      </c>
      <c r="AX190" s="11" t="str">
        <f t="shared" si="45"/>
        <v/>
      </c>
      <c r="AY190" s="11" t="str">
        <f t="shared" si="46"/>
        <v/>
      </c>
      <c r="AZ190" s="11" t="str">
        <f t="shared" si="47"/>
        <v/>
      </c>
      <c r="BA190" s="11" t="str">
        <f t="shared" si="48"/>
        <v/>
      </c>
      <c r="BB190" s="11" t="str">
        <f t="shared" si="49"/>
        <v/>
      </c>
      <c r="BC190" s="11" t="str">
        <f t="shared" si="50"/>
        <v/>
      </c>
      <c r="BD190" s="11" t="str">
        <f t="shared" si="51"/>
        <v/>
      </c>
      <c r="BE190" s="11" t="str">
        <f t="shared" si="52"/>
        <v/>
      </c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</row>
    <row r="191" spans="1:259" s="86" customFormat="1" ht="11.85" customHeight="1">
      <c r="A191" s="11" t="str">
        <f t="shared" si="36"/>
        <v/>
      </c>
      <c r="B191" s="31">
        <f t="shared" si="37"/>
        <v>14.700000000000001</v>
      </c>
      <c r="C191" s="88" t="e">
        <v>#N/A</v>
      </c>
      <c r="D191" s="11" t="str">
        <v/>
      </c>
      <c r="E191" s="11" t="str">
        <v/>
      </c>
      <c r="F191" s="11" t="str">
        <v/>
      </c>
      <c r="G191" s="88" t="e">
        <v>#N/A</v>
      </c>
      <c r="H191" s="88" t="e">
        <v>#N/A</v>
      </c>
      <c r="I191" s="88" t="e">
        <v>#N/A</v>
      </c>
      <c r="J191" s="88" t="e">
        <v>#N/A</v>
      </c>
      <c r="K191" s="88" t="e">
        <v>#N/A</v>
      </c>
      <c r="L191" s="88" t="e">
        <v>#N/A</v>
      </c>
      <c r="M191" s="88" t="e">
        <v>#N/A</v>
      </c>
      <c r="N191" s="88" t="e">
        <v>#N/A</v>
      </c>
      <c r="O191" s="88" t="e">
        <v>#N/A</v>
      </c>
      <c r="P191" s="88" t="e">
        <v>#N/A</v>
      </c>
      <c r="Q191" s="88" t="e">
        <v>#N/A</v>
      </c>
      <c r="R191" s="88" t="e">
        <v>#N/A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 t="str">
        <f t="shared" si="38"/>
        <v/>
      </c>
      <c r="AR191" s="11" t="str">
        <f t="shared" si="39"/>
        <v/>
      </c>
      <c r="AS191" s="11" t="str">
        <f t="shared" si="40"/>
        <v/>
      </c>
      <c r="AT191" s="11" t="str">
        <f t="shared" si="41"/>
        <v/>
      </c>
      <c r="AU191" s="11" t="str">
        <f t="shared" si="42"/>
        <v/>
      </c>
      <c r="AV191" s="11" t="str">
        <f t="shared" si="43"/>
        <v/>
      </c>
      <c r="AW191" s="11" t="str">
        <f t="shared" si="44"/>
        <v/>
      </c>
      <c r="AX191" s="11" t="str">
        <f t="shared" si="45"/>
        <v/>
      </c>
      <c r="AY191" s="11" t="str">
        <f t="shared" si="46"/>
        <v/>
      </c>
      <c r="AZ191" s="11" t="str">
        <f t="shared" si="47"/>
        <v/>
      </c>
      <c r="BA191" s="11" t="str">
        <f t="shared" si="48"/>
        <v/>
      </c>
      <c r="BB191" s="11" t="str">
        <f t="shared" si="49"/>
        <v/>
      </c>
      <c r="BC191" s="11" t="str">
        <f t="shared" si="50"/>
        <v/>
      </c>
      <c r="BD191" s="11" t="str">
        <f t="shared" si="51"/>
        <v/>
      </c>
      <c r="BE191" s="11" t="str">
        <f t="shared" si="52"/>
        <v/>
      </c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</row>
    <row r="192" spans="1:259" s="86" customFormat="1" ht="11.85" customHeight="1">
      <c r="A192" s="11" t="str">
        <f t="shared" si="36"/>
        <v/>
      </c>
      <c r="B192" s="31">
        <f t="shared" si="37"/>
        <v>14.8</v>
      </c>
      <c r="C192" s="88" t="e">
        <v>#N/A</v>
      </c>
      <c r="D192" s="11" t="str">
        <v/>
      </c>
      <c r="E192" s="11" t="str">
        <v/>
      </c>
      <c r="F192" s="11" t="str">
        <v/>
      </c>
      <c r="G192" s="88" t="e">
        <v>#N/A</v>
      </c>
      <c r="H192" s="88" t="e">
        <v>#N/A</v>
      </c>
      <c r="I192" s="88" t="e">
        <v>#N/A</v>
      </c>
      <c r="J192" s="88" t="e">
        <v>#N/A</v>
      </c>
      <c r="K192" s="88" t="e">
        <v>#N/A</v>
      </c>
      <c r="L192" s="88" t="e">
        <v>#N/A</v>
      </c>
      <c r="M192" s="88" t="e">
        <v>#N/A</v>
      </c>
      <c r="N192" s="88" t="e">
        <v>#N/A</v>
      </c>
      <c r="O192" s="88" t="e">
        <v>#N/A</v>
      </c>
      <c r="P192" s="88" t="e">
        <v>#N/A</v>
      </c>
      <c r="Q192" s="88" t="e">
        <v>#N/A</v>
      </c>
      <c r="R192" s="88" t="e">
        <v>#N/A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 t="str">
        <f t="shared" si="38"/>
        <v/>
      </c>
      <c r="AR192" s="11" t="str">
        <f t="shared" si="39"/>
        <v/>
      </c>
      <c r="AS192" s="11" t="str">
        <f t="shared" si="40"/>
        <v/>
      </c>
      <c r="AT192" s="11" t="str">
        <f t="shared" si="41"/>
        <v/>
      </c>
      <c r="AU192" s="11" t="str">
        <f t="shared" si="42"/>
        <v/>
      </c>
      <c r="AV192" s="11" t="str">
        <f t="shared" si="43"/>
        <v/>
      </c>
      <c r="AW192" s="11" t="str">
        <f t="shared" si="44"/>
        <v/>
      </c>
      <c r="AX192" s="11" t="str">
        <f t="shared" si="45"/>
        <v/>
      </c>
      <c r="AY192" s="11" t="str">
        <f t="shared" si="46"/>
        <v/>
      </c>
      <c r="AZ192" s="11" t="str">
        <f t="shared" si="47"/>
        <v/>
      </c>
      <c r="BA192" s="11" t="str">
        <f t="shared" si="48"/>
        <v/>
      </c>
      <c r="BB192" s="11" t="str">
        <f t="shared" si="49"/>
        <v/>
      </c>
      <c r="BC192" s="11" t="str">
        <f t="shared" si="50"/>
        <v/>
      </c>
      <c r="BD192" s="11" t="str">
        <f t="shared" si="51"/>
        <v/>
      </c>
      <c r="BE192" s="11" t="str">
        <f t="shared" si="52"/>
        <v/>
      </c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</row>
    <row r="193" spans="1:259" s="86" customFormat="1" ht="11.85" customHeight="1">
      <c r="A193" s="11" t="str">
        <f t="shared" si="36"/>
        <v/>
      </c>
      <c r="B193" s="31">
        <f t="shared" si="37"/>
        <v>14.9</v>
      </c>
      <c r="C193" s="88" t="e">
        <v>#N/A</v>
      </c>
      <c r="D193" s="11" t="str">
        <v/>
      </c>
      <c r="E193" s="11" t="str">
        <v/>
      </c>
      <c r="F193" s="11" t="str">
        <v/>
      </c>
      <c r="G193" s="88" t="e">
        <v>#N/A</v>
      </c>
      <c r="H193" s="88" t="e">
        <v>#N/A</v>
      </c>
      <c r="I193" s="88" t="e">
        <v>#N/A</v>
      </c>
      <c r="J193" s="88" t="e">
        <v>#N/A</v>
      </c>
      <c r="K193" s="88" t="e">
        <v>#N/A</v>
      </c>
      <c r="L193" s="88" t="e">
        <v>#N/A</v>
      </c>
      <c r="M193" s="88" t="e">
        <v>#N/A</v>
      </c>
      <c r="N193" s="88" t="e">
        <v>#N/A</v>
      </c>
      <c r="O193" s="88" t="e">
        <v>#N/A</v>
      </c>
      <c r="P193" s="88" t="e">
        <v>#N/A</v>
      </c>
      <c r="Q193" s="88" t="e">
        <v>#N/A</v>
      </c>
      <c r="R193" s="88" t="e">
        <v>#N/A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 t="str">
        <f t="shared" si="38"/>
        <v/>
      </c>
      <c r="AR193" s="11" t="str">
        <f t="shared" si="39"/>
        <v/>
      </c>
      <c r="AS193" s="11" t="str">
        <f t="shared" si="40"/>
        <v/>
      </c>
      <c r="AT193" s="11" t="str">
        <f t="shared" si="41"/>
        <v/>
      </c>
      <c r="AU193" s="11" t="str">
        <f t="shared" si="42"/>
        <v/>
      </c>
      <c r="AV193" s="11" t="str">
        <f t="shared" si="43"/>
        <v/>
      </c>
      <c r="AW193" s="11" t="str">
        <f t="shared" si="44"/>
        <v/>
      </c>
      <c r="AX193" s="11" t="str">
        <f t="shared" si="45"/>
        <v/>
      </c>
      <c r="AY193" s="11" t="str">
        <f t="shared" si="46"/>
        <v/>
      </c>
      <c r="AZ193" s="11" t="str">
        <f t="shared" si="47"/>
        <v/>
      </c>
      <c r="BA193" s="11" t="str">
        <f t="shared" si="48"/>
        <v/>
      </c>
      <c r="BB193" s="11" t="str">
        <f t="shared" si="49"/>
        <v/>
      </c>
      <c r="BC193" s="11" t="str">
        <f t="shared" si="50"/>
        <v/>
      </c>
      <c r="BD193" s="11" t="str">
        <f t="shared" si="51"/>
        <v/>
      </c>
      <c r="BE193" s="11" t="str">
        <f t="shared" si="52"/>
        <v/>
      </c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</row>
    <row r="194" spans="1:259" s="86" customFormat="1" ht="11.85" customHeight="1">
      <c r="A194" s="11" t="str">
        <f t="shared" si="36"/>
        <v/>
      </c>
      <c r="B194" s="31">
        <f t="shared" si="37"/>
        <v>15</v>
      </c>
      <c r="C194" s="88" t="e">
        <v>#N/A</v>
      </c>
      <c r="D194" s="11" t="str">
        <v/>
      </c>
      <c r="E194" s="11" t="str">
        <v/>
      </c>
      <c r="F194" s="11" t="str">
        <v/>
      </c>
      <c r="G194" s="88" t="e">
        <v>#N/A</v>
      </c>
      <c r="H194" s="88" t="e">
        <v>#N/A</v>
      </c>
      <c r="I194" s="88" t="e">
        <v>#N/A</v>
      </c>
      <c r="J194" s="88" t="e">
        <v>#N/A</v>
      </c>
      <c r="K194" s="88" t="e">
        <v>#N/A</v>
      </c>
      <c r="L194" s="88" t="e">
        <v>#N/A</v>
      </c>
      <c r="M194" s="88" t="e">
        <v>#N/A</v>
      </c>
      <c r="N194" s="88" t="e">
        <v>#N/A</v>
      </c>
      <c r="O194" s="88" t="e">
        <v>#N/A</v>
      </c>
      <c r="P194" s="88" t="e">
        <v>#N/A</v>
      </c>
      <c r="Q194" s="88" t="e">
        <v>#N/A</v>
      </c>
      <c r="R194" s="88" t="e">
        <v>#N/A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 t="str">
        <f t="shared" si="38"/>
        <v/>
      </c>
      <c r="AR194" s="11" t="str">
        <f t="shared" si="39"/>
        <v/>
      </c>
      <c r="AS194" s="11" t="str">
        <f t="shared" si="40"/>
        <v/>
      </c>
      <c r="AT194" s="11" t="str">
        <f t="shared" si="41"/>
        <v/>
      </c>
      <c r="AU194" s="11" t="str">
        <f t="shared" si="42"/>
        <v/>
      </c>
      <c r="AV194" s="11" t="str">
        <f t="shared" si="43"/>
        <v/>
      </c>
      <c r="AW194" s="11" t="str">
        <f t="shared" si="44"/>
        <v/>
      </c>
      <c r="AX194" s="11" t="str">
        <f t="shared" si="45"/>
        <v/>
      </c>
      <c r="AY194" s="11" t="str">
        <f t="shared" si="46"/>
        <v/>
      </c>
      <c r="AZ194" s="11" t="str">
        <f t="shared" si="47"/>
        <v/>
      </c>
      <c r="BA194" s="11" t="str">
        <f t="shared" si="48"/>
        <v/>
      </c>
      <c r="BB194" s="11" t="str">
        <f t="shared" si="49"/>
        <v/>
      </c>
      <c r="BC194" s="11" t="str">
        <f t="shared" si="50"/>
        <v/>
      </c>
      <c r="BD194" s="11" t="str">
        <f t="shared" si="51"/>
        <v/>
      </c>
      <c r="BE194" s="11" t="str">
        <f t="shared" si="52"/>
        <v/>
      </c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</row>
    <row r="195" spans="1:259" s="86" customFormat="1" ht="11.85" customHeight="1">
      <c r="A195" s="11" t="str">
        <f t="shared" si="36"/>
        <v/>
      </c>
      <c r="B195" s="31">
        <f t="shared" si="37"/>
        <v>15.100000000000001</v>
      </c>
      <c r="C195" s="88" t="e">
        <v>#N/A</v>
      </c>
      <c r="D195" s="11" t="str">
        <v/>
      </c>
      <c r="E195" s="11" t="str">
        <v/>
      </c>
      <c r="F195" s="11" t="str">
        <v/>
      </c>
      <c r="G195" s="88" t="e">
        <v>#N/A</v>
      </c>
      <c r="H195" s="88" t="e">
        <v>#N/A</v>
      </c>
      <c r="I195" s="88" t="e">
        <v>#N/A</v>
      </c>
      <c r="J195" s="88" t="e">
        <v>#N/A</v>
      </c>
      <c r="K195" s="88" t="e">
        <v>#N/A</v>
      </c>
      <c r="L195" s="88" t="e">
        <v>#N/A</v>
      </c>
      <c r="M195" s="88" t="e">
        <v>#N/A</v>
      </c>
      <c r="N195" s="88" t="e">
        <v>#N/A</v>
      </c>
      <c r="O195" s="88" t="e">
        <v>#N/A</v>
      </c>
      <c r="P195" s="88" t="e">
        <v>#N/A</v>
      </c>
      <c r="Q195" s="88" t="e">
        <v>#N/A</v>
      </c>
      <c r="R195" s="88" t="e">
        <v>#N/A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 t="str">
        <f t="shared" si="38"/>
        <v/>
      </c>
      <c r="AR195" s="11" t="str">
        <f t="shared" si="39"/>
        <v/>
      </c>
      <c r="AS195" s="11" t="str">
        <f t="shared" si="40"/>
        <v/>
      </c>
      <c r="AT195" s="11" t="str">
        <f t="shared" si="41"/>
        <v/>
      </c>
      <c r="AU195" s="11" t="str">
        <f t="shared" si="42"/>
        <v/>
      </c>
      <c r="AV195" s="11" t="str">
        <f t="shared" si="43"/>
        <v/>
      </c>
      <c r="AW195" s="11" t="str">
        <f t="shared" si="44"/>
        <v/>
      </c>
      <c r="AX195" s="11" t="str">
        <f t="shared" si="45"/>
        <v/>
      </c>
      <c r="AY195" s="11" t="str">
        <f t="shared" si="46"/>
        <v/>
      </c>
      <c r="AZ195" s="11" t="str">
        <f t="shared" si="47"/>
        <v/>
      </c>
      <c r="BA195" s="11" t="str">
        <f t="shared" si="48"/>
        <v/>
      </c>
      <c r="BB195" s="11" t="str">
        <f t="shared" si="49"/>
        <v/>
      </c>
      <c r="BC195" s="11" t="str">
        <f t="shared" si="50"/>
        <v/>
      </c>
      <c r="BD195" s="11" t="str">
        <f t="shared" si="51"/>
        <v/>
      </c>
      <c r="BE195" s="11" t="str">
        <f t="shared" si="52"/>
        <v/>
      </c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</row>
    <row r="196" spans="1:259" s="86" customFormat="1" ht="11.85" customHeight="1">
      <c r="A196" s="11" t="str">
        <f t="shared" si="36"/>
        <v/>
      </c>
      <c r="B196" s="31">
        <f t="shared" si="37"/>
        <v>15.200000000000001</v>
      </c>
      <c r="C196" s="88" t="e">
        <v>#N/A</v>
      </c>
      <c r="D196" s="11" t="str">
        <v/>
      </c>
      <c r="E196" s="11" t="str">
        <v/>
      </c>
      <c r="F196" s="11" t="str">
        <v/>
      </c>
      <c r="G196" s="88" t="e">
        <v>#N/A</v>
      </c>
      <c r="H196" s="88" t="e">
        <v>#N/A</v>
      </c>
      <c r="I196" s="88" t="e">
        <v>#N/A</v>
      </c>
      <c r="J196" s="88" t="e">
        <v>#N/A</v>
      </c>
      <c r="K196" s="88" t="e">
        <v>#N/A</v>
      </c>
      <c r="L196" s="88" t="e">
        <v>#N/A</v>
      </c>
      <c r="M196" s="88" t="e">
        <v>#N/A</v>
      </c>
      <c r="N196" s="88" t="e">
        <v>#N/A</v>
      </c>
      <c r="O196" s="88" t="e">
        <v>#N/A</v>
      </c>
      <c r="P196" s="88" t="e">
        <v>#N/A</v>
      </c>
      <c r="Q196" s="88" t="e">
        <v>#N/A</v>
      </c>
      <c r="R196" s="88" t="e">
        <v>#N/A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 t="str">
        <f t="shared" si="38"/>
        <v/>
      </c>
      <c r="AR196" s="11" t="str">
        <f t="shared" si="39"/>
        <v/>
      </c>
      <c r="AS196" s="11" t="str">
        <f t="shared" si="40"/>
        <v/>
      </c>
      <c r="AT196" s="11" t="str">
        <f t="shared" si="41"/>
        <v/>
      </c>
      <c r="AU196" s="11" t="str">
        <f t="shared" si="42"/>
        <v/>
      </c>
      <c r="AV196" s="11" t="str">
        <f t="shared" si="43"/>
        <v/>
      </c>
      <c r="AW196" s="11" t="str">
        <f t="shared" si="44"/>
        <v/>
      </c>
      <c r="AX196" s="11" t="str">
        <f t="shared" si="45"/>
        <v/>
      </c>
      <c r="AY196" s="11" t="str">
        <f t="shared" si="46"/>
        <v/>
      </c>
      <c r="AZ196" s="11" t="str">
        <f t="shared" si="47"/>
        <v/>
      </c>
      <c r="BA196" s="11" t="str">
        <f t="shared" si="48"/>
        <v/>
      </c>
      <c r="BB196" s="11" t="str">
        <f t="shared" si="49"/>
        <v/>
      </c>
      <c r="BC196" s="11" t="str">
        <f t="shared" si="50"/>
        <v/>
      </c>
      <c r="BD196" s="11" t="str">
        <f t="shared" si="51"/>
        <v/>
      </c>
      <c r="BE196" s="11" t="str">
        <f t="shared" si="52"/>
        <v/>
      </c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</row>
    <row r="197" spans="1:259" s="86" customFormat="1" ht="11.85" customHeight="1">
      <c r="A197" s="11" t="str">
        <f t="shared" si="36"/>
        <v/>
      </c>
      <c r="B197" s="31">
        <f t="shared" si="37"/>
        <v>15.3</v>
      </c>
      <c r="C197" s="88" t="e">
        <v>#N/A</v>
      </c>
      <c r="D197" s="11" t="str">
        <v/>
      </c>
      <c r="E197" s="11" t="str">
        <v/>
      </c>
      <c r="F197" s="11" t="str">
        <v/>
      </c>
      <c r="G197" s="88" t="e">
        <v>#N/A</v>
      </c>
      <c r="H197" s="88" t="e">
        <v>#N/A</v>
      </c>
      <c r="I197" s="88" t="e">
        <v>#N/A</v>
      </c>
      <c r="J197" s="88" t="e">
        <v>#N/A</v>
      </c>
      <c r="K197" s="88" t="e">
        <v>#N/A</v>
      </c>
      <c r="L197" s="88" t="e">
        <v>#N/A</v>
      </c>
      <c r="M197" s="88" t="e">
        <v>#N/A</v>
      </c>
      <c r="N197" s="88" t="e">
        <v>#N/A</v>
      </c>
      <c r="O197" s="88" t="e">
        <v>#N/A</v>
      </c>
      <c r="P197" s="88" t="e">
        <v>#N/A</v>
      </c>
      <c r="Q197" s="88" t="e">
        <v>#N/A</v>
      </c>
      <c r="R197" s="88" t="e">
        <v>#N/A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 t="str">
        <f t="shared" si="38"/>
        <v/>
      </c>
      <c r="AR197" s="11" t="str">
        <f t="shared" si="39"/>
        <v/>
      </c>
      <c r="AS197" s="11" t="str">
        <f t="shared" si="40"/>
        <v/>
      </c>
      <c r="AT197" s="11" t="str">
        <f t="shared" si="41"/>
        <v/>
      </c>
      <c r="AU197" s="11" t="str">
        <f t="shared" si="42"/>
        <v/>
      </c>
      <c r="AV197" s="11" t="str">
        <f t="shared" si="43"/>
        <v/>
      </c>
      <c r="AW197" s="11" t="str">
        <f t="shared" si="44"/>
        <v/>
      </c>
      <c r="AX197" s="11" t="str">
        <f t="shared" si="45"/>
        <v/>
      </c>
      <c r="AY197" s="11" t="str">
        <f t="shared" si="46"/>
        <v/>
      </c>
      <c r="AZ197" s="11" t="str">
        <f t="shared" si="47"/>
        <v/>
      </c>
      <c r="BA197" s="11" t="str">
        <f t="shared" si="48"/>
        <v/>
      </c>
      <c r="BB197" s="11" t="str">
        <f t="shared" si="49"/>
        <v/>
      </c>
      <c r="BC197" s="11" t="str">
        <f t="shared" si="50"/>
        <v/>
      </c>
      <c r="BD197" s="11" t="str">
        <f t="shared" si="51"/>
        <v/>
      </c>
      <c r="BE197" s="11" t="str">
        <f t="shared" si="52"/>
        <v/>
      </c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</row>
    <row r="198" spans="1:259" s="86" customFormat="1" ht="11.85" customHeight="1">
      <c r="A198" s="11" t="str">
        <f t="shared" si="36"/>
        <v/>
      </c>
      <c r="B198" s="31">
        <f t="shared" si="37"/>
        <v>15.4</v>
      </c>
      <c r="C198" s="88" t="e">
        <v>#N/A</v>
      </c>
      <c r="D198" s="11" t="str">
        <v/>
      </c>
      <c r="E198" s="11" t="str">
        <v/>
      </c>
      <c r="F198" s="11" t="str">
        <v/>
      </c>
      <c r="G198" s="88" t="e">
        <v>#N/A</v>
      </c>
      <c r="H198" s="88" t="e">
        <v>#N/A</v>
      </c>
      <c r="I198" s="88" t="e">
        <v>#N/A</v>
      </c>
      <c r="J198" s="88" t="e">
        <v>#N/A</v>
      </c>
      <c r="K198" s="88" t="e">
        <v>#N/A</v>
      </c>
      <c r="L198" s="88" t="e">
        <v>#N/A</v>
      </c>
      <c r="M198" s="88" t="e">
        <v>#N/A</v>
      </c>
      <c r="N198" s="88" t="e">
        <v>#N/A</v>
      </c>
      <c r="O198" s="88" t="e">
        <v>#N/A</v>
      </c>
      <c r="P198" s="88" t="e">
        <v>#N/A</v>
      </c>
      <c r="Q198" s="88" t="e">
        <v>#N/A</v>
      </c>
      <c r="R198" s="88" t="e">
        <v>#N/A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 t="str">
        <f t="shared" si="38"/>
        <v/>
      </c>
      <c r="AR198" s="11" t="str">
        <f t="shared" si="39"/>
        <v/>
      </c>
      <c r="AS198" s="11" t="str">
        <f t="shared" si="40"/>
        <v/>
      </c>
      <c r="AT198" s="11" t="str">
        <f t="shared" si="41"/>
        <v/>
      </c>
      <c r="AU198" s="11" t="str">
        <f t="shared" si="42"/>
        <v/>
      </c>
      <c r="AV198" s="11" t="str">
        <f t="shared" si="43"/>
        <v/>
      </c>
      <c r="AW198" s="11" t="str">
        <f t="shared" si="44"/>
        <v/>
      </c>
      <c r="AX198" s="11" t="str">
        <f t="shared" si="45"/>
        <v/>
      </c>
      <c r="AY198" s="11" t="str">
        <f t="shared" si="46"/>
        <v/>
      </c>
      <c r="AZ198" s="11" t="str">
        <f t="shared" si="47"/>
        <v/>
      </c>
      <c r="BA198" s="11" t="str">
        <f t="shared" si="48"/>
        <v/>
      </c>
      <c r="BB198" s="11" t="str">
        <f t="shared" si="49"/>
        <v/>
      </c>
      <c r="BC198" s="11" t="str">
        <f t="shared" si="50"/>
        <v/>
      </c>
      <c r="BD198" s="11" t="str">
        <f t="shared" si="51"/>
        <v/>
      </c>
      <c r="BE198" s="11" t="str">
        <f t="shared" si="52"/>
        <v/>
      </c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</row>
    <row r="199" spans="1:259" s="86" customFormat="1" ht="11.85" customHeight="1">
      <c r="A199" s="11" t="str">
        <f t="shared" si="36"/>
        <v/>
      </c>
      <c r="B199" s="31">
        <f t="shared" si="37"/>
        <v>15.5</v>
      </c>
      <c r="C199" s="88" t="e">
        <v>#N/A</v>
      </c>
      <c r="D199" s="11" t="str">
        <v/>
      </c>
      <c r="E199" s="11" t="str">
        <v/>
      </c>
      <c r="F199" s="11" t="str">
        <v/>
      </c>
      <c r="G199" s="88" t="e">
        <v>#N/A</v>
      </c>
      <c r="H199" s="88" t="e">
        <v>#N/A</v>
      </c>
      <c r="I199" s="88" t="e">
        <v>#N/A</v>
      </c>
      <c r="J199" s="88" t="e">
        <v>#N/A</v>
      </c>
      <c r="K199" s="88" t="e">
        <v>#N/A</v>
      </c>
      <c r="L199" s="88" t="e">
        <v>#N/A</v>
      </c>
      <c r="M199" s="88" t="e">
        <v>#N/A</v>
      </c>
      <c r="N199" s="88" t="e">
        <v>#N/A</v>
      </c>
      <c r="O199" s="88" t="e">
        <v>#N/A</v>
      </c>
      <c r="P199" s="88" t="e">
        <v>#N/A</v>
      </c>
      <c r="Q199" s="88" t="e">
        <v>#N/A</v>
      </c>
      <c r="R199" s="88" t="e">
        <v>#N/A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 t="str">
        <f t="shared" si="38"/>
        <v/>
      </c>
      <c r="AR199" s="11" t="str">
        <f t="shared" si="39"/>
        <v/>
      </c>
      <c r="AS199" s="11" t="str">
        <f t="shared" si="40"/>
        <v/>
      </c>
      <c r="AT199" s="11" t="str">
        <f t="shared" si="41"/>
        <v/>
      </c>
      <c r="AU199" s="11" t="str">
        <f t="shared" si="42"/>
        <v/>
      </c>
      <c r="AV199" s="11" t="str">
        <f t="shared" si="43"/>
        <v/>
      </c>
      <c r="AW199" s="11" t="str">
        <f t="shared" si="44"/>
        <v/>
      </c>
      <c r="AX199" s="11" t="str">
        <f t="shared" si="45"/>
        <v/>
      </c>
      <c r="AY199" s="11" t="str">
        <f t="shared" si="46"/>
        <v/>
      </c>
      <c r="AZ199" s="11" t="str">
        <f t="shared" si="47"/>
        <v/>
      </c>
      <c r="BA199" s="11" t="str">
        <f t="shared" si="48"/>
        <v/>
      </c>
      <c r="BB199" s="11" t="str">
        <f t="shared" si="49"/>
        <v/>
      </c>
      <c r="BC199" s="11" t="str">
        <f t="shared" si="50"/>
        <v/>
      </c>
      <c r="BD199" s="11" t="str">
        <f t="shared" si="51"/>
        <v/>
      </c>
      <c r="BE199" s="11" t="str">
        <f t="shared" si="52"/>
        <v/>
      </c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</row>
    <row r="200" spans="1:259" s="86" customFormat="1" ht="11.85" customHeight="1">
      <c r="A200" s="11" t="str">
        <f t="shared" si="36"/>
        <v/>
      </c>
      <c r="B200" s="31">
        <f t="shared" si="37"/>
        <v>15.600000000000001</v>
      </c>
      <c r="C200" s="88" t="e">
        <v>#N/A</v>
      </c>
      <c r="D200" s="11" t="str">
        <v/>
      </c>
      <c r="E200" s="11" t="str">
        <v/>
      </c>
      <c r="F200" s="11" t="str">
        <v/>
      </c>
      <c r="G200" s="88" t="e">
        <v>#N/A</v>
      </c>
      <c r="H200" s="88" t="e">
        <v>#N/A</v>
      </c>
      <c r="I200" s="88" t="e">
        <v>#N/A</v>
      </c>
      <c r="J200" s="88" t="e">
        <v>#N/A</v>
      </c>
      <c r="K200" s="88" t="e">
        <v>#N/A</v>
      </c>
      <c r="L200" s="88" t="e">
        <v>#N/A</v>
      </c>
      <c r="M200" s="88" t="e">
        <v>#N/A</v>
      </c>
      <c r="N200" s="88" t="e">
        <v>#N/A</v>
      </c>
      <c r="O200" s="88" t="e">
        <v>#N/A</v>
      </c>
      <c r="P200" s="88" t="e">
        <v>#N/A</v>
      </c>
      <c r="Q200" s="88" t="e">
        <v>#N/A</v>
      </c>
      <c r="R200" s="88" t="e">
        <v>#N/A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 t="str">
        <f t="shared" si="38"/>
        <v/>
      </c>
      <c r="AR200" s="11" t="str">
        <f t="shared" si="39"/>
        <v/>
      </c>
      <c r="AS200" s="11" t="str">
        <f t="shared" si="40"/>
        <v/>
      </c>
      <c r="AT200" s="11" t="str">
        <f t="shared" si="41"/>
        <v/>
      </c>
      <c r="AU200" s="11" t="str">
        <f t="shared" si="42"/>
        <v/>
      </c>
      <c r="AV200" s="11" t="str">
        <f t="shared" si="43"/>
        <v/>
      </c>
      <c r="AW200" s="11" t="str">
        <f t="shared" si="44"/>
        <v/>
      </c>
      <c r="AX200" s="11" t="str">
        <f t="shared" si="45"/>
        <v/>
      </c>
      <c r="AY200" s="11" t="str">
        <f t="shared" si="46"/>
        <v/>
      </c>
      <c r="AZ200" s="11" t="str">
        <f t="shared" si="47"/>
        <v/>
      </c>
      <c r="BA200" s="11" t="str">
        <f t="shared" si="48"/>
        <v/>
      </c>
      <c r="BB200" s="11" t="str">
        <f t="shared" si="49"/>
        <v/>
      </c>
      <c r="BC200" s="11" t="str">
        <f t="shared" si="50"/>
        <v/>
      </c>
      <c r="BD200" s="11" t="str">
        <f t="shared" si="51"/>
        <v/>
      </c>
      <c r="BE200" s="11" t="str">
        <f t="shared" si="52"/>
        <v/>
      </c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</row>
    <row r="201" spans="1:259" s="86" customFormat="1" ht="11.85" customHeight="1">
      <c r="A201" s="11" t="str">
        <f t="shared" si="36"/>
        <v/>
      </c>
      <c r="B201" s="31">
        <f t="shared" si="37"/>
        <v>15.700000000000001</v>
      </c>
      <c r="C201" s="88" t="e">
        <v>#N/A</v>
      </c>
      <c r="D201" s="11" t="str">
        <v/>
      </c>
      <c r="E201" s="11" t="str">
        <v/>
      </c>
      <c r="F201" s="11" t="str">
        <v/>
      </c>
      <c r="G201" s="88" t="e">
        <v>#N/A</v>
      </c>
      <c r="H201" s="88" t="e">
        <v>#N/A</v>
      </c>
      <c r="I201" s="88" t="e">
        <v>#N/A</v>
      </c>
      <c r="J201" s="88" t="e">
        <v>#N/A</v>
      </c>
      <c r="K201" s="88" t="e">
        <v>#N/A</v>
      </c>
      <c r="L201" s="88" t="e">
        <v>#N/A</v>
      </c>
      <c r="M201" s="88" t="e">
        <v>#N/A</v>
      </c>
      <c r="N201" s="88" t="e">
        <v>#N/A</v>
      </c>
      <c r="O201" s="88" t="e">
        <v>#N/A</v>
      </c>
      <c r="P201" s="88" t="e">
        <v>#N/A</v>
      </c>
      <c r="Q201" s="88" t="e">
        <v>#N/A</v>
      </c>
      <c r="R201" s="88" t="e">
        <v>#N/A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 t="str">
        <f t="shared" si="38"/>
        <v/>
      </c>
      <c r="AR201" s="11" t="str">
        <f t="shared" si="39"/>
        <v/>
      </c>
      <c r="AS201" s="11" t="str">
        <f t="shared" si="40"/>
        <v/>
      </c>
      <c r="AT201" s="11" t="str">
        <f t="shared" si="41"/>
        <v/>
      </c>
      <c r="AU201" s="11" t="str">
        <f t="shared" si="42"/>
        <v/>
      </c>
      <c r="AV201" s="11" t="str">
        <f t="shared" si="43"/>
        <v/>
      </c>
      <c r="AW201" s="11" t="str">
        <f t="shared" si="44"/>
        <v/>
      </c>
      <c r="AX201" s="11" t="str">
        <f t="shared" si="45"/>
        <v/>
      </c>
      <c r="AY201" s="11" t="str">
        <f t="shared" si="46"/>
        <v/>
      </c>
      <c r="AZ201" s="11" t="str">
        <f t="shared" si="47"/>
        <v/>
      </c>
      <c r="BA201" s="11" t="str">
        <f t="shared" si="48"/>
        <v/>
      </c>
      <c r="BB201" s="11" t="str">
        <f t="shared" si="49"/>
        <v/>
      </c>
      <c r="BC201" s="11" t="str">
        <f t="shared" si="50"/>
        <v/>
      </c>
      <c r="BD201" s="11" t="str">
        <f t="shared" si="51"/>
        <v/>
      </c>
      <c r="BE201" s="11" t="str">
        <f t="shared" si="52"/>
        <v/>
      </c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</row>
    <row r="202" spans="1:259" s="86" customFormat="1" ht="11.85" customHeight="1">
      <c r="A202" s="11" t="str">
        <f t="shared" si="36"/>
        <v/>
      </c>
      <c r="B202" s="31">
        <f t="shared" si="37"/>
        <v>15.8</v>
      </c>
      <c r="C202" s="88" t="e">
        <v>#N/A</v>
      </c>
      <c r="D202" s="11" t="str">
        <v/>
      </c>
      <c r="E202" s="11" t="str">
        <v/>
      </c>
      <c r="F202" s="11" t="str">
        <v/>
      </c>
      <c r="G202" s="88" t="e">
        <v>#N/A</v>
      </c>
      <c r="H202" s="88" t="e">
        <v>#N/A</v>
      </c>
      <c r="I202" s="88" t="e">
        <v>#N/A</v>
      </c>
      <c r="J202" s="88" t="e">
        <v>#N/A</v>
      </c>
      <c r="K202" s="88" t="e">
        <v>#N/A</v>
      </c>
      <c r="L202" s="88" t="e">
        <v>#N/A</v>
      </c>
      <c r="M202" s="88" t="e">
        <v>#N/A</v>
      </c>
      <c r="N202" s="88" t="e">
        <v>#N/A</v>
      </c>
      <c r="O202" s="88" t="e">
        <v>#N/A</v>
      </c>
      <c r="P202" s="88" t="e">
        <v>#N/A</v>
      </c>
      <c r="Q202" s="88" t="e">
        <v>#N/A</v>
      </c>
      <c r="R202" s="88" t="e">
        <v>#N/A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 t="str">
        <f t="shared" si="38"/>
        <v/>
      </c>
      <c r="AR202" s="11" t="str">
        <f t="shared" si="39"/>
        <v/>
      </c>
      <c r="AS202" s="11" t="str">
        <f t="shared" si="40"/>
        <v/>
      </c>
      <c r="AT202" s="11" t="str">
        <f t="shared" si="41"/>
        <v/>
      </c>
      <c r="AU202" s="11" t="str">
        <f t="shared" si="42"/>
        <v/>
      </c>
      <c r="AV202" s="11" t="str">
        <f t="shared" si="43"/>
        <v/>
      </c>
      <c r="AW202" s="11" t="str">
        <f t="shared" si="44"/>
        <v/>
      </c>
      <c r="AX202" s="11" t="str">
        <f t="shared" si="45"/>
        <v/>
      </c>
      <c r="AY202" s="11" t="str">
        <f t="shared" si="46"/>
        <v/>
      </c>
      <c r="AZ202" s="11" t="str">
        <f t="shared" si="47"/>
        <v/>
      </c>
      <c r="BA202" s="11" t="str">
        <f t="shared" si="48"/>
        <v/>
      </c>
      <c r="BB202" s="11" t="str">
        <f t="shared" si="49"/>
        <v/>
      </c>
      <c r="BC202" s="11" t="str">
        <f t="shared" si="50"/>
        <v/>
      </c>
      <c r="BD202" s="11" t="str">
        <f t="shared" si="51"/>
        <v/>
      </c>
      <c r="BE202" s="11" t="str">
        <f t="shared" si="52"/>
        <v/>
      </c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</row>
    <row r="203" spans="1:259" s="86" customFormat="1" ht="11.85" customHeight="1">
      <c r="A203" s="11" t="str">
        <f t="shared" si="36"/>
        <v/>
      </c>
      <c r="B203" s="31">
        <f t="shared" si="37"/>
        <v>15.9</v>
      </c>
      <c r="C203" s="88" t="e">
        <v>#N/A</v>
      </c>
      <c r="D203" s="11" t="str">
        <v/>
      </c>
      <c r="E203" s="11" t="str">
        <v/>
      </c>
      <c r="F203" s="11" t="str">
        <v/>
      </c>
      <c r="G203" s="88" t="e">
        <v>#N/A</v>
      </c>
      <c r="H203" s="88" t="e">
        <v>#N/A</v>
      </c>
      <c r="I203" s="88" t="e">
        <v>#N/A</v>
      </c>
      <c r="J203" s="88" t="e">
        <v>#N/A</v>
      </c>
      <c r="K203" s="88" t="e">
        <v>#N/A</v>
      </c>
      <c r="L203" s="88" t="e">
        <v>#N/A</v>
      </c>
      <c r="M203" s="88" t="e">
        <v>#N/A</v>
      </c>
      <c r="N203" s="88" t="e">
        <v>#N/A</v>
      </c>
      <c r="O203" s="88" t="e">
        <v>#N/A</v>
      </c>
      <c r="P203" s="88" t="e">
        <v>#N/A</v>
      </c>
      <c r="Q203" s="88" t="e">
        <v>#N/A</v>
      </c>
      <c r="R203" s="88" t="e">
        <v>#N/A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 t="str">
        <f t="shared" si="38"/>
        <v/>
      </c>
      <c r="AR203" s="11" t="str">
        <f t="shared" si="39"/>
        <v/>
      </c>
      <c r="AS203" s="11" t="str">
        <f t="shared" si="40"/>
        <v/>
      </c>
      <c r="AT203" s="11" t="str">
        <f t="shared" si="41"/>
        <v/>
      </c>
      <c r="AU203" s="11" t="str">
        <f t="shared" si="42"/>
        <v/>
      </c>
      <c r="AV203" s="11" t="str">
        <f t="shared" si="43"/>
        <v/>
      </c>
      <c r="AW203" s="11" t="str">
        <f t="shared" si="44"/>
        <v/>
      </c>
      <c r="AX203" s="11" t="str">
        <f t="shared" si="45"/>
        <v/>
      </c>
      <c r="AY203" s="11" t="str">
        <f t="shared" si="46"/>
        <v/>
      </c>
      <c r="AZ203" s="11" t="str">
        <f t="shared" si="47"/>
        <v/>
      </c>
      <c r="BA203" s="11" t="str">
        <f t="shared" si="48"/>
        <v/>
      </c>
      <c r="BB203" s="11" t="str">
        <f t="shared" si="49"/>
        <v/>
      </c>
      <c r="BC203" s="11" t="str">
        <f t="shared" si="50"/>
        <v/>
      </c>
      <c r="BD203" s="11" t="str">
        <f t="shared" si="51"/>
        <v/>
      </c>
      <c r="BE203" s="11" t="str">
        <f t="shared" si="52"/>
        <v/>
      </c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</row>
    <row r="204" spans="1:259" s="86" customFormat="1" ht="11.85" customHeight="1">
      <c r="A204" s="11">
        <f t="shared" si="36"/>
        <v>16</v>
      </c>
      <c r="B204" s="31">
        <f t="shared" ref="B204:B235" si="53">IF(IF(OR($D$36,$D$35,$D$34),(ROW(A204)-ROW($A$44))*$E$29,"")&lt;=$E$30,IF(OR($D$36,$D$35,$D$34),(ROW(A204)-ROW($A$44))*$E$29,""),"")</f>
        <v>16</v>
      </c>
      <c r="C204" s="88" t="e">
        <v>#N/A</v>
      </c>
      <c r="D204" s="11" t="str">
        <v/>
      </c>
      <c r="E204" s="11" t="str">
        <v/>
      </c>
      <c r="F204" s="11" t="str">
        <v/>
      </c>
      <c r="G204" s="88" t="e">
        <v>#N/A</v>
      </c>
      <c r="H204" s="88" t="e">
        <v>#N/A</v>
      </c>
      <c r="I204" s="88" t="e">
        <v>#N/A</v>
      </c>
      <c r="J204" s="88" t="e">
        <v>#N/A</v>
      </c>
      <c r="K204" s="88" t="e">
        <v>#N/A</v>
      </c>
      <c r="L204" s="88" t="e">
        <v>#N/A</v>
      </c>
      <c r="M204" s="88" t="e">
        <v>#N/A</v>
      </c>
      <c r="N204" s="88" t="e">
        <v>#N/A</v>
      </c>
      <c r="O204" s="88" t="e">
        <v>#N/A</v>
      </c>
      <c r="P204" s="88" t="e">
        <v>#N/A</v>
      </c>
      <c r="Q204" s="88" t="e">
        <v>#N/A</v>
      </c>
      <c r="R204" s="88" t="e">
        <v>#N/A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>
        <f t="shared" si="38"/>
        <v>16</v>
      </c>
      <c r="AR204" s="11" t="str">
        <f t="shared" si="39"/>
        <v/>
      </c>
      <c r="AS204" s="11" t="str">
        <f t="shared" si="40"/>
        <v/>
      </c>
      <c r="AT204" s="11" t="str">
        <f t="shared" si="41"/>
        <v/>
      </c>
      <c r="AU204" s="11" t="str">
        <f t="shared" si="42"/>
        <v/>
      </c>
      <c r="AV204" s="11" t="str">
        <f t="shared" si="43"/>
        <v/>
      </c>
      <c r="AW204" s="11" t="str">
        <f t="shared" si="44"/>
        <v/>
      </c>
      <c r="AX204" s="11" t="str">
        <f t="shared" si="45"/>
        <v/>
      </c>
      <c r="AY204" s="11" t="str">
        <f t="shared" si="46"/>
        <v/>
      </c>
      <c r="AZ204" s="11" t="str">
        <f t="shared" si="47"/>
        <v/>
      </c>
      <c r="BA204" s="11" t="str">
        <f t="shared" si="48"/>
        <v/>
      </c>
      <c r="BB204" s="11" t="str">
        <f t="shared" si="49"/>
        <v/>
      </c>
      <c r="BC204" s="11" t="str">
        <f t="shared" si="50"/>
        <v/>
      </c>
      <c r="BD204" s="11" t="str">
        <f t="shared" si="51"/>
        <v/>
      </c>
      <c r="BE204" s="11" t="str">
        <f t="shared" si="52"/>
        <v/>
      </c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</row>
    <row r="205" spans="1:259" s="86" customFormat="1" ht="11.85" customHeight="1">
      <c r="A205" s="11" t="str">
        <f t="shared" si="36"/>
        <v/>
      </c>
      <c r="B205" s="31">
        <f t="shared" si="53"/>
        <v>16.100000000000001</v>
      </c>
      <c r="C205" s="88" t="e">
        <v>#N/A</v>
      </c>
      <c r="D205" s="11" t="str">
        <v/>
      </c>
      <c r="E205" s="11" t="str">
        <v/>
      </c>
      <c r="F205" s="11" t="str">
        <v/>
      </c>
      <c r="G205" s="88" t="e">
        <v>#N/A</v>
      </c>
      <c r="H205" s="88" t="e">
        <v>#N/A</v>
      </c>
      <c r="I205" s="88" t="e">
        <v>#N/A</v>
      </c>
      <c r="J205" s="88" t="e">
        <v>#N/A</v>
      </c>
      <c r="K205" s="88" t="e">
        <v>#N/A</v>
      </c>
      <c r="L205" s="88" t="e">
        <v>#N/A</v>
      </c>
      <c r="M205" s="88" t="e">
        <v>#N/A</v>
      </c>
      <c r="N205" s="88" t="e">
        <v>#N/A</v>
      </c>
      <c r="O205" s="88" t="e">
        <v>#N/A</v>
      </c>
      <c r="P205" s="88" t="e">
        <v>#N/A</v>
      </c>
      <c r="Q205" s="88" t="e">
        <v>#N/A</v>
      </c>
      <c r="R205" s="88" t="e">
        <v>#N/A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 t="str">
        <f t="shared" si="38"/>
        <v/>
      </c>
      <c r="AR205" s="11" t="str">
        <f t="shared" si="39"/>
        <v/>
      </c>
      <c r="AS205" s="11" t="str">
        <f t="shared" si="40"/>
        <v/>
      </c>
      <c r="AT205" s="11" t="str">
        <f t="shared" si="41"/>
        <v/>
      </c>
      <c r="AU205" s="11" t="str">
        <f t="shared" si="42"/>
        <v/>
      </c>
      <c r="AV205" s="11" t="str">
        <f t="shared" si="43"/>
        <v/>
      </c>
      <c r="AW205" s="11" t="str">
        <f t="shared" si="44"/>
        <v/>
      </c>
      <c r="AX205" s="11" t="str">
        <f t="shared" si="45"/>
        <v/>
      </c>
      <c r="AY205" s="11" t="str">
        <f t="shared" si="46"/>
        <v/>
      </c>
      <c r="AZ205" s="11" t="str">
        <f t="shared" si="47"/>
        <v/>
      </c>
      <c r="BA205" s="11" t="str">
        <f t="shared" si="48"/>
        <v/>
      </c>
      <c r="BB205" s="11" t="str">
        <f t="shared" si="49"/>
        <v/>
      </c>
      <c r="BC205" s="11" t="str">
        <f t="shared" si="50"/>
        <v/>
      </c>
      <c r="BD205" s="11" t="str">
        <f t="shared" si="51"/>
        <v/>
      </c>
      <c r="BE205" s="11" t="str">
        <f t="shared" si="52"/>
        <v/>
      </c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</row>
    <row r="206" spans="1:259" s="86" customFormat="1" ht="11.85" customHeight="1">
      <c r="A206" s="11" t="str">
        <f t="shared" si="36"/>
        <v/>
      </c>
      <c r="B206" s="31">
        <f t="shared" si="53"/>
        <v>16.2</v>
      </c>
      <c r="C206" s="88" t="e">
        <v>#N/A</v>
      </c>
      <c r="D206" s="11" t="str">
        <v/>
      </c>
      <c r="E206" s="11" t="str">
        <v/>
      </c>
      <c r="F206" s="11" t="str">
        <v/>
      </c>
      <c r="G206" s="88" t="e">
        <v>#N/A</v>
      </c>
      <c r="H206" s="88" t="e">
        <v>#N/A</v>
      </c>
      <c r="I206" s="88" t="e">
        <v>#N/A</v>
      </c>
      <c r="J206" s="88" t="e">
        <v>#N/A</v>
      </c>
      <c r="K206" s="88" t="e">
        <v>#N/A</v>
      </c>
      <c r="L206" s="88" t="e">
        <v>#N/A</v>
      </c>
      <c r="M206" s="88" t="e">
        <v>#N/A</v>
      </c>
      <c r="N206" s="88" t="e">
        <v>#N/A</v>
      </c>
      <c r="O206" s="88" t="e">
        <v>#N/A</v>
      </c>
      <c r="P206" s="88" t="e">
        <v>#N/A</v>
      </c>
      <c r="Q206" s="88" t="e">
        <v>#N/A</v>
      </c>
      <c r="R206" s="88" t="e">
        <v>#N/A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 t="str">
        <f t="shared" si="38"/>
        <v/>
      </c>
      <c r="AR206" s="11" t="str">
        <f t="shared" si="39"/>
        <v/>
      </c>
      <c r="AS206" s="11" t="str">
        <f t="shared" si="40"/>
        <v/>
      </c>
      <c r="AT206" s="11" t="str">
        <f t="shared" si="41"/>
        <v/>
      </c>
      <c r="AU206" s="11" t="str">
        <f t="shared" si="42"/>
        <v/>
      </c>
      <c r="AV206" s="11" t="str">
        <f t="shared" si="43"/>
        <v/>
      </c>
      <c r="AW206" s="11" t="str">
        <f t="shared" si="44"/>
        <v/>
      </c>
      <c r="AX206" s="11" t="str">
        <f t="shared" si="45"/>
        <v/>
      </c>
      <c r="AY206" s="11" t="str">
        <f t="shared" si="46"/>
        <v/>
      </c>
      <c r="AZ206" s="11" t="str">
        <f t="shared" si="47"/>
        <v/>
      </c>
      <c r="BA206" s="11" t="str">
        <f t="shared" si="48"/>
        <v/>
      </c>
      <c r="BB206" s="11" t="str">
        <f t="shared" si="49"/>
        <v/>
      </c>
      <c r="BC206" s="11" t="str">
        <f t="shared" si="50"/>
        <v/>
      </c>
      <c r="BD206" s="11" t="str">
        <f t="shared" si="51"/>
        <v/>
      </c>
      <c r="BE206" s="11" t="str">
        <f t="shared" si="52"/>
        <v/>
      </c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</row>
    <row r="207" spans="1:259" s="86" customFormat="1" ht="11.85" customHeight="1">
      <c r="A207" s="11" t="str">
        <f t="shared" si="36"/>
        <v/>
      </c>
      <c r="B207" s="31">
        <f t="shared" si="53"/>
        <v>16.3</v>
      </c>
      <c r="C207" s="88" t="e">
        <v>#N/A</v>
      </c>
      <c r="D207" s="11" t="str">
        <v/>
      </c>
      <c r="E207" s="11" t="str">
        <v/>
      </c>
      <c r="F207" s="11" t="str">
        <v/>
      </c>
      <c r="G207" s="88" t="e">
        <v>#N/A</v>
      </c>
      <c r="H207" s="88" t="e">
        <v>#N/A</v>
      </c>
      <c r="I207" s="88" t="e">
        <v>#N/A</v>
      </c>
      <c r="J207" s="88" t="e">
        <v>#N/A</v>
      </c>
      <c r="K207" s="88" t="e">
        <v>#N/A</v>
      </c>
      <c r="L207" s="88" t="e">
        <v>#N/A</v>
      </c>
      <c r="M207" s="88" t="e">
        <v>#N/A</v>
      </c>
      <c r="N207" s="88" t="e">
        <v>#N/A</v>
      </c>
      <c r="O207" s="88" t="e">
        <v>#N/A</v>
      </c>
      <c r="P207" s="88" t="e">
        <v>#N/A</v>
      </c>
      <c r="Q207" s="88" t="e">
        <v>#N/A</v>
      </c>
      <c r="R207" s="88" t="e">
        <v>#N/A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 t="str">
        <f t="shared" si="38"/>
        <v/>
      </c>
      <c r="AR207" s="11" t="str">
        <f t="shared" si="39"/>
        <v/>
      </c>
      <c r="AS207" s="11" t="str">
        <f t="shared" si="40"/>
        <v/>
      </c>
      <c r="AT207" s="11" t="str">
        <f t="shared" si="41"/>
        <v/>
      </c>
      <c r="AU207" s="11" t="str">
        <f t="shared" si="42"/>
        <v/>
      </c>
      <c r="AV207" s="11" t="str">
        <f t="shared" si="43"/>
        <v/>
      </c>
      <c r="AW207" s="11" t="str">
        <f t="shared" si="44"/>
        <v/>
      </c>
      <c r="AX207" s="11" t="str">
        <f t="shared" si="45"/>
        <v/>
      </c>
      <c r="AY207" s="11" t="str">
        <f t="shared" si="46"/>
        <v/>
      </c>
      <c r="AZ207" s="11" t="str">
        <f t="shared" si="47"/>
        <v/>
      </c>
      <c r="BA207" s="11" t="str">
        <f t="shared" si="48"/>
        <v/>
      </c>
      <c r="BB207" s="11" t="str">
        <f t="shared" si="49"/>
        <v/>
      </c>
      <c r="BC207" s="11" t="str">
        <f t="shared" si="50"/>
        <v/>
      </c>
      <c r="BD207" s="11" t="str">
        <f t="shared" si="51"/>
        <v/>
      </c>
      <c r="BE207" s="11" t="str">
        <f t="shared" si="52"/>
        <v/>
      </c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</row>
    <row r="208" spans="1:259" s="86" customFormat="1" ht="11.85" customHeight="1">
      <c r="A208" s="11" t="str">
        <f t="shared" si="36"/>
        <v/>
      </c>
      <c r="B208" s="31">
        <f t="shared" si="53"/>
        <v>16.400000000000002</v>
      </c>
      <c r="C208" s="88" t="e">
        <v>#N/A</v>
      </c>
      <c r="D208" s="11" t="str">
        <v/>
      </c>
      <c r="E208" s="11" t="str">
        <v/>
      </c>
      <c r="F208" s="11" t="str">
        <v/>
      </c>
      <c r="G208" s="88" t="e">
        <v>#N/A</v>
      </c>
      <c r="H208" s="88" t="e">
        <v>#N/A</v>
      </c>
      <c r="I208" s="88" t="e">
        <v>#N/A</v>
      </c>
      <c r="J208" s="88" t="e">
        <v>#N/A</v>
      </c>
      <c r="K208" s="88" t="e">
        <v>#N/A</v>
      </c>
      <c r="L208" s="88" t="e">
        <v>#N/A</v>
      </c>
      <c r="M208" s="88" t="e">
        <v>#N/A</v>
      </c>
      <c r="N208" s="88" t="e">
        <v>#N/A</v>
      </c>
      <c r="O208" s="88" t="e">
        <v>#N/A</v>
      </c>
      <c r="P208" s="88" t="e">
        <v>#N/A</v>
      </c>
      <c r="Q208" s="88" t="e">
        <v>#N/A</v>
      </c>
      <c r="R208" s="88" t="e">
        <v>#N/A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 t="str">
        <f t="shared" si="38"/>
        <v/>
      </c>
      <c r="AR208" s="11" t="str">
        <f t="shared" si="39"/>
        <v/>
      </c>
      <c r="AS208" s="11" t="str">
        <f t="shared" si="40"/>
        <v/>
      </c>
      <c r="AT208" s="11" t="str">
        <f t="shared" si="41"/>
        <v/>
      </c>
      <c r="AU208" s="11" t="str">
        <f t="shared" si="42"/>
        <v/>
      </c>
      <c r="AV208" s="11" t="str">
        <f t="shared" si="43"/>
        <v/>
      </c>
      <c r="AW208" s="11" t="str">
        <f t="shared" si="44"/>
        <v/>
      </c>
      <c r="AX208" s="11" t="str">
        <f t="shared" si="45"/>
        <v/>
      </c>
      <c r="AY208" s="11" t="str">
        <f t="shared" si="46"/>
        <v/>
      </c>
      <c r="AZ208" s="11" t="str">
        <f t="shared" si="47"/>
        <v/>
      </c>
      <c r="BA208" s="11" t="str">
        <f t="shared" si="48"/>
        <v/>
      </c>
      <c r="BB208" s="11" t="str">
        <f t="shared" si="49"/>
        <v/>
      </c>
      <c r="BC208" s="11" t="str">
        <f t="shared" si="50"/>
        <v/>
      </c>
      <c r="BD208" s="11" t="str">
        <f t="shared" si="51"/>
        <v/>
      </c>
      <c r="BE208" s="11" t="str">
        <f t="shared" si="52"/>
        <v/>
      </c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</row>
    <row r="209" spans="1:259" s="86" customFormat="1" ht="11.85" customHeight="1">
      <c r="A209" s="11" t="str">
        <f t="shared" si="36"/>
        <v/>
      </c>
      <c r="B209" s="31">
        <f t="shared" si="53"/>
        <v>16.5</v>
      </c>
      <c r="C209" s="88" t="e">
        <v>#N/A</v>
      </c>
      <c r="D209" s="11" t="str">
        <v/>
      </c>
      <c r="E209" s="11" t="str">
        <v/>
      </c>
      <c r="F209" s="11" t="str">
        <v/>
      </c>
      <c r="G209" s="88" t="e">
        <v>#N/A</v>
      </c>
      <c r="H209" s="88" t="e">
        <v>#N/A</v>
      </c>
      <c r="I209" s="88" t="e">
        <v>#N/A</v>
      </c>
      <c r="J209" s="88" t="e">
        <v>#N/A</v>
      </c>
      <c r="K209" s="88" t="e">
        <v>#N/A</v>
      </c>
      <c r="L209" s="88" t="e">
        <v>#N/A</v>
      </c>
      <c r="M209" s="88" t="e">
        <v>#N/A</v>
      </c>
      <c r="N209" s="88" t="e">
        <v>#N/A</v>
      </c>
      <c r="O209" s="88" t="e">
        <v>#N/A</v>
      </c>
      <c r="P209" s="88" t="e">
        <v>#N/A</v>
      </c>
      <c r="Q209" s="88" t="e">
        <v>#N/A</v>
      </c>
      <c r="R209" s="88" t="e">
        <v>#N/A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 t="str">
        <f t="shared" si="38"/>
        <v/>
      </c>
      <c r="AR209" s="11" t="str">
        <f t="shared" si="39"/>
        <v/>
      </c>
      <c r="AS209" s="11" t="str">
        <f t="shared" si="40"/>
        <v/>
      </c>
      <c r="AT209" s="11" t="str">
        <f t="shared" si="41"/>
        <v/>
      </c>
      <c r="AU209" s="11" t="str">
        <f t="shared" si="42"/>
        <v/>
      </c>
      <c r="AV209" s="11" t="str">
        <f t="shared" si="43"/>
        <v/>
      </c>
      <c r="AW209" s="11" t="str">
        <f t="shared" si="44"/>
        <v/>
      </c>
      <c r="AX209" s="11" t="str">
        <f t="shared" si="45"/>
        <v/>
      </c>
      <c r="AY209" s="11" t="str">
        <f t="shared" si="46"/>
        <v/>
      </c>
      <c r="AZ209" s="11" t="str">
        <f t="shared" si="47"/>
        <v/>
      </c>
      <c r="BA209" s="11" t="str">
        <f t="shared" si="48"/>
        <v/>
      </c>
      <c r="BB209" s="11" t="str">
        <f t="shared" si="49"/>
        <v/>
      </c>
      <c r="BC209" s="11" t="str">
        <f t="shared" si="50"/>
        <v/>
      </c>
      <c r="BD209" s="11" t="str">
        <f t="shared" si="51"/>
        <v/>
      </c>
      <c r="BE209" s="11" t="str">
        <f t="shared" si="52"/>
        <v/>
      </c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</row>
    <row r="210" spans="1:259" s="86" customFormat="1" ht="11.85" customHeight="1">
      <c r="A210" s="11" t="str">
        <f t="shared" si="36"/>
        <v/>
      </c>
      <c r="B210" s="31">
        <f t="shared" si="53"/>
        <v>16.600000000000001</v>
      </c>
      <c r="C210" s="88" t="e">
        <v>#N/A</v>
      </c>
      <c r="D210" s="11" t="str">
        <v/>
      </c>
      <c r="E210" s="11" t="str">
        <v/>
      </c>
      <c r="F210" s="11" t="str">
        <v/>
      </c>
      <c r="G210" s="88" t="e">
        <v>#N/A</v>
      </c>
      <c r="H210" s="88" t="e">
        <v>#N/A</v>
      </c>
      <c r="I210" s="88" t="e">
        <v>#N/A</v>
      </c>
      <c r="J210" s="88" t="e">
        <v>#N/A</v>
      </c>
      <c r="K210" s="88" t="e">
        <v>#N/A</v>
      </c>
      <c r="L210" s="88" t="e">
        <v>#N/A</v>
      </c>
      <c r="M210" s="88" t="e">
        <v>#N/A</v>
      </c>
      <c r="N210" s="88" t="e">
        <v>#N/A</v>
      </c>
      <c r="O210" s="88" t="e">
        <v>#N/A</v>
      </c>
      <c r="P210" s="88" t="e">
        <v>#N/A</v>
      </c>
      <c r="Q210" s="88" t="e">
        <v>#N/A</v>
      </c>
      <c r="R210" s="88" t="e">
        <v>#N/A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 t="str">
        <f t="shared" si="38"/>
        <v/>
      </c>
      <c r="AR210" s="11" t="str">
        <f t="shared" si="39"/>
        <v/>
      </c>
      <c r="AS210" s="11" t="str">
        <f t="shared" si="40"/>
        <v/>
      </c>
      <c r="AT210" s="11" t="str">
        <f t="shared" si="41"/>
        <v/>
      </c>
      <c r="AU210" s="11" t="str">
        <f t="shared" si="42"/>
        <v/>
      </c>
      <c r="AV210" s="11" t="str">
        <f t="shared" si="43"/>
        <v/>
      </c>
      <c r="AW210" s="11" t="str">
        <f t="shared" si="44"/>
        <v/>
      </c>
      <c r="AX210" s="11" t="str">
        <f t="shared" si="45"/>
        <v/>
      </c>
      <c r="AY210" s="11" t="str">
        <f t="shared" si="46"/>
        <v/>
      </c>
      <c r="AZ210" s="11" t="str">
        <f t="shared" si="47"/>
        <v/>
      </c>
      <c r="BA210" s="11" t="str">
        <f t="shared" si="48"/>
        <v/>
      </c>
      <c r="BB210" s="11" t="str">
        <f t="shared" si="49"/>
        <v/>
      </c>
      <c r="BC210" s="11" t="str">
        <f t="shared" si="50"/>
        <v/>
      </c>
      <c r="BD210" s="11" t="str">
        <f t="shared" si="51"/>
        <v/>
      </c>
      <c r="BE210" s="11" t="str">
        <f t="shared" si="52"/>
        <v/>
      </c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</row>
    <row r="211" spans="1:259" s="86" customFormat="1" ht="11.85" customHeight="1">
      <c r="A211" s="11" t="str">
        <f t="shared" si="36"/>
        <v/>
      </c>
      <c r="B211" s="31">
        <f t="shared" si="53"/>
        <v>16.7</v>
      </c>
      <c r="C211" s="88" t="e">
        <v>#N/A</v>
      </c>
      <c r="D211" s="11" t="str">
        <v/>
      </c>
      <c r="E211" s="11" t="str">
        <v/>
      </c>
      <c r="F211" s="11" t="str">
        <v/>
      </c>
      <c r="G211" s="88" t="e">
        <v>#N/A</v>
      </c>
      <c r="H211" s="88" t="e">
        <v>#N/A</v>
      </c>
      <c r="I211" s="88" t="e">
        <v>#N/A</v>
      </c>
      <c r="J211" s="88" t="e">
        <v>#N/A</v>
      </c>
      <c r="K211" s="88" t="e">
        <v>#N/A</v>
      </c>
      <c r="L211" s="88" t="e">
        <v>#N/A</v>
      </c>
      <c r="M211" s="88" t="e">
        <v>#N/A</v>
      </c>
      <c r="N211" s="88" t="e">
        <v>#N/A</v>
      </c>
      <c r="O211" s="88" t="e">
        <v>#N/A</v>
      </c>
      <c r="P211" s="88" t="e">
        <v>#N/A</v>
      </c>
      <c r="Q211" s="88" t="e">
        <v>#N/A</v>
      </c>
      <c r="R211" s="88" t="e">
        <v>#N/A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 t="str">
        <f t="shared" si="38"/>
        <v/>
      </c>
      <c r="AR211" s="11" t="str">
        <f t="shared" si="39"/>
        <v/>
      </c>
      <c r="AS211" s="11" t="str">
        <f t="shared" si="40"/>
        <v/>
      </c>
      <c r="AT211" s="11" t="str">
        <f t="shared" si="41"/>
        <v/>
      </c>
      <c r="AU211" s="11" t="str">
        <f t="shared" si="42"/>
        <v/>
      </c>
      <c r="AV211" s="11" t="str">
        <f t="shared" si="43"/>
        <v/>
      </c>
      <c r="AW211" s="11" t="str">
        <f t="shared" si="44"/>
        <v/>
      </c>
      <c r="AX211" s="11" t="str">
        <f t="shared" si="45"/>
        <v/>
      </c>
      <c r="AY211" s="11" t="str">
        <f t="shared" si="46"/>
        <v/>
      </c>
      <c r="AZ211" s="11" t="str">
        <f t="shared" si="47"/>
        <v/>
      </c>
      <c r="BA211" s="11" t="str">
        <f t="shared" si="48"/>
        <v/>
      </c>
      <c r="BB211" s="11" t="str">
        <f t="shared" si="49"/>
        <v/>
      </c>
      <c r="BC211" s="11" t="str">
        <f t="shared" si="50"/>
        <v/>
      </c>
      <c r="BD211" s="11" t="str">
        <f t="shared" si="51"/>
        <v/>
      </c>
      <c r="BE211" s="11" t="str">
        <f t="shared" si="52"/>
        <v/>
      </c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</row>
    <row r="212" spans="1:259" s="86" customFormat="1" ht="11.85" customHeight="1">
      <c r="A212" s="11" t="str">
        <f t="shared" si="36"/>
        <v/>
      </c>
      <c r="B212" s="31">
        <f t="shared" si="53"/>
        <v>16.8</v>
      </c>
      <c r="C212" s="88" t="e">
        <v>#N/A</v>
      </c>
      <c r="D212" s="11" t="str">
        <v/>
      </c>
      <c r="E212" s="11" t="str">
        <v/>
      </c>
      <c r="F212" s="11" t="str">
        <v/>
      </c>
      <c r="G212" s="88" t="e">
        <v>#N/A</v>
      </c>
      <c r="H212" s="88" t="e">
        <v>#N/A</v>
      </c>
      <c r="I212" s="88" t="e">
        <v>#N/A</v>
      </c>
      <c r="J212" s="88" t="e">
        <v>#N/A</v>
      </c>
      <c r="K212" s="88" t="e">
        <v>#N/A</v>
      </c>
      <c r="L212" s="88" t="e">
        <v>#N/A</v>
      </c>
      <c r="M212" s="88" t="e">
        <v>#N/A</v>
      </c>
      <c r="N212" s="88" t="e">
        <v>#N/A</v>
      </c>
      <c r="O212" s="88" t="e">
        <v>#N/A</v>
      </c>
      <c r="P212" s="88" t="e">
        <v>#N/A</v>
      </c>
      <c r="Q212" s="88" t="e">
        <v>#N/A</v>
      </c>
      <c r="R212" s="88" t="e">
        <v>#N/A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 t="str">
        <f t="shared" si="38"/>
        <v/>
      </c>
      <c r="AR212" s="11" t="str">
        <f t="shared" si="39"/>
        <v/>
      </c>
      <c r="AS212" s="11" t="str">
        <f t="shared" si="40"/>
        <v/>
      </c>
      <c r="AT212" s="11" t="str">
        <f t="shared" si="41"/>
        <v/>
      </c>
      <c r="AU212" s="11" t="str">
        <f t="shared" si="42"/>
        <v/>
      </c>
      <c r="AV212" s="11" t="str">
        <f t="shared" si="43"/>
        <v/>
      </c>
      <c r="AW212" s="11" t="str">
        <f t="shared" si="44"/>
        <v/>
      </c>
      <c r="AX212" s="11" t="str">
        <f t="shared" si="45"/>
        <v/>
      </c>
      <c r="AY212" s="11" t="str">
        <f t="shared" si="46"/>
        <v/>
      </c>
      <c r="AZ212" s="11" t="str">
        <f t="shared" si="47"/>
        <v/>
      </c>
      <c r="BA212" s="11" t="str">
        <f t="shared" si="48"/>
        <v/>
      </c>
      <c r="BB212" s="11" t="str">
        <f t="shared" si="49"/>
        <v/>
      </c>
      <c r="BC212" s="11" t="str">
        <f t="shared" si="50"/>
        <v/>
      </c>
      <c r="BD212" s="11" t="str">
        <f t="shared" si="51"/>
        <v/>
      </c>
      <c r="BE212" s="11" t="str">
        <f t="shared" si="52"/>
        <v/>
      </c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</row>
    <row r="213" spans="1:259" s="86" customFormat="1" ht="11.85" customHeight="1">
      <c r="A213" s="11" t="str">
        <f t="shared" si="36"/>
        <v/>
      </c>
      <c r="B213" s="31">
        <f t="shared" si="53"/>
        <v>16.900000000000002</v>
      </c>
      <c r="C213" s="88" t="e">
        <v>#N/A</v>
      </c>
      <c r="D213" s="11" t="str">
        <v/>
      </c>
      <c r="E213" s="11" t="str">
        <v/>
      </c>
      <c r="F213" s="11" t="str">
        <v/>
      </c>
      <c r="G213" s="88" t="e">
        <v>#N/A</v>
      </c>
      <c r="H213" s="88" t="e">
        <v>#N/A</v>
      </c>
      <c r="I213" s="88" t="e">
        <v>#N/A</v>
      </c>
      <c r="J213" s="88" t="e">
        <v>#N/A</v>
      </c>
      <c r="K213" s="88" t="e">
        <v>#N/A</v>
      </c>
      <c r="L213" s="88" t="e">
        <v>#N/A</v>
      </c>
      <c r="M213" s="88" t="e">
        <v>#N/A</v>
      </c>
      <c r="N213" s="88" t="e">
        <v>#N/A</v>
      </c>
      <c r="O213" s="88" t="e">
        <v>#N/A</v>
      </c>
      <c r="P213" s="88" t="e">
        <v>#N/A</v>
      </c>
      <c r="Q213" s="88" t="e">
        <v>#N/A</v>
      </c>
      <c r="R213" s="88" t="e">
        <v>#N/A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 t="str">
        <f t="shared" si="38"/>
        <v/>
      </c>
      <c r="AR213" s="11" t="str">
        <f t="shared" si="39"/>
        <v/>
      </c>
      <c r="AS213" s="11" t="str">
        <f t="shared" si="40"/>
        <v/>
      </c>
      <c r="AT213" s="11" t="str">
        <f t="shared" si="41"/>
        <v/>
      </c>
      <c r="AU213" s="11" t="str">
        <f t="shared" si="42"/>
        <v/>
      </c>
      <c r="AV213" s="11" t="str">
        <f t="shared" si="43"/>
        <v/>
      </c>
      <c r="AW213" s="11" t="str">
        <f t="shared" si="44"/>
        <v/>
      </c>
      <c r="AX213" s="11" t="str">
        <f t="shared" si="45"/>
        <v/>
      </c>
      <c r="AY213" s="11" t="str">
        <f t="shared" si="46"/>
        <v/>
      </c>
      <c r="AZ213" s="11" t="str">
        <f t="shared" si="47"/>
        <v/>
      </c>
      <c r="BA213" s="11" t="str">
        <f t="shared" si="48"/>
        <v/>
      </c>
      <c r="BB213" s="11" t="str">
        <f t="shared" si="49"/>
        <v/>
      </c>
      <c r="BC213" s="11" t="str">
        <f t="shared" si="50"/>
        <v/>
      </c>
      <c r="BD213" s="11" t="str">
        <f t="shared" si="51"/>
        <v/>
      </c>
      <c r="BE213" s="11" t="str">
        <f t="shared" si="52"/>
        <v/>
      </c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</row>
    <row r="214" spans="1:259" s="86" customFormat="1" ht="11.85" customHeight="1">
      <c r="A214" s="11" t="str">
        <f t="shared" si="36"/>
        <v/>
      </c>
      <c r="B214" s="31">
        <f t="shared" si="53"/>
        <v>17</v>
      </c>
      <c r="C214" s="88" t="e">
        <v>#N/A</v>
      </c>
      <c r="D214" s="11" t="str">
        <v/>
      </c>
      <c r="E214" s="11" t="str">
        <v/>
      </c>
      <c r="F214" s="11" t="str">
        <v/>
      </c>
      <c r="G214" s="88" t="e">
        <v>#N/A</v>
      </c>
      <c r="H214" s="88" t="e">
        <v>#N/A</v>
      </c>
      <c r="I214" s="88" t="e">
        <v>#N/A</v>
      </c>
      <c r="J214" s="88" t="e">
        <v>#N/A</v>
      </c>
      <c r="K214" s="88" t="e">
        <v>#N/A</v>
      </c>
      <c r="L214" s="88" t="e">
        <v>#N/A</v>
      </c>
      <c r="M214" s="88" t="e">
        <v>#N/A</v>
      </c>
      <c r="N214" s="88" t="e">
        <v>#N/A</v>
      </c>
      <c r="O214" s="88" t="e">
        <v>#N/A</v>
      </c>
      <c r="P214" s="88" t="e">
        <v>#N/A</v>
      </c>
      <c r="Q214" s="88" t="e">
        <v>#N/A</v>
      </c>
      <c r="R214" s="88" t="e">
        <v>#N/A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 t="str">
        <f t="shared" si="38"/>
        <v/>
      </c>
      <c r="AR214" s="11" t="str">
        <f t="shared" si="39"/>
        <v/>
      </c>
      <c r="AS214" s="11" t="str">
        <f t="shared" si="40"/>
        <v/>
      </c>
      <c r="AT214" s="11" t="str">
        <f t="shared" si="41"/>
        <v/>
      </c>
      <c r="AU214" s="11" t="str">
        <f t="shared" si="42"/>
        <v/>
      </c>
      <c r="AV214" s="11" t="str">
        <f t="shared" si="43"/>
        <v/>
      </c>
      <c r="AW214" s="11" t="str">
        <f t="shared" si="44"/>
        <v/>
      </c>
      <c r="AX214" s="11" t="str">
        <f t="shared" si="45"/>
        <v/>
      </c>
      <c r="AY214" s="11" t="str">
        <f t="shared" si="46"/>
        <v/>
      </c>
      <c r="AZ214" s="11" t="str">
        <f t="shared" si="47"/>
        <v/>
      </c>
      <c r="BA214" s="11" t="str">
        <f t="shared" si="48"/>
        <v/>
      </c>
      <c r="BB214" s="11" t="str">
        <f t="shared" si="49"/>
        <v/>
      </c>
      <c r="BC214" s="11" t="str">
        <f t="shared" si="50"/>
        <v/>
      </c>
      <c r="BD214" s="11" t="str">
        <f t="shared" si="51"/>
        <v/>
      </c>
      <c r="BE214" s="11" t="str">
        <f t="shared" si="52"/>
        <v/>
      </c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</row>
    <row r="215" spans="1:259" s="86" customFormat="1" ht="11.85" customHeight="1">
      <c r="A215" s="11" t="str">
        <f t="shared" si="36"/>
        <v/>
      </c>
      <c r="B215" s="31">
        <f t="shared" si="53"/>
        <v>17.100000000000001</v>
      </c>
      <c r="C215" s="88" t="e">
        <v>#N/A</v>
      </c>
      <c r="D215" s="11" t="str">
        <v/>
      </c>
      <c r="E215" s="11" t="str">
        <v/>
      </c>
      <c r="F215" s="11" t="str">
        <v/>
      </c>
      <c r="G215" s="88" t="e">
        <v>#N/A</v>
      </c>
      <c r="H215" s="88" t="e">
        <v>#N/A</v>
      </c>
      <c r="I215" s="88" t="e">
        <v>#N/A</v>
      </c>
      <c r="J215" s="88" t="e">
        <v>#N/A</v>
      </c>
      <c r="K215" s="88" t="e">
        <v>#N/A</v>
      </c>
      <c r="L215" s="88" t="e">
        <v>#N/A</v>
      </c>
      <c r="M215" s="88" t="e">
        <v>#N/A</v>
      </c>
      <c r="N215" s="88" t="e">
        <v>#N/A</v>
      </c>
      <c r="O215" s="88" t="e">
        <v>#N/A</v>
      </c>
      <c r="P215" s="88" t="e">
        <v>#N/A</v>
      </c>
      <c r="Q215" s="88" t="e">
        <v>#N/A</v>
      </c>
      <c r="R215" s="88" t="e">
        <v>#N/A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 t="str">
        <f t="shared" si="38"/>
        <v/>
      </c>
      <c r="AR215" s="11" t="str">
        <f t="shared" si="39"/>
        <v/>
      </c>
      <c r="AS215" s="11" t="str">
        <f t="shared" si="40"/>
        <v/>
      </c>
      <c r="AT215" s="11" t="str">
        <f t="shared" si="41"/>
        <v/>
      </c>
      <c r="AU215" s="11" t="str">
        <f t="shared" si="42"/>
        <v/>
      </c>
      <c r="AV215" s="11" t="str">
        <f t="shared" si="43"/>
        <v/>
      </c>
      <c r="AW215" s="11" t="str">
        <f t="shared" si="44"/>
        <v/>
      </c>
      <c r="AX215" s="11" t="str">
        <f t="shared" si="45"/>
        <v/>
      </c>
      <c r="AY215" s="11" t="str">
        <f t="shared" si="46"/>
        <v/>
      </c>
      <c r="AZ215" s="11" t="str">
        <f t="shared" si="47"/>
        <v/>
      </c>
      <c r="BA215" s="11" t="str">
        <f t="shared" si="48"/>
        <v/>
      </c>
      <c r="BB215" s="11" t="str">
        <f t="shared" si="49"/>
        <v/>
      </c>
      <c r="BC215" s="11" t="str">
        <f t="shared" si="50"/>
        <v/>
      </c>
      <c r="BD215" s="11" t="str">
        <f t="shared" si="51"/>
        <v/>
      </c>
      <c r="BE215" s="11" t="str">
        <f t="shared" si="52"/>
        <v/>
      </c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</row>
    <row r="216" spans="1:259" s="86" customFormat="1" ht="11.85" customHeight="1">
      <c r="A216" s="11" t="str">
        <f t="shared" si="36"/>
        <v/>
      </c>
      <c r="B216" s="31">
        <f t="shared" si="53"/>
        <v>17.2</v>
      </c>
      <c r="C216" s="88" t="e">
        <v>#N/A</v>
      </c>
      <c r="D216" s="11" t="str">
        <v/>
      </c>
      <c r="E216" s="11" t="str">
        <v/>
      </c>
      <c r="F216" s="11" t="str">
        <v/>
      </c>
      <c r="G216" s="88" t="e">
        <v>#N/A</v>
      </c>
      <c r="H216" s="88" t="e">
        <v>#N/A</v>
      </c>
      <c r="I216" s="88" t="e">
        <v>#N/A</v>
      </c>
      <c r="J216" s="88" t="e">
        <v>#N/A</v>
      </c>
      <c r="K216" s="88" t="e">
        <v>#N/A</v>
      </c>
      <c r="L216" s="88" t="e">
        <v>#N/A</v>
      </c>
      <c r="M216" s="88" t="e">
        <v>#N/A</v>
      </c>
      <c r="N216" s="88" t="e">
        <v>#N/A</v>
      </c>
      <c r="O216" s="88" t="e">
        <v>#N/A</v>
      </c>
      <c r="P216" s="88" t="e">
        <v>#N/A</v>
      </c>
      <c r="Q216" s="88" t="e">
        <v>#N/A</v>
      </c>
      <c r="R216" s="88" t="e">
        <v>#N/A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 t="str">
        <f t="shared" si="38"/>
        <v/>
      </c>
      <c r="AR216" s="11" t="str">
        <f t="shared" si="39"/>
        <v/>
      </c>
      <c r="AS216" s="11" t="str">
        <f t="shared" si="40"/>
        <v/>
      </c>
      <c r="AT216" s="11" t="str">
        <f t="shared" si="41"/>
        <v/>
      </c>
      <c r="AU216" s="11" t="str">
        <f t="shared" si="42"/>
        <v/>
      </c>
      <c r="AV216" s="11" t="str">
        <f t="shared" si="43"/>
        <v/>
      </c>
      <c r="AW216" s="11" t="str">
        <f t="shared" si="44"/>
        <v/>
      </c>
      <c r="AX216" s="11" t="str">
        <f t="shared" si="45"/>
        <v/>
      </c>
      <c r="AY216" s="11" t="str">
        <f t="shared" si="46"/>
        <v/>
      </c>
      <c r="AZ216" s="11" t="str">
        <f t="shared" si="47"/>
        <v/>
      </c>
      <c r="BA216" s="11" t="str">
        <f t="shared" si="48"/>
        <v/>
      </c>
      <c r="BB216" s="11" t="str">
        <f t="shared" si="49"/>
        <v/>
      </c>
      <c r="BC216" s="11" t="str">
        <f t="shared" si="50"/>
        <v/>
      </c>
      <c r="BD216" s="11" t="str">
        <f t="shared" si="51"/>
        <v/>
      </c>
      <c r="BE216" s="11" t="str">
        <f t="shared" si="52"/>
        <v/>
      </c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</row>
    <row r="217" spans="1:259" s="86" customFormat="1" ht="11.85" customHeight="1">
      <c r="A217" s="11" t="str">
        <f t="shared" si="36"/>
        <v/>
      </c>
      <c r="B217" s="31">
        <f t="shared" si="53"/>
        <v>17.3</v>
      </c>
      <c r="C217" s="88" t="e">
        <v>#N/A</v>
      </c>
      <c r="D217" s="11" t="str">
        <v/>
      </c>
      <c r="E217" s="11" t="str">
        <v/>
      </c>
      <c r="F217" s="11" t="str">
        <v/>
      </c>
      <c r="G217" s="88" t="e">
        <v>#N/A</v>
      </c>
      <c r="H217" s="88" t="e">
        <v>#N/A</v>
      </c>
      <c r="I217" s="88" t="e">
        <v>#N/A</v>
      </c>
      <c r="J217" s="88" t="e">
        <v>#N/A</v>
      </c>
      <c r="K217" s="88" t="e">
        <v>#N/A</v>
      </c>
      <c r="L217" s="88" t="e">
        <v>#N/A</v>
      </c>
      <c r="M217" s="88" t="e">
        <v>#N/A</v>
      </c>
      <c r="N217" s="88" t="e">
        <v>#N/A</v>
      </c>
      <c r="O217" s="88" t="e">
        <v>#N/A</v>
      </c>
      <c r="P217" s="88" t="e">
        <v>#N/A</v>
      </c>
      <c r="Q217" s="88" t="e">
        <v>#N/A</v>
      </c>
      <c r="R217" s="88" t="e">
        <v>#N/A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 t="str">
        <f t="shared" si="38"/>
        <v/>
      </c>
      <c r="AR217" s="11" t="str">
        <f t="shared" si="39"/>
        <v/>
      </c>
      <c r="AS217" s="11" t="str">
        <f t="shared" si="40"/>
        <v/>
      </c>
      <c r="AT217" s="11" t="str">
        <f t="shared" si="41"/>
        <v/>
      </c>
      <c r="AU217" s="11" t="str">
        <f t="shared" si="42"/>
        <v/>
      </c>
      <c r="AV217" s="11" t="str">
        <f t="shared" si="43"/>
        <v/>
      </c>
      <c r="AW217" s="11" t="str">
        <f t="shared" si="44"/>
        <v/>
      </c>
      <c r="AX217" s="11" t="str">
        <f t="shared" si="45"/>
        <v/>
      </c>
      <c r="AY217" s="11" t="str">
        <f t="shared" si="46"/>
        <v/>
      </c>
      <c r="AZ217" s="11" t="str">
        <f t="shared" si="47"/>
        <v/>
      </c>
      <c r="BA217" s="11" t="str">
        <f t="shared" si="48"/>
        <v/>
      </c>
      <c r="BB217" s="11" t="str">
        <f t="shared" si="49"/>
        <v/>
      </c>
      <c r="BC217" s="11" t="str">
        <f t="shared" si="50"/>
        <v/>
      </c>
      <c r="BD217" s="11" t="str">
        <f t="shared" si="51"/>
        <v/>
      </c>
      <c r="BE217" s="11" t="str">
        <f t="shared" si="52"/>
        <v/>
      </c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</row>
    <row r="218" spans="1:259" s="86" customFormat="1" ht="11.85" customHeight="1">
      <c r="A218" s="11" t="str">
        <f t="shared" si="36"/>
        <v/>
      </c>
      <c r="B218" s="31">
        <f t="shared" si="53"/>
        <v>17.400000000000002</v>
      </c>
      <c r="C218" s="88" t="e">
        <v>#N/A</v>
      </c>
      <c r="D218" s="11" t="str">
        <v/>
      </c>
      <c r="E218" s="11" t="str">
        <v/>
      </c>
      <c r="F218" s="11" t="str">
        <v/>
      </c>
      <c r="G218" s="88" t="e">
        <v>#N/A</v>
      </c>
      <c r="H218" s="88" t="e">
        <v>#N/A</v>
      </c>
      <c r="I218" s="88" t="e">
        <v>#N/A</v>
      </c>
      <c r="J218" s="88" t="e">
        <v>#N/A</v>
      </c>
      <c r="K218" s="88" t="e">
        <v>#N/A</v>
      </c>
      <c r="L218" s="88" t="e">
        <v>#N/A</v>
      </c>
      <c r="M218" s="88" t="e">
        <v>#N/A</v>
      </c>
      <c r="N218" s="88" t="e">
        <v>#N/A</v>
      </c>
      <c r="O218" s="88" t="e">
        <v>#N/A</v>
      </c>
      <c r="P218" s="88" t="e">
        <v>#N/A</v>
      </c>
      <c r="Q218" s="88" t="e">
        <v>#N/A</v>
      </c>
      <c r="R218" s="88" t="e">
        <v>#N/A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 t="str">
        <f t="shared" si="38"/>
        <v/>
      </c>
      <c r="AR218" s="11" t="str">
        <f t="shared" si="39"/>
        <v/>
      </c>
      <c r="AS218" s="11" t="str">
        <f t="shared" si="40"/>
        <v/>
      </c>
      <c r="AT218" s="11" t="str">
        <f t="shared" si="41"/>
        <v/>
      </c>
      <c r="AU218" s="11" t="str">
        <f t="shared" si="42"/>
        <v/>
      </c>
      <c r="AV218" s="11" t="str">
        <f t="shared" si="43"/>
        <v/>
      </c>
      <c r="AW218" s="11" t="str">
        <f t="shared" si="44"/>
        <v/>
      </c>
      <c r="AX218" s="11" t="str">
        <f t="shared" si="45"/>
        <v/>
      </c>
      <c r="AY218" s="11" t="str">
        <f t="shared" si="46"/>
        <v/>
      </c>
      <c r="AZ218" s="11" t="str">
        <f t="shared" si="47"/>
        <v/>
      </c>
      <c r="BA218" s="11" t="str">
        <f t="shared" si="48"/>
        <v/>
      </c>
      <c r="BB218" s="11" t="str">
        <f t="shared" si="49"/>
        <v/>
      </c>
      <c r="BC218" s="11" t="str">
        <f t="shared" si="50"/>
        <v/>
      </c>
      <c r="BD218" s="11" t="str">
        <f t="shared" si="51"/>
        <v/>
      </c>
      <c r="BE218" s="11" t="str">
        <f t="shared" si="52"/>
        <v/>
      </c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</row>
    <row r="219" spans="1:259" s="86" customFormat="1" ht="11.85" customHeight="1">
      <c r="A219" s="11" t="str">
        <f t="shared" si="36"/>
        <v/>
      </c>
      <c r="B219" s="31">
        <f t="shared" si="53"/>
        <v>17.5</v>
      </c>
      <c r="C219" s="88" t="e">
        <v>#N/A</v>
      </c>
      <c r="D219" s="11" t="str">
        <v/>
      </c>
      <c r="E219" s="11" t="str">
        <v/>
      </c>
      <c r="F219" s="11" t="str">
        <v/>
      </c>
      <c r="G219" s="88" t="e">
        <v>#N/A</v>
      </c>
      <c r="H219" s="88" t="e">
        <v>#N/A</v>
      </c>
      <c r="I219" s="88" t="e">
        <v>#N/A</v>
      </c>
      <c r="J219" s="88" t="e">
        <v>#N/A</v>
      </c>
      <c r="K219" s="88" t="e">
        <v>#N/A</v>
      </c>
      <c r="L219" s="88" t="e">
        <v>#N/A</v>
      </c>
      <c r="M219" s="88" t="e">
        <v>#N/A</v>
      </c>
      <c r="N219" s="88" t="e">
        <v>#N/A</v>
      </c>
      <c r="O219" s="88" t="e">
        <v>#N/A</v>
      </c>
      <c r="P219" s="88" t="e">
        <v>#N/A</v>
      </c>
      <c r="Q219" s="88" t="e">
        <v>#N/A</v>
      </c>
      <c r="R219" s="88" t="e">
        <v>#N/A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>
        <f>(ROW($A$44)-ROW(A219))*$E$29</f>
        <v>-17.5</v>
      </c>
      <c r="AQ219" s="11" t="str">
        <f t="shared" si="38"/>
        <v/>
      </c>
      <c r="AR219" s="11" t="str">
        <f t="shared" si="39"/>
        <v/>
      </c>
      <c r="AS219" s="11" t="str">
        <f t="shared" si="40"/>
        <v/>
      </c>
      <c r="AT219" s="11" t="str">
        <f t="shared" si="41"/>
        <v/>
      </c>
      <c r="AU219" s="11" t="str">
        <f t="shared" si="42"/>
        <v/>
      </c>
      <c r="AV219" s="11" t="str">
        <f t="shared" si="43"/>
        <v/>
      </c>
      <c r="AW219" s="11" t="str">
        <f t="shared" si="44"/>
        <v/>
      </c>
      <c r="AX219" s="11" t="str">
        <f t="shared" si="45"/>
        <v/>
      </c>
      <c r="AY219" s="11" t="str">
        <f t="shared" si="46"/>
        <v/>
      </c>
      <c r="AZ219" s="11" t="str">
        <f t="shared" si="47"/>
        <v/>
      </c>
      <c r="BA219" s="11" t="str">
        <f t="shared" si="48"/>
        <v/>
      </c>
      <c r="BB219" s="11" t="str">
        <f t="shared" si="49"/>
        <v/>
      </c>
      <c r="BC219" s="11" t="str">
        <f t="shared" si="50"/>
        <v/>
      </c>
      <c r="BD219" s="11" t="str">
        <f t="shared" si="51"/>
        <v/>
      </c>
      <c r="BE219" s="11" t="str">
        <f t="shared" si="52"/>
        <v/>
      </c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</row>
    <row r="220" spans="1:259" s="86" customFormat="1" ht="11.85" customHeight="1">
      <c r="A220" s="11" t="str">
        <f t="shared" si="36"/>
        <v/>
      </c>
      <c r="B220" s="31">
        <f t="shared" si="53"/>
        <v>17.600000000000001</v>
      </c>
      <c r="C220" s="88" t="e">
        <v>#N/A</v>
      </c>
      <c r="D220" s="11" t="str">
        <v/>
      </c>
      <c r="E220" s="11" t="str">
        <v/>
      </c>
      <c r="F220" s="11" t="str">
        <v/>
      </c>
      <c r="G220" s="88" t="e">
        <v>#N/A</v>
      </c>
      <c r="H220" s="88" t="e">
        <v>#N/A</v>
      </c>
      <c r="I220" s="88" t="e">
        <v>#N/A</v>
      </c>
      <c r="J220" s="88" t="e">
        <v>#N/A</v>
      </c>
      <c r="K220" s="88" t="e">
        <v>#N/A</v>
      </c>
      <c r="L220" s="88" t="e">
        <v>#N/A</v>
      </c>
      <c r="M220" s="88" t="e">
        <v>#N/A</v>
      </c>
      <c r="N220" s="88" t="e">
        <v>#N/A</v>
      </c>
      <c r="O220" s="88" t="e">
        <v>#N/A</v>
      </c>
      <c r="P220" s="88" t="e">
        <v>#N/A</v>
      </c>
      <c r="Q220" s="88" t="e">
        <v>#N/A</v>
      </c>
      <c r="R220" s="88" t="e">
        <v>#N/A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 t="str">
        <f t="shared" si="38"/>
        <v/>
      </c>
      <c r="AR220" s="11" t="str">
        <f t="shared" si="39"/>
        <v/>
      </c>
      <c r="AS220" s="11" t="str">
        <f t="shared" si="40"/>
        <v/>
      </c>
      <c r="AT220" s="11" t="str">
        <f t="shared" si="41"/>
        <v/>
      </c>
      <c r="AU220" s="11" t="str">
        <f t="shared" si="42"/>
        <v/>
      </c>
      <c r="AV220" s="11" t="str">
        <f t="shared" si="43"/>
        <v/>
      </c>
      <c r="AW220" s="11" t="str">
        <f t="shared" si="44"/>
        <v/>
      </c>
      <c r="AX220" s="11" t="str">
        <f t="shared" si="45"/>
        <v/>
      </c>
      <c r="AY220" s="11" t="str">
        <f t="shared" si="46"/>
        <v/>
      </c>
      <c r="AZ220" s="11" t="str">
        <f t="shared" si="47"/>
        <v/>
      </c>
      <c r="BA220" s="11" t="str">
        <f t="shared" si="48"/>
        <v/>
      </c>
      <c r="BB220" s="11" t="str">
        <f t="shared" si="49"/>
        <v/>
      </c>
      <c r="BC220" s="11" t="str">
        <f t="shared" si="50"/>
        <v/>
      </c>
      <c r="BD220" s="11" t="str">
        <f t="shared" si="51"/>
        <v/>
      </c>
      <c r="BE220" s="11" t="str">
        <f t="shared" si="52"/>
        <v/>
      </c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</row>
    <row r="221" spans="1:259" s="86" customFormat="1" ht="11.85" customHeight="1">
      <c r="A221" s="11" t="str">
        <f t="shared" si="36"/>
        <v/>
      </c>
      <c r="B221" s="31">
        <f t="shared" si="53"/>
        <v>17.7</v>
      </c>
      <c r="C221" s="88" t="e">
        <v>#N/A</v>
      </c>
      <c r="D221" s="11" t="str">
        <v/>
      </c>
      <c r="E221" s="11" t="str">
        <v/>
      </c>
      <c r="F221" s="11" t="str">
        <v/>
      </c>
      <c r="G221" s="88" t="e">
        <v>#N/A</v>
      </c>
      <c r="H221" s="88" t="e">
        <v>#N/A</v>
      </c>
      <c r="I221" s="88" t="e">
        <v>#N/A</v>
      </c>
      <c r="J221" s="88" t="e">
        <v>#N/A</v>
      </c>
      <c r="K221" s="88" t="e">
        <v>#N/A</v>
      </c>
      <c r="L221" s="88" t="e">
        <v>#N/A</v>
      </c>
      <c r="M221" s="88" t="e">
        <v>#N/A</v>
      </c>
      <c r="N221" s="88" t="e">
        <v>#N/A</v>
      </c>
      <c r="O221" s="88" t="e">
        <v>#N/A</v>
      </c>
      <c r="P221" s="88" t="e">
        <v>#N/A</v>
      </c>
      <c r="Q221" s="88" t="e">
        <v>#N/A</v>
      </c>
      <c r="R221" s="88" t="e">
        <v>#N/A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 t="str">
        <f t="shared" si="38"/>
        <v/>
      </c>
      <c r="AR221" s="11" t="str">
        <f t="shared" si="39"/>
        <v/>
      </c>
      <c r="AS221" s="11" t="str">
        <f t="shared" si="40"/>
        <v/>
      </c>
      <c r="AT221" s="11" t="str">
        <f t="shared" si="41"/>
        <v/>
      </c>
      <c r="AU221" s="11" t="str">
        <f t="shared" si="42"/>
        <v/>
      </c>
      <c r="AV221" s="11" t="str">
        <f t="shared" si="43"/>
        <v/>
      </c>
      <c r="AW221" s="11" t="str">
        <f t="shared" si="44"/>
        <v/>
      </c>
      <c r="AX221" s="11" t="str">
        <f t="shared" si="45"/>
        <v/>
      </c>
      <c r="AY221" s="11" t="str">
        <f t="shared" si="46"/>
        <v/>
      </c>
      <c r="AZ221" s="11" t="str">
        <f t="shared" si="47"/>
        <v/>
      </c>
      <c r="BA221" s="11" t="str">
        <f t="shared" si="48"/>
        <v/>
      </c>
      <c r="BB221" s="11" t="str">
        <f t="shared" si="49"/>
        <v/>
      </c>
      <c r="BC221" s="11" t="str">
        <f t="shared" si="50"/>
        <v/>
      </c>
      <c r="BD221" s="11" t="str">
        <f t="shared" si="51"/>
        <v/>
      </c>
      <c r="BE221" s="11" t="str">
        <f t="shared" si="52"/>
        <v/>
      </c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</row>
    <row r="222" spans="1:259" s="86" customFormat="1" ht="11.85" customHeight="1">
      <c r="A222" s="11" t="str">
        <f t="shared" si="36"/>
        <v/>
      </c>
      <c r="B222" s="31">
        <f t="shared" si="53"/>
        <v>17.8</v>
      </c>
      <c r="C222" s="88" t="e">
        <v>#N/A</v>
      </c>
      <c r="D222" s="11" t="str">
        <v/>
      </c>
      <c r="E222" s="11" t="str">
        <v/>
      </c>
      <c r="F222" s="11" t="str">
        <v/>
      </c>
      <c r="G222" s="88" t="e">
        <v>#N/A</v>
      </c>
      <c r="H222" s="88" t="e">
        <v>#N/A</v>
      </c>
      <c r="I222" s="88" t="e">
        <v>#N/A</v>
      </c>
      <c r="J222" s="88" t="e">
        <v>#N/A</v>
      </c>
      <c r="K222" s="88" t="e">
        <v>#N/A</v>
      </c>
      <c r="L222" s="88" t="e">
        <v>#N/A</v>
      </c>
      <c r="M222" s="88" t="e">
        <v>#N/A</v>
      </c>
      <c r="N222" s="88" t="e">
        <v>#N/A</v>
      </c>
      <c r="O222" s="88" t="e">
        <v>#N/A</v>
      </c>
      <c r="P222" s="88" t="e">
        <v>#N/A</v>
      </c>
      <c r="Q222" s="88" t="e">
        <v>#N/A</v>
      </c>
      <c r="R222" s="88" t="e">
        <v>#N/A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 t="str">
        <f t="shared" si="38"/>
        <v/>
      </c>
      <c r="AR222" s="11" t="str">
        <f t="shared" si="39"/>
        <v/>
      </c>
      <c r="AS222" s="11" t="str">
        <f t="shared" si="40"/>
        <v/>
      </c>
      <c r="AT222" s="11" t="str">
        <f t="shared" si="41"/>
        <v/>
      </c>
      <c r="AU222" s="11" t="str">
        <f t="shared" si="42"/>
        <v/>
      </c>
      <c r="AV222" s="11" t="str">
        <f t="shared" si="43"/>
        <v/>
      </c>
      <c r="AW222" s="11" t="str">
        <f t="shared" si="44"/>
        <v/>
      </c>
      <c r="AX222" s="11" t="str">
        <f t="shared" si="45"/>
        <v/>
      </c>
      <c r="AY222" s="11" t="str">
        <f t="shared" si="46"/>
        <v/>
      </c>
      <c r="AZ222" s="11" t="str">
        <f t="shared" si="47"/>
        <v/>
      </c>
      <c r="BA222" s="11" t="str">
        <f t="shared" si="48"/>
        <v/>
      </c>
      <c r="BB222" s="11" t="str">
        <f t="shared" si="49"/>
        <v/>
      </c>
      <c r="BC222" s="11" t="str">
        <f t="shared" si="50"/>
        <v/>
      </c>
      <c r="BD222" s="11" t="str">
        <f t="shared" si="51"/>
        <v/>
      </c>
      <c r="BE222" s="11" t="str">
        <f t="shared" si="52"/>
        <v/>
      </c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</row>
    <row r="223" spans="1:259" s="86" customFormat="1" ht="11.85" customHeight="1">
      <c r="A223" s="11" t="str">
        <f t="shared" si="36"/>
        <v/>
      </c>
      <c r="B223" s="31">
        <f t="shared" si="53"/>
        <v>17.900000000000002</v>
      </c>
      <c r="C223" s="88" t="e">
        <v>#N/A</v>
      </c>
      <c r="D223" s="11" t="str">
        <v/>
      </c>
      <c r="E223" s="11" t="str">
        <v/>
      </c>
      <c r="F223" s="11" t="str">
        <v/>
      </c>
      <c r="G223" s="88" t="e">
        <v>#N/A</v>
      </c>
      <c r="H223" s="88" t="e">
        <v>#N/A</v>
      </c>
      <c r="I223" s="88" t="e">
        <v>#N/A</v>
      </c>
      <c r="J223" s="88" t="e">
        <v>#N/A</v>
      </c>
      <c r="K223" s="88" t="e">
        <v>#N/A</v>
      </c>
      <c r="L223" s="88" t="e">
        <v>#N/A</v>
      </c>
      <c r="M223" s="88" t="e">
        <v>#N/A</v>
      </c>
      <c r="N223" s="88" t="e">
        <v>#N/A</v>
      </c>
      <c r="O223" s="88" t="e">
        <v>#N/A</v>
      </c>
      <c r="P223" s="88" t="e">
        <v>#N/A</v>
      </c>
      <c r="Q223" s="88" t="e">
        <v>#N/A</v>
      </c>
      <c r="R223" s="88" t="e">
        <v>#N/A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 t="str">
        <f t="shared" si="38"/>
        <v/>
      </c>
      <c r="AR223" s="11" t="str">
        <f t="shared" si="39"/>
        <v/>
      </c>
      <c r="AS223" s="11" t="str">
        <f t="shared" si="40"/>
        <v/>
      </c>
      <c r="AT223" s="11" t="str">
        <f t="shared" si="41"/>
        <v/>
      </c>
      <c r="AU223" s="11" t="str">
        <f t="shared" si="42"/>
        <v/>
      </c>
      <c r="AV223" s="11" t="str">
        <f t="shared" si="43"/>
        <v/>
      </c>
      <c r="AW223" s="11" t="str">
        <f t="shared" si="44"/>
        <v/>
      </c>
      <c r="AX223" s="11" t="str">
        <f t="shared" si="45"/>
        <v/>
      </c>
      <c r="AY223" s="11" t="str">
        <f t="shared" si="46"/>
        <v/>
      </c>
      <c r="AZ223" s="11" t="str">
        <f t="shared" si="47"/>
        <v/>
      </c>
      <c r="BA223" s="11" t="str">
        <f t="shared" si="48"/>
        <v/>
      </c>
      <c r="BB223" s="11" t="str">
        <f t="shared" si="49"/>
        <v/>
      </c>
      <c r="BC223" s="11" t="str">
        <f t="shared" si="50"/>
        <v/>
      </c>
      <c r="BD223" s="11" t="str">
        <f t="shared" si="51"/>
        <v/>
      </c>
      <c r="BE223" s="11" t="str">
        <f t="shared" si="52"/>
        <v/>
      </c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</row>
    <row r="224" spans="1:259" s="86" customFormat="1" ht="11.85" customHeight="1">
      <c r="A224" s="11">
        <f t="shared" si="36"/>
        <v>18</v>
      </c>
      <c r="B224" s="31">
        <f t="shared" si="53"/>
        <v>18</v>
      </c>
      <c r="C224" s="88" t="e">
        <v>#N/A</v>
      </c>
      <c r="D224" s="11" t="str">
        <v/>
      </c>
      <c r="E224" s="11" t="str">
        <v/>
      </c>
      <c r="F224" s="11" t="str">
        <v/>
      </c>
      <c r="G224" s="88" t="e">
        <v>#N/A</v>
      </c>
      <c r="H224" s="88" t="e">
        <v>#N/A</v>
      </c>
      <c r="I224" s="88" t="e">
        <v>#N/A</v>
      </c>
      <c r="J224" s="88" t="e">
        <v>#N/A</v>
      </c>
      <c r="K224" s="88" t="e">
        <v>#N/A</v>
      </c>
      <c r="L224" s="88" t="e">
        <v>#N/A</v>
      </c>
      <c r="M224" s="88" t="e">
        <v>#N/A</v>
      </c>
      <c r="N224" s="88" t="e">
        <v>#N/A</v>
      </c>
      <c r="O224" s="88" t="e">
        <v>#N/A</v>
      </c>
      <c r="P224" s="88" t="e">
        <v>#N/A</v>
      </c>
      <c r="Q224" s="88" t="e">
        <v>#N/A</v>
      </c>
      <c r="R224" s="88" t="e">
        <v>#N/A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>
        <f t="shared" si="38"/>
        <v>18</v>
      </c>
      <c r="AR224" s="11" t="str">
        <f t="shared" si="39"/>
        <v/>
      </c>
      <c r="AS224" s="11" t="str">
        <f t="shared" si="40"/>
        <v/>
      </c>
      <c r="AT224" s="11" t="str">
        <f t="shared" si="41"/>
        <v/>
      </c>
      <c r="AU224" s="11" t="str">
        <f t="shared" si="42"/>
        <v/>
      </c>
      <c r="AV224" s="11" t="str">
        <f t="shared" si="43"/>
        <v/>
      </c>
      <c r="AW224" s="11" t="str">
        <f t="shared" si="44"/>
        <v/>
      </c>
      <c r="AX224" s="11" t="str">
        <f t="shared" si="45"/>
        <v/>
      </c>
      <c r="AY224" s="11" t="str">
        <f t="shared" si="46"/>
        <v/>
      </c>
      <c r="AZ224" s="11" t="str">
        <f t="shared" si="47"/>
        <v/>
      </c>
      <c r="BA224" s="11" t="str">
        <f t="shared" si="48"/>
        <v/>
      </c>
      <c r="BB224" s="11" t="str">
        <f t="shared" si="49"/>
        <v/>
      </c>
      <c r="BC224" s="11" t="str">
        <f t="shared" si="50"/>
        <v/>
      </c>
      <c r="BD224" s="11" t="str">
        <f t="shared" si="51"/>
        <v/>
      </c>
      <c r="BE224" s="11" t="str">
        <f t="shared" si="52"/>
        <v/>
      </c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</row>
    <row r="225" spans="1:259" s="86" customFormat="1" ht="11.85" customHeight="1">
      <c r="A225" s="11" t="str">
        <f t="shared" si="36"/>
        <v/>
      </c>
      <c r="B225" s="31">
        <f t="shared" si="53"/>
        <v>18.100000000000001</v>
      </c>
      <c r="C225" s="88" t="e">
        <v>#N/A</v>
      </c>
      <c r="D225" s="11" t="str">
        <v/>
      </c>
      <c r="E225" s="11" t="str">
        <v/>
      </c>
      <c r="F225" s="11" t="str">
        <v/>
      </c>
      <c r="G225" s="88" t="e">
        <v>#N/A</v>
      </c>
      <c r="H225" s="88" t="e">
        <v>#N/A</v>
      </c>
      <c r="I225" s="88" t="e">
        <v>#N/A</v>
      </c>
      <c r="J225" s="88" t="e">
        <v>#N/A</v>
      </c>
      <c r="K225" s="88" t="e">
        <v>#N/A</v>
      </c>
      <c r="L225" s="88" t="e">
        <v>#N/A</v>
      </c>
      <c r="M225" s="88" t="e">
        <v>#N/A</v>
      </c>
      <c r="N225" s="88" t="e">
        <v>#N/A</v>
      </c>
      <c r="O225" s="88" t="e">
        <v>#N/A</v>
      </c>
      <c r="P225" s="88" t="e">
        <v>#N/A</v>
      </c>
      <c r="Q225" s="88" t="e">
        <v>#N/A</v>
      </c>
      <c r="R225" s="88" t="e">
        <v>#N/A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 t="str">
        <f t="shared" si="38"/>
        <v/>
      </c>
      <c r="AR225" s="11" t="str">
        <f t="shared" si="39"/>
        <v/>
      </c>
      <c r="AS225" s="11" t="str">
        <f t="shared" si="40"/>
        <v/>
      </c>
      <c r="AT225" s="11" t="str">
        <f t="shared" si="41"/>
        <v/>
      </c>
      <c r="AU225" s="11" t="str">
        <f t="shared" si="42"/>
        <v/>
      </c>
      <c r="AV225" s="11" t="str">
        <f t="shared" si="43"/>
        <v/>
      </c>
      <c r="AW225" s="11" t="str">
        <f t="shared" si="44"/>
        <v/>
      </c>
      <c r="AX225" s="11" t="str">
        <f t="shared" si="45"/>
        <v/>
      </c>
      <c r="AY225" s="11" t="str">
        <f t="shared" si="46"/>
        <v/>
      </c>
      <c r="AZ225" s="11" t="str">
        <f t="shared" si="47"/>
        <v/>
      </c>
      <c r="BA225" s="11" t="str">
        <f t="shared" si="48"/>
        <v/>
      </c>
      <c r="BB225" s="11" t="str">
        <f t="shared" si="49"/>
        <v/>
      </c>
      <c r="BC225" s="11" t="str">
        <f t="shared" si="50"/>
        <v/>
      </c>
      <c r="BD225" s="11" t="str">
        <f t="shared" si="51"/>
        <v/>
      </c>
      <c r="BE225" s="11" t="str">
        <f t="shared" si="52"/>
        <v/>
      </c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</row>
    <row r="226" spans="1:259" s="86" customFormat="1" ht="11.85" customHeight="1">
      <c r="A226" s="11" t="str">
        <f t="shared" si="36"/>
        <v/>
      </c>
      <c r="B226" s="31">
        <f t="shared" si="53"/>
        <v>18.2</v>
      </c>
      <c r="C226" s="88" t="e">
        <v>#N/A</v>
      </c>
      <c r="D226" s="11" t="str">
        <v/>
      </c>
      <c r="E226" s="11" t="str">
        <v/>
      </c>
      <c r="F226" s="11" t="str">
        <v/>
      </c>
      <c r="G226" s="88" t="e">
        <v>#N/A</v>
      </c>
      <c r="H226" s="88" t="e">
        <v>#N/A</v>
      </c>
      <c r="I226" s="88" t="e">
        <v>#N/A</v>
      </c>
      <c r="J226" s="88" t="e">
        <v>#N/A</v>
      </c>
      <c r="K226" s="88" t="e">
        <v>#N/A</v>
      </c>
      <c r="L226" s="88" t="e">
        <v>#N/A</v>
      </c>
      <c r="M226" s="88" t="e">
        <v>#N/A</v>
      </c>
      <c r="N226" s="88" t="e">
        <v>#N/A</v>
      </c>
      <c r="O226" s="88" t="e">
        <v>#N/A</v>
      </c>
      <c r="P226" s="88" t="e">
        <v>#N/A</v>
      </c>
      <c r="Q226" s="88" t="e">
        <v>#N/A</v>
      </c>
      <c r="R226" s="88" t="e">
        <v>#N/A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 t="str">
        <f t="shared" si="38"/>
        <v/>
      </c>
      <c r="AR226" s="11" t="str">
        <f t="shared" si="39"/>
        <v/>
      </c>
      <c r="AS226" s="11" t="str">
        <f t="shared" si="40"/>
        <v/>
      </c>
      <c r="AT226" s="11" t="str">
        <f t="shared" si="41"/>
        <v/>
      </c>
      <c r="AU226" s="11" t="str">
        <f t="shared" si="42"/>
        <v/>
      </c>
      <c r="AV226" s="11" t="str">
        <f t="shared" si="43"/>
        <v/>
      </c>
      <c r="AW226" s="11" t="str">
        <f t="shared" si="44"/>
        <v/>
      </c>
      <c r="AX226" s="11" t="str">
        <f t="shared" si="45"/>
        <v/>
      </c>
      <c r="AY226" s="11" t="str">
        <f t="shared" si="46"/>
        <v/>
      </c>
      <c r="AZ226" s="11" t="str">
        <f t="shared" si="47"/>
        <v/>
      </c>
      <c r="BA226" s="11" t="str">
        <f t="shared" si="48"/>
        <v/>
      </c>
      <c r="BB226" s="11" t="str">
        <f t="shared" si="49"/>
        <v/>
      </c>
      <c r="BC226" s="11" t="str">
        <f t="shared" si="50"/>
        <v/>
      </c>
      <c r="BD226" s="11" t="str">
        <f t="shared" si="51"/>
        <v/>
      </c>
      <c r="BE226" s="11" t="str">
        <f t="shared" si="52"/>
        <v/>
      </c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</row>
    <row r="227" spans="1:259" s="86" customFormat="1" ht="11.85" customHeight="1">
      <c r="A227" s="11" t="str">
        <f t="shared" si="36"/>
        <v/>
      </c>
      <c r="B227" s="31">
        <f t="shared" si="53"/>
        <v>18.3</v>
      </c>
      <c r="C227" s="88" t="e">
        <v>#N/A</v>
      </c>
      <c r="D227" s="11" t="str">
        <v/>
      </c>
      <c r="E227" s="11" t="str">
        <v/>
      </c>
      <c r="F227" s="11" t="str">
        <v/>
      </c>
      <c r="G227" s="88" t="e">
        <v>#N/A</v>
      </c>
      <c r="H227" s="88" t="e">
        <v>#N/A</v>
      </c>
      <c r="I227" s="88" t="e">
        <v>#N/A</v>
      </c>
      <c r="J227" s="88" t="e">
        <v>#N/A</v>
      </c>
      <c r="K227" s="88" t="e">
        <v>#N/A</v>
      </c>
      <c r="L227" s="88" t="e">
        <v>#N/A</v>
      </c>
      <c r="M227" s="88" t="e">
        <v>#N/A</v>
      </c>
      <c r="N227" s="88" t="e">
        <v>#N/A</v>
      </c>
      <c r="O227" s="88" t="e">
        <v>#N/A</v>
      </c>
      <c r="P227" s="88" t="e">
        <v>#N/A</v>
      </c>
      <c r="Q227" s="88" t="e">
        <v>#N/A</v>
      </c>
      <c r="R227" s="88" t="e">
        <v>#N/A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 t="str">
        <f t="shared" si="38"/>
        <v/>
      </c>
      <c r="AR227" s="11" t="str">
        <f t="shared" si="39"/>
        <v/>
      </c>
      <c r="AS227" s="11" t="str">
        <f t="shared" si="40"/>
        <v/>
      </c>
      <c r="AT227" s="11" t="str">
        <f t="shared" si="41"/>
        <v/>
      </c>
      <c r="AU227" s="11" t="str">
        <f t="shared" si="42"/>
        <v/>
      </c>
      <c r="AV227" s="11" t="str">
        <f t="shared" si="43"/>
        <v/>
      </c>
      <c r="AW227" s="11" t="str">
        <f t="shared" si="44"/>
        <v/>
      </c>
      <c r="AX227" s="11" t="str">
        <f t="shared" si="45"/>
        <v/>
      </c>
      <c r="AY227" s="11" t="str">
        <f t="shared" si="46"/>
        <v/>
      </c>
      <c r="AZ227" s="11" t="str">
        <f t="shared" si="47"/>
        <v/>
      </c>
      <c r="BA227" s="11" t="str">
        <f t="shared" si="48"/>
        <v/>
      </c>
      <c r="BB227" s="11" t="str">
        <f t="shared" si="49"/>
        <v/>
      </c>
      <c r="BC227" s="11" t="str">
        <f t="shared" si="50"/>
        <v/>
      </c>
      <c r="BD227" s="11" t="str">
        <f t="shared" si="51"/>
        <v/>
      </c>
      <c r="BE227" s="11" t="str">
        <f t="shared" si="52"/>
        <v/>
      </c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</row>
    <row r="228" spans="1:259" s="86" customFormat="1" ht="11.85" customHeight="1">
      <c r="A228" s="11" t="str">
        <f t="shared" si="36"/>
        <v/>
      </c>
      <c r="B228" s="31">
        <f t="shared" si="53"/>
        <v>18.400000000000002</v>
      </c>
      <c r="C228" s="88" t="e">
        <v>#N/A</v>
      </c>
      <c r="D228" s="11" t="str">
        <v/>
      </c>
      <c r="E228" s="11" t="str">
        <v/>
      </c>
      <c r="F228" s="11" t="str">
        <v/>
      </c>
      <c r="G228" s="88" t="e">
        <v>#N/A</v>
      </c>
      <c r="H228" s="88" t="e">
        <v>#N/A</v>
      </c>
      <c r="I228" s="88" t="e">
        <v>#N/A</v>
      </c>
      <c r="J228" s="88" t="e">
        <v>#N/A</v>
      </c>
      <c r="K228" s="88" t="e">
        <v>#N/A</v>
      </c>
      <c r="L228" s="88" t="e">
        <v>#N/A</v>
      </c>
      <c r="M228" s="88" t="e">
        <v>#N/A</v>
      </c>
      <c r="N228" s="88" t="e">
        <v>#N/A</v>
      </c>
      <c r="O228" s="88" t="e">
        <v>#N/A</v>
      </c>
      <c r="P228" s="88" t="e">
        <v>#N/A</v>
      </c>
      <c r="Q228" s="88" t="e">
        <v>#N/A</v>
      </c>
      <c r="R228" s="88" t="e">
        <v>#N/A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 t="str">
        <f t="shared" si="38"/>
        <v/>
      </c>
      <c r="AR228" s="11" t="str">
        <f t="shared" si="39"/>
        <v/>
      </c>
      <c r="AS228" s="11" t="str">
        <f t="shared" si="40"/>
        <v/>
      </c>
      <c r="AT228" s="11" t="str">
        <f t="shared" si="41"/>
        <v/>
      </c>
      <c r="AU228" s="11" t="str">
        <f t="shared" si="42"/>
        <v/>
      </c>
      <c r="AV228" s="11" t="str">
        <f t="shared" si="43"/>
        <v/>
      </c>
      <c r="AW228" s="11" t="str">
        <f t="shared" si="44"/>
        <v/>
      </c>
      <c r="AX228" s="11" t="str">
        <f t="shared" si="45"/>
        <v/>
      </c>
      <c r="AY228" s="11" t="str">
        <f t="shared" si="46"/>
        <v/>
      </c>
      <c r="AZ228" s="11" t="str">
        <f t="shared" si="47"/>
        <v/>
      </c>
      <c r="BA228" s="11" t="str">
        <f t="shared" si="48"/>
        <v/>
      </c>
      <c r="BB228" s="11" t="str">
        <f t="shared" si="49"/>
        <v/>
      </c>
      <c r="BC228" s="11" t="str">
        <f t="shared" si="50"/>
        <v/>
      </c>
      <c r="BD228" s="11" t="str">
        <f t="shared" si="51"/>
        <v/>
      </c>
      <c r="BE228" s="11" t="str">
        <f t="shared" si="52"/>
        <v/>
      </c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</row>
    <row r="229" spans="1:259" s="86" customFormat="1" ht="11.85" customHeight="1">
      <c r="A229" s="11" t="str">
        <f t="shared" si="36"/>
        <v/>
      </c>
      <c r="B229" s="31">
        <f t="shared" si="53"/>
        <v>18.5</v>
      </c>
      <c r="C229" s="88" t="e">
        <v>#N/A</v>
      </c>
      <c r="D229" s="11" t="str">
        <v/>
      </c>
      <c r="E229" s="11" t="str">
        <v/>
      </c>
      <c r="F229" s="11" t="str">
        <v/>
      </c>
      <c r="G229" s="88" t="e">
        <v>#N/A</v>
      </c>
      <c r="H229" s="88" t="e">
        <v>#N/A</v>
      </c>
      <c r="I229" s="88" t="e">
        <v>#N/A</v>
      </c>
      <c r="J229" s="88" t="e">
        <v>#N/A</v>
      </c>
      <c r="K229" s="88" t="e">
        <v>#N/A</v>
      </c>
      <c r="L229" s="88" t="e">
        <v>#N/A</v>
      </c>
      <c r="M229" s="88" t="e">
        <v>#N/A</v>
      </c>
      <c r="N229" s="88" t="e">
        <v>#N/A</v>
      </c>
      <c r="O229" s="88" t="e">
        <v>#N/A</v>
      </c>
      <c r="P229" s="88" t="e">
        <v>#N/A</v>
      </c>
      <c r="Q229" s="88" t="e">
        <v>#N/A</v>
      </c>
      <c r="R229" s="88" t="e">
        <v>#N/A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 t="str">
        <f t="shared" si="38"/>
        <v/>
      </c>
      <c r="AR229" s="11" t="str">
        <f t="shared" si="39"/>
        <v/>
      </c>
      <c r="AS229" s="11" t="str">
        <f t="shared" si="40"/>
        <v/>
      </c>
      <c r="AT229" s="11" t="str">
        <f t="shared" si="41"/>
        <v/>
      </c>
      <c r="AU229" s="11" t="str">
        <f t="shared" si="42"/>
        <v/>
      </c>
      <c r="AV229" s="11" t="str">
        <f t="shared" si="43"/>
        <v/>
      </c>
      <c r="AW229" s="11" t="str">
        <f t="shared" si="44"/>
        <v/>
      </c>
      <c r="AX229" s="11" t="str">
        <f t="shared" si="45"/>
        <v/>
      </c>
      <c r="AY229" s="11" t="str">
        <f t="shared" si="46"/>
        <v/>
      </c>
      <c r="AZ229" s="11" t="str">
        <f t="shared" si="47"/>
        <v/>
      </c>
      <c r="BA229" s="11" t="str">
        <f t="shared" si="48"/>
        <v/>
      </c>
      <c r="BB229" s="11" t="str">
        <f t="shared" si="49"/>
        <v/>
      </c>
      <c r="BC229" s="11" t="str">
        <f t="shared" si="50"/>
        <v/>
      </c>
      <c r="BD229" s="11" t="str">
        <f t="shared" si="51"/>
        <v/>
      </c>
      <c r="BE229" s="11" t="str">
        <f t="shared" si="52"/>
        <v/>
      </c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</row>
    <row r="230" spans="1:259" s="86" customFormat="1" ht="11.85" customHeight="1">
      <c r="A230" s="11" t="str">
        <f t="shared" si="36"/>
        <v/>
      </c>
      <c r="B230" s="31">
        <f t="shared" si="53"/>
        <v>18.600000000000001</v>
      </c>
      <c r="C230" s="88" t="e">
        <v>#N/A</v>
      </c>
      <c r="D230" s="11" t="str">
        <v/>
      </c>
      <c r="E230" s="11" t="str">
        <v/>
      </c>
      <c r="F230" s="11" t="str">
        <v/>
      </c>
      <c r="G230" s="88" t="e">
        <v>#N/A</v>
      </c>
      <c r="H230" s="88" t="e">
        <v>#N/A</v>
      </c>
      <c r="I230" s="88" t="e">
        <v>#N/A</v>
      </c>
      <c r="J230" s="88" t="e">
        <v>#N/A</v>
      </c>
      <c r="K230" s="88" t="e">
        <v>#N/A</v>
      </c>
      <c r="L230" s="88" t="e">
        <v>#N/A</v>
      </c>
      <c r="M230" s="88" t="e">
        <v>#N/A</v>
      </c>
      <c r="N230" s="88" t="e">
        <v>#N/A</v>
      </c>
      <c r="O230" s="88" t="e">
        <v>#N/A</v>
      </c>
      <c r="P230" s="88" t="e">
        <v>#N/A</v>
      </c>
      <c r="Q230" s="88" t="e">
        <v>#N/A</v>
      </c>
      <c r="R230" s="88" t="e">
        <v>#N/A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 t="str">
        <f t="shared" si="38"/>
        <v/>
      </c>
      <c r="AR230" s="11" t="str">
        <f t="shared" si="39"/>
        <v/>
      </c>
      <c r="AS230" s="11" t="str">
        <f t="shared" si="40"/>
        <v/>
      </c>
      <c r="AT230" s="11" t="str">
        <f t="shared" si="41"/>
        <v/>
      </c>
      <c r="AU230" s="11" t="str">
        <f t="shared" si="42"/>
        <v/>
      </c>
      <c r="AV230" s="11" t="str">
        <f t="shared" si="43"/>
        <v/>
      </c>
      <c r="AW230" s="11" t="str">
        <f t="shared" si="44"/>
        <v/>
      </c>
      <c r="AX230" s="11" t="str">
        <f t="shared" si="45"/>
        <v/>
      </c>
      <c r="AY230" s="11" t="str">
        <f t="shared" si="46"/>
        <v/>
      </c>
      <c r="AZ230" s="11" t="str">
        <f t="shared" si="47"/>
        <v/>
      </c>
      <c r="BA230" s="11" t="str">
        <f t="shared" si="48"/>
        <v/>
      </c>
      <c r="BB230" s="11" t="str">
        <f t="shared" si="49"/>
        <v/>
      </c>
      <c r="BC230" s="11" t="str">
        <f t="shared" si="50"/>
        <v/>
      </c>
      <c r="BD230" s="11" t="str">
        <f t="shared" si="51"/>
        <v/>
      </c>
      <c r="BE230" s="11" t="str">
        <f t="shared" si="52"/>
        <v/>
      </c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</row>
    <row r="231" spans="1:259" s="86" customFormat="1" ht="11.85" customHeight="1">
      <c r="A231" s="11" t="str">
        <f t="shared" si="36"/>
        <v/>
      </c>
      <c r="B231" s="31">
        <f t="shared" si="53"/>
        <v>18.7</v>
      </c>
      <c r="C231" s="88" t="e">
        <v>#N/A</v>
      </c>
      <c r="D231" s="11" t="str">
        <v/>
      </c>
      <c r="E231" s="11" t="str">
        <v/>
      </c>
      <c r="F231" s="11" t="str">
        <v/>
      </c>
      <c r="G231" s="88" t="e">
        <v>#N/A</v>
      </c>
      <c r="H231" s="88" t="e">
        <v>#N/A</v>
      </c>
      <c r="I231" s="88" t="e">
        <v>#N/A</v>
      </c>
      <c r="J231" s="88" t="e">
        <v>#N/A</v>
      </c>
      <c r="K231" s="88" t="e">
        <v>#N/A</v>
      </c>
      <c r="L231" s="88" t="e">
        <v>#N/A</v>
      </c>
      <c r="M231" s="88" t="e">
        <v>#N/A</v>
      </c>
      <c r="N231" s="88" t="e">
        <v>#N/A</v>
      </c>
      <c r="O231" s="88" t="e">
        <v>#N/A</v>
      </c>
      <c r="P231" s="88" t="e">
        <v>#N/A</v>
      </c>
      <c r="Q231" s="88" t="e">
        <v>#N/A</v>
      </c>
      <c r="R231" s="88" t="e">
        <v>#N/A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 t="str">
        <f t="shared" si="38"/>
        <v/>
      </c>
      <c r="AR231" s="11" t="str">
        <f t="shared" si="39"/>
        <v/>
      </c>
      <c r="AS231" s="11" t="str">
        <f t="shared" si="40"/>
        <v/>
      </c>
      <c r="AT231" s="11" t="str">
        <f t="shared" si="41"/>
        <v/>
      </c>
      <c r="AU231" s="11" t="str">
        <f t="shared" si="42"/>
        <v/>
      </c>
      <c r="AV231" s="11" t="str">
        <f t="shared" si="43"/>
        <v/>
      </c>
      <c r="AW231" s="11" t="str">
        <f t="shared" si="44"/>
        <v/>
      </c>
      <c r="AX231" s="11" t="str">
        <f t="shared" si="45"/>
        <v/>
      </c>
      <c r="AY231" s="11" t="str">
        <f t="shared" si="46"/>
        <v/>
      </c>
      <c r="AZ231" s="11" t="str">
        <f t="shared" si="47"/>
        <v/>
      </c>
      <c r="BA231" s="11" t="str">
        <f t="shared" si="48"/>
        <v/>
      </c>
      <c r="BB231" s="11" t="str">
        <f t="shared" si="49"/>
        <v/>
      </c>
      <c r="BC231" s="11" t="str">
        <f t="shared" si="50"/>
        <v/>
      </c>
      <c r="BD231" s="11" t="str">
        <f t="shared" si="51"/>
        <v/>
      </c>
      <c r="BE231" s="11" t="str">
        <f t="shared" si="52"/>
        <v/>
      </c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</row>
    <row r="232" spans="1:259" s="86" customFormat="1" ht="11.85" customHeight="1">
      <c r="A232" s="11" t="str">
        <f t="shared" si="36"/>
        <v/>
      </c>
      <c r="B232" s="31">
        <f t="shared" si="53"/>
        <v>18.8</v>
      </c>
      <c r="C232" s="88" t="e">
        <v>#N/A</v>
      </c>
      <c r="D232" s="11" t="str">
        <v/>
      </c>
      <c r="E232" s="11" t="str">
        <v/>
      </c>
      <c r="F232" s="11" t="str">
        <v/>
      </c>
      <c r="G232" s="88" t="e">
        <v>#N/A</v>
      </c>
      <c r="H232" s="88" t="e">
        <v>#N/A</v>
      </c>
      <c r="I232" s="88" t="e">
        <v>#N/A</v>
      </c>
      <c r="J232" s="88" t="e">
        <v>#N/A</v>
      </c>
      <c r="K232" s="88" t="e">
        <v>#N/A</v>
      </c>
      <c r="L232" s="88" t="e">
        <v>#N/A</v>
      </c>
      <c r="M232" s="88" t="e">
        <v>#N/A</v>
      </c>
      <c r="N232" s="88" t="e">
        <v>#N/A</v>
      </c>
      <c r="O232" s="88" t="e">
        <v>#N/A</v>
      </c>
      <c r="P232" s="88" t="e">
        <v>#N/A</v>
      </c>
      <c r="Q232" s="88" t="e">
        <v>#N/A</v>
      </c>
      <c r="R232" s="88" t="e">
        <v>#N/A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 t="str">
        <f t="shared" si="38"/>
        <v/>
      </c>
      <c r="AR232" s="11" t="str">
        <f t="shared" si="39"/>
        <v/>
      </c>
      <c r="AS232" s="11" t="str">
        <f t="shared" si="40"/>
        <v/>
      </c>
      <c r="AT232" s="11" t="str">
        <f t="shared" si="41"/>
        <v/>
      </c>
      <c r="AU232" s="11" t="str">
        <f t="shared" si="42"/>
        <v/>
      </c>
      <c r="AV232" s="11" t="str">
        <f t="shared" si="43"/>
        <v/>
      </c>
      <c r="AW232" s="11" t="str">
        <f t="shared" si="44"/>
        <v/>
      </c>
      <c r="AX232" s="11" t="str">
        <f t="shared" si="45"/>
        <v/>
      </c>
      <c r="AY232" s="11" t="str">
        <f t="shared" si="46"/>
        <v/>
      </c>
      <c r="AZ232" s="11" t="str">
        <f t="shared" si="47"/>
        <v/>
      </c>
      <c r="BA232" s="11" t="str">
        <f t="shared" si="48"/>
        <v/>
      </c>
      <c r="BB232" s="11" t="str">
        <f t="shared" si="49"/>
        <v/>
      </c>
      <c r="BC232" s="11" t="str">
        <f t="shared" si="50"/>
        <v/>
      </c>
      <c r="BD232" s="11" t="str">
        <f t="shared" si="51"/>
        <v/>
      </c>
      <c r="BE232" s="11" t="str">
        <f t="shared" si="52"/>
        <v/>
      </c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</row>
    <row r="233" spans="1:259" s="86" customFormat="1" ht="11.85" customHeight="1">
      <c r="A233" s="11" t="str">
        <f t="shared" si="36"/>
        <v/>
      </c>
      <c r="B233" s="31">
        <f t="shared" si="53"/>
        <v>18.900000000000002</v>
      </c>
      <c r="C233" s="88" t="e">
        <v>#N/A</v>
      </c>
      <c r="D233" s="11" t="str">
        <v/>
      </c>
      <c r="E233" s="11" t="str">
        <v/>
      </c>
      <c r="F233" s="11" t="str">
        <v/>
      </c>
      <c r="G233" s="88" t="e">
        <v>#N/A</v>
      </c>
      <c r="H233" s="88" t="e">
        <v>#N/A</v>
      </c>
      <c r="I233" s="88" t="e">
        <v>#N/A</v>
      </c>
      <c r="J233" s="88" t="e">
        <v>#N/A</v>
      </c>
      <c r="K233" s="88" t="e">
        <v>#N/A</v>
      </c>
      <c r="L233" s="88" t="e">
        <v>#N/A</v>
      </c>
      <c r="M233" s="88" t="e">
        <v>#N/A</v>
      </c>
      <c r="N233" s="88" t="e">
        <v>#N/A</v>
      </c>
      <c r="O233" s="88" t="e">
        <v>#N/A</v>
      </c>
      <c r="P233" s="88" t="e">
        <v>#N/A</v>
      </c>
      <c r="Q233" s="88" t="e">
        <v>#N/A</v>
      </c>
      <c r="R233" s="88" t="e">
        <v>#N/A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 t="str">
        <f t="shared" si="38"/>
        <v/>
      </c>
      <c r="AR233" s="11" t="str">
        <f t="shared" si="39"/>
        <v/>
      </c>
      <c r="AS233" s="11" t="str">
        <f t="shared" si="40"/>
        <v/>
      </c>
      <c r="AT233" s="11" t="str">
        <f t="shared" si="41"/>
        <v/>
      </c>
      <c r="AU233" s="11" t="str">
        <f t="shared" si="42"/>
        <v/>
      </c>
      <c r="AV233" s="11" t="str">
        <f t="shared" si="43"/>
        <v/>
      </c>
      <c r="AW233" s="11" t="str">
        <f t="shared" si="44"/>
        <v/>
      </c>
      <c r="AX233" s="11" t="str">
        <f t="shared" si="45"/>
        <v/>
      </c>
      <c r="AY233" s="11" t="str">
        <f t="shared" si="46"/>
        <v/>
      </c>
      <c r="AZ233" s="11" t="str">
        <f t="shared" si="47"/>
        <v/>
      </c>
      <c r="BA233" s="11" t="str">
        <f t="shared" si="48"/>
        <v/>
      </c>
      <c r="BB233" s="11" t="str">
        <f t="shared" si="49"/>
        <v/>
      </c>
      <c r="BC233" s="11" t="str">
        <f t="shared" si="50"/>
        <v/>
      </c>
      <c r="BD233" s="11" t="str">
        <f t="shared" si="51"/>
        <v/>
      </c>
      <c r="BE233" s="11" t="str">
        <f t="shared" si="52"/>
        <v/>
      </c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</row>
    <row r="234" spans="1:259" s="86" customFormat="1" ht="11.85" customHeight="1">
      <c r="A234" s="11" t="str">
        <f t="shared" si="36"/>
        <v/>
      </c>
      <c r="B234" s="31">
        <f t="shared" si="53"/>
        <v>19</v>
      </c>
      <c r="C234" s="88" t="e">
        <v>#N/A</v>
      </c>
      <c r="D234" s="11" t="str">
        <v/>
      </c>
      <c r="E234" s="11" t="str">
        <v/>
      </c>
      <c r="F234" s="11" t="str">
        <v/>
      </c>
      <c r="G234" s="88" t="e">
        <v>#N/A</v>
      </c>
      <c r="H234" s="88" t="e">
        <v>#N/A</v>
      </c>
      <c r="I234" s="88" t="e">
        <v>#N/A</v>
      </c>
      <c r="J234" s="88" t="e">
        <v>#N/A</v>
      </c>
      <c r="K234" s="88" t="e">
        <v>#N/A</v>
      </c>
      <c r="L234" s="88" t="e">
        <v>#N/A</v>
      </c>
      <c r="M234" s="88" t="e">
        <v>#N/A</v>
      </c>
      <c r="N234" s="88" t="e">
        <v>#N/A</v>
      </c>
      <c r="O234" s="88" t="e">
        <v>#N/A</v>
      </c>
      <c r="P234" s="88" t="e">
        <v>#N/A</v>
      </c>
      <c r="Q234" s="88" t="e">
        <v>#N/A</v>
      </c>
      <c r="R234" s="88" t="e">
        <v>#N/A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 t="str">
        <f t="shared" si="38"/>
        <v/>
      </c>
      <c r="AR234" s="11" t="str">
        <f t="shared" si="39"/>
        <v/>
      </c>
      <c r="AS234" s="11" t="str">
        <f t="shared" si="40"/>
        <v/>
      </c>
      <c r="AT234" s="11" t="str">
        <f t="shared" si="41"/>
        <v/>
      </c>
      <c r="AU234" s="11" t="str">
        <f t="shared" si="42"/>
        <v/>
      </c>
      <c r="AV234" s="11" t="str">
        <f t="shared" si="43"/>
        <v/>
      </c>
      <c r="AW234" s="11" t="str">
        <f t="shared" si="44"/>
        <v/>
      </c>
      <c r="AX234" s="11" t="str">
        <f t="shared" si="45"/>
        <v/>
      </c>
      <c r="AY234" s="11" t="str">
        <f t="shared" si="46"/>
        <v/>
      </c>
      <c r="AZ234" s="11" t="str">
        <f t="shared" si="47"/>
        <v/>
      </c>
      <c r="BA234" s="11" t="str">
        <f t="shared" si="48"/>
        <v/>
      </c>
      <c r="BB234" s="11" t="str">
        <f t="shared" si="49"/>
        <v/>
      </c>
      <c r="BC234" s="11" t="str">
        <f t="shared" si="50"/>
        <v/>
      </c>
      <c r="BD234" s="11" t="str">
        <f t="shared" si="51"/>
        <v/>
      </c>
      <c r="BE234" s="11" t="str">
        <f t="shared" si="52"/>
        <v/>
      </c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</row>
    <row r="235" spans="1:259" s="86" customFormat="1" ht="11.85" customHeight="1">
      <c r="A235" s="11" t="str">
        <f t="shared" si="36"/>
        <v/>
      </c>
      <c r="B235" s="31">
        <f t="shared" si="53"/>
        <v>19.100000000000001</v>
      </c>
      <c r="C235" s="88" t="e">
        <v>#N/A</v>
      </c>
      <c r="D235" s="11" t="str">
        <v/>
      </c>
      <c r="E235" s="11" t="str">
        <v/>
      </c>
      <c r="F235" s="11" t="str">
        <v/>
      </c>
      <c r="G235" s="88" t="e">
        <v>#N/A</v>
      </c>
      <c r="H235" s="88" t="e">
        <v>#N/A</v>
      </c>
      <c r="I235" s="88" t="e">
        <v>#N/A</v>
      </c>
      <c r="J235" s="88" t="e">
        <v>#N/A</v>
      </c>
      <c r="K235" s="88" t="e">
        <v>#N/A</v>
      </c>
      <c r="L235" s="88" t="e">
        <v>#N/A</v>
      </c>
      <c r="M235" s="88" t="e">
        <v>#N/A</v>
      </c>
      <c r="N235" s="88" t="e">
        <v>#N/A</v>
      </c>
      <c r="O235" s="88" t="e">
        <v>#N/A</v>
      </c>
      <c r="P235" s="88" t="e">
        <v>#N/A</v>
      </c>
      <c r="Q235" s="88" t="e">
        <v>#N/A</v>
      </c>
      <c r="R235" s="88" t="e">
        <v>#N/A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 t="str">
        <f t="shared" si="38"/>
        <v/>
      </c>
      <c r="AR235" s="11" t="str">
        <f t="shared" si="39"/>
        <v/>
      </c>
      <c r="AS235" s="11" t="str">
        <f t="shared" si="40"/>
        <v/>
      </c>
      <c r="AT235" s="11" t="str">
        <f t="shared" si="41"/>
        <v/>
      </c>
      <c r="AU235" s="11" t="str">
        <f t="shared" si="42"/>
        <v/>
      </c>
      <c r="AV235" s="11" t="str">
        <f t="shared" si="43"/>
        <v/>
      </c>
      <c r="AW235" s="11" t="str">
        <f t="shared" si="44"/>
        <v/>
      </c>
      <c r="AX235" s="11" t="str">
        <f t="shared" si="45"/>
        <v/>
      </c>
      <c r="AY235" s="11" t="str">
        <f t="shared" si="46"/>
        <v/>
      </c>
      <c r="AZ235" s="11" t="str">
        <f t="shared" si="47"/>
        <v/>
      </c>
      <c r="BA235" s="11" t="str">
        <f t="shared" si="48"/>
        <v/>
      </c>
      <c r="BB235" s="11" t="str">
        <f t="shared" si="49"/>
        <v/>
      </c>
      <c r="BC235" s="11" t="str">
        <f t="shared" si="50"/>
        <v/>
      </c>
      <c r="BD235" s="11" t="str">
        <f t="shared" si="51"/>
        <v/>
      </c>
      <c r="BE235" s="11" t="str">
        <f t="shared" si="52"/>
        <v/>
      </c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</row>
    <row r="236" spans="1:259" s="86" customFormat="1" ht="11.85" customHeight="1">
      <c r="A236" s="11" t="str">
        <f t="shared" ref="A236:A299" si="54">IF(OR($D$36,$D$35,$D$34),IF(MOD((ROW(A236)-ROW($A$44))*$E$29,$E$31)&lt;0.0001,(ROW(A236)-ROW($A$44))*$E$29,""),"")</f>
        <v/>
      </c>
      <c r="B236" s="31">
        <f t="shared" ref="B236:B243" si="55">IF(IF(OR($D$36,$D$35,$D$34),(ROW(A236)-ROW($A$44))*$E$29,"")&lt;=$E$30,IF(OR($D$36,$D$35,$D$34),(ROW(A236)-ROW($A$44))*$E$29,""),"")</f>
        <v>19.200000000000003</v>
      </c>
      <c r="C236" s="88" t="e">
        <v>#N/A</v>
      </c>
      <c r="D236" s="11" t="str">
        <v/>
      </c>
      <c r="E236" s="11" t="str">
        <v/>
      </c>
      <c r="F236" s="11" t="str">
        <v/>
      </c>
      <c r="G236" s="88" t="e">
        <v>#N/A</v>
      </c>
      <c r="H236" s="88" t="e">
        <v>#N/A</v>
      </c>
      <c r="I236" s="88" t="e">
        <v>#N/A</v>
      </c>
      <c r="J236" s="88" t="e">
        <v>#N/A</v>
      </c>
      <c r="K236" s="88" t="e">
        <v>#N/A</v>
      </c>
      <c r="L236" s="88" t="e">
        <v>#N/A</v>
      </c>
      <c r="M236" s="88" t="e">
        <v>#N/A</v>
      </c>
      <c r="N236" s="88" t="e">
        <v>#N/A</v>
      </c>
      <c r="O236" s="88" t="e">
        <v>#N/A</v>
      </c>
      <c r="P236" s="88" t="e">
        <v>#N/A</v>
      </c>
      <c r="Q236" s="88" t="e">
        <v>#N/A</v>
      </c>
      <c r="R236" s="88" t="e">
        <v>#N/A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 t="str">
        <f t="shared" ref="AQ236:AQ299" si="56">IF((ROW(A236)-ROW($A$44))*$E$29&lt;=$E$30,A236,"")</f>
        <v/>
      </c>
      <c r="AR236" s="11" t="str">
        <f t="shared" ref="AR236:AR299" si="57">IF(ISNUMBER(C236),C236,"")</f>
        <v/>
      </c>
      <c r="AS236" s="11" t="str">
        <f t="shared" ref="AS236:AS299" si="58">IF(ISNUMBER(D236),D236,"")</f>
        <v/>
      </c>
      <c r="AT236" s="11" t="str">
        <f t="shared" ref="AT236:AT299" si="59">IF(ISNUMBER(E236),E236,"")</f>
        <v/>
      </c>
      <c r="AU236" s="11" t="str">
        <f t="shared" ref="AU236:AU299" si="60">IF(ISNUMBER(F236),F236,"")</f>
        <v/>
      </c>
      <c r="AV236" s="11" t="str">
        <f t="shared" ref="AV236:AV299" si="61">IF(ISNUMBER(G236),G236,"")</f>
        <v/>
      </c>
      <c r="AW236" s="11" t="str">
        <f t="shared" ref="AW236:AW299" si="62">IF(ISNUMBER(H236),H236,"")</f>
        <v/>
      </c>
      <c r="AX236" s="11" t="str">
        <f t="shared" ref="AX236:AX299" si="63">IF(ISNUMBER(I236),I236,"")</f>
        <v/>
      </c>
      <c r="AY236" s="11" t="str">
        <f t="shared" ref="AY236:AY299" si="64">IF(ISNUMBER(J236),J236,"")</f>
        <v/>
      </c>
      <c r="AZ236" s="11" t="str">
        <f t="shared" ref="AZ236:AZ299" si="65">IF(ISNUMBER(K236),K236,"")</f>
        <v/>
      </c>
      <c r="BA236" s="11" t="str">
        <f t="shared" ref="BA236:BA299" si="66">IF(ISNUMBER(L236),L236,"")</f>
        <v/>
      </c>
      <c r="BB236" s="11" t="str">
        <f t="shared" ref="BB236:BB299" si="67">IF(ISNUMBER(M236),M236,"")</f>
        <v/>
      </c>
      <c r="BC236" s="11" t="str">
        <f t="shared" ref="BC236:BC299" si="68">IF(ISNUMBER(N236),N236,"")</f>
        <v/>
      </c>
      <c r="BD236" s="11" t="str">
        <f t="shared" ref="BD236:BD299" si="69">IF(ISNUMBER(O236),O236,"")</f>
        <v/>
      </c>
      <c r="BE236" s="11" t="str">
        <f t="shared" ref="BE236:BE299" si="70">IF(ISNUMBER(P236),P236,"")</f>
        <v/>
      </c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</row>
    <row r="237" spans="1:259" s="86" customFormat="1" ht="11.85" customHeight="1">
      <c r="A237" s="11" t="str">
        <f t="shared" si="54"/>
        <v/>
      </c>
      <c r="B237" s="31">
        <f t="shared" si="55"/>
        <v>19.3</v>
      </c>
      <c r="C237" s="88" t="e">
        <v>#N/A</v>
      </c>
      <c r="D237" s="11" t="str">
        <v/>
      </c>
      <c r="E237" s="11" t="str">
        <v/>
      </c>
      <c r="F237" s="11" t="str">
        <v/>
      </c>
      <c r="G237" s="88" t="e">
        <v>#N/A</v>
      </c>
      <c r="H237" s="88" t="e">
        <v>#N/A</v>
      </c>
      <c r="I237" s="88" t="e">
        <v>#N/A</v>
      </c>
      <c r="J237" s="88" t="e">
        <v>#N/A</v>
      </c>
      <c r="K237" s="88" t="e">
        <v>#N/A</v>
      </c>
      <c r="L237" s="88" t="e">
        <v>#N/A</v>
      </c>
      <c r="M237" s="88" t="e">
        <v>#N/A</v>
      </c>
      <c r="N237" s="88" t="e">
        <v>#N/A</v>
      </c>
      <c r="O237" s="88" t="e">
        <v>#N/A</v>
      </c>
      <c r="P237" s="88" t="e">
        <v>#N/A</v>
      </c>
      <c r="Q237" s="88" t="e">
        <v>#N/A</v>
      </c>
      <c r="R237" s="88" t="e">
        <v>#N/A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 t="str">
        <f t="shared" si="56"/>
        <v/>
      </c>
      <c r="AR237" s="11" t="str">
        <f t="shared" si="57"/>
        <v/>
      </c>
      <c r="AS237" s="11" t="str">
        <f t="shared" si="58"/>
        <v/>
      </c>
      <c r="AT237" s="11" t="str">
        <f t="shared" si="59"/>
        <v/>
      </c>
      <c r="AU237" s="11" t="str">
        <f t="shared" si="60"/>
        <v/>
      </c>
      <c r="AV237" s="11" t="str">
        <f t="shared" si="61"/>
        <v/>
      </c>
      <c r="AW237" s="11" t="str">
        <f t="shared" si="62"/>
        <v/>
      </c>
      <c r="AX237" s="11" t="str">
        <f t="shared" si="63"/>
        <v/>
      </c>
      <c r="AY237" s="11" t="str">
        <f t="shared" si="64"/>
        <v/>
      </c>
      <c r="AZ237" s="11" t="str">
        <f t="shared" si="65"/>
        <v/>
      </c>
      <c r="BA237" s="11" t="str">
        <f t="shared" si="66"/>
        <v/>
      </c>
      <c r="BB237" s="11" t="str">
        <f t="shared" si="67"/>
        <v/>
      </c>
      <c r="BC237" s="11" t="str">
        <f t="shared" si="68"/>
        <v/>
      </c>
      <c r="BD237" s="11" t="str">
        <f t="shared" si="69"/>
        <v/>
      </c>
      <c r="BE237" s="11" t="str">
        <f t="shared" si="70"/>
        <v/>
      </c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</row>
    <row r="238" spans="1:259" s="86" customFormat="1" ht="11.85" customHeight="1">
      <c r="A238" s="11" t="str">
        <f t="shared" si="54"/>
        <v/>
      </c>
      <c r="B238" s="31">
        <f t="shared" si="55"/>
        <v>19.400000000000002</v>
      </c>
      <c r="C238" s="88" t="e">
        <v>#N/A</v>
      </c>
      <c r="D238" s="11" t="str">
        <v/>
      </c>
      <c r="E238" s="11" t="str">
        <v/>
      </c>
      <c r="F238" s="11" t="str">
        <v/>
      </c>
      <c r="G238" s="88" t="e">
        <v>#N/A</v>
      </c>
      <c r="H238" s="88" t="e">
        <v>#N/A</v>
      </c>
      <c r="I238" s="88" t="e">
        <v>#N/A</v>
      </c>
      <c r="J238" s="88" t="e">
        <v>#N/A</v>
      </c>
      <c r="K238" s="88" t="e">
        <v>#N/A</v>
      </c>
      <c r="L238" s="88" t="e">
        <v>#N/A</v>
      </c>
      <c r="M238" s="88" t="e">
        <v>#N/A</v>
      </c>
      <c r="N238" s="88" t="e">
        <v>#N/A</v>
      </c>
      <c r="O238" s="88" t="e">
        <v>#N/A</v>
      </c>
      <c r="P238" s="88" t="e">
        <v>#N/A</v>
      </c>
      <c r="Q238" s="88" t="e">
        <v>#N/A</v>
      </c>
      <c r="R238" s="88" t="e">
        <v>#N/A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 t="str">
        <f t="shared" si="56"/>
        <v/>
      </c>
      <c r="AR238" s="11" t="str">
        <f t="shared" si="57"/>
        <v/>
      </c>
      <c r="AS238" s="11" t="str">
        <f t="shared" si="58"/>
        <v/>
      </c>
      <c r="AT238" s="11" t="str">
        <f t="shared" si="59"/>
        <v/>
      </c>
      <c r="AU238" s="11" t="str">
        <f t="shared" si="60"/>
        <v/>
      </c>
      <c r="AV238" s="11" t="str">
        <f t="shared" si="61"/>
        <v/>
      </c>
      <c r="AW238" s="11" t="str">
        <f t="shared" si="62"/>
        <v/>
      </c>
      <c r="AX238" s="11" t="str">
        <f t="shared" si="63"/>
        <v/>
      </c>
      <c r="AY238" s="11" t="str">
        <f t="shared" si="64"/>
        <v/>
      </c>
      <c r="AZ238" s="11" t="str">
        <f t="shared" si="65"/>
        <v/>
      </c>
      <c r="BA238" s="11" t="str">
        <f t="shared" si="66"/>
        <v/>
      </c>
      <c r="BB238" s="11" t="str">
        <f t="shared" si="67"/>
        <v/>
      </c>
      <c r="BC238" s="11" t="str">
        <f t="shared" si="68"/>
        <v/>
      </c>
      <c r="BD238" s="11" t="str">
        <f t="shared" si="69"/>
        <v/>
      </c>
      <c r="BE238" s="11" t="str">
        <f t="shared" si="70"/>
        <v/>
      </c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</row>
    <row r="239" spans="1:259" s="86" customFormat="1" ht="11.85" customHeight="1">
      <c r="A239" s="11" t="str">
        <f t="shared" si="54"/>
        <v/>
      </c>
      <c r="B239" s="31">
        <f t="shared" si="55"/>
        <v>19.5</v>
      </c>
      <c r="C239" s="88" t="e">
        <v>#N/A</v>
      </c>
      <c r="D239" s="11" t="str">
        <v/>
      </c>
      <c r="E239" s="11" t="str">
        <v/>
      </c>
      <c r="F239" s="11" t="str">
        <v/>
      </c>
      <c r="G239" s="88" t="e">
        <v>#N/A</v>
      </c>
      <c r="H239" s="88" t="e">
        <v>#N/A</v>
      </c>
      <c r="I239" s="88" t="e">
        <v>#N/A</v>
      </c>
      <c r="J239" s="88" t="e">
        <v>#N/A</v>
      </c>
      <c r="K239" s="88" t="e">
        <v>#N/A</v>
      </c>
      <c r="L239" s="88" t="e">
        <v>#N/A</v>
      </c>
      <c r="M239" s="88" t="e">
        <v>#N/A</v>
      </c>
      <c r="N239" s="88" t="e">
        <v>#N/A</v>
      </c>
      <c r="O239" s="88" t="e">
        <v>#N/A</v>
      </c>
      <c r="P239" s="88" t="e">
        <v>#N/A</v>
      </c>
      <c r="Q239" s="88" t="e">
        <v>#N/A</v>
      </c>
      <c r="R239" s="88" t="e">
        <v>#N/A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 t="str">
        <f t="shared" si="56"/>
        <v/>
      </c>
      <c r="AR239" s="11" t="str">
        <f t="shared" si="57"/>
        <v/>
      </c>
      <c r="AS239" s="11" t="str">
        <f t="shared" si="58"/>
        <v/>
      </c>
      <c r="AT239" s="11" t="str">
        <f t="shared" si="59"/>
        <v/>
      </c>
      <c r="AU239" s="11" t="str">
        <f t="shared" si="60"/>
        <v/>
      </c>
      <c r="AV239" s="11" t="str">
        <f t="shared" si="61"/>
        <v/>
      </c>
      <c r="AW239" s="11" t="str">
        <f t="shared" si="62"/>
        <v/>
      </c>
      <c r="AX239" s="11" t="str">
        <f t="shared" si="63"/>
        <v/>
      </c>
      <c r="AY239" s="11" t="str">
        <f t="shared" si="64"/>
        <v/>
      </c>
      <c r="AZ239" s="11" t="str">
        <f t="shared" si="65"/>
        <v/>
      </c>
      <c r="BA239" s="11" t="str">
        <f t="shared" si="66"/>
        <v/>
      </c>
      <c r="BB239" s="11" t="str">
        <f t="shared" si="67"/>
        <v/>
      </c>
      <c r="BC239" s="11" t="str">
        <f t="shared" si="68"/>
        <v/>
      </c>
      <c r="BD239" s="11" t="str">
        <f t="shared" si="69"/>
        <v/>
      </c>
      <c r="BE239" s="11" t="str">
        <f t="shared" si="70"/>
        <v/>
      </c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</row>
    <row r="240" spans="1:259" s="86" customFormat="1" ht="11.85" customHeight="1">
      <c r="A240" s="11" t="str">
        <f t="shared" si="54"/>
        <v/>
      </c>
      <c r="B240" s="31">
        <f t="shared" si="55"/>
        <v>19.600000000000001</v>
      </c>
      <c r="C240" s="88" t="e">
        <v>#N/A</v>
      </c>
      <c r="D240" s="11" t="str">
        <v/>
      </c>
      <c r="E240" s="11" t="str">
        <v/>
      </c>
      <c r="F240" s="11" t="str">
        <v/>
      </c>
      <c r="G240" s="88" t="e">
        <v>#N/A</v>
      </c>
      <c r="H240" s="88" t="e">
        <v>#N/A</v>
      </c>
      <c r="I240" s="88" t="e">
        <v>#N/A</v>
      </c>
      <c r="J240" s="88" t="e">
        <v>#N/A</v>
      </c>
      <c r="K240" s="88" t="e">
        <v>#N/A</v>
      </c>
      <c r="L240" s="88" t="e">
        <v>#N/A</v>
      </c>
      <c r="M240" s="88" t="e">
        <v>#N/A</v>
      </c>
      <c r="N240" s="88" t="e">
        <v>#N/A</v>
      </c>
      <c r="O240" s="88" t="e">
        <v>#N/A</v>
      </c>
      <c r="P240" s="88" t="e">
        <v>#N/A</v>
      </c>
      <c r="Q240" s="88" t="e">
        <v>#N/A</v>
      </c>
      <c r="R240" s="88" t="e">
        <v>#N/A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 t="str">
        <f t="shared" si="56"/>
        <v/>
      </c>
      <c r="AR240" s="11" t="str">
        <f t="shared" si="57"/>
        <v/>
      </c>
      <c r="AS240" s="11" t="str">
        <f t="shared" si="58"/>
        <v/>
      </c>
      <c r="AT240" s="11" t="str">
        <f t="shared" si="59"/>
        <v/>
      </c>
      <c r="AU240" s="11" t="str">
        <f t="shared" si="60"/>
        <v/>
      </c>
      <c r="AV240" s="11" t="str">
        <f t="shared" si="61"/>
        <v/>
      </c>
      <c r="AW240" s="11" t="str">
        <f t="shared" si="62"/>
        <v/>
      </c>
      <c r="AX240" s="11" t="str">
        <f t="shared" si="63"/>
        <v/>
      </c>
      <c r="AY240" s="11" t="str">
        <f t="shared" si="64"/>
        <v/>
      </c>
      <c r="AZ240" s="11" t="str">
        <f t="shared" si="65"/>
        <v/>
      </c>
      <c r="BA240" s="11" t="str">
        <f t="shared" si="66"/>
        <v/>
      </c>
      <c r="BB240" s="11" t="str">
        <f t="shared" si="67"/>
        <v/>
      </c>
      <c r="BC240" s="11" t="str">
        <f t="shared" si="68"/>
        <v/>
      </c>
      <c r="BD240" s="11" t="str">
        <f t="shared" si="69"/>
        <v/>
      </c>
      <c r="BE240" s="11" t="str">
        <f t="shared" si="70"/>
        <v/>
      </c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</row>
    <row r="241" spans="1:259" s="86" customFormat="1" ht="11.85" customHeight="1">
      <c r="A241" s="11" t="str">
        <f t="shared" si="54"/>
        <v/>
      </c>
      <c r="B241" s="31">
        <f t="shared" si="55"/>
        <v>19.700000000000003</v>
      </c>
      <c r="C241" s="88" t="e">
        <v>#N/A</v>
      </c>
      <c r="D241" s="11" t="str">
        <v/>
      </c>
      <c r="E241" s="11" t="str">
        <v/>
      </c>
      <c r="F241" s="11" t="str">
        <v/>
      </c>
      <c r="G241" s="88" t="e">
        <v>#N/A</v>
      </c>
      <c r="H241" s="88" t="e">
        <v>#N/A</v>
      </c>
      <c r="I241" s="88" t="e">
        <v>#N/A</v>
      </c>
      <c r="J241" s="88" t="e">
        <v>#N/A</v>
      </c>
      <c r="K241" s="88" t="e">
        <v>#N/A</v>
      </c>
      <c r="L241" s="88" t="e">
        <v>#N/A</v>
      </c>
      <c r="M241" s="88" t="e">
        <v>#N/A</v>
      </c>
      <c r="N241" s="88" t="e">
        <v>#N/A</v>
      </c>
      <c r="O241" s="88" t="e">
        <v>#N/A</v>
      </c>
      <c r="P241" s="88" t="e">
        <v>#N/A</v>
      </c>
      <c r="Q241" s="88" t="e">
        <v>#N/A</v>
      </c>
      <c r="R241" s="88" t="e">
        <v>#N/A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 t="str">
        <f t="shared" si="56"/>
        <v/>
      </c>
      <c r="AR241" s="11" t="str">
        <f t="shared" si="57"/>
        <v/>
      </c>
      <c r="AS241" s="11" t="str">
        <f t="shared" si="58"/>
        <v/>
      </c>
      <c r="AT241" s="11" t="str">
        <f t="shared" si="59"/>
        <v/>
      </c>
      <c r="AU241" s="11" t="str">
        <f t="shared" si="60"/>
        <v/>
      </c>
      <c r="AV241" s="11" t="str">
        <f t="shared" si="61"/>
        <v/>
      </c>
      <c r="AW241" s="11" t="str">
        <f t="shared" si="62"/>
        <v/>
      </c>
      <c r="AX241" s="11" t="str">
        <f t="shared" si="63"/>
        <v/>
      </c>
      <c r="AY241" s="11" t="str">
        <f t="shared" si="64"/>
        <v/>
      </c>
      <c r="AZ241" s="11" t="str">
        <f t="shared" si="65"/>
        <v/>
      </c>
      <c r="BA241" s="11" t="str">
        <f t="shared" si="66"/>
        <v/>
      </c>
      <c r="BB241" s="11" t="str">
        <f t="shared" si="67"/>
        <v/>
      </c>
      <c r="BC241" s="11" t="str">
        <f t="shared" si="68"/>
        <v/>
      </c>
      <c r="BD241" s="11" t="str">
        <f t="shared" si="69"/>
        <v/>
      </c>
      <c r="BE241" s="11" t="str">
        <f t="shared" si="70"/>
        <v/>
      </c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</row>
    <row r="242" spans="1:259" s="86" customFormat="1" ht="11.85" customHeight="1">
      <c r="A242" s="11" t="str">
        <f t="shared" si="54"/>
        <v/>
      </c>
      <c r="B242" s="31">
        <f t="shared" si="55"/>
        <v>19.8</v>
      </c>
      <c r="C242" s="88" t="e">
        <v>#N/A</v>
      </c>
      <c r="D242" s="11" t="str">
        <v/>
      </c>
      <c r="E242" s="11" t="str">
        <v/>
      </c>
      <c r="F242" s="11" t="str">
        <v/>
      </c>
      <c r="G242" s="88" t="e">
        <v>#N/A</v>
      </c>
      <c r="H242" s="88" t="e">
        <v>#N/A</v>
      </c>
      <c r="I242" s="88" t="e">
        <v>#N/A</v>
      </c>
      <c r="J242" s="88" t="e">
        <v>#N/A</v>
      </c>
      <c r="K242" s="88" t="e">
        <v>#N/A</v>
      </c>
      <c r="L242" s="88" t="e">
        <v>#N/A</v>
      </c>
      <c r="M242" s="88" t="e">
        <v>#N/A</v>
      </c>
      <c r="N242" s="88" t="e">
        <v>#N/A</v>
      </c>
      <c r="O242" s="88" t="e">
        <v>#N/A</v>
      </c>
      <c r="P242" s="88" t="e">
        <v>#N/A</v>
      </c>
      <c r="Q242" s="88" t="e">
        <v>#N/A</v>
      </c>
      <c r="R242" s="88" t="e">
        <v>#N/A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 t="str">
        <f t="shared" si="56"/>
        <v/>
      </c>
      <c r="AR242" s="11" t="str">
        <f t="shared" si="57"/>
        <v/>
      </c>
      <c r="AS242" s="11" t="str">
        <f t="shared" si="58"/>
        <v/>
      </c>
      <c r="AT242" s="11" t="str">
        <f t="shared" si="59"/>
        <v/>
      </c>
      <c r="AU242" s="11" t="str">
        <f t="shared" si="60"/>
        <v/>
      </c>
      <c r="AV242" s="11" t="str">
        <f t="shared" si="61"/>
        <v/>
      </c>
      <c r="AW242" s="11" t="str">
        <f t="shared" si="62"/>
        <v/>
      </c>
      <c r="AX242" s="11" t="str">
        <f t="shared" si="63"/>
        <v/>
      </c>
      <c r="AY242" s="11" t="str">
        <f t="shared" si="64"/>
        <v/>
      </c>
      <c r="AZ242" s="11" t="str">
        <f t="shared" si="65"/>
        <v/>
      </c>
      <c r="BA242" s="11" t="str">
        <f t="shared" si="66"/>
        <v/>
      </c>
      <c r="BB242" s="11" t="str">
        <f t="shared" si="67"/>
        <v/>
      </c>
      <c r="BC242" s="11" t="str">
        <f t="shared" si="68"/>
        <v/>
      </c>
      <c r="BD242" s="11" t="str">
        <f t="shared" si="69"/>
        <v/>
      </c>
      <c r="BE242" s="11" t="str">
        <f t="shared" si="70"/>
        <v/>
      </c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</row>
    <row r="243" spans="1:259" s="86" customFormat="1" ht="11.85" customHeight="1">
      <c r="A243" s="11" t="str">
        <f t="shared" si="54"/>
        <v/>
      </c>
      <c r="B243" s="31">
        <f t="shared" si="55"/>
        <v>19.900000000000002</v>
      </c>
      <c r="C243" s="88" t="e">
        <v>#N/A</v>
      </c>
      <c r="D243" s="11" t="str">
        <v/>
      </c>
      <c r="E243" s="11" t="str">
        <v/>
      </c>
      <c r="F243" s="11" t="str">
        <v/>
      </c>
      <c r="G243" s="88" t="e">
        <v>#N/A</v>
      </c>
      <c r="H243" s="88" t="e">
        <v>#N/A</v>
      </c>
      <c r="I243" s="88" t="e">
        <v>#N/A</v>
      </c>
      <c r="J243" s="88" t="e">
        <v>#N/A</v>
      </c>
      <c r="K243" s="88" t="e">
        <v>#N/A</v>
      </c>
      <c r="L243" s="88" t="e">
        <v>#N/A</v>
      </c>
      <c r="M243" s="88" t="e">
        <v>#N/A</v>
      </c>
      <c r="N243" s="88" t="e">
        <v>#N/A</v>
      </c>
      <c r="O243" s="88" t="e">
        <v>#N/A</v>
      </c>
      <c r="P243" s="88" t="e">
        <v>#N/A</v>
      </c>
      <c r="Q243" s="88" t="e">
        <v>#N/A</v>
      </c>
      <c r="R243" s="88" t="e">
        <v>#N/A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 t="str">
        <f t="shared" si="56"/>
        <v/>
      </c>
      <c r="AR243" s="11" t="str">
        <f t="shared" si="57"/>
        <v/>
      </c>
      <c r="AS243" s="11" t="str">
        <f t="shared" si="58"/>
        <v/>
      </c>
      <c r="AT243" s="11" t="str">
        <f t="shared" si="59"/>
        <v/>
      </c>
      <c r="AU243" s="11" t="str">
        <f t="shared" si="60"/>
        <v/>
      </c>
      <c r="AV243" s="11" t="str">
        <f t="shared" si="61"/>
        <v/>
      </c>
      <c r="AW243" s="11" t="str">
        <f t="shared" si="62"/>
        <v/>
      </c>
      <c r="AX243" s="11" t="str">
        <f t="shared" si="63"/>
        <v/>
      </c>
      <c r="AY243" s="11" t="str">
        <f t="shared" si="64"/>
        <v/>
      </c>
      <c r="AZ243" s="11" t="str">
        <f t="shared" si="65"/>
        <v/>
      </c>
      <c r="BA243" s="11" t="str">
        <f t="shared" si="66"/>
        <v/>
      </c>
      <c r="BB243" s="11" t="str">
        <f t="shared" si="67"/>
        <v/>
      </c>
      <c r="BC243" s="11" t="str">
        <f t="shared" si="68"/>
        <v/>
      </c>
      <c r="BD243" s="11" t="str">
        <f t="shared" si="69"/>
        <v/>
      </c>
      <c r="BE243" s="11" t="str">
        <f t="shared" si="70"/>
        <v/>
      </c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</row>
    <row r="244" spans="1:259" s="86" customFormat="1" ht="11.85" customHeight="1">
      <c r="A244" s="11">
        <f t="shared" si="54"/>
        <v>20</v>
      </c>
      <c r="B244" s="11"/>
      <c r="C244" s="88" t="e">
        <v>#N/A</v>
      </c>
      <c r="D244" s="11" t="str">
        <v/>
      </c>
      <c r="E244" s="11" t="str">
        <v/>
      </c>
      <c r="F244" s="11" t="str">
        <v/>
      </c>
      <c r="G244" s="88" t="e">
        <v>#N/A</v>
      </c>
      <c r="H244" s="88" t="e">
        <v>#N/A</v>
      </c>
      <c r="I244" s="88" t="e">
        <v>#N/A</v>
      </c>
      <c r="J244" s="88" t="e">
        <v>#N/A</v>
      </c>
      <c r="K244" s="88" t="e">
        <v>#N/A</v>
      </c>
      <c r="L244" s="88" t="e">
        <v>#N/A</v>
      </c>
      <c r="M244" s="88" t="e">
        <v>#N/A</v>
      </c>
      <c r="N244" s="88" t="e">
        <v>#N/A</v>
      </c>
      <c r="O244" s="88" t="e">
        <v>#N/A</v>
      </c>
      <c r="P244" s="88" t="e">
        <v>#N/A</v>
      </c>
      <c r="Q244" s="88" t="e">
        <v>#N/A</v>
      </c>
      <c r="R244" s="88" t="e">
        <v>#N/A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>
        <f t="shared" si="56"/>
        <v>20</v>
      </c>
      <c r="AR244" s="11" t="str">
        <f t="shared" si="57"/>
        <v/>
      </c>
      <c r="AS244" s="11" t="str">
        <f t="shared" si="58"/>
        <v/>
      </c>
      <c r="AT244" s="11" t="str">
        <f t="shared" si="59"/>
        <v/>
      </c>
      <c r="AU244" s="11" t="str">
        <f t="shared" si="60"/>
        <v/>
      </c>
      <c r="AV244" s="11" t="str">
        <f t="shared" si="61"/>
        <v/>
      </c>
      <c r="AW244" s="11" t="str">
        <f t="shared" si="62"/>
        <v/>
      </c>
      <c r="AX244" s="11" t="str">
        <f t="shared" si="63"/>
        <v/>
      </c>
      <c r="AY244" s="11" t="str">
        <f t="shared" si="64"/>
        <v/>
      </c>
      <c r="AZ244" s="11" t="str">
        <f t="shared" si="65"/>
        <v/>
      </c>
      <c r="BA244" s="11" t="str">
        <f t="shared" si="66"/>
        <v/>
      </c>
      <c r="BB244" s="11" t="str">
        <f t="shared" si="67"/>
        <v/>
      </c>
      <c r="BC244" s="11" t="str">
        <f t="shared" si="68"/>
        <v/>
      </c>
      <c r="BD244" s="11" t="str">
        <f t="shared" si="69"/>
        <v/>
      </c>
      <c r="BE244" s="11" t="str">
        <f t="shared" si="70"/>
        <v/>
      </c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</row>
    <row r="245" spans="1:259" s="86" customFormat="1" ht="11.85" customHeight="1">
      <c r="A245" s="11" t="str">
        <f t="shared" si="54"/>
        <v/>
      </c>
      <c r="B245" s="11"/>
      <c r="C245" s="88" t="e">
        <v>#N/A</v>
      </c>
      <c r="D245" s="11" t="str">
        <v/>
      </c>
      <c r="E245" s="11" t="str">
        <v/>
      </c>
      <c r="F245" s="11" t="str">
        <v/>
      </c>
      <c r="G245" s="88" t="e">
        <v>#N/A</v>
      </c>
      <c r="H245" s="88" t="e">
        <v>#N/A</v>
      </c>
      <c r="I245" s="88" t="e">
        <v>#N/A</v>
      </c>
      <c r="J245" s="88" t="e">
        <v>#N/A</v>
      </c>
      <c r="K245" s="88" t="e">
        <v>#N/A</v>
      </c>
      <c r="L245" s="88" t="e">
        <v>#N/A</v>
      </c>
      <c r="M245" s="88" t="e">
        <v>#N/A</v>
      </c>
      <c r="N245" s="88" t="e">
        <v>#N/A</v>
      </c>
      <c r="O245" s="88" t="e">
        <v>#N/A</v>
      </c>
      <c r="P245" s="88" t="e">
        <v>#N/A</v>
      </c>
      <c r="Q245" s="88" t="e">
        <v>#N/A</v>
      </c>
      <c r="R245" s="88" t="e">
        <v>#N/A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 t="str">
        <f t="shared" si="56"/>
        <v/>
      </c>
      <c r="AR245" s="11" t="str">
        <f t="shared" si="57"/>
        <v/>
      </c>
      <c r="AS245" s="11" t="str">
        <f t="shared" si="58"/>
        <v/>
      </c>
      <c r="AT245" s="11" t="str">
        <f t="shared" si="59"/>
        <v/>
      </c>
      <c r="AU245" s="11" t="str">
        <f t="shared" si="60"/>
        <v/>
      </c>
      <c r="AV245" s="11" t="str">
        <f t="shared" si="61"/>
        <v/>
      </c>
      <c r="AW245" s="11" t="str">
        <f t="shared" si="62"/>
        <v/>
      </c>
      <c r="AX245" s="11" t="str">
        <f t="shared" si="63"/>
        <v/>
      </c>
      <c r="AY245" s="11" t="str">
        <f t="shared" si="64"/>
        <v/>
      </c>
      <c r="AZ245" s="11" t="str">
        <f t="shared" si="65"/>
        <v/>
      </c>
      <c r="BA245" s="11" t="str">
        <f t="shared" si="66"/>
        <v/>
      </c>
      <c r="BB245" s="11" t="str">
        <f t="shared" si="67"/>
        <v/>
      </c>
      <c r="BC245" s="11" t="str">
        <f t="shared" si="68"/>
        <v/>
      </c>
      <c r="BD245" s="11" t="str">
        <f t="shared" si="69"/>
        <v/>
      </c>
      <c r="BE245" s="11" t="str">
        <f t="shared" si="70"/>
        <v/>
      </c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</row>
    <row r="246" spans="1:259" s="86" customFormat="1" ht="11.85" customHeight="1">
      <c r="A246" s="11" t="str">
        <f t="shared" si="54"/>
        <v/>
      </c>
      <c r="B246" s="11"/>
      <c r="C246" s="88" t="e">
        <v>#N/A</v>
      </c>
      <c r="D246" s="11" t="str">
        <v/>
      </c>
      <c r="E246" s="11" t="str">
        <v/>
      </c>
      <c r="F246" s="11" t="str">
        <v/>
      </c>
      <c r="G246" s="88" t="e">
        <v>#N/A</v>
      </c>
      <c r="H246" s="88" t="e">
        <v>#N/A</v>
      </c>
      <c r="I246" s="88" t="e">
        <v>#N/A</v>
      </c>
      <c r="J246" s="88" t="e">
        <v>#N/A</v>
      </c>
      <c r="K246" s="88" t="e">
        <v>#N/A</v>
      </c>
      <c r="L246" s="88" t="e">
        <v>#N/A</v>
      </c>
      <c r="M246" s="88" t="e">
        <v>#N/A</v>
      </c>
      <c r="N246" s="88" t="e">
        <v>#N/A</v>
      </c>
      <c r="O246" s="88" t="e">
        <v>#N/A</v>
      </c>
      <c r="P246" s="88" t="e">
        <v>#N/A</v>
      </c>
      <c r="Q246" s="88" t="e">
        <v>#N/A</v>
      </c>
      <c r="R246" s="88" t="e">
        <v>#N/A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 t="str">
        <f t="shared" si="56"/>
        <v/>
      </c>
      <c r="AR246" s="11" t="str">
        <f t="shared" si="57"/>
        <v/>
      </c>
      <c r="AS246" s="11" t="str">
        <f t="shared" si="58"/>
        <v/>
      </c>
      <c r="AT246" s="11" t="str">
        <f t="shared" si="59"/>
        <v/>
      </c>
      <c r="AU246" s="11" t="str">
        <f t="shared" si="60"/>
        <v/>
      </c>
      <c r="AV246" s="11" t="str">
        <f t="shared" si="61"/>
        <v/>
      </c>
      <c r="AW246" s="11" t="str">
        <f t="shared" si="62"/>
        <v/>
      </c>
      <c r="AX246" s="11" t="str">
        <f t="shared" si="63"/>
        <v/>
      </c>
      <c r="AY246" s="11" t="str">
        <f t="shared" si="64"/>
        <v/>
      </c>
      <c r="AZ246" s="11" t="str">
        <f t="shared" si="65"/>
        <v/>
      </c>
      <c r="BA246" s="11" t="str">
        <f t="shared" si="66"/>
        <v/>
      </c>
      <c r="BB246" s="11" t="str">
        <f t="shared" si="67"/>
        <v/>
      </c>
      <c r="BC246" s="11" t="str">
        <f t="shared" si="68"/>
        <v/>
      </c>
      <c r="BD246" s="11" t="str">
        <f t="shared" si="69"/>
        <v/>
      </c>
      <c r="BE246" s="11" t="str">
        <f t="shared" si="70"/>
        <v/>
      </c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</row>
    <row r="247" spans="1:259" s="86" customFormat="1" ht="11.85" customHeight="1">
      <c r="A247" s="11" t="str">
        <f t="shared" si="54"/>
        <v/>
      </c>
      <c r="B247" s="11"/>
      <c r="C247" s="88" t="e">
        <v>#N/A</v>
      </c>
      <c r="D247" s="11" t="str">
        <v/>
      </c>
      <c r="E247" s="11" t="str">
        <v/>
      </c>
      <c r="F247" s="11" t="str">
        <v/>
      </c>
      <c r="G247" s="88" t="e">
        <v>#N/A</v>
      </c>
      <c r="H247" s="88" t="e">
        <v>#N/A</v>
      </c>
      <c r="I247" s="88" t="e">
        <v>#N/A</v>
      </c>
      <c r="J247" s="88" t="e">
        <v>#N/A</v>
      </c>
      <c r="K247" s="88" t="e">
        <v>#N/A</v>
      </c>
      <c r="L247" s="88" t="e">
        <v>#N/A</v>
      </c>
      <c r="M247" s="88" t="e">
        <v>#N/A</v>
      </c>
      <c r="N247" s="88" t="e">
        <v>#N/A</v>
      </c>
      <c r="O247" s="88" t="e">
        <v>#N/A</v>
      </c>
      <c r="P247" s="88" t="e">
        <v>#N/A</v>
      </c>
      <c r="Q247" s="88" t="e">
        <v>#N/A</v>
      </c>
      <c r="R247" s="88" t="e">
        <v>#N/A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 t="str">
        <f t="shared" si="56"/>
        <v/>
      </c>
      <c r="AR247" s="11" t="str">
        <f t="shared" si="57"/>
        <v/>
      </c>
      <c r="AS247" s="11" t="str">
        <f t="shared" si="58"/>
        <v/>
      </c>
      <c r="AT247" s="11" t="str">
        <f t="shared" si="59"/>
        <v/>
      </c>
      <c r="AU247" s="11" t="str">
        <f t="shared" si="60"/>
        <v/>
      </c>
      <c r="AV247" s="11" t="str">
        <f t="shared" si="61"/>
        <v/>
      </c>
      <c r="AW247" s="11" t="str">
        <f t="shared" si="62"/>
        <v/>
      </c>
      <c r="AX247" s="11" t="str">
        <f t="shared" si="63"/>
        <v/>
      </c>
      <c r="AY247" s="11" t="str">
        <f t="shared" si="64"/>
        <v/>
      </c>
      <c r="AZ247" s="11" t="str">
        <f t="shared" si="65"/>
        <v/>
      </c>
      <c r="BA247" s="11" t="str">
        <f t="shared" si="66"/>
        <v/>
      </c>
      <c r="BB247" s="11" t="str">
        <f t="shared" si="67"/>
        <v/>
      </c>
      <c r="BC247" s="11" t="str">
        <f t="shared" si="68"/>
        <v/>
      </c>
      <c r="BD247" s="11" t="str">
        <f t="shared" si="69"/>
        <v/>
      </c>
      <c r="BE247" s="11" t="str">
        <f t="shared" si="70"/>
        <v/>
      </c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</row>
    <row r="248" spans="1:259" s="86" customFormat="1" ht="11.85" customHeight="1">
      <c r="A248" s="11" t="str">
        <f t="shared" si="54"/>
        <v/>
      </c>
      <c r="B248" s="11"/>
      <c r="C248" s="88" t="e">
        <v>#N/A</v>
      </c>
      <c r="D248" s="11" t="str">
        <v/>
      </c>
      <c r="E248" s="11" t="str">
        <v/>
      </c>
      <c r="F248" s="11" t="str">
        <v/>
      </c>
      <c r="G248" s="88" t="e">
        <v>#N/A</v>
      </c>
      <c r="H248" s="88" t="e">
        <v>#N/A</v>
      </c>
      <c r="I248" s="88" t="e">
        <v>#N/A</v>
      </c>
      <c r="J248" s="88" t="e">
        <v>#N/A</v>
      </c>
      <c r="K248" s="88" t="e">
        <v>#N/A</v>
      </c>
      <c r="L248" s="88" t="e">
        <v>#N/A</v>
      </c>
      <c r="M248" s="88" t="e">
        <v>#N/A</v>
      </c>
      <c r="N248" s="88" t="e">
        <v>#N/A</v>
      </c>
      <c r="O248" s="88" t="e">
        <v>#N/A</v>
      </c>
      <c r="P248" s="88" t="e">
        <v>#N/A</v>
      </c>
      <c r="Q248" s="88" t="e">
        <v>#N/A</v>
      </c>
      <c r="R248" s="88" t="e">
        <v>#N/A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 t="str">
        <f t="shared" si="56"/>
        <v/>
      </c>
      <c r="AR248" s="11" t="str">
        <f t="shared" si="57"/>
        <v/>
      </c>
      <c r="AS248" s="11" t="str">
        <f t="shared" si="58"/>
        <v/>
      </c>
      <c r="AT248" s="11" t="str">
        <f t="shared" si="59"/>
        <v/>
      </c>
      <c r="AU248" s="11" t="str">
        <f t="shared" si="60"/>
        <v/>
      </c>
      <c r="AV248" s="11" t="str">
        <f t="shared" si="61"/>
        <v/>
      </c>
      <c r="AW248" s="11" t="str">
        <f t="shared" si="62"/>
        <v/>
      </c>
      <c r="AX248" s="11" t="str">
        <f t="shared" si="63"/>
        <v/>
      </c>
      <c r="AY248" s="11" t="str">
        <f t="shared" si="64"/>
        <v/>
      </c>
      <c r="AZ248" s="11" t="str">
        <f t="shared" si="65"/>
        <v/>
      </c>
      <c r="BA248" s="11" t="str">
        <f t="shared" si="66"/>
        <v/>
      </c>
      <c r="BB248" s="11" t="str">
        <f t="shared" si="67"/>
        <v/>
      </c>
      <c r="BC248" s="11" t="str">
        <f t="shared" si="68"/>
        <v/>
      </c>
      <c r="BD248" s="11" t="str">
        <f t="shared" si="69"/>
        <v/>
      </c>
      <c r="BE248" s="11" t="str">
        <f t="shared" si="70"/>
        <v/>
      </c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</row>
    <row r="249" spans="1:259" s="86" customFormat="1" ht="11.85" customHeight="1">
      <c r="A249" s="11" t="str">
        <f t="shared" si="54"/>
        <v/>
      </c>
      <c r="B249" s="11"/>
      <c r="C249" s="88" t="e">
        <v>#N/A</v>
      </c>
      <c r="D249" s="11" t="str">
        <v/>
      </c>
      <c r="E249" s="11" t="str">
        <v/>
      </c>
      <c r="F249" s="11" t="str">
        <v/>
      </c>
      <c r="G249" s="88" t="e">
        <v>#N/A</v>
      </c>
      <c r="H249" s="88" t="e">
        <v>#N/A</v>
      </c>
      <c r="I249" s="88" t="e">
        <v>#N/A</v>
      </c>
      <c r="J249" s="88" t="e">
        <v>#N/A</v>
      </c>
      <c r="K249" s="88" t="e">
        <v>#N/A</v>
      </c>
      <c r="L249" s="88" t="e">
        <v>#N/A</v>
      </c>
      <c r="M249" s="88" t="e">
        <v>#N/A</v>
      </c>
      <c r="N249" s="88" t="e">
        <v>#N/A</v>
      </c>
      <c r="O249" s="88" t="e">
        <v>#N/A</v>
      </c>
      <c r="P249" s="88" t="e">
        <v>#N/A</v>
      </c>
      <c r="Q249" s="88" t="e">
        <v>#N/A</v>
      </c>
      <c r="R249" s="88" t="e">
        <v>#N/A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 t="str">
        <f t="shared" si="56"/>
        <v/>
      </c>
      <c r="AR249" s="11" t="str">
        <f t="shared" si="57"/>
        <v/>
      </c>
      <c r="AS249" s="11" t="str">
        <f t="shared" si="58"/>
        <v/>
      </c>
      <c r="AT249" s="11" t="str">
        <f t="shared" si="59"/>
        <v/>
      </c>
      <c r="AU249" s="11" t="str">
        <f t="shared" si="60"/>
        <v/>
      </c>
      <c r="AV249" s="11" t="str">
        <f t="shared" si="61"/>
        <v/>
      </c>
      <c r="AW249" s="11" t="str">
        <f t="shared" si="62"/>
        <v/>
      </c>
      <c r="AX249" s="11" t="str">
        <f t="shared" si="63"/>
        <v/>
      </c>
      <c r="AY249" s="11" t="str">
        <f t="shared" si="64"/>
        <v/>
      </c>
      <c r="AZ249" s="11" t="str">
        <f t="shared" si="65"/>
        <v/>
      </c>
      <c r="BA249" s="11" t="str">
        <f t="shared" si="66"/>
        <v/>
      </c>
      <c r="BB249" s="11" t="str">
        <f t="shared" si="67"/>
        <v/>
      </c>
      <c r="BC249" s="11" t="str">
        <f t="shared" si="68"/>
        <v/>
      </c>
      <c r="BD249" s="11" t="str">
        <f t="shared" si="69"/>
        <v/>
      </c>
      <c r="BE249" s="11" t="str">
        <f t="shared" si="70"/>
        <v/>
      </c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</row>
    <row r="250" spans="1:259" s="86" customFormat="1" ht="11.85" customHeight="1">
      <c r="A250" s="11" t="str">
        <f t="shared" si="54"/>
        <v/>
      </c>
      <c r="B250" s="11"/>
      <c r="C250" s="88" t="e">
        <v>#N/A</v>
      </c>
      <c r="D250" s="11" t="str">
        <v/>
      </c>
      <c r="E250" s="11" t="str">
        <v/>
      </c>
      <c r="F250" s="11" t="str">
        <v/>
      </c>
      <c r="G250" s="88" t="e">
        <v>#N/A</v>
      </c>
      <c r="H250" s="88" t="e">
        <v>#N/A</v>
      </c>
      <c r="I250" s="88" t="e">
        <v>#N/A</v>
      </c>
      <c r="J250" s="88" t="e">
        <v>#N/A</v>
      </c>
      <c r="K250" s="88" t="e">
        <v>#N/A</v>
      </c>
      <c r="L250" s="88" t="e">
        <v>#N/A</v>
      </c>
      <c r="M250" s="88" t="e">
        <v>#N/A</v>
      </c>
      <c r="N250" s="88" t="e">
        <v>#N/A</v>
      </c>
      <c r="O250" s="88" t="e">
        <v>#N/A</v>
      </c>
      <c r="P250" s="88" t="e">
        <v>#N/A</v>
      </c>
      <c r="Q250" s="88" t="e">
        <v>#N/A</v>
      </c>
      <c r="R250" s="88" t="e">
        <v>#N/A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 t="str">
        <f t="shared" si="56"/>
        <v/>
      </c>
      <c r="AR250" s="11" t="str">
        <f t="shared" si="57"/>
        <v/>
      </c>
      <c r="AS250" s="11" t="str">
        <f t="shared" si="58"/>
        <v/>
      </c>
      <c r="AT250" s="11" t="str">
        <f t="shared" si="59"/>
        <v/>
      </c>
      <c r="AU250" s="11" t="str">
        <f t="shared" si="60"/>
        <v/>
      </c>
      <c r="AV250" s="11" t="str">
        <f t="shared" si="61"/>
        <v/>
      </c>
      <c r="AW250" s="11" t="str">
        <f t="shared" si="62"/>
        <v/>
      </c>
      <c r="AX250" s="11" t="str">
        <f t="shared" si="63"/>
        <v/>
      </c>
      <c r="AY250" s="11" t="str">
        <f t="shared" si="64"/>
        <v/>
      </c>
      <c r="AZ250" s="11" t="str">
        <f t="shared" si="65"/>
        <v/>
      </c>
      <c r="BA250" s="11" t="str">
        <f t="shared" si="66"/>
        <v/>
      </c>
      <c r="BB250" s="11" t="str">
        <f t="shared" si="67"/>
        <v/>
      </c>
      <c r="BC250" s="11" t="str">
        <f t="shared" si="68"/>
        <v/>
      </c>
      <c r="BD250" s="11" t="str">
        <f t="shared" si="69"/>
        <v/>
      </c>
      <c r="BE250" s="11" t="str">
        <f t="shared" si="70"/>
        <v/>
      </c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</row>
    <row r="251" spans="1:259" s="86" customFormat="1" ht="11.85" customHeight="1">
      <c r="A251" s="11" t="str">
        <f t="shared" si="54"/>
        <v/>
      </c>
      <c r="B251" s="11"/>
      <c r="C251" s="88" t="e">
        <v>#N/A</v>
      </c>
      <c r="D251" s="11" t="str">
        <v/>
      </c>
      <c r="E251" s="11" t="str">
        <v/>
      </c>
      <c r="F251" s="11" t="str">
        <v/>
      </c>
      <c r="G251" s="88" t="e">
        <v>#N/A</v>
      </c>
      <c r="H251" s="88" t="e">
        <v>#N/A</v>
      </c>
      <c r="I251" s="88" t="e">
        <v>#N/A</v>
      </c>
      <c r="J251" s="88" t="e">
        <v>#N/A</v>
      </c>
      <c r="K251" s="88" t="e">
        <v>#N/A</v>
      </c>
      <c r="L251" s="88" t="e">
        <v>#N/A</v>
      </c>
      <c r="M251" s="88" t="e">
        <v>#N/A</v>
      </c>
      <c r="N251" s="88" t="e">
        <v>#N/A</v>
      </c>
      <c r="O251" s="88" t="e">
        <v>#N/A</v>
      </c>
      <c r="P251" s="88" t="e">
        <v>#N/A</v>
      </c>
      <c r="Q251" s="88" t="e">
        <v>#N/A</v>
      </c>
      <c r="R251" s="88" t="e">
        <v>#N/A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 t="str">
        <f t="shared" si="56"/>
        <v/>
      </c>
      <c r="AR251" s="11" t="str">
        <f t="shared" si="57"/>
        <v/>
      </c>
      <c r="AS251" s="11" t="str">
        <f t="shared" si="58"/>
        <v/>
      </c>
      <c r="AT251" s="11" t="str">
        <f t="shared" si="59"/>
        <v/>
      </c>
      <c r="AU251" s="11" t="str">
        <f t="shared" si="60"/>
        <v/>
      </c>
      <c r="AV251" s="11" t="str">
        <f t="shared" si="61"/>
        <v/>
      </c>
      <c r="AW251" s="11" t="str">
        <f t="shared" si="62"/>
        <v/>
      </c>
      <c r="AX251" s="11" t="str">
        <f t="shared" si="63"/>
        <v/>
      </c>
      <c r="AY251" s="11" t="str">
        <f t="shared" si="64"/>
        <v/>
      </c>
      <c r="AZ251" s="11" t="str">
        <f t="shared" si="65"/>
        <v/>
      </c>
      <c r="BA251" s="11" t="str">
        <f t="shared" si="66"/>
        <v/>
      </c>
      <c r="BB251" s="11" t="str">
        <f t="shared" si="67"/>
        <v/>
      </c>
      <c r="BC251" s="11" t="str">
        <f t="shared" si="68"/>
        <v/>
      </c>
      <c r="BD251" s="11" t="str">
        <f t="shared" si="69"/>
        <v/>
      </c>
      <c r="BE251" s="11" t="str">
        <f t="shared" si="70"/>
        <v/>
      </c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</row>
    <row r="252" spans="1:259" s="86" customFormat="1" ht="11.85" customHeight="1">
      <c r="A252" s="11" t="str">
        <f t="shared" si="54"/>
        <v/>
      </c>
      <c r="B252" s="11"/>
      <c r="C252" s="88" t="e">
        <v>#N/A</v>
      </c>
      <c r="D252" s="11" t="str">
        <v/>
      </c>
      <c r="E252" s="11" t="str">
        <v/>
      </c>
      <c r="F252" s="11" t="str">
        <v/>
      </c>
      <c r="G252" s="88" t="e">
        <v>#N/A</v>
      </c>
      <c r="H252" s="88" t="e">
        <v>#N/A</v>
      </c>
      <c r="I252" s="88" t="e">
        <v>#N/A</v>
      </c>
      <c r="J252" s="88" t="e">
        <v>#N/A</v>
      </c>
      <c r="K252" s="88" t="e">
        <v>#N/A</v>
      </c>
      <c r="L252" s="88" t="e">
        <v>#N/A</v>
      </c>
      <c r="M252" s="88" t="e">
        <v>#N/A</v>
      </c>
      <c r="N252" s="88" t="e">
        <v>#N/A</v>
      </c>
      <c r="O252" s="88" t="e">
        <v>#N/A</v>
      </c>
      <c r="P252" s="88" t="e">
        <v>#N/A</v>
      </c>
      <c r="Q252" s="88" t="e">
        <v>#N/A</v>
      </c>
      <c r="R252" s="88" t="e">
        <v>#N/A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 t="str">
        <f t="shared" si="56"/>
        <v/>
      </c>
      <c r="AR252" s="11" t="str">
        <f t="shared" si="57"/>
        <v/>
      </c>
      <c r="AS252" s="11" t="str">
        <f t="shared" si="58"/>
        <v/>
      </c>
      <c r="AT252" s="11" t="str">
        <f t="shared" si="59"/>
        <v/>
      </c>
      <c r="AU252" s="11" t="str">
        <f t="shared" si="60"/>
        <v/>
      </c>
      <c r="AV252" s="11" t="str">
        <f t="shared" si="61"/>
        <v/>
      </c>
      <c r="AW252" s="11" t="str">
        <f t="shared" si="62"/>
        <v/>
      </c>
      <c r="AX252" s="11" t="str">
        <f t="shared" si="63"/>
        <v/>
      </c>
      <c r="AY252" s="11" t="str">
        <f t="shared" si="64"/>
        <v/>
      </c>
      <c r="AZ252" s="11" t="str">
        <f t="shared" si="65"/>
        <v/>
      </c>
      <c r="BA252" s="11" t="str">
        <f t="shared" si="66"/>
        <v/>
      </c>
      <c r="BB252" s="11" t="str">
        <f t="shared" si="67"/>
        <v/>
      </c>
      <c r="BC252" s="11" t="str">
        <f t="shared" si="68"/>
        <v/>
      </c>
      <c r="BD252" s="11" t="str">
        <f t="shared" si="69"/>
        <v/>
      </c>
      <c r="BE252" s="11" t="str">
        <f t="shared" si="70"/>
        <v/>
      </c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</row>
    <row r="253" spans="1:259" s="86" customFormat="1" ht="11.85" customHeight="1">
      <c r="A253" s="11" t="str">
        <f t="shared" si="54"/>
        <v/>
      </c>
      <c r="B253" s="11"/>
      <c r="C253" s="88" t="e">
        <v>#N/A</v>
      </c>
      <c r="D253" s="11" t="str">
        <v/>
      </c>
      <c r="E253" s="11" t="str">
        <v/>
      </c>
      <c r="F253" s="11" t="str">
        <v/>
      </c>
      <c r="G253" s="88" t="e">
        <v>#N/A</v>
      </c>
      <c r="H253" s="88" t="e">
        <v>#N/A</v>
      </c>
      <c r="I253" s="88" t="e">
        <v>#N/A</v>
      </c>
      <c r="J253" s="88" t="e">
        <v>#N/A</v>
      </c>
      <c r="K253" s="88" t="e">
        <v>#N/A</v>
      </c>
      <c r="L253" s="88" t="e">
        <v>#N/A</v>
      </c>
      <c r="M253" s="88" t="e">
        <v>#N/A</v>
      </c>
      <c r="N253" s="88" t="e">
        <v>#N/A</v>
      </c>
      <c r="O253" s="88" t="e">
        <v>#N/A</v>
      </c>
      <c r="P253" s="88" t="e">
        <v>#N/A</v>
      </c>
      <c r="Q253" s="88" t="e">
        <v>#N/A</v>
      </c>
      <c r="R253" s="88" t="e">
        <v>#N/A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 t="str">
        <f t="shared" si="56"/>
        <v/>
      </c>
      <c r="AR253" s="11" t="str">
        <f t="shared" si="57"/>
        <v/>
      </c>
      <c r="AS253" s="11" t="str">
        <f t="shared" si="58"/>
        <v/>
      </c>
      <c r="AT253" s="11" t="str">
        <f t="shared" si="59"/>
        <v/>
      </c>
      <c r="AU253" s="11" t="str">
        <f t="shared" si="60"/>
        <v/>
      </c>
      <c r="AV253" s="11" t="str">
        <f t="shared" si="61"/>
        <v/>
      </c>
      <c r="AW253" s="11" t="str">
        <f t="shared" si="62"/>
        <v/>
      </c>
      <c r="AX253" s="11" t="str">
        <f t="shared" si="63"/>
        <v/>
      </c>
      <c r="AY253" s="11" t="str">
        <f t="shared" si="64"/>
        <v/>
      </c>
      <c r="AZ253" s="11" t="str">
        <f t="shared" si="65"/>
        <v/>
      </c>
      <c r="BA253" s="11" t="str">
        <f t="shared" si="66"/>
        <v/>
      </c>
      <c r="BB253" s="11" t="str">
        <f t="shared" si="67"/>
        <v/>
      </c>
      <c r="BC253" s="11" t="str">
        <f t="shared" si="68"/>
        <v/>
      </c>
      <c r="BD253" s="11" t="str">
        <f t="shared" si="69"/>
        <v/>
      </c>
      <c r="BE253" s="11" t="str">
        <f t="shared" si="70"/>
        <v/>
      </c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</row>
    <row r="254" spans="1:259" s="86" customFormat="1" ht="11.85" customHeight="1">
      <c r="A254" s="11" t="str">
        <f t="shared" si="54"/>
        <v/>
      </c>
      <c r="B254" s="11"/>
      <c r="C254" s="88" t="e">
        <v>#N/A</v>
      </c>
      <c r="D254" s="11" t="str">
        <v/>
      </c>
      <c r="E254" s="11" t="str">
        <v/>
      </c>
      <c r="F254" s="11" t="str">
        <v/>
      </c>
      <c r="G254" s="88" t="e">
        <v>#N/A</v>
      </c>
      <c r="H254" s="88" t="e">
        <v>#N/A</v>
      </c>
      <c r="I254" s="88" t="e">
        <v>#N/A</v>
      </c>
      <c r="J254" s="88" t="e">
        <v>#N/A</v>
      </c>
      <c r="K254" s="88" t="e">
        <v>#N/A</v>
      </c>
      <c r="L254" s="88" t="e">
        <v>#N/A</v>
      </c>
      <c r="M254" s="88" t="e">
        <v>#N/A</v>
      </c>
      <c r="N254" s="88" t="e">
        <v>#N/A</v>
      </c>
      <c r="O254" s="88" t="e">
        <v>#N/A</v>
      </c>
      <c r="P254" s="88" t="e">
        <v>#N/A</v>
      </c>
      <c r="Q254" s="88" t="e">
        <v>#N/A</v>
      </c>
      <c r="R254" s="88" t="e">
        <v>#N/A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 t="str">
        <f t="shared" si="56"/>
        <v/>
      </c>
      <c r="AR254" s="11" t="str">
        <f t="shared" si="57"/>
        <v/>
      </c>
      <c r="AS254" s="11" t="str">
        <f t="shared" si="58"/>
        <v/>
      </c>
      <c r="AT254" s="11" t="str">
        <f t="shared" si="59"/>
        <v/>
      </c>
      <c r="AU254" s="11" t="str">
        <f t="shared" si="60"/>
        <v/>
      </c>
      <c r="AV254" s="11" t="str">
        <f t="shared" si="61"/>
        <v/>
      </c>
      <c r="AW254" s="11" t="str">
        <f t="shared" si="62"/>
        <v/>
      </c>
      <c r="AX254" s="11" t="str">
        <f t="shared" si="63"/>
        <v/>
      </c>
      <c r="AY254" s="11" t="str">
        <f t="shared" si="64"/>
        <v/>
      </c>
      <c r="AZ254" s="11" t="str">
        <f t="shared" si="65"/>
        <v/>
      </c>
      <c r="BA254" s="11" t="str">
        <f t="shared" si="66"/>
        <v/>
      </c>
      <c r="BB254" s="11" t="str">
        <f t="shared" si="67"/>
        <v/>
      </c>
      <c r="BC254" s="11" t="str">
        <f t="shared" si="68"/>
        <v/>
      </c>
      <c r="BD254" s="11" t="str">
        <f t="shared" si="69"/>
        <v/>
      </c>
      <c r="BE254" s="11" t="str">
        <f t="shared" si="70"/>
        <v/>
      </c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</row>
    <row r="255" spans="1:259" s="86" customFormat="1" ht="11.85" customHeight="1">
      <c r="A255" s="11" t="str">
        <f t="shared" si="54"/>
        <v/>
      </c>
      <c r="B255" s="11"/>
      <c r="C255" s="88" t="e">
        <v>#N/A</v>
      </c>
      <c r="D255" s="11" t="str">
        <v/>
      </c>
      <c r="E255" s="11" t="str">
        <v/>
      </c>
      <c r="F255" s="11" t="str">
        <v/>
      </c>
      <c r="G255" s="88" t="e">
        <v>#N/A</v>
      </c>
      <c r="H255" s="88" t="e">
        <v>#N/A</v>
      </c>
      <c r="I255" s="88" t="e">
        <v>#N/A</v>
      </c>
      <c r="J255" s="88" t="e">
        <v>#N/A</v>
      </c>
      <c r="K255" s="88" t="e">
        <v>#N/A</v>
      </c>
      <c r="L255" s="88" t="e">
        <v>#N/A</v>
      </c>
      <c r="M255" s="88" t="e">
        <v>#N/A</v>
      </c>
      <c r="N255" s="88" t="e">
        <v>#N/A</v>
      </c>
      <c r="O255" s="88" t="e">
        <v>#N/A</v>
      </c>
      <c r="P255" s="88" t="e">
        <v>#N/A</v>
      </c>
      <c r="Q255" s="88" t="e">
        <v>#N/A</v>
      </c>
      <c r="R255" s="88" t="e">
        <v>#N/A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 t="str">
        <f t="shared" si="56"/>
        <v/>
      </c>
      <c r="AR255" s="11" t="str">
        <f t="shared" si="57"/>
        <v/>
      </c>
      <c r="AS255" s="11" t="str">
        <f t="shared" si="58"/>
        <v/>
      </c>
      <c r="AT255" s="11" t="str">
        <f t="shared" si="59"/>
        <v/>
      </c>
      <c r="AU255" s="11" t="str">
        <f t="shared" si="60"/>
        <v/>
      </c>
      <c r="AV255" s="11" t="str">
        <f t="shared" si="61"/>
        <v/>
      </c>
      <c r="AW255" s="11" t="str">
        <f t="shared" si="62"/>
        <v/>
      </c>
      <c r="AX255" s="11" t="str">
        <f t="shared" si="63"/>
        <v/>
      </c>
      <c r="AY255" s="11" t="str">
        <f t="shared" si="64"/>
        <v/>
      </c>
      <c r="AZ255" s="11" t="str">
        <f t="shared" si="65"/>
        <v/>
      </c>
      <c r="BA255" s="11" t="str">
        <f t="shared" si="66"/>
        <v/>
      </c>
      <c r="BB255" s="11" t="str">
        <f t="shared" si="67"/>
        <v/>
      </c>
      <c r="BC255" s="11" t="str">
        <f t="shared" si="68"/>
        <v/>
      </c>
      <c r="BD255" s="11" t="str">
        <f t="shared" si="69"/>
        <v/>
      </c>
      <c r="BE255" s="11" t="str">
        <f t="shared" si="70"/>
        <v/>
      </c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</row>
    <row r="256" spans="1:259" s="86" customFormat="1" ht="11.85" customHeight="1">
      <c r="A256" s="11" t="str">
        <f t="shared" si="54"/>
        <v/>
      </c>
      <c r="B256" s="11"/>
      <c r="C256" s="88" t="e">
        <v>#N/A</v>
      </c>
      <c r="D256" s="11" t="str">
        <v/>
      </c>
      <c r="E256" s="11" t="str">
        <v/>
      </c>
      <c r="F256" s="11" t="str">
        <v/>
      </c>
      <c r="G256" s="88" t="e">
        <v>#N/A</v>
      </c>
      <c r="H256" s="88" t="e">
        <v>#N/A</v>
      </c>
      <c r="I256" s="88" t="e">
        <v>#N/A</v>
      </c>
      <c r="J256" s="88" t="e">
        <v>#N/A</v>
      </c>
      <c r="K256" s="88" t="e">
        <v>#N/A</v>
      </c>
      <c r="L256" s="88" t="e">
        <v>#N/A</v>
      </c>
      <c r="M256" s="88" t="e">
        <v>#N/A</v>
      </c>
      <c r="N256" s="88" t="e">
        <v>#N/A</v>
      </c>
      <c r="O256" s="88" t="e">
        <v>#N/A</v>
      </c>
      <c r="P256" s="88" t="e">
        <v>#N/A</v>
      </c>
      <c r="Q256" s="88" t="e">
        <v>#N/A</v>
      </c>
      <c r="R256" s="88" t="e">
        <v>#N/A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 t="str">
        <f t="shared" si="56"/>
        <v/>
      </c>
      <c r="AR256" s="11" t="str">
        <f t="shared" si="57"/>
        <v/>
      </c>
      <c r="AS256" s="11" t="str">
        <f t="shared" si="58"/>
        <v/>
      </c>
      <c r="AT256" s="11" t="str">
        <f t="shared" si="59"/>
        <v/>
      </c>
      <c r="AU256" s="11" t="str">
        <f t="shared" si="60"/>
        <v/>
      </c>
      <c r="AV256" s="11" t="str">
        <f t="shared" si="61"/>
        <v/>
      </c>
      <c r="AW256" s="11" t="str">
        <f t="shared" si="62"/>
        <v/>
      </c>
      <c r="AX256" s="11" t="str">
        <f t="shared" si="63"/>
        <v/>
      </c>
      <c r="AY256" s="11" t="str">
        <f t="shared" si="64"/>
        <v/>
      </c>
      <c r="AZ256" s="11" t="str">
        <f t="shared" si="65"/>
        <v/>
      </c>
      <c r="BA256" s="11" t="str">
        <f t="shared" si="66"/>
        <v/>
      </c>
      <c r="BB256" s="11" t="str">
        <f t="shared" si="67"/>
        <v/>
      </c>
      <c r="BC256" s="11" t="str">
        <f t="shared" si="68"/>
        <v/>
      </c>
      <c r="BD256" s="11" t="str">
        <f t="shared" si="69"/>
        <v/>
      </c>
      <c r="BE256" s="11" t="str">
        <f t="shared" si="70"/>
        <v/>
      </c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</row>
    <row r="257" spans="1:259" s="86" customFormat="1" ht="11.85" customHeight="1">
      <c r="A257" s="11" t="str">
        <f t="shared" si="54"/>
        <v/>
      </c>
      <c r="B257" s="11"/>
      <c r="C257" s="88" t="e">
        <v>#N/A</v>
      </c>
      <c r="D257" s="11" t="str">
        <v/>
      </c>
      <c r="E257" s="11" t="str">
        <v/>
      </c>
      <c r="F257" s="11" t="str">
        <v/>
      </c>
      <c r="G257" s="88" t="e">
        <v>#N/A</v>
      </c>
      <c r="H257" s="88" t="e">
        <v>#N/A</v>
      </c>
      <c r="I257" s="88" t="e">
        <v>#N/A</v>
      </c>
      <c r="J257" s="88" t="e">
        <v>#N/A</v>
      </c>
      <c r="K257" s="88" t="e">
        <v>#N/A</v>
      </c>
      <c r="L257" s="88" t="e">
        <v>#N/A</v>
      </c>
      <c r="M257" s="88" t="e">
        <v>#N/A</v>
      </c>
      <c r="N257" s="88" t="e">
        <v>#N/A</v>
      </c>
      <c r="O257" s="88" t="e">
        <v>#N/A</v>
      </c>
      <c r="P257" s="88" t="e">
        <v>#N/A</v>
      </c>
      <c r="Q257" s="88" t="e">
        <v>#N/A</v>
      </c>
      <c r="R257" s="88" t="e">
        <v>#N/A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 t="str">
        <f t="shared" si="56"/>
        <v/>
      </c>
      <c r="AR257" s="11" t="str">
        <f t="shared" si="57"/>
        <v/>
      </c>
      <c r="AS257" s="11" t="str">
        <f t="shared" si="58"/>
        <v/>
      </c>
      <c r="AT257" s="11" t="str">
        <f t="shared" si="59"/>
        <v/>
      </c>
      <c r="AU257" s="11" t="str">
        <f t="shared" si="60"/>
        <v/>
      </c>
      <c r="AV257" s="11" t="str">
        <f t="shared" si="61"/>
        <v/>
      </c>
      <c r="AW257" s="11" t="str">
        <f t="shared" si="62"/>
        <v/>
      </c>
      <c r="AX257" s="11" t="str">
        <f t="shared" si="63"/>
        <v/>
      </c>
      <c r="AY257" s="11" t="str">
        <f t="shared" si="64"/>
        <v/>
      </c>
      <c r="AZ257" s="11" t="str">
        <f t="shared" si="65"/>
        <v/>
      </c>
      <c r="BA257" s="11" t="str">
        <f t="shared" si="66"/>
        <v/>
      </c>
      <c r="BB257" s="11" t="str">
        <f t="shared" si="67"/>
        <v/>
      </c>
      <c r="BC257" s="11" t="str">
        <f t="shared" si="68"/>
        <v/>
      </c>
      <c r="BD257" s="11" t="str">
        <f t="shared" si="69"/>
        <v/>
      </c>
      <c r="BE257" s="11" t="str">
        <f t="shared" si="70"/>
        <v/>
      </c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</row>
    <row r="258" spans="1:259" s="86" customFormat="1" ht="11.85" customHeight="1">
      <c r="A258" s="11" t="str">
        <f t="shared" si="54"/>
        <v/>
      </c>
      <c r="B258" s="11"/>
      <c r="C258" s="88" t="e">
        <v>#N/A</v>
      </c>
      <c r="D258" s="11" t="str">
        <v/>
      </c>
      <c r="E258" s="11" t="str">
        <v/>
      </c>
      <c r="F258" s="11" t="str">
        <v/>
      </c>
      <c r="G258" s="88" t="e">
        <v>#N/A</v>
      </c>
      <c r="H258" s="88" t="e">
        <v>#N/A</v>
      </c>
      <c r="I258" s="88" t="e">
        <v>#N/A</v>
      </c>
      <c r="J258" s="88" t="e">
        <v>#N/A</v>
      </c>
      <c r="K258" s="88" t="e">
        <v>#N/A</v>
      </c>
      <c r="L258" s="88" t="e">
        <v>#N/A</v>
      </c>
      <c r="M258" s="88" t="e">
        <v>#N/A</v>
      </c>
      <c r="N258" s="88" t="e">
        <v>#N/A</v>
      </c>
      <c r="O258" s="88" t="e">
        <v>#N/A</v>
      </c>
      <c r="P258" s="88" t="e">
        <v>#N/A</v>
      </c>
      <c r="Q258" s="88" t="e">
        <v>#N/A</v>
      </c>
      <c r="R258" s="88" t="e">
        <v>#N/A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 t="str">
        <f t="shared" si="56"/>
        <v/>
      </c>
      <c r="AR258" s="11" t="str">
        <f t="shared" si="57"/>
        <v/>
      </c>
      <c r="AS258" s="11" t="str">
        <f t="shared" si="58"/>
        <v/>
      </c>
      <c r="AT258" s="11" t="str">
        <f t="shared" si="59"/>
        <v/>
      </c>
      <c r="AU258" s="11" t="str">
        <f t="shared" si="60"/>
        <v/>
      </c>
      <c r="AV258" s="11" t="str">
        <f t="shared" si="61"/>
        <v/>
      </c>
      <c r="AW258" s="11" t="str">
        <f t="shared" si="62"/>
        <v/>
      </c>
      <c r="AX258" s="11" t="str">
        <f t="shared" si="63"/>
        <v/>
      </c>
      <c r="AY258" s="11" t="str">
        <f t="shared" si="64"/>
        <v/>
      </c>
      <c r="AZ258" s="11" t="str">
        <f t="shared" si="65"/>
        <v/>
      </c>
      <c r="BA258" s="11" t="str">
        <f t="shared" si="66"/>
        <v/>
      </c>
      <c r="BB258" s="11" t="str">
        <f t="shared" si="67"/>
        <v/>
      </c>
      <c r="BC258" s="11" t="str">
        <f t="shared" si="68"/>
        <v/>
      </c>
      <c r="BD258" s="11" t="str">
        <f t="shared" si="69"/>
        <v/>
      </c>
      <c r="BE258" s="11" t="str">
        <f t="shared" si="70"/>
        <v/>
      </c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</row>
    <row r="259" spans="1:259" s="86" customFormat="1" ht="11.85" customHeight="1">
      <c r="A259" s="11" t="str">
        <f t="shared" si="54"/>
        <v/>
      </c>
      <c r="B259" s="11"/>
      <c r="C259" s="88" t="e">
        <v>#N/A</v>
      </c>
      <c r="D259" s="11" t="str">
        <v/>
      </c>
      <c r="E259" s="11" t="str">
        <v/>
      </c>
      <c r="F259" s="11" t="str">
        <v/>
      </c>
      <c r="G259" s="88" t="e">
        <v>#N/A</v>
      </c>
      <c r="H259" s="88" t="e">
        <v>#N/A</v>
      </c>
      <c r="I259" s="88" t="e">
        <v>#N/A</v>
      </c>
      <c r="J259" s="88" t="e">
        <v>#N/A</v>
      </c>
      <c r="K259" s="88" t="e">
        <v>#N/A</v>
      </c>
      <c r="L259" s="88" t="e">
        <v>#N/A</v>
      </c>
      <c r="M259" s="88" t="e">
        <v>#N/A</v>
      </c>
      <c r="N259" s="88" t="e">
        <v>#N/A</v>
      </c>
      <c r="O259" s="88" t="e">
        <v>#N/A</v>
      </c>
      <c r="P259" s="88" t="e">
        <v>#N/A</v>
      </c>
      <c r="Q259" s="88" t="e">
        <v>#N/A</v>
      </c>
      <c r="R259" s="88" t="e">
        <v>#N/A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 t="str">
        <f t="shared" si="56"/>
        <v/>
      </c>
      <c r="AR259" s="11" t="str">
        <f t="shared" si="57"/>
        <v/>
      </c>
      <c r="AS259" s="11" t="str">
        <f t="shared" si="58"/>
        <v/>
      </c>
      <c r="AT259" s="11" t="str">
        <f t="shared" si="59"/>
        <v/>
      </c>
      <c r="AU259" s="11" t="str">
        <f t="shared" si="60"/>
        <v/>
      </c>
      <c r="AV259" s="11" t="str">
        <f t="shared" si="61"/>
        <v/>
      </c>
      <c r="AW259" s="11" t="str">
        <f t="shared" si="62"/>
        <v/>
      </c>
      <c r="AX259" s="11" t="str">
        <f t="shared" si="63"/>
        <v/>
      </c>
      <c r="AY259" s="11" t="str">
        <f t="shared" si="64"/>
        <v/>
      </c>
      <c r="AZ259" s="11" t="str">
        <f t="shared" si="65"/>
        <v/>
      </c>
      <c r="BA259" s="11" t="str">
        <f t="shared" si="66"/>
        <v/>
      </c>
      <c r="BB259" s="11" t="str">
        <f t="shared" si="67"/>
        <v/>
      </c>
      <c r="BC259" s="11" t="str">
        <f t="shared" si="68"/>
        <v/>
      </c>
      <c r="BD259" s="11" t="str">
        <f t="shared" si="69"/>
        <v/>
      </c>
      <c r="BE259" s="11" t="str">
        <f t="shared" si="70"/>
        <v/>
      </c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</row>
    <row r="260" spans="1:259" s="86" customFormat="1" ht="11.85" customHeight="1">
      <c r="A260" s="11" t="str">
        <f t="shared" si="54"/>
        <v/>
      </c>
      <c r="B260" s="11"/>
      <c r="C260" s="88" t="e">
        <v>#N/A</v>
      </c>
      <c r="D260" s="11" t="str">
        <v/>
      </c>
      <c r="E260" s="11" t="str">
        <v/>
      </c>
      <c r="F260" s="11" t="str">
        <v/>
      </c>
      <c r="G260" s="88" t="e">
        <v>#N/A</v>
      </c>
      <c r="H260" s="88" t="e">
        <v>#N/A</v>
      </c>
      <c r="I260" s="88" t="e">
        <v>#N/A</v>
      </c>
      <c r="J260" s="88" t="e">
        <v>#N/A</v>
      </c>
      <c r="K260" s="88" t="e">
        <v>#N/A</v>
      </c>
      <c r="L260" s="88" t="e">
        <v>#N/A</v>
      </c>
      <c r="M260" s="88" t="e">
        <v>#N/A</v>
      </c>
      <c r="N260" s="88" t="e">
        <v>#N/A</v>
      </c>
      <c r="O260" s="88" t="e">
        <v>#N/A</v>
      </c>
      <c r="P260" s="88" t="e">
        <v>#N/A</v>
      </c>
      <c r="Q260" s="88" t="e">
        <v>#N/A</v>
      </c>
      <c r="R260" s="88" t="e">
        <v>#N/A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 t="str">
        <f t="shared" si="56"/>
        <v/>
      </c>
      <c r="AR260" s="11" t="str">
        <f t="shared" si="57"/>
        <v/>
      </c>
      <c r="AS260" s="11" t="str">
        <f t="shared" si="58"/>
        <v/>
      </c>
      <c r="AT260" s="11" t="str">
        <f t="shared" si="59"/>
        <v/>
      </c>
      <c r="AU260" s="11" t="str">
        <f t="shared" si="60"/>
        <v/>
      </c>
      <c r="AV260" s="11" t="str">
        <f t="shared" si="61"/>
        <v/>
      </c>
      <c r="AW260" s="11" t="str">
        <f t="shared" si="62"/>
        <v/>
      </c>
      <c r="AX260" s="11" t="str">
        <f t="shared" si="63"/>
        <v/>
      </c>
      <c r="AY260" s="11" t="str">
        <f t="shared" si="64"/>
        <v/>
      </c>
      <c r="AZ260" s="11" t="str">
        <f t="shared" si="65"/>
        <v/>
      </c>
      <c r="BA260" s="11" t="str">
        <f t="shared" si="66"/>
        <v/>
      </c>
      <c r="BB260" s="11" t="str">
        <f t="shared" si="67"/>
        <v/>
      </c>
      <c r="BC260" s="11" t="str">
        <f t="shared" si="68"/>
        <v/>
      </c>
      <c r="BD260" s="11" t="str">
        <f t="shared" si="69"/>
        <v/>
      </c>
      <c r="BE260" s="11" t="str">
        <f t="shared" si="70"/>
        <v/>
      </c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</row>
    <row r="261" spans="1:259" s="86" customFormat="1" ht="11.85" customHeight="1">
      <c r="A261" s="11" t="str">
        <f t="shared" si="54"/>
        <v/>
      </c>
      <c r="B261" s="11"/>
      <c r="C261" s="88" t="e">
        <v>#N/A</v>
      </c>
      <c r="D261" s="11" t="str">
        <v/>
      </c>
      <c r="E261" s="11" t="str">
        <v/>
      </c>
      <c r="F261" s="11" t="str">
        <v/>
      </c>
      <c r="G261" s="88" t="e">
        <v>#N/A</v>
      </c>
      <c r="H261" s="88" t="e">
        <v>#N/A</v>
      </c>
      <c r="I261" s="88" t="e">
        <v>#N/A</v>
      </c>
      <c r="J261" s="88" t="e">
        <v>#N/A</v>
      </c>
      <c r="K261" s="88" t="e">
        <v>#N/A</v>
      </c>
      <c r="L261" s="88" t="e">
        <v>#N/A</v>
      </c>
      <c r="M261" s="88" t="e">
        <v>#N/A</v>
      </c>
      <c r="N261" s="88" t="e">
        <v>#N/A</v>
      </c>
      <c r="O261" s="88" t="e">
        <v>#N/A</v>
      </c>
      <c r="P261" s="88" t="e">
        <v>#N/A</v>
      </c>
      <c r="Q261" s="88" t="e">
        <v>#N/A</v>
      </c>
      <c r="R261" s="88" t="e">
        <v>#N/A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 t="str">
        <f t="shared" si="56"/>
        <v/>
      </c>
      <c r="AR261" s="11" t="str">
        <f t="shared" si="57"/>
        <v/>
      </c>
      <c r="AS261" s="11" t="str">
        <f t="shared" si="58"/>
        <v/>
      </c>
      <c r="AT261" s="11" t="str">
        <f t="shared" si="59"/>
        <v/>
      </c>
      <c r="AU261" s="11" t="str">
        <f t="shared" si="60"/>
        <v/>
      </c>
      <c r="AV261" s="11" t="str">
        <f t="shared" si="61"/>
        <v/>
      </c>
      <c r="AW261" s="11" t="str">
        <f t="shared" si="62"/>
        <v/>
      </c>
      <c r="AX261" s="11" t="str">
        <f t="shared" si="63"/>
        <v/>
      </c>
      <c r="AY261" s="11" t="str">
        <f t="shared" si="64"/>
        <v/>
      </c>
      <c r="AZ261" s="11" t="str">
        <f t="shared" si="65"/>
        <v/>
      </c>
      <c r="BA261" s="11" t="str">
        <f t="shared" si="66"/>
        <v/>
      </c>
      <c r="BB261" s="11" t="str">
        <f t="shared" si="67"/>
        <v/>
      </c>
      <c r="BC261" s="11" t="str">
        <f t="shared" si="68"/>
        <v/>
      </c>
      <c r="BD261" s="11" t="str">
        <f t="shared" si="69"/>
        <v/>
      </c>
      <c r="BE261" s="11" t="str">
        <f t="shared" si="70"/>
        <v/>
      </c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</row>
    <row r="262" spans="1:259" s="86" customFormat="1" ht="11.85" customHeight="1">
      <c r="A262" s="11" t="str">
        <f t="shared" si="54"/>
        <v/>
      </c>
      <c r="B262" s="11"/>
      <c r="C262" s="88" t="e">
        <v>#N/A</v>
      </c>
      <c r="D262" s="11" t="str">
        <v/>
      </c>
      <c r="E262" s="11" t="str">
        <v/>
      </c>
      <c r="F262" s="11" t="str">
        <v/>
      </c>
      <c r="G262" s="88" t="e">
        <v>#N/A</v>
      </c>
      <c r="H262" s="88" t="e">
        <v>#N/A</v>
      </c>
      <c r="I262" s="88" t="e">
        <v>#N/A</v>
      </c>
      <c r="J262" s="88" t="e">
        <v>#N/A</v>
      </c>
      <c r="K262" s="88" t="e">
        <v>#N/A</v>
      </c>
      <c r="L262" s="88" t="e">
        <v>#N/A</v>
      </c>
      <c r="M262" s="88" t="e">
        <v>#N/A</v>
      </c>
      <c r="N262" s="88" t="e">
        <v>#N/A</v>
      </c>
      <c r="O262" s="88" t="e">
        <v>#N/A</v>
      </c>
      <c r="P262" s="88" t="e">
        <v>#N/A</v>
      </c>
      <c r="Q262" s="88" t="e">
        <v>#N/A</v>
      </c>
      <c r="R262" s="88" t="e">
        <v>#N/A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 t="str">
        <f t="shared" si="56"/>
        <v/>
      </c>
      <c r="AR262" s="11" t="str">
        <f t="shared" si="57"/>
        <v/>
      </c>
      <c r="AS262" s="11" t="str">
        <f t="shared" si="58"/>
        <v/>
      </c>
      <c r="AT262" s="11" t="str">
        <f t="shared" si="59"/>
        <v/>
      </c>
      <c r="AU262" s="11" t="str">
        <f t="shared" si="60"/>
        <v/>
      </c>
      <c r="AV262" s="11" t="str">
        <f t="shared" si="61"/>
        <v/>
      </c>
      <c r="AW262" s="11" t="str">
        <f t="shared" si="62"/>
        <v/>
      </c>
      <c r="AX262" s="11" t="str">
        <f t="shared" si="63"/>
        <v/>
      </c>
      <c r="AY262" s="11" t="str">
        <f t="shared" si="64"/>
        <v/>
      </c>
      <c r="AZ262" s="11" t="str">
        <f t="shared" si="65"/>
        <v/>
      </c>
      <c r="BA262" s="11" t="str">
        <f t="shared" si="66"/>
        <v/>
      </c>
      <c r="BB262" s="11" t="str">
        <f t="shared" si="67"/>
        <v/>
      </c>
      <c r="BC262" s="11" t="str">
        <f t="shared" si="68"/>
        <v/>
      </c>
      <c r="BD262" s="11" t="str">
        <f t="shared" si="69"/>
        <v/>
      </c>
      <c r="BE262" s="11" t="str">
        <f t="shared" si="70"/>
        <v/>
      </c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</row>
    <row r="263" spans="1:259" s="86" customFormat="1" ht="11.85" customHeight="1">
      <c r="A263" s="11" t="str">
        <f t="shared" si="54"/>
        <v/>
      </c>
      <c r="B263" s="11"/>
      <c r="C263" s="88" t="e">
        <v>#N/A</v>
      </c>
      <c r="D263" s="11" t="str">
        <v/>
      </c>
      <c r="E263" s="11" t="str">
        <v/>
      </c>
      <c r="F263" s="11" t="str">
        <v/>
      </c>
      <c r="G263" s="88" t="e">
        <v>#N/A</v>
      </c>
      <c r="H263" s="88" t="e">
        <v>#N/A</v>
      </c>
      <c r="I263" s="88" t="e">
        <v>#N/A</v>
      </c>
      <c r="J263" s="88" t="e">
        <v>#N/A</v>
      </c>
      <c r="K263" s="88" t="e">
        <v>#N/A</v>
      </c>
      <c r="L263" s="88" t="e">
        <v>#N/A</v>
      </c>
      <c r="M263" s="88" t="e">
        <v>#N/A</v>
      </c>
      <c r="N263" s="88" t="e">
        <v>#N/A</v>
      </c>
      <c r="O263" s="88" t="e">
        <v>#N/A</v>
      </c>
      <c r="P263" s="88" t="e">
        <v>#N/A</v>
      </c>
      <c r="Q263" s="88" t="e">
        <v>#N/A</v>
      </c>
      <c r="R263" s="88" t="e">
        <v>#N/A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 t="str">
        <f t="shared" si="56"/>
        <v/>
      </c>
      <c r="AR263" s="11" t="str">
        <f t="shared" si="57"/>
        <v/>
      </c>
      <c r="AS263" s="11" t="str">
        <f t="shared" si="58"/>
        <v/>
      </c>
      <c r="AT263" s="11" t="str">
        <f t="shared" si="59"/>
        <v/>
      </c>
      <c r="AU263" s="11" t="str">
        <f t="shared" si="60"/>
        <v/>
      </c>
      <c r="AV263" s="11" t="str">
        <f t="shared" si="61"/>
        <v/>
      </c>
      <c r="AW263" s="11" t="str">
        <f t="shared" si="62"/>
        <v/>
      </c>
      <c r="AX263" s="11" t="str">
        <f t="shared" si="63"/>
        <v/>
      </c>
      <c r="AY263" s="11" t="str">
        <f t="shared" si="64"/>
        <v/>
      </c>
      <c r="AZ263" s="11" t="str">
        <f t="shared" si="65"/>
        <v/>
      </c>
      <c r="BA263" s="11" t="str">
        <f t="shared" si="66"/>
        <v/>
      </c>
      <c r="BB263" s="11" t="str">
        <f t="shared" si="67"/>
        <v/>
      </c>
      <c r="BC263" s="11" t="str">
        <f t="shared" si="68"/>
        <v/>
      </c>
      <c r="BD263" s="11" t="str">
        <f t="shared" si="69"/>
        <v/>
      </c>
      <c r="BE263" s="11" t="str">
        <f t="shared" si="70"/>
        <v/>
      </c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</row>
    <row r="264" spans="1:259" s="86" customFormat="1" ht="11.85" customHeight="1">
      <c r="A264" s="11">
        <f t="shared" si="54"/>
        <v>22</v>
      </c>
      <c r="B264" s="11"/>
      <c r="C264" s="88" t="e">
        <v>#N/A</v>
      </c>
      <c r="D264" s="11" t="str">
        <v/>
      </c>
      <c r="E264" s="11" t="str">
        <v/>
      </c>
      <c r="F264" s="11" t="str">
        <v/>
      </c>
      <c r="G264" s="88" t="e">
        <v>#N/A</v>
      </c>
      <c r="H264" s="88" t="e">
        <v>#N/A</v>
      </c>
      <c r="I264" s="88" t="e">
        <v>#N/A</v>
      </c>
      <c r="J264" s="88" t="e">
        <v>#N/A</v>
      </c>
      <c r="K264" s="88" t="e">
        <v>#N/A</v>
      </c>
      <c r="L264" s="88" t="e">
        <v>#N/A</v>
      </c>
      <c r="M264" s="88" t="e">
        <v>#N/A</v>
      </c>
      <c r="N264" s="88" t="e">
        <v>#N/A</v>
      </c>
      <c r="O264" s="88" t="e">
        <v>#N/A</v>
      </c>
      <c r="P264" s="88" t="e">
        <v>#N/A</v>
      </c>
      <c r="Q264" s="88" t="e">
        <v>#N/A</v>
      </c>
      <c r="R264" s="88" t="e">
        <v>#N/A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 t="str">
        <f t="shared" si="56"/>
        <v/>
      </c>
      <c r="AR264" s="11" t="str">
        <f t="shared" si="57"/>
        <v/>
      </c>
      <c r="AS264" s="11" t="str">
        <f t="shared" si="58"/>
        <v/>
      </c>
      <c r="AT264" s="11" t="str">
        <f t="shared" si="59"/>
        <v/>
      </c>
      <c r="AU264" s="11" t="str">
        <f t="shared" si="60"/>
        <v/>
      </c>
      <c r="AV264" s="11" t="str">
        <f t="shared" si="61"/>
        <v/>
      </c>
      <c r="AW264" s="11" t="str">
        <f t="shared" si="62"/>
        <v/>
      </c>
      <c r="AX264" s="11" t="str">
        <f t="shared" si="63"/>
        <v/>
      </c>
      <c r="AY264" s="11" t="str">
        <f t="shared" si="64"/>
        <v/>
      </c>
      <c r="AZ264" s="11" t="str">
        <f t="shared" si="65"/>
        <v/>
      </c>
      <c r="BA264" s="11" t="str">
        <f t="shared" si="66"/>
        <v/>
      </c>
      <c r="BB264" s="11" t="str">
        <f t="shared" si="67"/>
        <v/>
      </c>
      <c r="BC264" s="11" t="str">
        <f t="shared" si="68"/>
        <v/>
      </c>
      <c r="BD264" s="11" t="str">
        <f t="shared" si="69"/>
        <v/>
      </c>
      <c r="BE264" s="11" t="str">
        <f t="shared" si="70"/>
        <v/>
      </c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</row>
    <row r="265" spans="1:259" s="86" customFormat="1" ht="11.85" customHeight="1">
      <c r="A265" s="11" t="str">
        <f t="shared" si="54"/>
        <v/>
      </c>
      <c r="B265" s="11"/>
      <c r="C265" s="88" t="e">
        <v>#N/A</v>
      </c>
      <c r="D265" s="11" t="str">
        <v/>
      </c>
      <c r="E265" s="11" t="str">
        <v/>
      </c>
      <c r="F265" s="11" t="str">
        <v/>
      </c>
      <c r="G265" s="88" t="e">
        <v>#N/A</v>
      </c>
      <c r="H265" s="88" t="e">
        <v>#N/A</v>
      </c>
      <c r="I265" s="88" t="e">
        <v>#N/A</v>
      </c>
      <c r="J265" s="88" t="e">
        <v>#N/A</v>
      </c>
      <c r="K265" s="88" t="e">
        <v>#N/A</v>
      </c>
      <c r="L265" s="88" t="e">
        <v>#N/A</v>
      </c>
      <c r="M265" s="88" t="e">
        <v>#N/A</v>
      </c>
      <c r="N265" s="88" t="e">
        <v>#N/A</v>
      </c>
      <c r="O265" s="88" t="e">
        <v>#N/A</v>
      </c>
      <c r="P265" s="88" t="e">
        <v>#N/A</v>
      </c>
      <c r="Q265" s="88" t="e">
        <v>#N/A</v>
      </c>
      <c r="R265" s="88" t="e">
        <v>#N/A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 t="str">
        <f t="shared" si="56"/>
        <v/>
      </c>
      <c r="AR265" s="11" t="str">
        <f t="shared" si="57"/>
        <v/>
      </c>
      <c r="AS265" s="11" t="str">
        <f t="shared" si="58"/>
        <v/>
      </c>
      <c r="AT265" s="11" t="str">
        <f t="shared" si="59"/>
        <v/>
      </c>
      <c r="AU265" s="11" t="str">
        <f t="shared" si="60"/>
        <v/>
      </c>
      <c r="AV265" s="11" t="str">
        <f t="shared" si="61"/>
        <v/>
      </c>
      <c r="AW265" s="11" t="str">
        <f t="shared" si="62"/>
        <v/>
      </c>
      <c r="AX265" s="11" t="str">
        <f t="shared" si="63"/>
        <v/>
      </c>
      <c r="AY265" s="11" t="str">
        <f t="shared" si="64"/>
        <v/>
      </c>
      <c r="AZ265" s="11" t="str">
        <f t="shared" si="65"/>
        <v/>
      </c>
      <c r="BA265" s="11" t="str">
        <f t="shared" si="66"/>
        <v/>
      </c>
      <c r="BB265" s="11" t="str">
        <f t="shared" si="67"/>
        <v/>
      </c>
      <c r="BC265" s="11" t="str">
        <f t="shared" si="68"/>
        <v/>
      </c>
      <c r="BD265" s="11" t="str">
        <f t="shared" si="69"/>
        <v/>
      </c>
      <c r="BE265" s="11" t="str">
        <f t="shared" si="70"/>
        <v/>
      </c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</row>
    <row r="266" spans="1:259" s="86" customFormat="1" ht="11.85" customHeight="1">
      <c r="A266" s="11" t="str">
        <f t="shared" si="54"/>
        <v/>
      </c>
      <c r="B266" s="11"/>
      <c r="C266" s="88" t="e">
        <v>#N/A</v>
      </c>
      <c r="D266" s="11" t="str">
        <v/>
      </c>
      <c r="E266" s="11" t="str">
        <v/>
      </c>
      <c r="F266" s="11" t="str">
        <v/>
      </c>
      <c r="G266" s="88" t="e">
        <v>#N/A</v>
      </c>
      <c r="H266" s="88" t="e">
        <v>#N/A</v>
      </c>
      <c r="I266" s="88" t="e">
        <v>#N/A</v>
      </c>
      <c r="J266" s="88" t="e">
        <v>#N/A</v>
      </c>
      <c r="K266" s="88" t="e">
        <v>#N/A</v>
      </c>
      <c r="L266" s="88" t="e">
        <v>#N/A</v>
      </c>
      <c r="M266" s="88" t="e">
        <v>#N/A</v>
      </c>
      <c r="N266" s="88" t="e">
        <v>#N/A</v>
      </c>
      <c r="O266" s="88" t="e">
        <v>#N/A</v>
      </c>
      <c r="P266" s="88" t="e">
        <v>#N/A</v>
      </c>
      <c r="Q266" s="88" t="e">
        <v>#N/A</v>
      </c>
      <c r="R266" s="88" t="e">
        <v>#N/A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 t="str">
        <f t="shared" si="56"/>
        <v/>
      </c>
      <c r="AR266" s="11" t="str">
        <f t="shared" si="57"/>
        <v/>
      </c>
      <c r="AS266" s="11" t="str">
        <f t="shared" si="58"/>
        <v/>
      </c>
      <c r="AT266" s="11" t="str">
        <f t="shared" si="59"/>
        <v/>
      </c>
      <c r="AU266" s="11" t="str">
        <f t="shared" si="60"/>
        <v/>
      </c>
      <c r="AV266" s="11" t="str">
        <f t="shared" si="61"/>
        <v/>
      </c>
      <c r="AW266" s="11" t="str">
        <f t="shared" si="62"/>
        <v/>
      </c>
      <c r="AX266" s="11" t="str">
        <f t="shared" si="63"/>
        <v/>
      </c>
      <c r="AY266" s="11" t="str">
        <f t="shared" si="64"/>
        <v/>
      </c>
      <c r="AZ266" s="11" t="str">
        <f t="shared" si="65"/>
        <v/>
      </c>
      <c r="BA266" s="11" t="str">
        <f t="shared" si="66"/>
        <v/>
      </c>
      <c r="BB266" s="11" t="str">
        <f t="shared" si="67"/>
        <v/>
      </c>
      <c r="BC266" s="11" t="str">
        <f t="shared" si="68"/>
        <v/>
      </c>
      <c r="BD266" s="11" t="str">
        <f t="shared" si="69"/>
        <v/>
      </c>
      <c r="BE266" s="11" t="str">
        <f t="shared" si="70"/>
        <v/>
      </c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</row>
    <row r="267" spans="1:259" s="86" customFormat="1" ht="11.85" customHeight="1">
      <c r="A267" s="11" t="str">
        <f t="shared" si="54"/>
        <v/>
      </c>
      <c r="B267" s="11"/>
      <c r="C267" s="88" t="e">
        <v>#N/A</v>
      </c>
      <c r="D267" s="11" t="str">
        <v/>
      </c>
      <c r="E267" s="11" t="str">
        <v/>
      </c>
      <c r="F267" s="11" t="str">
        <v/>
      </c>
      <c r="G267" s="88" t="e">
        <v>#N/A</v>
      </c>
      <c r="H267" s="88" t="e">
        <v>#N/A</v>
      </c>
      <c r="I267" s="88" t="e">
        <v>#N/A</v>
      </c>
      <c r="J267" s="88" t="e">
        <v>#N/A</v>
      </c>
      <c r="K267" s="88" t="e">
        <v>#N/A</v>
      </c>
      <c r="L267" s="88" t="e">
        <v>#N/A</v>
      </c>
      <c r="M267" s="88" t="e">
        <v>#N/A</v>
      </c>
      <c r="N267" s="88" t="e">
        <v>#N/A</v>
      </c>
      <c r="O267" s="88" t="e">
        <v>#N/A</v>
      </c>
      <c r="P267" s="88" t="e">
        <v>#N/A</v>
      </c>
      <c r="Q267" s="88" t="e">
        <v>#N/A</v>
      </c>
      <c r="R267" s="88" t="e">
        <v>#N/A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 t="str">
        <f t="shared" si="56"/>
        <v/>
      </c>
      <c r="AR267" s="11" t="str">
        <f t="shared" si="57"/>
        <v/>
      </c>
      <c r="AS267" s="11" t="str">
        <f t="shared" si="58"/>
        <v/>
      </c>
      <c r="AT267" s="11" t="str">
        <f t="shared" si="59"/>
        <v/>
      </c>
      <c r="AU267" s="11" t="str">
        <f t="shared" si="60"/>
        <v/>
      </c>
      <c r="AV267" s="11" t="str">
        <f t="shared" si="61"/>
        <v/>
      </c>
      <c r="AW267" s="11" t="str">
        <f t="shared" si="62"/>
        <v/>
      </c>
      <c r="AX267" s="11" t="str">
        <f t="shared" si="63"/>
        <v/>
      </c>
      <c r="AY267" s="11" t="str">
        <f t="shared" si="64"/>
        <v/>
      </c>
      <c r="AZ267" s="11" t="str">
        <f t="shared" si="65"/>
        <v/>
      </c>
      <c r="BA267" s="11" t="str">
        <f t="shared" si="66"/>
        <v/>
      </c>
      <c r="BB267" s="11" t="str">
        <f t="shared" si="67"/>
        <v/>
      </c>
      <c r="BC267" s="11" t="str">
        <f t="shared" si="68"/>
        <v/>
      </c>
      <c r="BD267" s="11" t="str">
        <f t="shared" si="69"/>
        <v/>
      </c>
      <c r="BE267" s="11" t="str">
        <f t="shared" si="70"/>
        <v/>
      </c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</row>
    <row r="268" spans="1:259" s="86" customFormat="1" ht="11.85" customHeight="1">
      <c r="A268" s="11" t="str">
        <f t="shared" si="54"/>
        <v/>
      </c>
      <c r="B268" s="11"/>
      <c r="C268" s="88" t="e">
        <v>#N/A</v>
      </c>
      <c r="D268" s="11" t="str">
        <v/>
      </c>
      <c r="E268" s="11" t="str">
        <v/>
      </c>
      <c r="F268" s="11" t="str">
        <v/>
      </c>
      <c r="G268" s="88" t="e">
        <v>#N/A</v>
      </c>
      <c r="H268" s="88" t="e">
        <v>#N/A</v>
      </c>
      <c r="I268" s="88" t="e">
        <v>#N/A</v>
      </c>
      <c r="J268" s="88" t="e">
        <v>#N/A</v>
      </c>
      <c r="K268" s="88" t="e">
        <v>#N/A</v>
      </c>
      <c r="L268" s="88" t="e">
        <v>#N/A</v>
      </c>
      <c r="M268" s="88" t="e">
        <v>#N/A</v>
      </c>
      <c r="N268" s="88" t="e">
        <v>#N/A</v>
      </c>
      <c r="O268" s="88" t="e">
        <v>#N/A</v>
      </c>
      <c r="P268" s="88" t="e">
        <v>#N/A</v>
      </c>
      <c r="Q268" s="88" t="e">
        <v>#N/A</v>
      </c>
      <c r="R268" s="88" t="e">
        <v>#N/A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 t="str">
        <f t="shared" si="56"/>
        <v/>
      </c>
      <c r="AR268" s="11" t="str">
        <f t="shared" si="57"/>
        <v/>
      </c>
      <c r="AS268" s="11" t="str">
        <f t="shared" si="58"/>
        <v/>
      </c>
      <c r="AT268" s="11" t="str">
        <f t="shared" si="59"/>
        <v/>
      </c>
      <c r="AU268" s="11" t="str">
        <f t="shared" si="60"/>
        <v/>
      </c>
      <c r="AV268" s="11" t="str">
        <f t="shared" si="61"/>
        <v/>
      </c>
      <c r="AW268" s="11" t="str">
        <f t="shared" si="62"/>
        <v/>
      </c>
      <c r="AX268" s="11" t="str">
        <f t="shared" si="63"/>
        <v/>
      </c>
      <c r="AY268" s="11" t="str">
        <f t="shared" si="64"/>
        <v/>
      </c>
      <c r="AZ268" s="11" t="str">
        <f t="shared" si="65"/>
        <v/>
      </c>
      <c r="BA268" s="11" t="str">
        <f t="shared" si="66"/>
        <v/>
      </c>
      <c r="BB268" s="11" t="str">
        <f t="shared" si="67"/>
        <v/>
      </c>
      <c r="BC268" s="11" t="str">
        <f t="shared" si="68"/>
        <v/>
      </c>
      <c r="BD268" s="11" t="str">
        <f t="shared" si="69"/>
        <v/>
      </c>
      <c r="BE268" s="11" t="str">
        <f t="shared" si="70"/>
        <v/>
      </c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</row>
    <row r="269" spans="1:259" s="86" customFormat="1" ht="11.85" customHeight="1">
      <c r="A269" s="11" t="str">
        <f t="shared" si="54"/>
        <v/>
      </c>
      <c r="B269" s="11"/>
      <c r="C269" s="88" t="e">
        <v>#N/A</v>
      </c>
      <c r="D269" s="11" t="str">
        <v/>
      </c>
      <c r="E269" s="11" t="str">
        <v/>
      </c>
      <c r="F269" s="11" t="str">
        <v/>
      </c>
      <c r="G269" s="88" t="e">
        <v>#N/A</v>
      </c>
      <c r="H269" s="88" t="e">
        <v>#N/A</v>
      </c>
      <c r="I269" s="88" t="e">
        <v>#N/A</v>
      </c>
      <c r="J269" s="88" t="e">
        <v>#N/A</v>
      </c>
      <c r="K269" s="88" t="e">
        <v>#N/A</v>
      </c>
      <c r="L269" s="88" t="e">
        <v>#N/A</v>
      </c>
      <c r="M269" s="88" t="e">
        <v>#N/A</v>
      </c>
      <c r="N269" s="88" t="e">
        <v>#N/A</v>
      </c>
      <c r="O269" s="88" t="e">
        <v>#N/A</v>
      </c>
      <c r="P269" s="88" t="e">
        <v>#N/A</v>
      </c>
      <c r="Q269" s="88" t="e">
        <v>#N/A</v>
      </c>
      <c r="R269" s="88" t="e">
        <v>#N/A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 t="str">
        <f t="shared" si="56"/>
        <v/>
      </c>
      <c r="AR269" s="11" t="str">
        <f t="shared" si="57"/>
        <v/>
      </c>
      <c r="AS269" s="11" t="str">
        <f t="shared" si="58"/>
        <v/>
      </c>
      <c r="AT269" s="11" t="str">
        <f t="shared" si="59"/>
        <v/>
      </c>
      <c r="AU269" s="11" t="str">
        <f t="shared" si="60"/>
        <v/>
      </c>
      <c r="AV269" s="11" t="str">
        <f t="shared" si="61"/>
        <v/>
      </c>
      <c r="AW269" s="11" t="str">
        <f t="shared" si="62"/>
        <v/>
      </c>
      <c r="AX269" s="11" t="str">
        <f t="shared" si="63"/>
        <v/>
      </c>
      <c r="AY269" s="11" t="str">
        <f t="shared" si="64"/>
        <v/>
      </c>
      <c r="AZ269" s="11" t="str">
        <f t="shared" si="65"/>
        <v/>
      </c>
      <c r="BA269" s="11" t="str">
        <f t="shared" si="66"/>
        <v/>
      </c>
      <c r="BB269" s="11" t="str">
        <f t="shared" si="67"/>
        <v/>
      </c>
      <c r="BC269" s="11" t="str">
        <f t="shared" si="68"/>
        <v/>
      </c>
      <c r="BD269" s="11" t="str">
        <f t="shared" si="69"/>
        <v/>
      </c>
      <c r="BE269" s="11" t="str">
        <f t="shared" si="70"/>
        <v/>
      </c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</row>
    <row r="270" spans="1:259" s="86" customFormat="1" ht="11.85" customHeight="1">
      <c r="A270" s="11" t="str">
        <f t="shared" si="54"/>
        <v/>
      </c>
      <c r="B270" s="11"/>
      <c r="C270" s="88" t="e">
        <v>#N/A</v>
      </c>
      <c r="D270" s="11" t="str">
        <v/>
      </c>
      <c r="E270" s="11" t="str">
        <v/>
      </c>
      <c r="F270" s="11" t="str">
        <v/>
      </c>
      <c r="G270" s="88" t="e">
        <v>#N/A</v>
      </c>
      <c r="H270" s="88" t="e">
        <v>#N/A</v>
      </c>
      <c r="I270" s="88" t="e">
        <v>#N/A</v>
      </c>
      <c r="J270" s="88" t="e">
        <v>#N/A</v>
      </c>
      <c r="K270" s="88" t="e">
        <v>#N/A</v>
      </c>
      <c r="L270" s="88" t="e">
        <v>#N/A</v>
      </c>
      <c r="M270" s="88" t="e">
        <v>#N/A</v>
      </c>
      <c r="N270" s="88" t="e">
        <v>#N/A</v>
      </c>
      <c r="O270" s="88" t="e">
        <v>#N/A</v>
      </c>
      <c r="P270" s="88" t="e">
        <v>#N/A</v>
      </c>
      <c r="Q270" s="88" t="e">
        <v>#N/A</v>
      </c>
      <c r="R270" s="88" t="e">
        <v>#N/A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 t="str">
        <f t="shared" si="56"/>
        <v/>
      </c>
      <c r="AR270" s="11" t="str">
        <f t="shared" si="57"/>
        <v/>
      </c>
      <c r="AS270" s="11" t="str">
        <f t="shared" si="58"/>
        <v/>
      </c>
      <c r="AT270" s="11" t="str">
        <f t="shared" si="59"/>
        <v/>
      </c>
      <c r="AU270" s="11" t="str">
        <f t="shared" si="60"/>
        <v/>
      </c>
      <c r="AV270" s="11" t="str">
        <f t="shared" si="61"/>
        <v/>
      </c>
      <c r="AW270" s="11" t="str">
        <f t="shared" si="62"/>
        <v/>
      </c>
      <c r="AX270" s="11" t="str">
        <f t="shared" si="63"/>
        <v/>
      </c>
      <c r="AY270" s="11" t="str">
        <f t="shared" si="64"/>
        <v/>
      </c>
      <c r="AZ270" s="11" t="str">
        <f t="shared" si="65"/>
        <v/>
      </c>
      <c r="BA270" s="11" t="str">
        <f t="shared" si="66"/>
        <v/>
      </c>
      <c r="BB270" s="11" t="str">
        <f t="shared" si="67"/>
        <v/>
      </c>
      <c r="BC270" s="11" t="str">
        <f t="shared" si="68"/>
        <v/>
      </c>
      <c r="BD270" s="11" t="str">
        <f t="shared" si="69"/>
        <v/>
      </c>
      <c r="BE270" s="11" t="str">
        <f t="shared" si="70"/>
        <v/>
      </c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</row>
    <row r="271" spans="1:259" s="86" customFormat="1" ht="11.85" customHeight="1">
      <c r="A271" s="11" t="str">
        <f t="shared" si="54"/>
        <v/>
      </c>
      <c r="B271" s="11"/>
      <c r="C271" s="88" t="e">
        <v>#N/A</v>
      </c>
      <c r="D271" s="11" t="str">
        <v/>
      </c>
      <c r="E271" s="11" t="str">
        <v/>
      </c>
      <c r="F271" s="11" t="str">
        <v/>
      </c>
      <c r="G271" s="88" t="e">
        <v>#N/A</v>
      </c>
      <c r="H271" s="88" t="e">
        <v>#N/A</v>
      </c>
      <c r="I271" s="88" t="e">
        <v>#N/A</v>
      </c>
      <c r="J271" s="88" t="e">
        <v>#N/A</v>
      </c>
      <c r="K271" s="88" t="e">
        <v>#N/A</v>
      </c>
      <c r="L271" s="88" t="e">
        <v>#N/A</v>
      </c>
      <c r="M271" s="88" t="e">
        <v>#N/A</v>
      </c>
      <c r="N271" s="88" t="e">
        <v>#N/A</v>
      </c>
      <c r="O271" s="88" t="e">
        <v>#N/A</v>
      </c>
      <c r="P271" s="88" t="e">
        <v>#N/A</v>
      </c>
      <c r="Q271" s="88" t="e">
        <v>#N/A</v>
      </c>
      <c r="R271" s="88" t="e">
        <v>#N/A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 t="str">
        <f t="shared" si="56"/>
        <v/>
      </c>
      <c r="AR271" s="11" t="str">
        <f t="shared" si="57"/>
        <v/>
      </c>
      <c r="AS271" s="11" t="str">
        <f t="shared" si="58"/>
        <v/>
      </c>
      <c r="AT271" s="11" t="str">
        <f t="shared" si="59"/>
        <v/>
      </c>
      <c r="AU271" s="11" t="str">
        <f t="shared" si="60"/>
        <v/>
      </c>
      <c r="AV271" s="11" t="str">
        <f t="shared" si="61"/>
        <v/>
      </c>
      <c r="AW271" s="11" t="str">
        <f t="shared" si="62"/>
        <v/>
      </c>
      <c r="AX271" s="11" t="str">
        <f t="shared" si="63"/>
        <v/>
      </c>
      <c r="AY271" s="11" t="str">
        <f t="shared" si="64"/>
        <v/>
      </c>
      <c r="AZ271" s="11" t="str">
        <f t="shared" si="65"/>
        <v/>
      </c>
      <c r="BA271" s="11" t="str">
        <f t="shared" si="66"/>
        <v/>
      </c>
      <c r="BB271" s="11" t="str">
        <f t="shared" si="67"/>
        <v/>
      </c>
      <c r="BC271" s="11" t="str">
        <f t="shared" si="68"/>
        <v/>
      </c>
      <c r="BD271" s="11" t="str">
        <f t="shared" si="69"/>
        <v/>
      </c>
      <c r="BE271" s="11" t="str">
        <f t="shared" si="70"/>
        <v/>
      </c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</row>
    <row r="272" spans="1:259" s="86" customFormat="1" ht="11.85" customHeight="1">
      <c r="A272" s="11" t="str">
        <f t="shared" si="54"/>
        <v/>
      </c>
      <c r="B272" s="11"/>
      <c r="C272" s="88" t="e">
        <v>#N/A</v>
      </c>
      <c r="D272" s="11" t="str">
        <v/>
      </c>
      <c r="E272" s="11" t="str">
        <v/>
      </c>
      <c r="F272" s="11" t="str">
        <v/>
      </c>
      <c r="G272" s="88" t="e">
        <v>#N/A</v>
      </c>
      <c r="H272" s="88" t="e">
        <v>#N/A</v>
      </c>
      <c r="I272" s="88" t="e">
        <v>#N/A</v>
      </c>
      <c r="J272" s="88" t="e">
        <v>#N/A</v>
      </c>
      <c r="K272" s="88" t="e">
        <v>#N/A</v>
      </c>
      <c r="L272" s="88" t="e">
        <v>#N/A</v>
      </c>
      <c r="M272" s="88" t="e">
        <v>#N/A</v>
      </c>
      <c r="N272" s="88" t="e">
        <v>#N/A</v>
      </c>
      <c r="O272" s="88" t="e">
        <v>#N/A</v>
      </c>
      <c r="P272" s="88" t="e">
        <v>#N/A</v>
      </c>
      <c r="Q272" s="88" t="e">
        <v>#N/A</v>
      </c>
      <c r="R272" s="88" t="e">
        <v>#N/A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 t="str">
        <f t="shared" si="56"/>
        <v/>
      </c>
      <c r="AR272" s="11" t="str">
        <f t="shared" si="57"/>
        <v/>
      </c>
      <c r="AS272" s="11" t="str">
        <f t="shared" si="58"/>
        <v/>
      </c>
      <c r="AT272" s="11" t="str">
        <f t="shared" si="59"/>
        <v/>
      </c>
      <c r="AU272" s="11" t="str">
        <f t="shared" si="60"/>
        <v/>
      </c>
      <c r="AV272" s="11" t="str">
        <f t="shared" si="61"/>
        <v/>
      </c>
      <c r="AW272" s="11" t="str">
        <f t="shared" si="62"/>
        <v/>
      </c>
      <c r="AX272" s="11" t="str">
        <f t="shared" si="63"/>
        <v/>
      </c>
      <c r="AY272" s="11" t="str">
        <f t="shared" si="64"/>
        <v/>
      </c>
      <c r="AZ272" s="11" t="str">
        <f t="shared" si="65"/>
        <v/>
      </c>
      <c r="BA272" s="11" t="str">
        <f t="shared" si="66"/>
        <v/>
      </c>
      <c r="BB272" s="11" t="str">
        <f t="shared" si="67"/>
        <v/>
      </c>
      <c r="BC272" s="11" t="str">
        <f t="shared" si="68"/>
        <v/>
      </c>
      <c r="BD272" s="11" t="str">
        <f t="shared" si="69"/>
        <v/>
      </c>
      <c r="BE272" s="11" t="str">
        <f t="shared" si="70"/>
        <v/>
      </c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</row>
    <row r="273" spans="1:259" s="86" customFormat="1" ht="11.85" customHeight="1">
      <c r="A273" s="11" t="str">
        <f t="shared" si="54"/>
        <v/>
      </c>
      <c r="B273" s="11"/>
      <c r="C273" s="88" t="e">
        <v>#N/A</v>
      </c>
      <c r="D273" s="11" t="str">
        <v/>
      </c>
      <c r="E273" s="11" t="str">
        <v/>
      </c>
      <c r="F273" s="11" t="str">
        <v/>
      </c>
      <c r="G273" s="88" t="e">
        <v>#N/A</v>
      </c>
      <c r="H273" s="88" t="e">
        <v>#N/A</v>
      </c>
      <c r="I273" s="88" t="e">
        <v>#N/A</v>
      </c>
      <c r="J273" s="88" t="e">
        <v>#N/A</v>
      </c>
      <c r="K273" s="88" t="e">
        <v>#N/A</v>
      </c>
      <c r="L273" s="88" t="e">
        <v>#N/A</v>
      </c>
      <c r="M273" s="88" t="e">
        <v>#N/A</v>
      </c>
      <c r="N273" s="88" t="e">
        <v>#N/A</v>
      </c>
      <c r="O273" s="88" t="e">
        <v>#N/A</v>
      </c>
      <c r="P273" s="88" t="e">
        <v>#N/A</v>
      </c>
      <c r="Q273" s="88" t="e">
        <v>#N/A</v>
      </c>
      <c r="R273" s="88" t="e">
        <v>#N/A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 t="str">
        <f t="shared" si="56"/>
        <v/>
      </c>
      <c r="AR273" s="11" t="str">
        <f t="shared" si="57"/>
        <v/>
      </c>
      <c r="AS273" s="11" t="str">
        <f t="shared" si="58"/>
        <v/>
      </c>
      <c r="AT273" s="11" t="str">
        <f t="shared" si="59"/>
        <v/>
      </c>
      <c r="AU273" s="11" t="str">
        <f t="shared" si="60"/>
        <v/>
      </c>
      <c r="AV273" s="11" t="str">
        <f t="shared" si="61"/>
        <v/>
      </c>
      <c r="AW273" s="11" t="str">
        <f t="shared" si="62"/>
        <v/>
      </c>
      <c r="AX273" s="11" t="str">
        <f t="shared" si="63"/>
        <v/>
      </c>
      <c r="AY273" s="11" t="str">
        <f t="shared" si="64"/>
        <v/>
      </c>
      <c r="AZ273" s="11" t="str">
        <f t="shared" si="65"/>
        <v/>
      </c>
      <c r="BA273" s="11" t="str">
        <f t="shared" si="66"/>
        <v/>
      </c>
      <c r="BB273" s="11" t="str">
        <f t="shared" si="67"/>
        <v/>
      </c>
      <c r="BC273" s="11" t="str">
        <f t="shared" si="68"/>
        <v/>
      </c>
      <c r="BD273" s="11" t="str">
        <f t="shared" si="69"/>
        <v/>
      </c>
      <c r="BE273" s="11" t="str">
        <f t="shared" si="70"/>
        <v/>
      </c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</row>
    <row r="274" spans="1:259" s="86" customFormat="1" ht="11.85" customHeight="1">
      <c r="A274" s="11" t="str">
        <f t="shared" si="54"/>
        <v/>
      </c>
      <c r="B274" s="11"/>
      <c r="C274" s="88" t="e">
        <v>#N/A</v>
      </c>
      <c r="D274" s="11" t="str">
        <v/>
      </c>
      <c r="E274" s="11" t="str">
        <v/>
      </c>
      <c r="F274" s="11" t="str">
        <v/>
      </c>
      <c r="G274" s="88" t="e">
        <v>#N/A</v>
      </c>
      <c r="H274" s="88" t="e">
        <v>#N/A</v>
      </c>
      <c r="I274" s="88" t="e">
        <v>#N/A</v>
      </c>
      <c r="J274" s="88" t="e">
        <v>#N/A</v>
      </c>
      <c r="K274" s="88" t="e">
        <v>#N/A</v>
      </c>
      <c r="L274" s="88" t="e">
        <v>#N/A</v>
      </c>
      <c r="M274" s="88" t="e">
        <v>#N/A</v>
      </c>
      <c r="N274" s="88" t="e">
        <v>#N/A</v>
      </c>
      <c r="O274" s="88" t="e">
        <v>#N/A</v>
      </c>
      <c r="P274" s="88" t="e">
        <v>#N/A</v>
      </c>
      <c r="Q274" s="88" t="e">
        <v>#N/A</v>
      </c>
      <c r="R274" s="88" t="e">
        <v>#N/A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 t="str">
        <f t="shared" si="56"/>
        <v/>
      </c>
      <c r="AR274" s="11" t="str">
        <f t="shared" si="57"/>
        <v/>
      </c>
      <c r="AS274" s="11" t="str">
        <f t="shared" si="58"/>
        <v/>
      </c>
      <c r="AT274" s="11" t="str">
        <f t="shared" si="59"/>
        <v/>
      </c>
      <c r="AU274" s="11" t="str">
        <f t="shared" si="60"/>
        <v/>
      </c>
      <c r="AV274" s="11" t="str">
        <f t="shared" si="61"/>
        <v/>
      </c>
      <c r="AW274" s="11" t="str">
        <f t="shared" si="62"/>
        <v/>
      </c>
      <c r="AX274" s="11" t="str">
        <f t="shared" si="63"/>
        <v/>
      </c>
      <c r="AY274" s="11" t="str">
        <f t="shared" si="64"/>
        <v/>
      </c>
      <c r="AZ274" s="11" t="str">
        <f t="shared" si="65"/>
        <v/>
      </c>
      <c r="BA274" s="11" t="str">
        <f t="shared" si="66"/>
        <v/>
      </c>
      <c r="BB274" s="11" t="str">
        <f t="shared" si="67"/>
        <v/>
      </c>
      <c r="BC274" s="11" t="str">
        <f t="shared" si="68"/>
        <v/>
      </c>
      <c r="BD274" s="11" t="str">
        <f t="shared" si="69"/>
        <v/>
      </c>
      <c r="BE274" s="11" t="str">
        <f t="shared" si="70"/>
        <v/>
      </c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</row>
    <row r="275" spans="1:259" s="86" customFormat="1" ht="11.85" customHeight="1">
      <c r="A275" s="11" t="str">
        <f t="shared" si="54"/>
        <v/>
      </c>
      <c r="B275" s="11"/>
      <c r="C275" s="88" t="e">
        <v>#N/A</v>
      </c>
      <c r="D275" s="11" t="str">
        <v/>
      </c>
      <c r="E275" s="11" t="str">
        <v/>
      </c>
      <c r="F275" s="11" t="str">
        <v/>
      </c>
      <c r="G275" s="88" t="e">
        <v>#N/A</v>
      </c>
      <c r="H275" s="88" t="e">
        <v>#N/A</v>
      </c>
      <c r="I275" s="88" t="e">
        <v>#N/A</v>
      </c>
      <c r="J275" s="88" t="e">
        <v>#N/A</v>
      </c>
      <c r="K275" s="88" t="e">
        <v>#N/A</v>
      </c>
      <c r="L275" s="88" t="e">
        <v>#N/A</v>
      </c>
      <c r="M275" s="88" t="e">
        <v>#N/A</v>
      </c>
      <c r="N275" s="88" t="e">
        <v>#N/A</v>
      </c>
      <c r="O275" s="88" t="e">
        <v>#N/A</v>
      </c>
      <c r="P275" s="88" t="e">
        <v>#N/A</v>
      </c>
      <c r="Q275" s="88" t="e">
        <v>#N/A</v>
      </c>
      <c r="R275" s="88" t="e">
        <v>#N/A</v>
      </c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 t="str">
        <f t="shared" si="56"/>
        <v/>
      </c>
      <c r="AR275" s="11" t="str">
        <f t="shared" si="57"/>
        <v/>
      </c>
      <c r="AS275" s="11" t="str">
        <f t="shared" si="58"/>
        <v/>
      </c>
      <c r="AT275" s="11" t="str">
        <f t="shared" si="59"/>
        <v/>
      </c>
      <c r="AU275" s="11" t="str">
        <f t="shared" si="60"/>
        <v/>
      </c>
      <c r="AV275" s="11" t="str">
        <f t="shared" si="61"/>
        <v/>
      </c>
      <c r="AW275" s="11" t="str">
        <f t="shared" si="62"/>
        <v/>
      </c>
      <c r="AX275" s="11" t="str">
        <f t="shared" si="63"/>
        <v/>
      </c>
      <c r="AY275" s="11" t="str">
        <f t="shared" si="64"/>
        <v/>
      </c>
      <c r="AZ275" s="11" t="str">
        <f t="shared" si="65"/>
        <v/>
      </c>
      <c r="BA275" s="11" t="str">
        <f t="shared" si="66"/>
        <v/>
      </c>
      <c r="BB275" s="11" t="str">
        <f t="shared" si="67"/>
        <v/>
      </c>
      <c r="BC275" s="11" t="str">
        <f t="shared" si="68"/>
        <v/>
      </c>
      <c r="BD275" s="11" t="str">
        <f t="shared" si="69"/>
        <v/>
      </c>
      <c r="BE275" s="11" t="str">
        <f t="shared" si="70"/>
        <v/>
      </c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</row>
    <row r="276" spans="1:259" s="86" customFormat="1" ht="11.85" customHeight="1">
      <c r="A276" s="11" t="str">
        <f t="shared" si="54"/>
        <v/>
      </c>
      <c r="B276" s="11"/>
      <c r="C276" s="88" t="e">
        <v>#N/A</v>
      </c>
      <c r="D276" s="11" t="str">
        <v/>
      </c>
      <c r="E276" s="11" t="str">
        <v/>
      </c>
      <c r="F276" s="11" t="str">
        <v/>
      </c>
      <c r="G276" s="88" t="e">
        <v>#N/A</v>
      </c>
      <c r="H276" s="88" t="e">
        <v>#N/A</v>
      </c>
      <c r="I276" s="88" t="e">
        <v>#N/A</v>
      </c>
      <c r="J276" s="88" t="e">
        <v>#N/A</v>
      </c>
      <c r="K276" s="88" t="e">
        <v>#N/A</v>
      </c>
      <c r="L276" s="88" t="e">
        <v>#N/A</v>
      </c>
      <c r="M276" s="88" t="e">
        <v>#N/A</v>
      </c>
      <c r="N276" s="88" t="e">
        <v>#N/A</v>
      </c>
      <c r="O276" s="88" t="e">
        <v>#N/A</v>
      </c>
      <c r="P276" s="88" t="e">
        <v>#N/A</v>
      </c>
      <c r="Q276" s="88" t="e">
        <v>#N/A</v>
      </c>
      <c r="R276" s="88" t="e">
        <v>#N/A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 t="str">
        <f t="shared" si="56"/>
        <v/>
      </c>
      <c r="AR276" s="11" t="str">
        <f t="shared" si="57"/>
        <v/>
      </c>
      <c r="AS276" s="11" t="str">
        <f t="shared" si="58"/>
        <v/>
      </c>
      <c r="AT276" s="11" t="str">
        <f t="shared" si="59"/>
        <v/>
      </c>
      <c r="AU276" s="11" t="str">
        <f t="shared" si="60"/>
        <v/>
      </c>
      <c r="AV276" s="11" t="str">
        <f t="shared" si="61"/>
        <v/>
      </c>
      <c r="AW276" s="11" t="str">
        <f t="shared" si="62"/>
        <v/>
      </c>
      <c r="AX276" s="11" t="str">
        <f t="shared" si="63"/>
        <v/>
      </c>
      <c r="AY276" s="11" t="str">
        <f t="shared" si="64"/>
        <v/>
      </c>
      <c r="AZ276" s="11" t="str">
        <f t="shared" si="65"/>
        <v/>
      </c>
      <c r="BA276" s="11" t="str">
        <f t="shared" si="66"/>
        <v/>
      </c>
      <c r="BB276" s="11" t="str">
        <f t="shared" si="67"/>
        <v/>
      </c>
      <c r="BC276" s="11" t="str">
        <f t="shared" si="68"/>
        <v/>
      </c>
      <c r="BD276" s="11" t="str">
        <f t="shared" si="69"/>
        <v/>
      </c>
      <c r="BE276" s="11" t="str">
        <f t="shared" si="70"/>
        <v/>
      </c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</row>
    <row r="277" spans="1:259" s="86" customFormat="1" ht="11.85" customHeight="1">
      <c r="A277" s="11" t="str">
        <f t="shared" si="54"/>
        <v/>
      </c>
      <c r="B277" s="11"/>
      <c r="C277" s="88" t="e">
        <v>#N/A</v>
      </c>
      <c r="D277" s="11" t="str">
        <v/>
      </c>
      <c r="E277" s="11" t="str">
        <v/>
      </c>
      <c r="F277" s="11" t="str">
        <v/>
      </c>
      <c r="G277" s="88" t="e">
        <v>#N/A</v>
      </c>
      <c r="H277" s="88" t="e">
        <v>#N/A</v>
      </c>
      <c r="I277" s="88" t="e">
        <v>#N/A</v>
      </c>
      <c r="J277" s="88" t="e">
        <v>#N/A</v>
      </c>
      <c r="K277" s="88" t="e">
        <v>#N/A</v>
      </c>
      <c r="L277" s="88" t="e">
        <v>#N/A</v>
      </c>
      <c r="M277" s="88" t="e">
        <v>#N/A</v>
      </c>
      <c r="N277" s="88" t="e">
        <v>#N/A</v>
      </c>
      <c r="O277" s="88" t="e">
        <v>#N/A</v>
      </c>
      <c r="P277" s="88" t="e">
        <v>#N/A</v>
      </c>
      <c r="Q277" s="88" t="e">
        <v>#N/A</v>
      </c>
      <c r="R277" s="88" t="e">
        <v>#N/A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 t="str">
        <f t="shared" si="56"/>
        <v/>
      </c>
      <c r="AR277" s="11" t="str">
        <f t="shared" si="57"/>
        <v/>
      </c>
      <c r="AS277" s="11" t="str">
        <f t="shared" si="58"/>
        <v/>
      </c>
      <c r="AT277" s="11" t="str">
        <f t="shared" si="59"/>
        <v/>
      </c>
      <c r="AU277" s="11" t="str">
        <f t="shared" si="60"/>
        <v/>
      </c>
      <c r="AV277" s="11" t="str">
        <f t="shared" si="61"/>
        <v/>
      </c>
      <c r="AW277" s="11" t="str">
        <f t="shared" si="62"/>
        <v/>
      </c>
      <c r="AX277" s="11" t="str">
        <f t="shared" si="63"/>
        <v/>
      </c>
      <c r="AY277" s="11" t="str">
        <f t="shared" si="64"/>
        <v/>
      </c>
      <c r="AZ277" s="11" t="str">
        <f t="shared" si="65"/>
        <v/>
      </c>
      <c r="BA277" s="11" t="str">
        <f t="shared" si="66"/>
        <v/>
      </c>
      <c r="BB277" s="11" t="str">
        <f t="shared" si="67"/>
        <v/>
      </c>
      <c r="BC277" s="11" t="str">
        <f t="shared" si="68"/>
        <v/>
      </c>
      <c r="BD277" s="11" t="str">
        <f t="shared" si="69"/>
        <v/>
      </c>
      <c r="BE277" s="11" t="str">
        <f t="shared" si="70"/>
        <v/>
      </c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</row>
    <row r="278" spans="1:259" s="86" customFormat="1" ht="11.85" customHeight="1">
      <c r="A278" s="11" t="str">
        <f t="shared" si="54"/>
        <v/>
      </c>
      <c r="B278" s="11"/>
      <c r="C278" s="88" t="e">
        <v>#N/A</v>
      </c>
      <c r="D278" s="11" t="str">
        <v/>
      </c>
      <c r="E278" s="11" t="str">
        <v/>
      </c>
      <c r="F278" s="11" t="str">
        <v/>
      </c>
      <c r="G278" s="88" t="e">
        <v>#N/A</v>
      </c>
      <c r="H278" s="88" t="e">
        <v>#N/A</v>
      </c>
      <c r="I278" s="88" t="e">
        <v>#N/A</v>
      </c>
      <c r="J278" s="88" t="e">
        <v>#N/A</v>
      </c>
      <c r="K278" s="88" t="e">
        <v>#N/A</v>
      </c>
      <c r="L278" s="88" t="e">
        <v>#N/A</v>
      </c>
      <c r="M278" s="88" t="e">
        <v>#N/A</v>
      </c>
      <c r="N278" s="88" t="e">
        <v>#N/A</v>
      </c>
      <c r="O278" s="88" t="e">
        <v>#N/A</v>
      </c>
      <c r="P278" s="88" t="e">
        <v>#N/A</v>
      </c>
      <c r="Q278" s="88" t="e">
        <v>#N/A</v>
      </c>
      <c r="R278" s="88" t="e">
        <v>#N/A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 t="str">
        <f t="shared" si="56"/>
        <v/>
      </c>
      <c r="AR278" s="11" t="str">
        <f t="shared" si="57"/>
        <v/>
      </c>
      <c r="AS278" s="11" t="str">
        <f t="shared" si="58"/>
        <v/>
      </c>
      <c r="AT278" s="11" t="str">
        <f t="shared" si="59"/>
        <v/>
      </c>
      <c r="AU278" s="11" t="str">
        <f t="shared" si="60"/>
        <v/>
      </c>
      <c r="AV278" s="11" t="str">
        <f t="shared" si="61"/>
        <v/>
      </c>
      <c r="AW278" s="11" t="str">
        <f t="shared" si="62"/>
        <v/>
      </c>
      <c r="AX278" s="11" t="str">
        <f t="shared" si="63"/>
        <v/>
      </c>
      <c r="AY278" s="11" t="str">
        <f t="shared" si="64"/>
        <v/>
      </c>
      <c r="AZ278" s="11" t="str">
        <f t="shared" si="65"/>
        <v/>
      </c>
      <c r="BA278" s="11" t="str">
        <f t="shared" si="66"/>
        <v/>
      </c>
      <c r="BB278" s="11" t="str">
        <f t="shared" si="67"/>
        <v/>
      </c>
      <c r="BC278" s="11" t="str">
        <f t="shared" si="68"/>
        <v/>
      </c>
      <c r="BD278" s="11" t="str">
        <f t="shared" si="69"/>
        <v/>
      </c>
      <c r="BE278" s="11" t="str">
        <f t="shared" si="70"/>
        <v/>
      </c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</row>
    <row r="279" spans="1:259" s="86" customFormat="1" ht="11.85" customHeight="1">
      <c r="A279" s="11" t="str">
        <f t="shared" si="54"/>
        <v/>
      </c>
      <c r="B279" s="11"/>
      <c r="C279" s="88" t="e">
        <v>#N/A</v>
      </c>
      <c r="D279" s="11" t="str">
        <v/>
      </c>
      <c r="E279" s="11" t="str">
        <v/>
      </c>
      <c r="F279" s="11" t="str">
        <v/>
      </c>
      <c r="G279" s="88" t="e">
        <v>#N/A</v>
      </c>
      <c r="H279" s="88" t="e">
        <v>#N/A</v>
      </c>
      <c r="I279" s="88" t="e">
        <v>#N/A</v>
      </c>
      <c r="J279" s="88" t="e">
        <v>#N/A</v>
      </c>
      <c r="K279" s="88" t="e">
        <v>#N/A</v>
      </c>
      <c r="L279" s="88" t="e">
        <v>#N/A</v>
      </c>
      <c r="M279" s="88" t="e">
        <v>#N/A</v>
      </c>
      <c r="N279" s="88" t="e">
        <v>#N/A</v>
      </c>
      <c r="O279" s="88" t="e">
        <v>#N/A</v>
      </c>
      <c r="P279" s="88" t="e">
        <v>#N/A</v>
      </c>
      <c r="Q279" s="88" t="e">
        <v>#N/A</v>
      </c>
      <c r="R279" s="88" t="e">
        <v>#N/A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 t="str">
        <f t="shared" si="56"/>
        <v/>
      </c>
      <c r="AR279" s="11" t="str">
        <f t="shared" si="57"/>
        <v/>
      </c>
      <c r="AS279" s="11" t="str">
        <f t="shared" si="58"/>
        <v/>
      </c>
      <c r="AT279" s="11" t="str">
        <f t="shared" si="59"/>
        <v/>
      </c>
      <c r="AU279" s="11" t="str">
        <f t="shared" si="60"/>
        <v/>
      </c>
      <c r="AV279" s="11" t="str">
        <f t="shared" si="61"/>
        <v/>
      </c>
      <c r="AW279" s="11" t="str">
        <f t="shared" si="62"/>
        <v/>
      </c>
      <c r="AX279" s="11" t="str">
        <f t="shared" si="63"/>
        <v/>
      </c>
      <c r="AY279" s="11" t="str">
        <f t="shared" si="64"/>
        <v/>
      </c>
      <c r="AZ279" s="11" t="str">
        <f t="shared" si="65"/>
        <v/>
      </c>
      <c r="BA279" s="11" t="str">
        <f t="shared" si="66"/>
        <v/>
      </c>
      <c r="BB279" s="11" t="str">
        <f t="shared" si="67"/>
        <v/>
      </c>
      <c r="BC279" s="11" t="str">
        <f t="shared" si="68"/>
        <v/>
      </c>
      <c r="BD279" s="11" t="str">
        <f t="shared" si="69"/>
        <v/>
      </c>
      <c r="BE279" s="11" t="str">
        <f t="shared" si="70"/>
        <v/>
      </c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</row>
    <row r="280" spans="1:259" s="86" customFormat="1" ht="11.85" customHeight="1">
      <c r="A280" s="11" t="str">
        <f t="shared" si="54"/>
        <v/>
      </c>
      <c r="B280" s="11"/>
      <c r="C280" s="88" t="e">
        <v>#N/A</v>
      </c>
      <c r="D280" s="11" t="str">
        <v/>
      </c>
      <c r="E280" s="11" t="str">
        <v/>
      </c>
      <c r="F280" s="11" t="str">
        <v/>
      </c>
      <c r="G280" s="88" t="e">
        <v>#N/A</v>
      </c>
      <c r="H280" s="88" t="e">
        <v>#N/A</v>
      </c>
      <c r="I280" s="88" t="e">
        <v>#N/A</v>
      </c>
      <c r="J280" s="88" t="e">
        <v>#N/A</v>
      </c>
      <c r="K280" s="88" t="e">
        <v>#N/A</v>
      </c>
      <c r="L280" s="88" t="e">
        <v>#N/A</v>
      </c>
      <c r="M280" s="88" t="e">
        <v>#N/A</v>
      </c>
      <c r="N280" s="88" t="e">
        <v>#N/A</v>
      </c>
      <c r="O280" s="88" t="e">
        <v>#N/A</v>
      </c>
      <c r="P280" s="88" t="e">
        <v>#N/A</v>
      </c>
      <c r="Q280" s="88" t="e">
        <v>#N/A</v>
      </c>
      <c r="R280" s="88" t="e">
        <v>#N/A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 t="str">
        <f t="shared" si="56"/>
        <v/>
      </c>
      <c r="AR280" s="11" t="str">
        <f t="shared" si="57"/>
        <v/>
      </c>
      <c r="AS280" s="11" t="str">
        <f t="shared" si="58"/>
        <v/>
      </c>
      <c r="AT280" s="11" t="str">
        <f t="shared" si="59"/>
        <v/>
      </c>
      <c r="AU280" s="11" t="str">
        <f t="shared" si="60"/>
        <v/>
      </c>
      <c r="AV280" s="11" t="str">
        <f t="shared" si="61"/>
        <v/>
      </c>
      <c r="AW280" s="11" t="str">
        <f t="shared" si="62"/>
        <v/>
      </c>
      <c r="AX280" s="11" t="str">
        <f t="shared" si="63"/>
        <v/>
      </c>
      <c r="AY280" s="11" t="str">
        <f t="shared" si="64"/>
        <v/>
      </c>
      <c r="AZ280" s="11" t="str">
        <f t="shared" si="65"/>
        <v/>
      </c>
      <c r="BA280" s="11" t="str">
        <f t="shared" si="66"/>
        <v/>
      </c>
      <c r="BB280" s="11" t="str">
        <f t="shared" si="67"/>
        <v/>
      </c>
      <c r="BC280" s="11" t="str">
        <f t="shared" si="68"/>
        <v/>
      </c>
      <c r="BD280" s="11" t="str">
        <f t="shared" si="69"/>
        <v/>
      </c>
      <c r="BE280" s="11" t="str">
        <f t="shared" si="70"/>
        <v/>
      </c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</row>
    <row r="281" spans="1:259" s="86" customFormat="1" ht="11.85" customHeight="1">
      <c r="A281" s="11" t="str">
        <f t="shared" si="54"/>
        <v/>
      </c>
      <c r="B281" s="11"/>
      <c r="C281" s="88" t="e">
        <v>#N/A</v>
      </c>
      <c r="D281" s="11" t="str">
        <v/>
      </c>
      <c r="E281" s="11" t="str">
        <v/>
      </c>
      <c r="F281" s="11" t="str">
        <v/>
      </c>
      <c r="G281" s="88" t="e">
        <v>#N/A</v>
      </c>
      <c r="H281" s="88" t="e">
        <v>#N/A</v>
      </c>
      <c r="I281" s="88" t="e">
        <v>#N/A</v>
      </c>
      <c r="J281" s="88" t="e">
        <v>#N/A</v>
      </c>
      <c r="K281" s="88" t="e">
        <v>#N/A</v>
      </c>
      <c r="L281" s="88" t="e">
        <v>#N/A</v>
      </c>
      <c r="M281" s="88" t="e">
        <v>#N/A</v>
      </c>
      <c r="N281" s="88" t="e">
        <v>#N/A</v>
      </c>
      <c r="O281" s="88" t="e">
        <v>#N/A</v>
      </c>
      <c r="P281" s="88" t="e">
        <v>#N/A</v>
      </c>
      <c r="Q281" s="88" t="e">
        <v>#N/A</v>
      </c>
      <c r="R281" s="88" t="e">
        <v>#N/A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 t="str">
        <f t="shared" si="56"/>
        <v/>
      </c>
      <c r="AR281" s="11" t="str">
        <f t="shared" si="57"/>
        <v/>
      </c>
      <c r="AS281" s="11" t="str">
        <f t="shared" si="58"/>
        <v/>
      </c>
      <c r="AT281" s="11" t="str">
        <f t="shared" si="59"/>
        <v/>
      </c>
      <c r="AU281" s="11" t="str">
        <f t="shared" si="60"/>
        <v/>
      </c>
      <c r="AV281" s="11" t="str">
        <f t="shared" si="61"/>
        <v/>
      </c>
      <c r="AW281" s="11" t="str">
        <f t="shared" si="62"/>
        <v/>
      </c>
      <c r="AX281" s="11" t="str">
        <f t="shared" si="63"/>
        <v/>
      </c>
      <c r="AY281" s="11" t="str">
        <f t="shared" si="64"/>
        <v/>
      </c>
      <c r="AZ281" s="11" t="str">
        <f t="shared" si="65"/>
        <v/>
      </c>
      <c r="BA281" s="11" t="str">
        <f t="shared" si="66"/>
        <v/>
      </c>
      <c r="BB281" s="11" t="str">
        <f t="shared" si="67"/>
        <v/>
      </c>
      <c r="BC281" s="11" t="str">
        <f t="shared" si="68"/>
        <v/>
      </c>
      <c r="BD281" s="11" t="str">
        <f t="shared" si="69"/>
        <v/>
      </c>
      <c r="BE281" s="11" t="str">
        <f t="shared" si="70"/>
        <v/>
      </c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</row>
    <row r="282" spans="1:259" s="86" customFormat="1" ht="11.85" customHeight="1">
      <c r="A282" s="11" t="str">
        <f t="shared" si="54"/>
        <v/>
      </c>
      <c r="B282" s="11"/>
      <c r="C282" s="88" t="e">
        <v>#N/A</v>
      </c>
      <c r="D282" s="11" t="str">
        <v/>
      </c>
      <c r="E282" s="11" t="str">
        <v/>
      </c>
      <c r="F282" s="11" t="str">
        <v/>
      </c>
      <c r="G282" s="88" t="e">
        <v>#N/A</v>
      </c>
      <c r="H282" s="88" t="e">
        <v>#N/A</v>
      </c>
      <c r="I282" s="88" t="e">
        <v>#N/A</v>
      </c>
      <c r="J282" s="88" t="e">
        <v>#N/A</v>
      </c>
      <c r="K282" s="88" t="e">
        <v>#N/A</v>
      </c>
      <c r="L282" s="88" t="e">
        <v>#N/A</v>
      </c>
      <c r="M282" s="88" t="e">
        <v>#N/A</v>
      </c>
      <c r="N282" s="88" t="e">
        <v>#N/A</v>
      </c>
      <c r="O282" s="88" t="e">
        <v>#N/A</v>
      </c>
      <c r="P282" s="88" t="e">
        <v>#N/A</v>
      </c>
      <c r="Q282" s="88" t="e">
        <v>#N/A</v>
      </c>
      <c r="R282" s="88" t="e">
        <v>#N/A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 t="str">
        <f t="shared" si="56"/>
        <v/>
      </c>
      <c r="AR282" s="11" t="str">
        <f t="shared" si="57"/>
        <v/>
      </c>
      <c r="AS282" s="11" t="str">
        <f t="shared" si="58"/>
        <v/>
      </c>
      <c r="AT282" s="11" t="str">
        <f t="shared" si="59"/>
        <v/>
      </c>
      <c r="AU282" s="11" t="str">
        <f t="shared" si="60"/>
        <v/>
      </c>
      <c r="AV282" s="11" t="str">
        <f t="shared" si="61"/>
        <v/>
      </c>
      <c r="AW282" s="11" t="str">
        <f t="shared" si="62"/>
        <v/>
      </c>
      <c r="AX282" s="11" t="str">
        <f t="shared" si="63"/>
        <v/>
      </c>
      <c r="AY282" s="11" t="str">
        <f t="shared" si="64"/>
        <v/>
      </c>
      <c r="AZ282" s="11" t="str">
        <f t="shared" si="65"/>
        <v/>
      </c>
      <c r="BA282" s="11" t="str">
        <f t="shared" si="66"/>
        <v/>
      </c>
      <c r="BB282" s="11" t="str">
        <f t="shared" si="67"/>
        <v/>
      </c>
      <c r="BC282" s="11" t="str">
        <f t="shared" si="68"/>
        <v/>
      </c>
      <c r="BD282" s="11" t="str">
        <f t="shared" si="69"/>
        <v/>
      </c>
      <c r="BE282" s="11" t="str">
        <f t="shared" si="70"/>
        <v/>
      </c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</row>
    <row r="283" spans="1:259" s="86" customFormat="1" ht="11.85" customHeight="1">
      <c r="A283" s="11" t="str">
        <f t="shared" si="54"/>
        <v/>
      </c>
      <c r="B283" s="11"/>
      <c r="C283" s="88" t="e">
        <v>#N/A</v>
      </c>
      <c r="D283" s="11" t="str">
        <v/>
      </c>
      <c r="E283" s="11" t="str">
        <v/>
      </c>
      <c r="F283" s="11" t="str">
        <v/>
      </c>
      <c r="G283" s="88" t="e">
        <v>#N/A</v>
      </c>
      <c r="H283" s="88" t="e">
        <v>#N/A</v>
      </c>
      <c r="I283" s="88" t="e">
        <v>#N/A</v>
      </c>
      <c r="J283" s="88" t="e">
        <v>#N/A</v>
      </c>
      <c r="K283" s="88" t="e">
        <v>#N/A</v>
      </c>
      <c r="L283" s="88" t="e">
        <v>#N/A</v>
      </c>
      <c r="M283" s="88" t="e">
        <v>#N/A</v>
      </c>
      <c r="N283" s="88" t="e">
        <v>#N/A</v>
      </c>
      <c r="O283" s="88" t="e">
        <v>#N/A</v>
      </c>
      <c r="P283" s="88" t="e">
        <v>#N/A</v>
      </c>
      <c r="Q283" s="88" t="e">
        <v>#N/A</v>
      </c>
      <c r="R283" s="88" t="e">
        <v>#N/A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 t="str">
        <f t="shared" si="56"/>
        <v/>
      </c>
      <c r="AR283" s="11" t="str">
        <f t="shared" si="57"/>
        <v/>
      </c>
      <c r="AS283" s="11" t="str">
        <f t="shared" si="58"/>
        <v/>
      </c>
      <c r="AT283" s="11" t="str">
        <f t="shared" si="59"/>
        <v/>
      </c>
      <c r="AU283" s="11" t="str">
        <f t="shared" si="60"/>
        <v/>
      </c>
      <c r="AV283" s="11" t="str">
        <f t="shared" si="61"/>
        <v/>
      </c>
      <c r="AW283" s="11" t="str">
        <f t="shared" si="62"/>
        <v/>
      </c>
      <c r="AX283" s="11" t="str">
        <f t="shared" si="63"/>
        <v/>
      </c>
      <c r="AY283" s="11" t="str">
        <f t="shared" si="64"/>
        <v/>
      </c>
      <c r="AZ283" s="11" t="str">
        <f t="shared" si="65"/>
        <v/>
      </c>
      <c r="BA283" s="11" t="str">
        <f t="shared" si="66"/>
        <v/>
      </c>
      <c r="BB283" s="11" t="str">
        <f t="shared" si="67"/>
        <v/>
      </c>
      <c r="BC283" s="11" t="str">
        <f t="shared" si="68"/>
        <v/>
      </c>
      <c r="BD283" s="11" t="str">
        <f t="shared" si="69"/>
        <v/>
      </c>
      <c r="BE283" s="11" t="str">
        <f t="shared" si="70"/>
        <v/>
      </c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</row>
    <row r="284" spans="1:259" s="86" customFormat="1" ht="11.85" customHeight="1">
      <c r="A284" s="11">
        <f t="shared" si="54"/>
        <v>24</v>
      </c>
      <c r="B284" s="11"/>
      <c r="C284" s="88" t="e">
        <v>#N/A</v>
      </c>
      <c r="D284" s="11" t="str">
        <v/>
      </c>
      <c r="E284" s="11" t="str">
        <v/>
      </c>
      <c r="F284" s="11" t="str">
        <v/>
      </c>
      <c r="G284" s="88" t="e">
        <v>#N/A</v>
      </c>
      <c r="H284" s="88" t="e">
        <v>#N/A</v>
      </c>
      <c r="I284" s="88" t="e">
        <v>#N/A</v>
      </c>
      <c r="J284" s="88" t="e">
        <v>#N/A</v>
      </c>
      <c r="K284" s="88" t="e">
        <v>#N/A</v>
      </c>
      <c r="L284" s="88" t="e">
        <v>#N/A</v>
      </c>
      <c r="M284" s="88" t="e">
        <v>#N/A</v>
      </c>
      <c r="N284" s="88" t="e">
        <v>#N/A</v>
      </c>
      <c r="O284" s="88" t="e">
        <v>#N/A</v>
      </c>
      <c r="P284" s="88" t="e">
        <v>#N/A</v>
      </c>
      <c r="Q284" s="88" t="e">
        <v>#N/A</v>
      </c>
      <c r="R284" s="88" t="e">
        <v>#N/A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 t="str">
        <f t="shared" si="56"/>
        <v/>
      </c>
      <c r="AR284" s="11" t="str">
        <f t="shared" si="57"/>
        <v/>
      </c>
      <c r="AS284" s="11" t="str">
        <f t="shared" si="58"/>
        <v/>
      </c>
      <c r="AT284" s="11" t="str">
        <f t="shared" si="59"/>
        <v/>
      </c>
      <c r="AU284" s="11" t="str">
        <f t="shared" si="60"/>
        <v/>
      </c>
      <c r="AV284" s="11" t="str">
        <f t="shared" si="61"/>
        <v/>
      </c>
      <c r="AW284" s="11" t="str">
        <f t="shared" si="62"/>
        <v/>
      </c>
      <c r="AX284" s="11" t="str">
        <f t="shared" si="63"/>
        <v/>
      </c>
      <c r="AY284" s="11" t="str">
        <f t="shared" si="64"/>
        <v/>
      </c>
      <c r="AZ284" s="11" t="str">
        <f t="shared" si="65"/>
        <v/>
      </c>
      <c r="BA284" s="11" t="str">
        <f t="shared" si="66"/>
        <v/>
      </c>
      <c r="BB284" s="11" t="str">
        <f t="shared" si="67"/>
        <v/>
      </c>
      <c r="BC284" s="11" t="str">
        <f t="shared" si="68"/>
        <v/>
      </c>
      <c r="BD284" s="11" t="str">
        <f t="shared" si="69"/>
        <v/>
      </c>
      <c r="BE284" s="11" t="str">
        <f t="shared" si="70"/>
        <v/>
      </c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</row>
    <row r="285" spans="1:259" s="86" customFormat="1" ht="11.85" customHeight="1">
      <c r="A285" s="11" t="str">
        <f t="shared" si="54"/>
        <v/>
      </c>
      <c r="B285" s="11"/>
      <c r="C285" s="88" t="e">
        <v>#N/A</v>
      </c>
      <c r="D285" s="11" t="str">
        <v/>
      </c>
      <c r="E285" s="11" t="str">
        <v/>
      </c>
      <c r="F285" s="11" t="str">
        <v/>
      </c>
      <c r="G285" s="88" t="e">
        <v>#N/A</v>
      </c>
      <c r="H285" s="88" t="e">
        <v>#N/A</v>
      </c>
      <c r="I285" s="88" t="e">
        <v>#N/A</v>
      </c>
      <c r="J285" s="88" t="e">
        <v>#N/A</v>
      </c>
      <c r="K285" s="88" t="e">
        <v>#N/A</v>
      </c>
      <c r="L285" s="88" t="e">
        <v>#N/A</v>
      </c>
      <c r="M285" s="88" t="e">
        <v>#N/A</v>
      </c>
      <c r="N285" s="88" t="e">
        <v>#N/A</v>
      </c>
      <c r="O285" s="88" t="e">
        <v>#N/A</v>
      </c>
      <c r="P285" s="88" t="e">
        <v>#N/A</v>
      </c>
      <c r="Q285" s="88" t="e">
        <v>#N/A</v>
      </c>
      <c r="R285" s="88" t="e">
        <v>#N/A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 t="str">
        <f t="shared" si="56"/>
        <v/>
      </c>
      <c r="AR285" s="11" t="str">
        <f t="shared" si="57"/>
        <v/>
      </c>
      <c r="AS285" s="11" t="str">
        <f t="shared" si="58"/>
        <v/>
      </c>
      <c r="AT285" s="11" t="str">
        <f t="shared" si="59"/>
        <v/>
      </c>
      <c r="AU285" s="11" t="str">
        <f t="shared" si="60"/>
        <v/>
      </c>
      <c r="AV285" s="11" t="str">
        <f t="shared" si="61"/>
        <v/>
      </c>
      <c r="AW285" s="11" t="str">
        <f t="shared" si="62"/>
        <v/>
      </c>
      <c r="AX285" s="11" t="str">
        <f t="shared" si="63"/>
        <v/>
      </c>
      <c r="AY285" s="11" t="str">
        <f t="shared" si="64"/>
        <v/>
      </c>
      <c r="AZ285" s="11" t="str">
        <f t="shared" si="65"/>
        <v/>
      </c>
      <c r="BA285" s="11" t="str">
        <f t="shared" si="66"/>
        <v/>
      </c>
      <c r="BB285" s="11" t="str">
        <f t="shared" si="67"/>
        <v/>
      </c>
      <c r="BC285" s="11" t="str">
        <f t="shared" si="68"/>
        <v/>
      </c>
      <c r="BD285" s="11" t="str">
        <f t="shared" si="69"/>
        <v/>
      </c>
      <c r="BE285" s="11" t="str">
        <f t="shared" si="70"/>
        <v/>
      </c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</row>
    <row r="286" spans="1:259" s="86" customFormat="1" ht="11.85" customHeight="1">
      <c r="A286" s="11" t="str">
        <f t="shared" si="54"/>
        <v/>
      </c>
      <c r="B286" s="11"/>
      <c r="C286" s="88" t="e">
        <v>#N/A</v>
      </c>
      <c r="D286" s="11" t="str">
        <v/>
      </c>
      <c r="E286" s="11" t="str">
        <v/>
      </c>
      <c r="F286" s="11" t="str">
        <v/>
      </c>
      <c r="G286" s="88" t="e">
        <v>#N/A</v>
      </c>
      <c r="H286" s="88" t="e">
        <v>#N/A</v>
      </c>
      <c r="I286" s="88" t="e">
        <v>#N/A</v>
      </c>
      <c r="J286" s="88" t="e">
        <v>#N/A</v>
      </c>
      <c r="K286" s="88" t="e">
        <v>#N/A</v>
      </c>
      <c r="L286" s="88" t="e">
        <v>#N/A</v>
      </c>
      <c r="M286" s="88" t="e">
        <v>#N/A</v>
      </c>
      <c r="N286" s="88" t="e">
        <v>#N/A</v>
      </c>
      <c r="O286" s="88" t="e">
        <v>#N/A</v>
      </c>
      <c r="P286" s="88" t="e">
        <v>#N/A</v>
      </c>
      <c r="Q286" s="88" t="e">
        <v>#N/A</v>
      </c>
      <c r="R286" s="88" t="e">
        <v>#N/A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 t="str">
        <f t="shared" si="56"/>
        <v/>
      </c>
      <c r="AR286" s="11" t="str">
        <f t="shared" si="57"/>
        <v/>
      </c>
      <c r="AS286" s="11" t="str">
        <f t="shared" si="58"/>
        <v/>
      </c>
      <c r="AT286" s="11" t="str">
        <f t="shared" si="59"/>
        <v/>
      </c>
      <c r="AU286" s="11" t="str">
        <f t="shared" si="60"/>
        <v/>
      </c>
      <c r="AV286" s="11" t="str">
        <f t="shared" si="61"/>
        <v/>
      </c>
      <c r="AW286" s="11" t="str">
        <f t="shared" si="62"/>
        <v/>
      </c>
      <c r="AX286" s="11" t="str">
        <f t="shared" si="63"/>
        <v/>
      </c>
      <c r="AY286" s="11" t="str">
        <f t="shared" si="64"/>
        <v/>
      </c>
      <c r="AZ286" s="11" t="str">
        <f t="shared" si="65"/>
        <v/>
      </c>
      <c r="BA286" s="11" t="str">
        <f t="shared" si="66"/>
        <v/>
      </c>
      <c r="BB286" s="11" t="str">
        <f t="shared" si="67"/>
        <v/>
      </c>
      <c r="BC286" s="11" t="str">
        <f t="shared" si="68"/>
        <v/>
      </c>
      <c r="BD286" s="11" t="str">
        <f t="shared" si="69"/>
        <v/>
      </c>
      <c r="BE286" s="11" t="str">
        <f t="shared" si="70"/>
        <v/>
      </c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</row>
    <row r="287" spans="1:259" s="86" customFormat="1" ht="11.85" customHeight="1">
      <c r="A287" s="11" t="str">
        <f t="shared" si="54"/>
        <v/>
      </c>
      <c r="B287" s="11"/>
      <c r="C287" s="88" t="e">
        <v>#N/A</v>
      </c>
      <c r="D287" s="11" t="str">
        <v/>
      </c>
      <c r="E287" s="11" t="str">
        <v/>
      </c>
      <c r="F287" s="11" t="str">
        <v/>
      </c>
      <c r="G287" s="88" t="e">
        <v>#N/A</v>
      </c>
      <c r="H287" s="88" t="e">
        <v>#N/A</v>
      </c>
      <c r="I287" s="88" t="e">
        <v>#N/A</v>
      </c>
      <c r="J287" s="88" t="e">
        <v>#N/A</v>
      </c>
      <c r="K287" s="88" t="e">
        <v>#N/A</v>
      </c>
      <c r="L287" s="88" t="e">
        <v>#N/A</v>
      </c>
      <c r="M287" s="88" t="e">
        <v>#N/A</v>
      </c>
      <c r="N287" s="88" t="e">
        <v>#N/A</v>
      </c>
      <c r="O287" s="88" t="e">
        <v>#N/A</v>
      </c>
      <c r="P287" s="88" t="e">
        <v>#N/A</v>
      </c>
      <c r="Q287" s="88" t="e">
        <v>#N/A</v>
      </c>
      <c r="R287" s="88" t="e">
        <v>#N/A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 t="str">
        <f t="shared" si="56"/>
        <v/>
      </c>
      <c r="AR287" s="11" t="str">
        <f t="shared" si="57"/>
        <v/>
      </c>
      <c r="AS287" s="11" t="str">
        <f t="shared" si="58"/>
        <v/>
      </c>
      <c r="AT287" s="11" t="str">
        <f t="shared" si="59"/>
        <v/>
      </c>
      <c r="AU287" s="11" t="str">
        <f t="shared" si="60"/>
        <v/>
      </c>
      <c r="AV287" s="11" t="str">
        <f t="shared" si="61"/>
        <v/>
      </c>
      <c r="AW287" s="11" t="str">
        <f t="shared" si="62"/>
        <v/>
      </c>
      <c r="AX287" s="11" t="str">
        <f t="shared" si="63"/>
        <v/>
      </c>
      <c r="AY287" s="11" t="str">
        <f t="shared" si="64"/>
        <v/>
      </c>
      <c r="AZ287" s="11" t="str">
        <f t="shared" si="65"/>
        <v/>
      </c>
      <c r="BA287" s="11" t="str">
        <f t="shared" si="66"/>
        <v/>
      </c>
      <c r="BB287" s="11" t="str">
        <f t="shared" si="67"/>
        <v/>
      </c>
      <c r="BC287" s="11" t="str">
        <f t="shared" si="68"/>
        <v/>
      </c>
      <c r="BD287" s="11" t="str">
        <f t="shared" si="69"/>
        <v/>
      </c>
      <c r="BE287" s="11" t="str">
        <f t="shared" si="70"/>
        <v/>
      </c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</row>
    <row r="288" spans="1:259" s="86" customFormat="1" ht="11.85" customHeight="1">
      <c r="A288" s="11" t="str">
        <f t="shared" si="54"/>
        <v/>
      </c>
      <c r="B288" s="11"/>
      <c r="C288" s="88" t="e">
        <v>#N/A</v>
      </c>
      <c r="D288" s="11" t="str">
        <v/>
      </c>
      <c r="E288" s="11" t="str">
        <v/>
      </c>
      <c r="F288" s="11" t="str">
        <v/>
      </c>
      <c r="G288" s="88" t="e">
        <v>#N/A</v>
      </c>
      <c r="H288" s="88" t="e">
        <v>#N/A</v>
      </c>
      <c r="I288" s="88" t="e">
        <v>#N/A</v>
      </c>
      <c r="J288" s="88" t="e">
        <v>#N/A</v>
      </c>
      <c r="K288" s="88" t="e">
        <v>#N/A</v>
      </c>
      <c r="L288" s="88" t="e">
        <v>#N/A</v>
      </c>
      <c r="M288" s="88" t="e">
        <v>#N/A</v>
      </c>
      <c r="N288" s="88" t="e">
        <v>#N/A</v>
      </c>
      <c r="O288" s="88" t="e">
        <v>#N/A</v>
      </c>
      <c r="P288" s="88" t="e">
        <v>#N/A</v>
      </c>
      <c r="Q288" s="88" t="e">
        <v>#N/A</v>
      </c>
      <c r="R288" s="88" t="e">
        <v>#N/A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 t="str">
        <f t="shared" si="56"/>
        <v/>
      </c>
      <c r="AR288" s="11" t="str">
        <f t="shared" si="57"/>
        <v/>
      </c>
      <c r="AS288" s="11" t="str">
        <f t="shared" si="58"/>
        <v/>
      </c>
      <c r="AT288" s="11" t="str">
        <f t="shared" si="59"/>
        <v/>
      </c>
      <c r="AU288" s="11" t="str">
        <f t="shared" si="60"/>
        <v/>
      </c>
      <c r="AV288" s="11" t="str">
        <f t="shared" si="61"/>
        <v/>
      </c>
      <c r="AW288" s="11" t="str">
        <f t="shared" si="62"/>
        <v/>
      </c>
      <c r="AX288" s="11" t="str">
        <f t="shared" si="63"/>
        <v/>
      </c>
      <c r="AY288" s="11" t="str">
        <f t="shared" si="64"/>
        <v/>
      </c>
      <c r="AZ288" s="11" t="str">
        <f t="shared" si="65"/>
        <v/>
      </c>
      <c r="BA288" s="11" t="str">
        <f t="shared" si="66"/>
        <v/>
      </c>
      <c r="BB288" s="11" t="str">
        <f t="shared" si="67"/>
        <v/>
      </c>
      <c r="BC288" s="11" t="str">
        <f t="shared" si="68"/>
        <v/>
      </c>
      <c r="BD288" s="11" t="str">
        <f t="shared" si="69"/>
        <v/>
      </c>
      <c r="BE288" s="11" t="str">
        <f t="shared" si="70"/>
        <v/>
      </c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</row>
    <row r="289" spans="1:259" s="86" customFormat="1" ht="11.85" customHeight="1">
      <c r="A289" s="11" t="str">
        <f t="shared" si="54"/>
        <v/>
      </c>
      <c r="B289" s="11"/>
      <c r="C289" s="88" t="e">
        <v>#N/A</v>
      </c>
      <c r="D289" s="11" t="str">
        <v/>
      </c>
      <c r="E289" s="11" t="str">
        <v/>
      </c>
      <c r="F289" s="11" t="str">
        <v/>
      </c>
      <c r="G289" s="88" t="e">
        <v>#N/A</v>
      </c>
      <c r="H289" s="88" t="e">
        <v>#N/A</v>
      </c>
      <c r="I289" s="88" t="e">
        <v>#N/A</v>
      </c>
      <c r="J289" s="88" t="e">
        <v>#N/A</v>
      </c>
      <c r="K289" s="88" t="e">
        <v>#N/A</v>
      </c>
      <c r="L289" s="88" t="e">
        <v>#N/A</v>
      </c>
      <c r="M289" s="88" t="e">
        <v>#N/A</v>
      </c>
      <c r="N289" s="88" t="e">
        <v>#N/A</v>
      </c>
      <c r="O289" s="88" t="e">
        <v>#N/A</v>
      </c>
      <c r="P289" s="88" t="e">
        <v>#N/A</v>
      </c>
      <c r="Q289" s="88" t="e">
        <v>#N/A</v>
      </c>
      <c r="R289" s="88" t="e">
        <v>#N/A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 t="str">
        <f t="shared" si="56"/>
        <v/>
      </c>
      <c r="AR289" s="11" t="str">
        <f t="shared" si="57"/>
        <v/>
      </c>
      <c r="AS289" s="11" t="str">
        <f t="shared" si="58"/>
        <v/>
      </c>
      <c r="AT289" s="11" t="str">
        <f t="shared" si="59"/>
        <v/>
      </c>
      <c r="AU289" s="11" t="str">
        <f t="shared" si="60"/>
        <v/>
      </c>
      <c r="AV289" s="11" t="str">
        <f t="shared" si="61"/>
        <v/>
      </c>
      <c r="AW289" s="11" t="str">
        <f t="shared" si="62"/>
        <v/>
      </c>
      <c r="AX289" s="11" t="str">
        <f t="shared" si="63"/>
        <v/>
      </c>
      <c r="AY289" s="11" t="str">
        <f t="shared" si="64"/>
        <v/>
      </c>
      <c r="AZ289" s="11" t="str">
        <f t="shared" si="65"/>
        <v/>
      </c>
      <c r="BA289" s="11" t="str">
        <f t="shared" si="66"/>
        <v/>
      </c>
      <c r="BB289" s="11" t="str">
        <f t="shared" si="67"/>
        <v/>
      </c>
      <c r="BC289" s="11" t="str">
        <f t="shared" si="68"/>
        <v/>
      </c>
      <c r="BD289" s="11" t="str">
        <f t="shared" si="69"/>
        <v/>
      </c>
      <c r="BE289" s="11" t="str">
        <f t="shared" si="70"/>
        <v/>
      </c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</row>
    <row r="290" spans="1:259" s="86" customFormat="1" ht="11.85" customHeight="1">
      <c r="A290" s="11" t="str">
        <f t="shared" si="54"/>
        <v/>
      </c>
      <c r="B290" s="11"/>
      <c r="C290" s="88" t="e">
        <v>#N/A</v>
      </c>
      <c r="D290" s="11" t="str">
        <v/>
      </c>
      <c r="E290" s="11" t="str">
        <v/>
      </c>
      <c r="F290" s="11" t="str">
        <v/>
      </c>
      <c r="G290" s="88" t="e">
        <v>#N/A</v>
      </c>
      <c r="H290" s="88" t="e">
        <v>#N/A</v>
      </c>
      <c r="I290" s="88" t="e">
        <v>#N/A</v>
      </c>
      <c r="J290" s="88" t="e">
        <v>#N/A</v>
      </c>
      <c r="K290" s="88" t="e">
        <v>#N/A</v>
      </c>
      <c r="L290" s="88" t="e">
        <v>#N/A</v>
      </c>
      <c r="M290" s="88" t="e">
        <v>#N/A</v>
      </c>
      <c r="N290" s="88" t="e">
        <v>#N/A</v>
      </c>
      <c r="O290" s="88" t="e">
        <v>#N/A</v>
      </c>
      <c r="P290" s="88" t="e">
        <v>#N/A</v>
      </c>
      <c r="Q290" s="88" t="e">
        <v>#N/A</v>
      </c>
      <c r="R290" s="88" t="e">
        <v>#N/A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 t="str">
        <f t="shared" si="56"/>
        <v/>
      </c>
      <c r="AR290" s="11" t="str">
        <f t="shared" si="57"/>
        <v/>
      </c>
      <c r="AS290" s="11" t="str">
        <f t="shared" si="58"/>
        <v/>
      </c>
      <c r="AT290" s="11" t="str">
        <f t="shared" si="59"/>
        <v/>
      </c>
      <c r="AU290" s="11" t="str">
        <f t="shared" si="60"/>
        <v/>
      </c>
      <c r="AV290" s="11" t="str">
        <f t="shared" si="61"/>
        <v/>
      </c>
      <c r="AW290" s="11" t="str">
        <f t="shared" si="62"/>
        <v/>
      </c>
      <c r="AX290" s="11" t="str">
        <f t="shared" si="63"/>
        <v/>
      </c>
      <c r="AY290" s="11" t="str">
        <f t="shared" si="64"/>
        <v/>
      </c>
      <c r="AZ290" s="11" t="str">
        <f t="shared" si="65"/>
        <v/>
      </c>
      <c r="BA290" s="11" t="str">
        <f t="shared" si="66"/>
        <v/>
      </c>
      <c r="BB290" s="11" t="str">
        <f t="shared" si="67"/>
        <v/>
      </c>
      <c r="BC290" s="11" t="str">
        <f t="shared" si="68"/>
        <v/>
      </c>
      <c r="BD290" s="11" t="str">
        <f t="shared" si="69"/>
        <v/>
      </c>
      <c r="BE290" s="11" t="str">
        <f t="shared" si="70"/>
        <v/>
      </c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</row>
    <row r="291" spans="1:259" s="86" customFormat="1" ht="11.85" customHeight="1">
      <c r="A291" s="11" t="str">
        <f t="shared" si="54"/>
        <v/>
      </c>
      <c r="B291" s="11"/>
      <c r="C291" s="88" t="e">
        <v>#N/A</v>
      </c>
      <c r="D291" s="11" t="str">
        <v/>
      </c>
      <c r="E291" s="11" t="str">
        <v/>
      </c>
      <c r="F291" s="11" t="str">
        <v/>
      </c>
      <c r="G291" s="88" t="e">
        <v>#N/A</v>
      </c>
      <c r="H291" s="88" t="e">
        <v>#N/A</v>
      </c>
      <c r="I291" s="88" t="e">
        <v>#N/A</v>
      </c>
      <c r="J291" s="88" t="e">
        <v>#N/A</v>
      </c>
      <c r="K291" s="88" t="e">
        <v>#N/A</v>
      </c>
      <c r="L291" s="88" t="e">
        <v>#N/A</v>
      </c>
      <c r="M291" s="88" t="e">
        <v>#N/A</v>
      </c>
      <c r="N291" s="88" t="e">
        <v>#N/A</v>
      </c>
      <c r="O291" s="88" t="e">
        <v>#N/A</v>
      </c>
      <c r="P291" s="88" t="e">
        <v>#N/A</v>
      </c>
      <c r="Q291" s="88" t="e">
        <v>#N/A</v>
      </c>
      <c r="R291" s="88" t="e">
        <v>#N/A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 t="str">
        <f t="shared" si="56"/>
        <v/>
      </c>
      <c r="AR291" s="11" t="str">
        <f t="shared" si="57"/>
        <v/>
      </c>
      <c r="AS291" s="11" t="str">
        <f t="shared" si="58"/>
        <v/>
      </c>
      <c r="AT291" s="11" t="str">
        <f t="shared" si="59"/>
        <v/>
      </c>
      <c r="AU291" s="11" t="str">
        <f t="shared" si="60"/>
        <v/>
      </c>
      <c r="AV291" s="11" t="str">
        <f t="shared" si="61"/>
        <v/>
      </c>
      <c r="AW291" s="11" t="str">
        <f t="shared" si="62"/>
        <v/>
      </c>
      <c r="AX291" s="11" t="str">
        <f t="shared" si="63"/>
        <v/>
      </c>
      <c r="AY291" s="11" t="str">
        <f t="shared" si="64"/>
        <v/>
      </c>
      <c r="AZ291" s="11" t="str">
        <f t="shared" si="65"/>
        <v/>
      </c>
      <c r="BA291" s="11" t="str">
        <f t="shared" si="66"/>
        <v/>
      </c>
      <c r="BB291" s="11" t="str">
        <f t="shared" si="67"/>
        <v/>
      </c>
      <c r="BC291" s="11" t="str">
        <f t="shared" si="68"/>
        <v/>
      </c>
      <c r="BD291" s="11" t="str">
        <f t="shared" si="69"/>
        <v/>
      </c>
      <c r="BE291" s="11" t="str">
        <f t="shared" si="70"/>
        <v/>
      </c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</row>
    <row r="292" spans="1:259" s="86" customFormat="1" ht="11.85" customHeight="1">
      <c r="A292" s="11" t="str">
        <f t="shared" si="54"/>
        <v/>
      </c>
      <c r="B292" s="11"/>
      <c r="C292" s="88" t="e">
        <v>#N/A</v>
      </c>
      <c r="D292" s="11" t="str">
        <v/>
      </c>
      <c r="E292" s="11" t="str">
        <v/>
      </c>
      <c r="F292" s="11" t="str">
        <v/>
      </c>
      <c r="G292" s="88" t="e">
        <v>#N/A</v>
      </c>
      <c r="H292" s="88" t="e">
        <v>#N/A</v>
      </c>
      <c r="I292" s="88" t="e">
        <v>#N/A</v>
      </c>
      <c r="J292" s="88" t="e">
        <v>#N/A</v>
      </c>
      <c r="K292" s="88" t="e">
        <v>#N/A</v>
      </c>
      <c r="L292" s="88" t="e">
        <v>#N/A</v>
      </c>
      <c r="M292" s="88" t="e">
        <v>#N/A</v>
      </c>
      <c r="N292" s="88" t="e">
        <v>#N/A</v>
      </c>
      <c r="O292" s="88" t="e">
        <v>#N/A</v>
      </c>
      <c r="P292" s="88" t="e">
        <v>#N/A</v>
      </c>
      <c r="Q292" s="88" t="e">
        <v>#N/A</v>
      </c>
      <c r="R292" s="88" t="e">
        <v>#N/A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 t="str">
        <f t="shared" si="56"/>
        <v/>
      </c>
      <c r="AR292" s="11" t="str">
        <f t="shared" si="57"/>
        <v/>
      </c>
      <c r="AS292" s="11" t="str">
        <f t="shared" si="58"/>
        <v/>
      </c>
      <c r="AT292" s="11" t="str">
        <f t="shared" si="59"/>
        <v/>
      </c>
      <c r="AU292" s="11" t="str">
        <f t="shared" si="60"/>
        <v/>
      </c>
      <c r="AV292" s="11" t="str">
        <f t="shared" si="61"/>
        <v/>
      </c>
      <c r="AW292" s="11" t="str">
        <f t="shared" si="62"/>
        <v/>
      </c>
      <c r="AX292" s="11" t="str">
        <f t="shared" si="63"/>
        <v/>
      </c>
      <c r="AY292" s="11" t="str">
        <f t="shared" si="64"/>
        <v/>
      </c>
      <c r="AZ292" s="11" t="str">
        <f t="shared" si="65"/>
        <v/>
      </c>
      <c r="BA292" s="11" t="str">
        <f t="shared" si="66"/>
        <v/>
      </c>
      <c r="BB292" s="11" t="str">
        <f t="shared" si="67"/>
        <v/>
      </c>
      <c r="BC292" s="11" t="str">
        <f t="shared" si="68"/>
        <v/>
      </c>
      <c r="BD292" s="11" t="str">
        <f t="shared" si="69"/>
        <v/>
      </c>
      <c r="BE292" s="11" t="str">
        <f t="shared" si="70"/>
        <v/>
      </c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</row>
    <row r="293" spans="1:259" s="86" customFormat="1" ht="11.85" customHeight="1">
      <c r="A293" s="11" t="str">
        <f t="shared" si="54"/>
        <v/>
      </c>
      <c r="B293" s="11"/>
      <c r="C293" s="88" t="e">
        <v>#N/A</v>
      </c>
      <c r="D293" s="11" t="str">
        <v/>
      </c>
      <c r="E293" s="11" t="str">
        <v/>
      </c>
      <c r="F293" s="11" t="str">
        <v/>
      </c>
      <c r="G293" s="88" t="e">
        <v>#N/A</v>
      </c>
      <c r="H293" s="88" t="e">
        <v>#N/A</v>
      </c>
      <c r="I293" s="88" t="e">
        <v>#N/A</v>
      </c>
      <c r="J293" s="88" t="e">
        <v>#N/A</v>
      </c>
      <c r="K293" s="88" t="e">
        <v>#N/A</v>
      </c>
      <c r="L293" s="88" t="e">
        <v>#N/A</v>
      </c>
      <c r="M293" s="88" t="e">
        <v>#N/A</v>
      </c>
      <c r="N293" s="88" t="e">
        <v>#N/A</v>
      </c>
      <c r="O293" s="88" t="e">
        <v>#N/A</v>
      </c>
      <c r="P293" s="88" t="e">
        <v>#N/A</v>
      </c>
      <c r="Q293" s="88" t="e">
        <v>#N/A</v>
      </c>
      <c r="R293" s="88" t="e">
        <v>#N/A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 t="str">
        <f t="shared" si="56"/>
        <v/>
      </c>
      <c r="AR293" s="11" t="str">
        <f t="shared" si="57"/>
        <v/>
      </c>
      <c r="AS293" s="11" t="str">
        <f t="shared" si="58"/>
        <v/>
      </c>
      <c r="AT293" s="11" t="str">
        <f t="shared" si="59"/>
        <v/>
      </c>
      <c r="AU293" s="11" t="str">
        <f t="shared" si="60"/>
        <v/>
      </c>
      <c r="AV293" s="11" t="str">
        <f t="shared" si="61"/>
        <v/>
      </c>
      <c r="AW293" s="11" t="str">
        <f t="shared" si="62"/>
        <v/>
      </c>
      <c r="AX293" s="11" t="str">
        <f t="shared" si="63"/>
        <v/>
      </c>
      <c r="AY293" s="11" t="str">
        <f t="shared" si="64"/>
        <v/>
      </c>
      <c r="AZ293" s="11" t="str">
        <f t="shared" si="65"/>
        <v/>
      </c>
      <c r="BA293" s="11" t="str">
        <f t="shared" si="66"/>
        <v/>
      </c>
      <c r="BB293" s="11" t="str">
        <f t="shared" si="67"/>
        <v/>
      </c>
      <c r="BC293" s="11" t="str">
        <f t="shared" si="68"/>
        <v/>
      </c>
      <c r="BD293" s="11" t="str">
        <f t="shared" si="69"/>
        <v/>
      </c>
      <c r="BE293" s="11" t="str">
        <f t="shared" si="70"/>
        <v/>
      </c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</row>
    <row r="294" spans="1:259" s="86" customFormat="1" ht="11.85" customHeight="1">
      <c r="A294" s="11" t="str">
        <f t="shared" si="54"/>
        <v/>
      </c>
      <c r="B294" s="11"/>
      <c r="C294" s="88" t="e">
        <v>#N/A</v>
      </c>
      <c r="D294" s="11" t="str">
        <v/>
      </c>
      <c r="E294" s="11" t="str">
        <v/>
      </c>
      <c r="F294" s="11" t="str">
        <v/>
      </c>
      <c r="G294" s="88" t="e">
        <v>#N/A</v>
      </c>
      <c r="H294" s="88" t="e">
        <v>#N/A</v>
      </c>
      <c r="I294" s="88" t="e">
        <v>#N/A</v>
      </c>
      <c r="J294" s="88" t="e">
        <v>#N/A</v>
      </c>
      <c r="K294" s="88" t="e">
        <v>#N/A</v>
      </c>
      <c r="L294" s="88" t="e">
        <v>#N/A</v>
      </c>
      <c r="M294" s="88" t="e">
        <v>#N/A</v>
      </c>
      <c r="N294" s="88" t="e">
        <v>#N/A</v>
      </c>
      <c r="O294" s="88" t="e">
        <v>#N/A</v>
      </c>
      <c r="P294" s="88" t="e">
        <v>#N/A</v>
      </c>
      <c r="Q294" s="88" t="e">
        <v>#N/A</v>
      </c>
      <c r="R294" s="88" t="e">
        <v>#N/A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 t="str">
        <f t="shared" si="56"/>
        <v/>
      </c>
      <c r="AR294" s="11" t="str">
        <f t="shared" si="57"/>
        <v/>
      </c>
      <c r="AS294" s="11" t="str">
        <f t="shared" si="58"/>
        <v/>
      </c>
      <c r="AT294" s="11" t="str">
        <f t="shared" si="59"/>
        <v/>
      </c>
      <c r="AU294" s="11" t="str">
        <f t="shared" si="60"/>
        <v/>
      </c>
      <c r="AV294" s="11" t="str">
        <f t="shared" si="61"/>
        <v/>
      </c>
      <c r="AW294" s="11" t="str">
        <f t="shared" si="62"/>
        <v/>
      </c>
      <c r="AX294" s="11" t="str">
        <f t="shared" si="63"/>
        <v/>
      </c>
      <c r="AY294" s="11" t="str">
        <f t="shared" si="64"/>
        <v/>
      </c>
      <c r="AZ294" s="11" t="str">
        <f t="shared" si="65"/>
        <v/>
      </c>
      <c r="BA294" s="11" t="str">
        <f t="shared" si="66"/>
        <v/>
      </c>
      <c r="BB294" s="11" t="str">
        <f t="shared" si="67"/>
        <v/>
      </c>
      <c r="BC294" s="11" t="str">
        <f t="shared" si="68"/>
        <v/>
      </c>
      <c r="BD294" s="11" t="str">
        <f t="shared" si="69"/>
        <v/>
      </c>
      <c r="BE294" s="11" t="str">
        <f t="shared" si="70"/>
        <v/>
      </c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</row>
    <row r="295" spans="1:259" s="86" customFormat="1" ht="11.85" customHeight="1">
      <c r="A295" s="11" t="str">
        <f t="shared" si="54"/>
        <v/>
      </c>
      <c r="B295" s="11"/>
      <c r="C295" s="88" t="e">
        <v>#N/A</v>
      </c>
      <c r="D295" s="11" t="str">
        <v/>
      </c>
      <c r="E295" s="11" t="str">
        <v/>
      </c>
      <c r="F295" s="11" t="str">
        <v/>
      </c>
      <c r="G295" s="88" t="e">
        <v>#N/A</v>
      </c>
      <c r="H295" s="88" t="e">
        <v>#N/A</v>
      </c>
      <c r="I295" s="88" t="e">
        <v>#N/A</v>
      </c>
      <c r="J295" s="88" t="e">
        <v>#N/A</v>
      </c>
      <c r="K295" s="88" t="e">
        <v>#N/A</v>
      </c>
      <c r="L295" s="88" t="e">
        <v>#N/A</v>
      </c>
      <c r="M295" s="88" t="e">
        <v>#N/A</v>
      </c>
      <c r="N295" s="88" t="e">
        <v>#N/A</v>
      </c>
      <c r="O295" s="88" t="e">
        <v>#N/A</v>
      </c>
      <c r="P295" s="88" t="e">
        <v>#N/A</v>
      </c>
      <c r="Q295" s="88" t="e">
        <v>#N/A</v>
      </c>
      <c r="R295" s="88" t="e">
        <v>#N/A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 t="str">
        <f t="shared" si="56"/>
        <v/>
      </c>
      <c r="AR295" s="11" t="str">
        <f t="shared" si="57"/>
        <v/>
      </c>
      <c r="AS295" s="11" t="str">
        <f t="shared" si="58"/>
        <v/>
      </c>
      <c r="AT295" s="11" t="str">
        <f t="shared" si="59"/>
        <v/>
      </c>
      <c r="AU295" s="11" t="str">
        <f t="shared" si="60"/>
        <v/>
      </c>
      <c r="AV295" s="11" t="str">
        <f t="shared" si="61"/>
        <v/>
      </c>
      <c r="AW295" s="11" t="str">
        <f t="shared" si="62"/>
        <v/>
      </c>
      <c r="AX295" s="11" t="str">
        <f t="shared" si="63"/>
        <v/>
      </c>
      <c r="AY295" s="11" t="str">
        <f t="shared" si="64"/>
        <v/>
      </c>
      <c r="AZ295" s="11" t="str">
        <f t="shared" si="65"/>
        <v/>
      </c>
      <c r="BA295" s="11" t="str">
        <f t="shared" si="66"/>
        <v/>
      </c>
      <c r="BB295" s="11" t="str">
        <f t="shared" si="67"/>
        <v/>
      </c>
      <c r="BC295" s="11" t="str">
        <f t="shared" si="68"/>
        <v/>
      </c>
      <c r="BD295" s="11" t="str">
        <f t="shared" si="69"/>
        <v/>
      </c>
      <c r="BE295" s="11" t="str">
        <f t="shared" si="70"/>
        <v/>
      </c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</row>
    <row r="296" spans="1:259" s="86" customFormat="1" ht="11.85" customHeight="1">
      <c r="A296" s="11" t="str">
        <f t="shared" si="54"/>
        <v/>
      </c>
      <c r="B296" s="11"/>
      <c r="C296" s="88" t="e">
        <v>#N/A</v>
      </c>
      <c r="D296" s="11" t="str">
        <v/>
      </c>
      <c r="E296" s="11" t="str">
        <v/>
      </c>
      <c r="F296" s="11" t="str">
        <v/>
      </c>
      <c r="G296" s="88" t="e">
        <v>#N/A</v>
      </c>
      <c r="H296" s="88" t="e">
        <v>#N/A</v>
      </c>
      <c r="I296" s="88" t="e">
        <v>#N/A</v>
      </c>
      <c r="J296" s="88" t="e">
        <v>#N/A</v>
      </c>
      <c r="K296" s="88" t="e">
        <v>#N/A</v>
      </c>
      <c r="L296" s="88" t="e">
        <v>#N/A</v>
      </c>
      <c r="M296" s="88" t="e">
        <v>#N/A</v>
      </c>
      <c r="N296" s="88" t="e">
        <v>#N/A</v>
      </c>
      <c r="O296" s="88" t="e">
        <v>#N/A</v>
      </c>
      <c r="P296" s="88" t="e">
        <v>#N/A</v>
      </c>
      <c r="Q296" s="88" t="e">
        <v>#N/A</v>
      </c>
      <c r="R296" s="88" t="e">
        <v>#N/A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 t="str">
        <f t="shared" si="56"/>
        <v/>
      </c>
      <c r="AR296" s="11" t="str">
        <f t="shared" si="57"/>
        <v/>
      </c>
      <c r="AS296" s="11" t="str">
        <f t="shared" si="58"/>
        <v/>
      </c>
      <c r="AT296" s="11" t="str">
        <f t="shared" si="59"/>
        <v/>
      </c>
      <c r="AU296" s="11" t="str">
        <f t="shared" si="60"/>
        <v/>
      </c>
      <c r="AV296" s="11" t="str">
        <f t="shared" si="61"/>
        <v/>
      </c>
      <c r="AW296" s="11" t="str">
        <f t="shared" si="62"/>
        <v/>
      </c>
      <c r="AX296" s="11" t="str">
        <f t="shared" si="63"/>
        <v/>
      </c>
      <c r="AY296" s="11" t="str">
        <f t="shared" si="64"/>
        <v/>
      </c>
      <c r="AZ296" s="11" t="str">
        <f t="shared" si="65"/>
        <v/>
      </c>
      <c r="BA296" s="11" t="str">
        <f t="shared" si="66"/>
        <v/>
      </c>
      <c r="BB296" s="11" t="str">
        <f t="shared" si="67"/>
        <v/>
      </c>
      <c r="BC296" s="11" t="str">
        <f t="shared" si="68"/>
        <v/>
      </c>
      <c r="BD296" s="11" t="str">
        <f t="shared" si="69"/>
        <v/>
      </c>
      <c r="BE296" s="11" t="str">
        <f t="shared" si="70"/>
        <v/>
      </c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</row>
    <row r="297" spans="1:259" s="86" customFormat="1" ht="11.85" customHeight="1">
      <c r="A297" s="11" t="str">
        <f t="shared" si="54"/>
        <v/>
      </c>
      <c r="B297" s="92"/>
      <c r="C297" s="88" t="e">
        <v>#N/A</v>
      </c>
      <c r="D297" s="11" t="str">
        <v/>
      </c>
      <c r="E297" s="11" t="str">
        <v/>
      </c>
      <c r="F297" s="11" t="str">
        <v/>
      </c>
      <c r="G297" s="88" t="e">
        <v>#N/A</v>
      </c>
      <c r="H297" s="88" t="e">
        <v>#N/A</v>
      </c>
      <c r="I297" s="88" t="e">
        <v>#N/A</v>
      </c>
      <c r="J297" s="88" t="e">
        <v>#N/A</v>
      </c>
      <c r="K297" s="88" t="e">
        <v>#N/A</v>
      </c>
      <c r="L297" s="88" t="e">
        <v>#N/A</v>
      </c>
      <c r="M297" s="88" t="e">
        <v>#N/A</v>
      </c>
      <c r="N297" s="88" t="e">
        <v>#N/A</v>
      </c>
      <c r="O297" s="88" t="e">
        <v>#N/A</v>
      </c>
      <c r="P297" s="88" t="e">
        <v>#N/A</v>
      </c>
      <c r="Q297" s="88" t="e">
        <v>#N/A</v>
      </c>
      <c r="R297" s="88" t="e">
        <v>#N/A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 t="str">
        <f t="shared" si="56"/>
        <v/>
      </c>
      <c r="AR297" s="11" t="str">
        <f t="shared" si="57"/>
        <v/>
      </c>
      <c r="AS297" s="11" t="str">
        <f t="shared" si="58"/>
        <v/>
      </c>
      <c r="AT297" s="11" t="str">
        <f t="shared" si="59"/>
        <v/>
      </c>
      <c r="AU297" s="11" t="str">
        <f t="shared" si="60"/>
        <v/>
      </c>
      <c r="AV297" s="11" t="str">
        <f t="shared" si="61"/>
        <v/>
      </c>
      <c r="AW297" s="11" t="str">
        <f t="shared" si="62"/>
        <v/>
      </c>
      <c r="AX297" s="11" t="str">
        <f t="shared" si="63"/>
        <v/>
      </c>
      <c r="AY297" s="11" t="str">
        <f t="shared" si="64"/>
        <v/>
      </c>
      <c r="AZ297" s="11" t="str">
        <f t="shared" si="65"/>
        <v/>
      </c>
      <c r="BA297" s="11" t="str">
        <f t="shared" si="66"/>
        <v/>
      </c>
      <c r="BB297" s="11" t="str">
        <f t="shared" si="67"/>
        <v/>
      </c>
      <c r="BC297" s="11" t="str">
        <f t="shared" si="68"/>
        <v/>
      </c>
      <c r="BD297" s="11" t="str">
        <f t="shared" si="69"/>
        <v/>
      </c>
      <c r="BE297" s="11" t="str">
        <f t="shared" si="70"/>
        <v/>
      </c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</row>
    <row r="298" spans="1:259" s="86" customFormat="1" ht="11.85" customHeight="1">
      <c r="A298" s="11" t="str">
        <f t="shared" si="54"/>
        <v/>
      </c>
      <c r="B298" s="92"/>
      <c r="C298" s="88" t="e">
        <v>#N/A</v>
      </c>
      <c r="D298" s="11" t="str">
        <v/>
      </c>
      <c r="E298" s="11" t="str">
        <v/>
      </c>
      <c r="F298" s="11" t="str">
        <v/>
      </c>
      <c r="G298" s="88" t="e">
        <v>#N/A</v>
      </c>
      <c r="H298" s="88" t="e">
        <v>#N/A</v>
      </c>
      <c r="I298" s="88" t="e">
        <v>#N/A</v>
      </c>
      <c r="J298" s="88" t="e">
        <v>#N/A</v>
      </c>
      <c r="K298" s="88" t="e">
        <v>#N/A</v>
      </c>
      <c r="L298" s="88" t="e">
        <v>#N/A</v>
      </c>
      <c r="M298" s="88" t="e">
        <v>#N/A</v>
      </c>
      <c r="N298" s="88" t="e">
        <v>#N/A</v>
      </c>
      <c r="O298" s="88" t="e">
        <v>#N/A</v>
      </c>
      <c r="P298" s="88" t="e">
        <v>#N/A</v>
      </c>
      <c r="Q298" s="88" t="e">
        <v>#N/A</v>
      </c>
      <c r="R298" s="88" t="e">
        <v>#N/A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 t="str">
        <f t="shared" si="56"/>
        <v/>
      </c>
      <c r="AR298" s="11" t="str">
        <f t="shared" si="57"/>
        <v/>
      </c>
      <c r="AS298" s="11" t="str">
        <f t="shared" si="58"/>
        <v/>
      </c>
      <c r="AT298" s="11" t="str">
        <f t="shared" si="59"/>
        <v/>
      </c>
      <c r="AU298" s="11" t="str">
        <f t="shared" si="60"/>
        <v/>
      </c>
      <c r="AV298" s="11" t="str">
        <f t="shared" si="61"/>
        <v/>
      </c>
      <c r="AW298" s="11" t="str">
        <f t="shared" si="62"/>
        <v/>
      </c>
      <c r="AX298" s="11" t="str">
        <f t="shared" si="63"/>
        <v/>
      </c>
      <c r="AY298" s="11" t="str">
        <f t="shared" si="64"/>
        <v/>
      </c>
      <c r="AZ298" s="11" t="str">
        <f t="shared" si="65"/>
        <v/>
      </c>
      <c r="BA298" s="11" t="str">
        <f t="shared" si="66"/>
        <v/>
      </c>
      <c r="BB298" s="11" t="str">
        <f t="shared" si="67"/>
        <v/>
      </c>
      <c r="BC298" s="11" t="str">
        <f t="shared" si="68"/>
        <v/>
      </c>
      <c r="BD298" s="11" t="str">
        <f t="shared" si="69"/>
        <v/>
      </c>
      <c r="BE298" s="11" t="str">
        <f t="shared" si="70"/>
        <v/>
      </c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</row>
    <row r="299" spans="1:259" s="86" customFormat="1" ht="11.85" customHeight="1">
      <c r="A299" s="11" t="str">
        <f t="shared" si="54"/>
        <v/>
      </c>
      <c r="B299" s="92"/>
      <c r="C299" s="88" t="e">
        <v>#N/A</v>
      </c>
      <c r="D299" s="11" t="str">
        <v/>
      </c>
      <c r="E299" s="11" t="str">
        <v/>
      </c>
      <c r="F299" s="11" t="str">
        <v/>
      </c>
      <c r="G299" s="88" t="e">
        <v>#N/A</v>
      </c>
      <c r="H299" s="88" t="e">
        <v>#N/A</v>
      </c>
      <c r="I299" s="88" t="e">
        <v>#N/A</v>
      </c>
      <c r="J299" s="88" t="e">
        <v>#N/A</v>
      </c>
      <c r="K299" s="88" t="e">
        <v>#N/A</v>
      </c>
      <c r="L299" s="88" t="e">
        <v>#N/A</v>
      </c>
      <c r="M299" s="88" t="e">
        <v>#N/A</v>
      </c>
      <c r="N299" s="88" t="e">
        <v>#N/A</v>
      </c>
      <c r="O299" s="88" t="e">
        <v>#N/A</v>
      </c>
      <c r="P299" s="88" t="e">
        <v>#N/A</v>
      </c>
      <c r="Q299" s="88" t="e">
        <v>#N/A</v>
      </c>
      <c r="R299" s="88" t="e">
        <v>#N/A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 t="str">
        <f t="shared" si="56"/>
        <v/>
      </c>
      <c r="AR299" s="11" t="str">
        <f t="shared" si="57"/>
        <v/>
      </c>
      <c r="AS299" s="11" t="str">
        <f t="shared" si="58"/>
        <v/>
      </c>
      <c r="AT299" s="11" t="str">
        <f t="shared" si="59"/>
        <v/>
      </c>
      <c r="AU299" s="11" t="str">
        <f t="shared" si="60"/>
        <v/>
      </c>
      <c r="AV299" s="11" t="str">
        <f t="shared" si="61"/>
        <v/>
      </c>
      <c r="AW299" s="11" t="str">
        <f t="shared" si="62"/>
        <v/>
      </c>
      <c r="AX299" s="11" t="str">
        <f t="shared" si="63"/>
        <v/>
      </c>
      <c r="AY299" s="11" t="str">
        <f t="shared" si="64"/>
        <v/>
      </c>
      <c r="AZ299" s="11" t="str">
        <f t="shared" si="65"/>
        <v/>
      </c>
      <c r="BA299" s="11" t="str">
        <f t="shared" si="66"/>
        <v/>
      </c>
      <c r="BB299" s="11" t="str">
        <f t="shared" si="67"/>
        <v/>
      </c>
      <c r="BC299" s="11" t="str">
        <f t="shared" si="68"/>
        <v/>
      </c>
      <c r="BD299" s="11" t="str">
        <f t="shared" si="69"/>
        <v/>
      </c>
      <c r="BE299" s="11" t="str">
        <f t="shared" si="70"/>
        <v/>
      </c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</row>
    <row r="300" spans="1:259" s="86" customFormat="1" ht="11.85" customHeight="1">
      <c r="A300" s="11" t="str">
        <f t="shared" ref="A300:A344" si="71">IF(OR($D$36,$D$35,$D$34),IF(MOD((ROW(A300)-ROW($A$44))*$E$29,$E$31)&lt;0.0001,(ROW(A300)-ROW($A$44))*$E$29,""),"")</f>
        <v/>
      </c>
      <c r="B300" s="92"/>
      <c r="C300" s="88" t="e">
        <v>#N/A</v>
      </c>
      <c r="D300" s="11" t="str">
        <v/>
      </c>
      <c r="E300" s="11" t="str">
        <v/>
      </c>
      <c r="F300" s="11" t="str">
        <v/>
      </c>
      <c r="G300" s="88" t="e">
        <v>#N/A</v>
      </c>
      <c r="H300" s="88" t="e">
        <v>#N/A</v>
      </c>
      <c r="I300" s="88" t="e">
        <v>#N/A</v>
      </c>
      <c r="J300" s="88" t="e">
        <v>#N/A</v>
      </c>
      <c r="K300" s="88" t="e">
        <v>#N/A</v>
      </c>
      <c r="L300" s="88" t="e">
        <v>#N/A</v>
      </c>
      <c r="M300" s="88" t="e">
        <v>#N/A</v>
      </c>
      <c r="N300" s="88" t="e">
        <v>#N/A</v>
      </c>
      <c r="O300" s="88" t="e">
        <v>#N/A</v>
      </c>
      <c r="P300" s="88" t="e">
        <v>#N/A</v>
      </c>
      <c r="Q300" s="88" t="e">
        <v>#N/A</v>
      </c>
      <c r="R300" s="88" t="e">
        <v>#N/A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 t="str">
        <f t="shared" ref="AQ300:AQ363" si="72">IF((ROW(A300)-ROW($A$44))*$E$29&lt;=$E$30,A300,"")</f>
        <v/>
      </c>
      <c r="AR300" s="11" t="str">
        <f t="shared" ref="AR300:AR363" si="73">IF(ISNUMBER(C300),C300,"")</f>
        <v/>
      </c>
      <c r="AS300" s="11" t="str">
        <f t="shared" ref="AS300:AS363" si="74">IF(ISNUMBER(D300),D300,"")</f>
        <v/>
      </c>
      <c r="AT300" s="11" t="str">
        <f t="shared" ref="AT300:AT363" si="75">IF(ISNUMBER(E300),E300,"")</f>
        <v/>
      </c>
      <c r="AU300" s="11" t="str">
        <f t="shared" ref="AU300:AU363" si="76">IF(ISNUMBER(F300),F300,"")</f>
        <v/>
      </c>
      <c r="AV300" s="11" t="str">
        <f t="shared" ref="AV300:AV363" si="77">IF(ISNUMBER(G300),G300,"")</f>
        <v/>
      </c>
      <c r="AW300" s="11" t="str">
        <f t="shared" ref="AW300:AW363" si="78">IF(ISNUMBER(H300),H300,"")</f>
        <v/>
      </c>
      <c r="AX300" s="11" t="str">
        <f t="shared" ref="AX300:AX363" si="79">IF(ISNUMBER(I300),I300,"")</f>
        <v/>
      </c>
      <c r="AY300" s="11" t="str">
        <f t="shared" ref="AY300:AY363" si="80">IF(ISNUMBER(J300),J300,"")</f>
        <v/>
      </c>
      <c r="AZ300" s="11" t="str">
        <f t="shared" ref="AZ300:AZ363" si="81">IF(ISNUMBER(K300),K300,"")</f>
        <v/>
      </c>
      <c r="BA300" s="11" t="str">
        <f t="shared" ref="BA300:BA363" si="82">IF(ISNUMBER(L300),L300,"")</f>
        <v/>
      </c>
      <c r="BB300" s="11" t="str">
        <f t="shared" ref="BB300:BB363" si="83">IF(ISNUMBER(M300),M300,"")</f>
        <v/>
      </c>
      <c r="BC300" s="11" t="str">
        <f t="shared" ref="BC300:BC363" si="84">IF(ISNUMBER(N300),N300,"")</f>
        <v/>
      </c>
      <c r="BD300" s="11" t="str">
        <f t="shared" ref="BD300:BD363" si="85">IF(ISNUMBER(O300),O300,"")</f>
        <v/>
      </c>
      <c r="BE300" s="11" t="str">
        <f t="shared" ref="BE300:BE363" si="86">IF(ISNUMBER(P300),P300,"")</f>
        <v/>
      </c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</row>
    <row r="301" spans="1:259" s="86" customFormat="1" ht="12.75">
      <c r="A301" s="11" t="str">
        <f t="shared" si="71"/>
        <v/>
      </c>
      <c r="B301" s="11"/>
      <c r="C301" s="88" t="e">
        <v>#N/A</v>
      </c>
      <c r="D301" s="11" t="str">
        <v/>
      </c>
      <c r="E301" s="11" t="str">
        <v/>
      </c>
      <c r="F301" s="11" t="str">
        <v/>
      </c>
      <c r="G301" s="88" t="e">
        <v>#N/A</v>
      </c>
      <c r="H301" s="88" t="e">
        <v>#N/A</v>
      </c>
      <c r="I301" s="88" t="e">
        <v>#N/A</v>
      </c>
      <c r="J301" s="88" t="e">
        <v>#N/A</v>
      </c>
      <c r="K301" s="88" t="e">
        <v>#N/A</v>
      </c>
      <c r="L301" s="88" t="e">
        <v>#N/A</v>
      </c>
      <c r="M301" s="88" t="e">
        <v>#N/A</v>
      </c>
      <c r="N301" s="88" t="e">
        <v>#N/A</v>
      </c>
      <c r="O301" s="88" t="e">
        <v>#N/A</v>
      </c>
      <c r="P301" s="88" t="e">
        <v>#N/A</v>
      </c>
      <c r="Q301" s="88" t="e">
        <v>#N/A</v>
      </c>
      <c r="R301" s="88" t="e">
        <v>#N/A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 t="str">
        <f t="shared" si="72"/>
        <v/>
      </c>
      <c r="AR301" s="11" t="str">
        <f t="shared" si="73"/>
        <v/>
      </c>
      <c r="AS301" s="11" t="str">
        <f t="shared" si="74"/>
        <v/>
      </c>
      <c r="AT301" s="11" t="str">
        <f t="shared" si="75"/>
        <v/>
      </c>
      <c r="AU301" s="11" t="str">
        <f t="shared" si="76"/>
        <v/>
      </c>
      <c r="AV301" s="11" t="str">
        <f t="shared" si="77"/>
        <v/>
      </c>
      <c r="AW301" s="11" t="str">
        <f t="shared" si="78"/>
        <v/>
      </c>
      <c r="AX301" s="11" t="str">
        <f t="shared" si="79"/>
        <v/>
      </c>
      <c r="AY301" s="11" t="str">
        <f t="shared" si="80"/>
        <v/>
      </c>
      <c r="AZ301" s="11" t="str">
        <f t="shared" si="81"/>
        <v/>
      </c>
      <c r="BA301" s="11" t="str">
        <f t="shared" si="82"/>
        <v/>
      </c>
      <c r="BB301" s="11" t="str">
        <f t="shared" si="83"/>
        <v/>
      </c>
      <c r="BC301" s="11" t="str">
        <f t="shared" si="84"/>
        <v/>
      </c>
      <c r="BD301" s="11" t="str">
        <f t="shared" si="85"/>
        <v/>
      </c>
      <c r="BE301" s="11" t="str">
        <f t="shared" si="86"/>
        <v/>
      </c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</row>
    <row r="302" spans="1:259" s="86" customFormat="1" ht="12.75">
      <c r="A302" s="11" t="str">
        <f t="shared" si="71"/>
        <v/>
      </c>
      <c r="B302" s="11"/>
      <c r="C302" s="88" t="e">
        <v>#N/A</v>
      </c>
      <c r="D302" s="11" t="str">
        <v/>
      </c>
      <c r="E302" s="11" t="str">
        <v/>
      </c>
      <c r="F302" s="11" t="str">
        <v/>
      </c>
      <c r="G302" s="88" t="e">
        <v>#N/A</v>
      </c>
      <c r="H302" s="88" t="e">
        <v>#N/A</v>
      </c>
      <c r="I302" s="88" t="e">
        <v>#N/A</v>
      </c>
      <c r="J302" s="88" t="e">
        <v>#N/A</v>
      </c>
      <c r="K302" s="88" t="e">
        <v>#N/A</v>
      </c>
      <c r="L302" s="88" t="e">
        <v>#N/A</v>
      </c>
      <c r="M302" s="88" t="e">
        <v>#N/A</v>
      </c>
      <c r="N302" s="88" t="e">
        <v>#N/A</v>
      </c>
      <c r="O302" s="88" t="e">
        <v>#N/A</v>
      </c>
      <c r="P302" s="88" t="e">
        <v>#N/A</v>
      </c>
      <c r="Q302" s="88" t="e">
        <v>#N/A</v>
      </c>
      <c r="R302" s="88" t="e">
        <v>#N/A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 t="str">
        <f t="shared" si="72"/>
        <v/>
      </c>
      <c r="AR302" s="11" t="str">
        <f t="shared" si="73"/>
        <v/>
      </c>
      <c r="AS302" s="11" t="str">
        <f t="shared" si="74"/>
        <v/>
      </c>
      <c r="AT302" s="11" t="str">
        <f t="shared" si="75"/>
        <v/>
      </c>
      <c r="AU302" s="11" t="str">
        <f t="shared" si="76"/>
        <v/>
      </c>
      <c r="AV302" s="11" t="str">
        <f t="shared" si="77"/>
        <v/>
      </c>
      <c r="AW302" s="11" t="str">
        <f t="shared" si="78"/>
        <v/>
      </c>
      <c r="AX302" s="11" t="str">
        <f t="shared" si="79"/>
        <v/>
      </c>
      <c r="AY302" s="11" t="str">
        <f t="shared" si="80"/>
        <v/>
      </c>
      <c r="AZ302" s="11" t="str">
        <f t="shared" si="81"/>
        <v/>
      </c>
      <c r="BA302" s="11" t="str">
        <f t="shared" si="82"/>
        <v/>
      </c>
      <c r="BB302" s="11" t="str">
        <f t="shared" si="83"/>
        <v/>
      </c>
      <c r="BC302" s="11" t="str">
        <f t="shared" si="84"/>
        <v/>
      </c>
      <c r="BD302" s="11" t="str">
        <f t="shared" si="85"/>
        <v/>
      </c>
      <c r="BE302" s="11" t="str">
        <f t="shared" si="86"/>
        <v/>
      </c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</row>
    <row r="303" spans="1:259" s="86" customFormat="1" ht="12.75">
      <c r="A303" s="11" t="str">
        <f t="shared" si="71"/>
        <v/>
      </c>
      <c r="B303" s="11"/>
      <c r="C303" s="88" t="e">
        <v>#N/A</v>
      </c>
      <c r="D303" s="11" t="str">
        <v/>
      </c>
      <c r="E303" s="11" t="str">
        <v/>
      </c>
      <c r="F303" s="11" t="str">
        <v/>
      </c>
      <c r="G303" s="88" t="e">
        <v>#N/A</v>
      </c>
      <c r="H303" s="88" t="e">
        <v>#N/A</v>
      </c>
      <c r="I303" s="88" t="e">
        <v>#N/A</v>
      </c>
      <c r="J303" s="88" t="e">
        <v>#N/A</v>
      </c>
      <c r="K303" s="88" t="e">
        <v>#N/A</v>
      </c>
      <c r="L303" s="88" t="e">
        <v>#N/A</v>
      </c>
      <c r="M303" s="88" t="e">
        <v>#N/A</v>
      </c>
      <c r="N303" s="88" t="e">
        <v>#N/A</v>
      </c>
      <c r="O303" s="88" t="e">
        <v>#N/A</v>
      </c>
      <c r="P303" s="88" t="e">
        <v>#N/A</v>
      </c>
      <c r="Q303" s="88" t="e">
        <v>#N/A</v>
      </c>
      <c r="R303" s="88" t="e">
        <v>#N/A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 t="str">
        <f t="shared" si="72"/>
        <v/>
      </c>
      <c r="AR303" s="11" t="str">
        <f t="shared" si="73"/>
        <v/>
      </c>
      <c r="AS303" s="11" t="str">
        <f t="shared" si="74"/>
        <v/>
      </c>
      <c r="AT303" s="11" t="str">
        <f t="shared" si="75"/>
        <v/>
      </c>
      <c r="AU303" s="11" t="str">
        <f t="shared" si="76"/>
        <v/>
      </c>
      <c r="AV303" s="11" t="str">
        <f t="shared" si="77"/>
        <v/>
      </c>
      <c r="AW303" s="11" t="str">
        <f t="shared" si="78"/>
        <v/>
      </c>
      <c r="AX303" s="11" t="str">
        <f t="shared" si="79"/>
        <v/>
      </c>
      <c r="AY303" s="11" t="str">
        <f t="shared" si="80"/>
        <v/>
      </c>
      <c r="AZ303" s="11" t="str">
        <f t="shared" si="81"/>
        <v/>
      </c>
      <c r="BA303" s="11" t="str">
        <f t="shared" si="82"/>
        <v/>
      </c>
      <c r="BB303" s="11" t="str">
        <f t="shared" si="83"/>
        <v/>
      </c>
      <c r="BC303" s="11" t="str">
        <f t="shared" si="84"/>
        <v/>
      </c>
      <c r="BD303" s="11" t="str">
        <f t="shared" si="85"/>
        <v/>
      </c>
      <c r="BE303" s="11" t="str">
        <f t="shared" si="86"/>
        <v/>
      </c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</row>
    <row r="304" spans="1:259" s="86" customFormat="1" ht="12.75">
      <c r="A304" s="11">
        <f t="shared" si="71"/>
        <v>26</v>
      </c>
      <c r="B304" s="11"/>
      <c r="C304" s="88" t="e">
        <v>#N/A</v>
      </c>
      <c r="D304" s="11" t="str">
        <v/>
      </c>
      <c r="E304" s="11" t="str">
        <v/>
      </c>
      <c r="F304" s="11" t="str">
        <v/>
      </c>
      <c r="G304" s="88" t="e">
        <v>#N/A</v>
      </c>
      <c r="H304" s="88" t="e">
        <v>#N/A</v>
      </c>
      <c r="I304" s="88" t="e">
        <v>#N/A</v>
      </c>
      <c r="J304" s="88" t="e">
        <v>#N/A</v>
      </c>
      <c r="K304" s="88" t="e">
        <v>#N/A</v>
      </c>
      <c r="L304" s="88" t="e">
        <v>#N/A</v>
      </c>
      <c r="M304" s="88" t="e">
        <v>#N/A</v>
      </c>
      <c r="N304" s="88" t="e">
        <v>#N/A</v>
      </c>
      <c r="O304" s="88" t="e">
        <v>#N/A</v>
      </c>
      <c r="P304" s="88" t="e">
        <v>#N/A</v>
      </c>
      <c r="Q304" s="88" t="e">
        <v>#N/A</v>
      </c>
      <c r="R304" s="88" t="e">
        <v>#N/A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 t="str">
        <f t="shared" si="72"/>
        <v/>
      </c>
      <c r="AR304" s="11" t="str">
        <f t="shared" si="73"/>
        <v/>
      </c>
      <c r="AS304" s="11" t="str">
        <f t="shared" si="74"/>
        <v/>
      </c>
      <c r="AT304" s="11" t="str">
        <f t="shared" si="75"/>
        <v/>
      </c>
      <c r="AU304" s="11" t="str">
        <f t="shared" si="76"/>
        <v/>
      </c>
      <c r="AV304" s="11" t="str">
        <f t="shared" si="77"/>
        <v/>
      </c>
      <c r="AW304" s="11" t="str">
        <f t="shared" si="78"/>
        <v/>
      </c>
      <c r="AX304" s="11" t="str">
        <f t="shared" si="79"/>
        <v/>
      </c>
      <c r="AY304" s="11" t="str">
        <f t="shared" si="80"/>
        <v/>
      </c>
      <c r="AZ304" s="11" t="str">
        <f t="shared" si="81"/>
        <v/>
      </c>
      <c r="BA304" s="11" t="str">
        <f t="shared" si="82"/>
        <v/>
      </c>
      <c r="BB304" s="11" t="str">
        <f t="shared" si="83"/>
        <v/>
      </c>
      <c r="BC304" s="11" t="str">
        <f t="shared" si="84"/>
        <v/>
      </c>
      <c r="BD304" s="11" t="str">
        <f t="shared" si="85"/>
        <v/>
      </c>
      <c r="BE304" s="11" t="str">
        <f t="shared" si="86"/>
        <v/>
      </c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</row>
    <row r="305" spans="1:259" s="86" customFormat="1" ht="12.75">
      <c r="A305" s="11" t="str">
        <f t="shared" si="71"/>
        <v/>
      </c>
      <c r="B305" s="11"/>
      <c r="C305" s="88" t="e">
        <v>#N/A</v>
      </c>
      <c r="D305" s="11" t="str">
        <v/>
      </c>
      <c r="E305" s="11" t="str">
        <v/>
      </c>
      <c r="F305" s="11" t="str">
        <v/>
      </c>
      <c r="G305" s="88" t="e">
        <v>#N/A</v>
      </c>
      <c r="H305" s="88" t="e">
        <v>#N/A</v>
      </c>
      <c r="I305" s="88" t="e">
        <v>#N/A</v>
      </c>
      <c r="J305" s="88" t="e">
        <v>#N/A</v>
      </c>
      <c r="K305" s="88" t="e">
        <v>#N/A</v>
      </c>
      <c r="L305" s="88" t="e">
        <v>#N/A</v>
      </c>
      <c r="M305" s="88" t="e">
        <v>#N/A</v>
      </c>
      <c r="N305" s="88" t="e">
        <v>#N/A</v>
      </c>
      <c r="O305" s="88" t="e">
        <v>#N/A</v>
      </c>
      <c r="P305" s="88" t="e">
        <v>#N/A</v>
      </c>
      <c r="Q305" s="88" t="e">
        <v>#N/A</v>
      </c>
      <c r="R305" s="88" t="e">
        <v>#N/A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 t="str">
        <f t="shared" si="72"/>
        <v/>
      </c>
      <c r="AR305" s="11" t="str">
        <f t="shared" si="73"/>
        <v/>
      </c>
      <c r="AS305" s="11" t="str">
        <f t="shared" si="74"/>
        <v/>
      </c>
      <c r="AT305" s="11" t="str">
        <f t="shared" si="75"/>
        <v/>
      </c>
      <c r="AU305" s="11" t="str">
        <f t="shared" si="76"/>
        <v/>
      </c>
      <c r="AV305" s="11" t="str">
        <f t="shared" si="77"/>
        <v/>
      </c>
      <c r="AW305" s="11" t="str">
        <f t="shared" si="78"/>
        <v/>
      </c>
      <c r="AX305" s="11" t="str">
        <f t="shared" si="79"/>
        <v/>
      </c>
      <c r="AY305" s="11" t="str">
        <f t="shared" si="80"/>
        <v/>
      </c>
      <c r="AZ305" s="11" t="str">
        <f t="shared" si="81"/>
        <v/>
      </c>
      <c r="BA305" s="11" t="str">
        <f t="shared" si="82"/>
        <v/>
      </c>
      <c r="BB305" s="11" t="str">
        <f t="shared" si="83"/>
        <v/>
      </c>
      <c r="BC305" s="11" t="str">
        <f t="shared" si="84"/>
        <v/>
      </c>
      <c r="BD305" s="11" t="str">
        <f t="shared" si="85"/>
        <v/>
      </c>
      <c r="BE305" s="11" t="str">
        <f t="shared" si="86"/>
        <v/>
      </c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</row>
    <row r="306" spans="1:259" s="86" customFormat="1" ht="12.75">
      <c r="A306" s="11" t="str">
        <f t="shared" si="71"/>
        <v/>
      </c>
      <c r="B306" s="11"/>
      <c r="C306" s="88" t="e">
        <v>#N/A</v>
      </c>
      <c r="D306" s="11" t="str">
        <v/>
      </c>
      <c r="E306" s="11" t="str">
        <v/>
      </c>
      <c r="F306" s="11" t="str">
        <v/>
      </c>
      <c r="G306" s="88" t="e">
        <v>#N/A</v>
      </c>
      <c r="H306" s="88" t="e">
        <v>#N/A</v>
      </c>
      <c r="I306" s="88" t="e">
        <v>#N/A</v>
      </c>
      <c r="J306" s="88" t="e">
        <v>#N/A</v>
      </c>
      <c r="K306" s="88" t="e">
        <v>#N/A</v>
      </c>
      <c r="L306" s="88" t="e">
        <v>#N/A</v>
      </c>
      <c r="M306" s="88" t="e">
        <v>#N/A</v>
      </c>
      <c r="N306" s="88" t="e">
        <v>#N/A</v>
      </c>
      <c r="O306" s="88" t="e">
        <v>#N/A</v>
      </c>
      <c r="P306" s="88" t="e">
        <v>#N/A</v>
      </c>
      <c r="Q306" s="88" t="e">
        <v>#N/A</v>
      </c>
      <c r="R306" s="88" t="e">
        <v>#N/A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 t="str">
        <f t="shared" si="72"/>
        <v/>
      </c>
      <c r="AR306" s="11" t="str">
        <f t="shared" si="73"/>
        <v/>
      </c>
      <c r="AS306" s="11" t="str">
        <f t="shared" si="74"/>
        <v/>
      </c>
      <c r="AT306" s="11" t="str">
        <f t="shared" si="75"/>
        <v/>
      </c>
      <c r="AU306" s="11" t="str">
        <f t="shared" si="76"/>
        <v/>
      </c>
      <c r="AV306" s="11" t="str">
        <f t="shared" si="77"/>
        <v/>
      </c>
      <c r="AW306" s="11" t="str">
        <f t="shared" si="78"/>
        <v/>
      </c>
      <c r="AX306" s="11" t="str">
        <f t="shared" si="79"/>
        <v/>
      </c>
      <c r="AY306" s="11" t="str">
        <f t="shared" si="80"/>
        <v/>
      </c>
      <c r="AZ306" s="11" t="str">
        <f t="shared" si="81"/>
        <v/>
      </c>
      <c r="BA306" s="11" t="str">
        <f t="shared" si="82"/>
        <v/>
      </c>
      <c r="BB306" s="11" t="str">
        <f t="shared" si="83"/>
        <v/>
      </c>
      <c r="BC306" s="11" t="str">
        <f t="shared" si="84"/>
        <v/>
      </c>
      <c r="BD306" s="11" t="str">
        <f t="shared" si="85"/>
        <v/>
      </c>
      <c r="BE306" s="11" t="str">
        <f t="shared" si="86"/>
        <v/>
      </c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</row>
    <row r="307" spans="1:259" s="86" customFormat="1" ht="12.75">
      <c r="A307" s="11" t="str">
        <f t="shared" si="71"/>
        <v/>
      </c>
      <c r="B307" s="11"/>
      <c r="C307" s="88" t="e">
        <v>#N/A</v>
      </c>
      <c r="D307" s="11" t="str">
        <v/>
      </c>
      <c r="E307" s="11" t="str">
        <v/>
      </c>
      <c r="F307" s="11" t="str">
        <v/>
      </c>
      <c r="G307" s="88" t="e">
        <v>#N/A</v>
      </c>
      <c r="H307" s="88" t="e">
        <v>#N/A</v>
      </c>
      <c r="I307" s="88" t="e">
        <v>#N/A</v>
      </c>
      <c r="J307" s="88" t="e">
        <v>#N/A</v>
      </c>
      <c r="K307" s="88" t="e">
        <v>#N/A</v>
      </c>
      <c r="L307" s="88" t="e">
        <v>#N/A</v>
      </c>
      <c r="M307" s="88" t="e">
        <v>#N/A</v>
      </c>
      <c r="N307" s="88" t="e">
        <v>#N/A</v>
      </c>
      <c r="O307" s="88" t="e">
        <v>#N/A</v>
      </c>
      <c r="P307" s="88" t="e">
        <v>#N/A</v>
      </c>
      <c r="Q307" s="88" t="e">
        <v>#N/A</v>
      </c>
      <c r="R307" s="88" t="e">
        <v>#N/A</v>
      </c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 t="str">
        <f t="shared" si="72"/>
        <v/>
      </c>
      <c r="AR307" s="11" t="str">
        <f t="shared" si="73"/>
        <v/>
      </c>
      <c r="AS307" s="11" t="str">
        <f t="shared" si="74"/>
        <v/>
      </c>
      <c r="AT307" s="11" t="str">
        <f t="shared" si="75"/>
        <v/>
      </c>
      <c r="AU307" s="11" t="str">
        <f t="shared" si="76"/>
        <v/>
      </c>
      <c r="AV307" s="11" t="str">
        <f t="shared" si="77"/>
        <v/>
      </c>
      <c r="AW307" s="11" t="str">
        <f t="shared" si="78"/>
        <v/>
      </c>
      <c r="AX307" s="11" t="str">
        <f t="shared" si="79"/>
        <v/>
      </c>
      <c r="AY307" s="11" t="str">
        <f t="shared" si="80"/>
        <v/>
      </c>
      <c r="AZ307" s="11" t="str">
        <f t="shared" si="81"/>
        <v/>
      </c>
      <c r="BA307" s="11" t="str">
        <f t="shared" si="82"/>
        <v/>
      </c>
      <c r="BB307" s="11" t="str">
        <f t="shared" si="83"/>
        <v/>
      </c>
      <c r="BC307" s="11" t="str">
        <f t="shared" si="84"/>
        <v/>
      </c>
      <c r="BD307" s="11" t="str">
        <f t="shared" si="85"/>
        <v/>
      </c>
      <c r="BE307" s="11" t="str">
        <f t="shared" si="86"/>
        <v/>
      </c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</row>
    <row r="308" spans="1:259" s="86" customFormat="1" ht="12.75">
      <c r="A308" s="11" t="str">
        <f t="shared" si="71"/>
        <v/>
      </c>
      <c r="B308" s="11"/>
      <c r="C308" s="88" t="e">
        <v>#N/A</v>
      </c>
      <c r="D308" s="11" t="str">
        <v/>
      </c>
      <c r="E308" s="11" t="str">
        <v/>
      </c>
      <c r="F308" s="11" t="str">
        <v/>
      </c>
      <c r="G308" s="88" t="e">
        <v>#N/A</v>
      </c>
      <c r="H308" s="88" t="e">
        <v>#N/A</v>
      </c>
      <c r="I308" s="88" t="e">
        <v>#N/A</v>
      </c>
      <c r="J308" s="88" t="e">
        <v>#N/A</v>
      </c>
      <c r="K308" s="88" t="e">
        <v>#N/A</v>
      </c>
      <c r="L308" s="88" t="e">
        <v>#N/A</v>
      </c>
      <c r="M308" s="88" t="e">
        <v>#N/A</v>
      </c>
      <c r="N308" s="88" t="e">
        <v>#N/A</v>
      </c>
      <c r="O308" s="88" t="e">
        <v>#N/A</v>
      </c>
      <c r="P308" s="88" t="e">
        <v>#N/A</v>
      </c>
      <c r="Q308" s="88" t="e">
        <v>#N/A</v>
      </c>
      <c r="R308" s="88" t="e">
        <v>#N/A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 t="str">
        <f t="shared" si="72"/>
        <v/>
      </c>
      <c r="AR308" s="11" t="str">
        <f t="shared" si="73"/>
        <v/>
      </c>
      <c r="AS308" s="11" t="str">
        <f t="shared" si="74"/>
        <v/>
      </c>
      <c r="AT308" s="11" t="str">
        <f t="shared" si="75"/>
        <v/>
      </c>
      <c r="AU308" s="11" t="str">
        <f t="shared" si="76"/>
        <v/>
      </c>
      <c r="AV308" s="11" t="str">
        <f t="shared" si="77"/>
        <v/>
      </c>
      <c r="AW308" s="11" t="str">
        <f t="shared" si="78"/>
        <v/>
      </c>
      <c r="AX308" s="11" t="str">
        <f t="shared" si="79"/>
        <v/>
      </c>
      <c r="AY308" s="11" t="str">
        <f t="shared" si="80"/>
        <v/>
      </c>
      <c r="AZ308" s="11" t="str">
        <f t="shared" si="81"/>
        <v/>
      </c>
      <c r="BA308" s="11" t="str">
        <f t="shared" si="82"/>
        <v/>
      </c>
      <c r="BB308" s="11" t="str">
        <f t="shared" si="83"/>
        <v/>
      </c>
      <c r="BC308" s="11" t="str">
        <f t="shared" si="84"/>
        <v/>
      </c>
      <c r="BD308" s="11" t="str">
        <f t="shared" si="85"/>
        <v/>
      </c>
      <c r="BE308" s="11" t="str">
        <f t="shared" si="86"/>
        <v/>
      </c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</row>
    <row r="309" spans="1:259" s="86" customFormat="1" ht="12.75">
      <c r="A309" s="11" t="str">
        <f t="shared" si="71"/>
        <v/>
      </c>
      <c r="B309" s="11"/>
      <c r="C309" s="88" t="e">
        <v>#N/A</v>
      </c>
      <c r="D309" s="11" t="str">
        <v/>
      </c>
      <c r="E309" s="11" t="str">
        <v/>
      </c>
      <c r="F309" s="11" t="str">
        <v/>
      </c>
      <c r="G309" s="88" t="e">
        <v>#N/A</v>
      </c>
      <c r="H309" s="88" t="e">
        <v>#N/A</v>
      </c>
      <c r="I309" s="88" t="e">
        <v>#N/A</v>
      </c>
      <c r="J309" s="88" t="e">
        <v>#N/A</v>
      </c>
      <c r="K309" s="88" t="e">
        <v>#N/A</v>
      </c>
      <c r="L309" s="88" t="e">
        <v>#N/A</v>
      </c>
      <c r="M309" s="88" t="e">
        <v>#N/A</v>
      </c>
      <c r="N309" s="88" t="e">
        <v>#N/A</v>
      </c>
      <c r="O309" s="88" t="e">
        <v>#N/A</v>
      </c>
      <c r="P309" s="88" t="e">
        <v>#N/A</v>
      </c>
      <c r="Q309" s="88" t="e">
        <v>#N/A</v>
      </c>
      <c r="R309" s="88" t="e">
        <v>#N/A</v>
      </c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 t="str">
        <f t="shared" si="72"/>
        <v/>
      </c>
      <c r="AR309" s="11" t="str">
        <f t="shared" si="73"/>
        <v/>
      </c>
      <c r="AS309" s="11" t="str">
        <f t="shared" si="74"/>
        <v/>
      </c>
      <c r="AT309" s="11" t="str">
        <f t="shared" si="75"/>
        <v/>
      </c>
      <c r="AU309" s="11" t="str">
        <f t="shared" si="76"/>
        <v/>
      </c>
      <c r="AV309" s="11" t="str">
        <f t="shared" si="77"/>
        <v/>
      </c>
      <c r="AW309" s="11" t="str">
        <f t="shared" si="78"/>
        <v/>
      </c>
      <c r="AX309" s="11" t="str">
        <f t="shared" si="79"/>
        <v/>
      </c>
      <c r="AY309" s="11" t="str">
        <f t="shared" si="80"/>
        <v/>
      </c>
      <c r="AZ309" s="11" t="str">
        <f t="shared" si="81"/>
        <v/>
      </c>
      <c r="BA309" s="11" t="str">
        <f t="shared" si="82"/>
        <v/>
      </c>
      <c r="BB309" s="11" t="str">
        <f t="shared" si="83"/>
        <v/>
      </c>
      <c r="BC309" s="11" t="str">
        <f t="shared" si="84"/>
        <v/>
      </c>
      <c r="BD309" s="11" t="str">
        <f t="shared" si="85"/>
        <v/>
      </c>
      <c r="BE309" s="11" t="str">
        <f t="shared" si="86"/>
        <v/>
      </c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</row>
    <row r="310" spans="1:259" s="86" customFormat="1" ht="12.75">
      <c r="A310" s="11" t="str">
        <f t="shared" si="71"/>
        <v/>
      </c>
      <c r="B310" s="11"/>
      <c r="C310" s="88" t="e">
        <v>#N/A</v>
      </c>
      <c r="D310" s="11" t="str">
        <v/>
      </c>
      <c r="E310" s="11" t="str">
        <v/>
      </c>
      <c r="F310" s="11" t="str">
        <v/>
      </c>
      <c r="G310" s="88" t="e">
        <v>#N/A</v>
      </c>
      <c r="H310" s="88" t="e">
        <v>#N/A</v>
      </c>
      <c r="I310" s="88" t="e">
        <v>#N/A</v>
      </c>
      <c r="J310" s="88" t="e">
        <v>#N/A</v>
      </c>
      <c r="K310" s="88" t="e">
        <v>#N/A</v>
      </c>
      <c r="L310" s="88" t="e">
        <v>#N/A</v>
      </c>
      <c r="M310" s="88" t="e">
        <v>#N/A</v>
      </c>
      <c r="N310" s="88" t="e">
        <v>#N/A</v>
      </c>
      <c r="O310" s="88" t="e">
        <v>#N/A</v>
      </c>
      <c r="P310" s="88" t="e">
        <v>#N/A</v>
      </c>
      <c r="Q310" s="88" t="e">
        <v>#N/A</v>
      </c>
      <c r="R310" s="88" t="e">
        <v>#N/A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 t="str">
        <f t="shared" si="72"/>
        <v/>
      </c>
      <c r="AR310" s="11" t="str">
        <f t="shared" si="73"/>
        <v/>
      </c>
      <c r="AS310" s="11" t="str">
        <f t="shared" si="74"/>
        <v/>
      </c>
      <c r="AT310" s="11" t="str">
        <f t="shared" si="75"/>
        <v/>
      </c>
      <c r="AU310" s="11" t="str">
        <f t="shared" si="76"/>
        <v/>
      </c>
      <c r="AV310" s="11" t="str">
        <f t="shared" si="77"/>
        <v/>
      </c>
      <c r="AW310" s="11" t="str">
        <f t="shared" si="78"/>
        <v/>
      </c>
      <c r="AX310" s="11" t="str">
        <f t="shared" si="79"/>
        <v/>
      </c>
      <c r="AY310" s="11" t="str">
        <f t="shared" si="80"/>
        <v/>
      </c>
      <c r="AZ310" s="11" t="str">
        <f t="shared" si="81"/>
        <v/>
      </c>
      <c r="BA310" s="11" t="str">
        <f t="shared" si="82"/>
        <v/>
      </c>
      <c r="BB310" s="11" t="str">
        <f t="shared" si="83"/>
        <v/>
      </c>
      <c r="BC310" s="11" t="str">
        <f t="shared" si="84"/>
        <v/>
      </c>
      <c r="BD310" s="11" t="str">
        <f t="shared" si="85"/>
        <v/>
      </c>
      <c r="BE310" s="11" t="str">
        <f t="shared" si="86"/>
        <v/>
      </c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</row>
    <row r="311" spans="1:259" s="86" customFormat="1" ht="12.75">
      <c r="A311" s="11" t="str">
        <f t="shared" si="71"/>
        <v/>
      </c>
      <c r="B311" s="11"/>
      <c r="C311" s="88" t="e">
        <v>#N/A</v>
      </c>
      <c r="D311" s="11" t="str">
        <v/>
      </c>
      <c r="E311" s="11" t="str">
        <v/>
      </c>
      <c r="F311" s="11" t="str">
        <v/>
      </c>
      <c r="G311" s="88" t="e">
        <v>#N/A</v>
      </c>
      <c r="H311" s="88" t="e">
        <v>#N/A</v>
      </c>
      <c r="I311" s="88" t="e">
        <v>#N/A</v>
      </c>
      <c r="J311" s="88" t="e">
        <v>#N/A</v>
      </c>
      <c r="K311" s="88" t="e">
        <v>#N/A</v>
      </c>
      <c r="L311" s="88" t="e">
        <v>#N/A</v>
      </c>
      <c r="M311" s="88" t="e">
        <v>#N/A</v>
      </c>
      <c r="N311" s="88" t="e">
        <v>#N/A</v>
      </c>
      <c r="O311" s="88" t="e">
        <v>#N/A</v>
      </c>
      <c r="P311" s="88" t="e">
        <v>#N/A</v>
      </c>
      <c r="Q311" s="88" t="e">
        <v>#N/A</v>
      </c>
      <c r="R311" s="88" t="e">
        <v>#N/A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 t="str">
        <f t="shared" si="72"/>
        <v/>
      </c>
      <c r="AR311" s="11" t="str">
        <f t="shared" si="73"/>
        <v/>
      </c>
      <c r="AS311" s="11" t="str">
        <f t="shared" si="74"/>
        <v/>
      </c>
      <c r="AT311" s="11" t="str">
        <f t="shared" si="75"/>
        <v/>
      </c>
      <c r="AU311" s="11" t="str">
        <f t="shared" si="76"/>
        <v/>
      </c>
      <c r="AV311" s="11" t="str">
        <f t="shared" si="77"/>
        <v/>
      </c>
      <c r="AW311" s="11" t="str">
        <f t="shared" si="78"/>
        <v/>
      </c>
      <c r="AX311" s="11" t="str">
        <f t="shared" si="79"/>
        <v/>
      </c>
      <c r="AY311" s="11" t="str">
        <f t="shared" si="80"/>
        <v/>
      </c>
      <c r="AZ311" s="11" t="str">
        <f t="shared" si="81"/>
        <v/>
      </c>
      <c r="BA311" s="11" t="str">
        <f t="shared" si="82"/>
        <v/>
      </c>
      <c r="BB311" s="11" t="str">
        <f t="shared" si="83"/>
        <v/>
      </c>
      <c r="BC311" s="11" t="str">
        <f t="shared" si="84"/>
        <v/>
      </c>
      <c r="BD311" s="11" t="str">
        <f t="shared" si="85"/>
        <v/>
      </c>
      <c r="BE311" s="11" t="str">
        <f t="shared" si="86"/>
        <v/>
      </c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</row>
    <row r="312" spans="1:259" s="86" customFormat="1" ht="12.75">
      <c r="A312" s="11" t="str">
        <f t="shared" si="71"/>
        <v/>
      </c>
      <c r="B312" s="11"/>
      <c r="C312" s="88" t="e">
        <v>#N/A</v>
      </c>
      <c r="D312" s="11" t="str">
        <v/>
      </c>
      <c r="E312" s="11" t="str">
        <v/>
      </c>
      <c r="F312" s="11" t="str">
        <v/>
      </c>
      <c r="G312" s="88" t="e">
        <v>#N/A</v>
      </c>
      <c r="H312" s="88" t="e">
        <v>#N/A</v>
      </c>
      <c r="I312" s="88" t="e">
        <v>#N/A</v>
      </c>
      <c r="J312" s="88" t="e">
        <v>#N/A</v>
      </c>
      <c r="K312" s="88" t="e">
        <v>#N/A</v>
      </c>
      <c r="L312" s="88" t="e">
        <v>#N/A</v>
      </c>
      <c r="M312" s="88" t="e">
        <v>#N/A</v>
      </c>
      <c r="N312" s="88" t="e">
        <v>#N/A</v>
      </c>
      <c r="O312" s="88" t="e">
        <v>#N/A</v>
      </c>
      <c r="P312" s="88" t="e">
        <v>#N/A</v>
      </c>
      <c r="Q312" s="88" t="e">
        <v>#N/A</v>
      </c>
      <c r="R312" s="88" t="e">
        <v>#N/A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 t="str">
        <f t="shared" si="72"/>
        <v/>
      </c>
      <c r="AR312" s="11" t="str">
        <f t="shared" si="73"/>
        <v/>
      </c>
      <c r="AS312" s="11" t="str">
        <f t="shared" si="74"/>
        <v/>
      </c>
      <c r="AT312" s="11" t="str">
        <f t="shared" si="75"/>
        <v/>
      </c>
      <c r="AU312" s="11" t="str">
        <f t="shared" si="76"/>
        <v/>
      </c>
      <c r="AV312" s="11" t="str">
        <f t="shared" si="77"/>
        <v/>
      </c>
      <c r="AW312" s="11" t="str">
        <f t="shared" si="78"/>
        <v/>
      </c>
      <c r="AX312" s="11" t="str">
        <f t="shared" si="79"/>
        <v/>
      </c>
      <c r="AY312" s="11" t="str">
        <f t="shared" si="80"/>
        <v/>
      </c>
      <c r="AZ312" s="11" t="str">
        <f t="shared" si="81"/>
        <v/>
      </c>
      <c r="BA312" s="11" t="str">
        <f t="shared" si="82"/>
        <v/>
      </c>
      <c r="BB312" s="11" t="str">
        <f t="shared" si="83"/>
        <v/>
      </c>
      <c r="BC312" s="11" t="str">
        <f t="shared" si="84"/>
        <v/>
      </c>
      <c r="BD312" s="11" t="str">
        <f t="shared" si="85"/>
        <v/>
      </c>
      <c r="BE312" s="11" t="str">
        <f t="shared" si="86"/>
        <v/>
      </c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</row>
    <row r="313" spans="1:259" s="86" customFormat="1" ht="12.75">
      <c r="A313" s="11" t="str">
        <f t="shared" si="71"/>
        <v/>
      </c>
      <c r="B313" s="11"/>
      <c r="C313" s="88" t="e">
        <v>#N/A</v>
      </c>
      <c r="D313" s="11" t="str">
        <v/>
      </c>
      <c r="E313" s="11" t="str">
        <v/>
      </c>
      <c r="F313" s="11" t="str">
        <v/>
      </c>
      <c r="G313" s="88" t="e">
        <v>#N/A</v>
      </c>
      <c r="H313" s="88" t="e">
        <v>#N/A</v>
      </c>
      <c r="I313" s="88" t="e">
        <v>#N/A</v>
      </c>
      <c r="J313" s="88" t="e">
        <v>#N/A</v>
      </c>
      <c r="K313" s="88" t="e">
        <v>#N/A</v>
      </c>
      <c r="L313" s="88" t="e">
        <v>#N/A</v>
      </c>
      <c r="M313" s="88" t="e">
        <v>#N/A</v>
      </c>
      <c r="N313" s="88" t="e">
        <v>#N/A</v>
      </c>
      <c r="O313" s="88" t="e">
        <v>#N/A</v>
      </c>
      <c r="P313" s="88" t="e">
        <v>#N/A</v>
      </c>
      <c r="Q313" s="88" t="e">
        <v>#N/A</v>
      </c>
      <c r="R313" s="88" t="e">
        <v>#N/A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 t="str">
        <f t="shared" si="72"/>
        <v/>
      </c>
      <c r="AR313" s="11" t="str">
        <f t="shared" si="73"/>
        <v/>
      </c>
      <c r="AS313" s="11" t="str">
        <f t="shared" si="74"/>
        <v/>
      </c>
      <c r="AT313" s="11" t="str">
        <f t="shared" si="75"/>
        <v/>
      </c>
      <c r="AU313" s="11" t="str">
        <f t="shared" si="76"/>
        <v/>
      </c>
      <c r="AV313" s="11" t="str">
        <f t="shared" si="77"/>
        <v/>
      </c>
      <c r="AW313" s="11" t="str">
        <f t="shared" si="78"/>
        <v/>
      </c>
      <c r="AX313" s="11" t="str">
        <f t="shared" si="79"/>
        <v/>
      </c>
      <c r="AY313" s="11" t="str">
        <f t="shared" si="80"/>
        <v/>
      </c>
      <c r="AZ313" s="11" t="str">
        <f t="shared" si="81"/>
        <v/>
      </c>
      <c r="BA313" s="11" t="str">
        <f t="shared" si="82"/>
        <v/>
      </c>
      <c r="BB313" s="11" t="str">
        <f t="shared" si="83"/>
        <v/>
      </c>
      <c r="BC313" s="11" t="str">
        <f t="shared" si="84"/>
        <v/>
      </c>
      <c r="BD313" s="11" t="str">
        <f t="shared" si="85"/>
        <v/>
      </c>
      <c r="BE313" s="11" t="str">
        <f t="shared" si="86"/>
        <v/>
      </c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</row>
    <row r="314" spans="1:259" s="86" customFormat="1" ht="12.75">
      <c r="A314" s="11" t="str">
        <f t="shared" si="71"/>
        <v/>
      </c>
      <c r="B314" s="11"/>
      <c r="C314" s="88" t="e">
        <v>#N/A</v>
      </c>
      <c r="D314" s="11" t="str">
        <v/>
      </c>
      <c r="E314" s="11" t="str">
        <v/>
      </c>
      <c r="F314" s="11" t="str">
        <v/>
      </c>
      <c r="G314" s="88" t="e">
        <v>#N/A</v>
      </c>
      <c r="H314" s="88" t="e">
        <v>#N/A</v>
      </c>
      <c r="I314" s="88" t="e">
        <v>#N/A</v>
      </c>
      <c r="J314" s="88" t="e">
        <v>#N/A</v>
      </c>
      <c r="K314" s="88" t="e">
        <v>#N/A</v>
      </c>
      <c r="L314" s="88" t="e">
        <v>#N/A</v>
      </c>
      <c r="M314" s="88" t="e">
        <v>#N/A</v>
      </c>
      <c r="N314" s="88" t="e">
        <v>#N/A</v>
      </c>
      <c r="O314" s="88" t="e">
        <v>#N/A</v>
      </c>
      <c r="P314" s="88" t="e">
        <v>#N/A</v>
      </c>
      <c r="Q314" s="88" t="e">
        <v>#N/A</v>
      </c>
      <c r="R314" s="88" t="e">
        <v>#N/A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 t="str">
        <f t="shared" si="72"/>
        <v/>
      </c>
      <c r="AR314" s="11" t="str">
        <f t="shared" si="73"/>
        <v/>
      </c>
      <c r="AS314" s="11" t="str">
        <f t="shared" si="74"/>
        <v/>
      </c>
      <c r="AT314" s="11" t="str">
        <f t="shared" si="75"/>
        <v/>
      </c>
      <c r="AU314" s="11" t="str">
        <f t="shared" si="76"/>
        <v/>
      </c>
      <c r="AV314" s="11" t="str">
        <f t="shared" si="77"/>
        <v/>
      </c>
      <c r="AW314" s="11" t="str">
        <f t="shared" si="78"/>
        <v/>
      </c>
      <c r="AX314" s="11" t="str">
        <f t="shared" si="79"/>
        <v/>
      </c>
      <c r="AY314" s="11" t="str">
        <f t="shared" si="80"/>
        <v/>
      </c>
      <c r="AZ314" s="11" t="str">
        <f t="shared" si="81"/>
        <v/>
      </c>
      <c r="BA314" s="11" t="str">
        <f t="shared" si="82"/>
        <v/>
      </c>
      <c r="BB314" s="11" t="str">
        <f t="shared" si="83"/>
        <v/>
      </c>
      <c r="BC314" s="11" t="str">
        <f t="shared" si="84"/>
        <v/>
      </c>
      <c r="BD314" s="11" t="str">
        <f t="shared" si="85"/>
        <v/>
      </c>
      <c r="BE314" s="11" t="str">
        <f t="shared" si="86"/>
        <v/>
      </c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</row>
    <row r="315" spans="1:259" s="86" customFormat="1" ht="12.75">
      <c r="A315" s="11" t="str">
        <f t="shared" si="71"/>
        <v/>
      </c>
      <c r="B315" s="11"/>
      <c r="C315" s="88" t="e">
        <v>#N/A</v>
      </c>
      <c r="D315" s="11" t="str">
        <v/>
      </c>
      <c r="E315" s="11" t="str">
        <v/>
      </c>
      <c r="F315" s="11" t="str">
        <v/>
      </c>
      <c r="G315" s="88" t="e">
        <v>#N/A</v>
      </c>
      <c r="H315" s="88" t="e">
        <v>#N/A</v>
      </c>
      <c r="I315" s="88" t="e">
        <v>#N/A</v>
      </c>
      <c r="J315" s="88" t="e">
        <v>#N/A</v>
      </c>
      <c r="K315" s="88" t="e">
        <v>#N/A</v>
      </c>
      <c r="L315" s="88" t="e">
        <v>#N/A</v>
      </c>
      <c r="M315" s="88" t="e">
        <v>#N/A</v>
      </c>
      <c r="N315" s="88" t="e">
        <v>#N/A</v>
      </c>
      <c r="O315" s="88" t="e">
        <v>#N/A</v>
      </c>
      <c r="P315" s="88" t="e">
        <v>#N/A</v>
      </c>
      <c r="Q315" s="88" t="e">
        <v>#N/A</v>
      </c>
      <c r="R315" s="88" t="e">
        <v>#N/A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 t="str">
        <f t="shared" si="72"/>
        <v/>
      </c>
      <c r="AR315" s="11" t="str">
        <f t="shared" si="73"/>
        <v/>
      </c>
      <c r="AS315" s="11" t="str">
        <f t="shared" si="74"/>
        <v/>
      </c>
      <c r="AT315" s="11" t="str">
        <f t="shared" si="75"/>
        <v/>
      </c>
      <c r="AU315" s="11" t="str">
        <f t="shared" si="76"/>
        <v/>
      </c>
      <c r="AV315" s="11" t="str">
        <f t="shared" si="77"/>
        <v/>
      </c>
      <c r="AW315" s="11" t="str">
        <f t="shared" si="78"/>
        <v/>
      </c>
      <c r="AX315" s="11" t="str">
        <f t="shared" si="79"/>
        <v/>
      </c>
      <c r="AY315" s="11" t="str">
        <f t="shared" si="80"/>
        <v/>
      </c>
      <c r="AZ315" s="11" t="str">
        <f t="shared" si="81"/>
        <v/>
      </c>
      <c r="BA315" s="11" t="str">
        <f t="shared" si="82"/>
        <v/>
      </c>
      <c r="BB315" s="11" t="str">
        <f t="shared" si="83"/>
        <v/>
      </c>
      <c r="BC315" s="11" t="str">
        <f t="shared" si="84"/>
        <v/>
      </c>
      <c r="BD315" s="11" t="str">
        <f t="shared" si="85"/>
        <v/>
      </c>
      <c r="BE315" s="11" t="str">
        <f t="shared" si="86"/>
        <v/>
      </c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</row>
    <row r="316" spans="1:259" s="86" customFormat="1" ht="12.75">
      <c r="A316" s="11" t="str">
        <f t="shared" si="71"/>
        <v/>
      </c>
      <c r="B316" s="11"/>
      <c r="C316" s="88" t="e">
        <v>#N/A</v>
      </c>
      <c r="D316" s="11" t="str">
        <v/>
      </c>
      <c r="E316" s="11" t="str">
        <v/>
      </c>
      <c r="F316" s="11" t="str">
        <v/>
      </c>
      <c r="G316" s="88" t="e">
        <v>#N/A</v>
      </c>
      <c r="H316" s="88" t="e">
        <v>#N/A</v>
      </c>
      <c r="I316" s="88" t="e">
        <v>#N/A</v>
      </c>
      <c r="J316" s="88" t="e">
        <v>#N/A</v>
      </c>
      <c r="K316" s="88" t="e">
        <v>#N/A</v>
      </c>
      <c r="L316" s="88" t="e">
        <v>#N/A</v>
      </c>
      <c r="M316" s="88" t="e">
        <v>#N/A</v>
      </c>
      <c r="N316" s="88" t="e">
        <v>#N/A</v>
      </c>
      <c r="O316" s="88" t="e">
        <v>#N/A</v>
      </c>
      <c r="P316" s="88" t="e">
        <v>#N/A</v>
      </c>
      <c r="Q316" s="88" t="e">
        <v>#N/A</v>
      </c>
      <c r="R316" s="88" t="e">
        <v>#N/A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 t="str">
        <f t="shared" si="72"/>
        <v/>
      </c>
      <c r="AR316" s="11" t="str">
        <f t="shared" si="73"/>
        <v/>
      </c>
      <c r="AS316" s="11" t="str">
        <f t="shared" si="74"/>
        <v/>
      </c>
      <c r="AT316" s="11" t="str">
        <f t="shared" si="75"/>
        <v/>
      </c>
      <c r="AU316" s="11" t="str">
        <f t="shared" si="76"/>
        <v/>
      </c>
      <c r="AV316" s="11" t="str">
        <f t="shared" si="77"/>
        <v/>
      </c>
      <c r="AW316" s="11" t="str">
        <f t="shared" si="78"/>
        <v/>
      </c>
      <c r="AX316" s="11" t="str">
        <f t="shared" si="79"/>
        <v/>
      </c>
      <c r="AY316" s="11" t="str">
        <f t="shared" si="80"/>
        <v/>
      </c>
      <c r="AZ316" s="11" t="str">
        <f t="shared" si="81"/>
        <v/>
      </c>
      <c r="BA316" s="11" t="str">
        <f t="shared" si="82"/>
        <v/>
      </c>
      <c r="BB316" s="11" t="str">
        <f t="shared" si="83"/>
        <v/>
      </c>
      <c r="BC316" s="11" t="str">
        <f t="shared" si="84"/>
        <v/>
      </c>
      <c r="BD316" s="11" t="str">
        <f t="shared" si="85"/>
        <v/>
      </c>
      <c r="BE316" s="11" t="str">
        <f t="shared" si="86"/>
        <v/>
      </c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  <c r="IV316" s="11"/>
      <c r="IW316" s="11"/>
      <c r="IX316" s="11"/>
      <c r="IY316" s="11"/>
    </row>
    <row r="317" spans="1:259" s="86" customFormat="1" ht="12.75">
      <c r="A317" s="11" t="str">
        <f t="shared" si="71"/>
        <v/>
      </c>
      <c r="B317" s="11"/>
      <c r="C317" s="88" t="e">
        <v>#N/A</v>
      </c>
      <c r="D317" s="11" t="str">
        <v/>
      </c>
      <c r="E317" s="11" t="str">
        <v/>
      </c>
      <c r="F317" s="11" t="str">
        <v/>
      </c>
      <c r="G317" s="88" t="e">
        <v>#N/A</v>
      </c>
      <c r="H317" s="88" t="e">
        <v>#N/A</v>
      </c>
      <c r="I317" s="88" t="e">
        <v>#N/A</v>
      </c>
      <c r="J317" s="88" t="e">
        <v>#N/A</v>
      </c>
      <c r="K317" s="88" t="e">
        <v>#N/A</v>
      </c>
      <c r="L317" s="88" t="e">
        <v>#N/A</v>
      </c>
      <c r="M317" s="88" t="e">
        <v>#N/A</v>
      </c>
      <c r="N317" s="88" t="e">
        <v>#N/A</v>
      </c>
      <c r="O317" s="88" t="e">
        <v>#N/A</v>
      </c>
      <c r="P317" s="88" t="e">
        <v>#N/A</v>
      </c>
      <c r="Q317" s="88" t="e">
        <v>#N/A</v>
      </c>
      <c r="R317" s="88" t="e">
        <v>#N/A</v>
      </c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 t="str">
        <f t="shared" si="72"/>
        <v/>
      </c>
      <c r="AR317" s="11" t="str">
        <f t="shared" si="73"/>
        <v/>
      </c>
      <c r="AS317" s="11" t="str">
        <f t="shared" si="74"/>
        <v/>
      </c>
      <c r="AT317" s="11" t="str">
        <f t="shared" si="75"/>
        <v/>
      </c>
      <c r="AU317" s="11" t="str">
        <f t="shared" si="76"/>
        <v/>
      </c>
      <c r="AV317" s="11" t="str">
        <f t="shared" si="77"/>
        <v/>
      </c>
      <c r="AW317" s="11" t="str">
        <f t="shared" si="78"/>
        <v/>
      </c>
      <c r="AX317" s="11" t="str">
        <f t="shared" si="79"/>
        <v/>
      </c>
      <c r="AY317" s="11" t="str">
        <f t="shared" si="80"/>
        <v/>
      </c>
      <c r="AZ317" s="11" t="str">
        <f t="shared" si="81"/>
        <v/>
      </c>
      <c r="BA317" s="11" t="str">
        <f t="shared" si="82"/>
        <v/>
      </c>
      <c r="BB317" s="11" t="str">
        <f t="shared" si="83"/>
        <v/>
      </c>
      <c r="BC317" s="11" t="str">
        <f t="shared" si="84"/>
        <v/>
      </c>
      <c r="BD317" s="11" t="str">
        <f t="shared" si="85"/>
        <v/>
      </c>
      <c r="BE317" s="11" t="str">
        <f t="shared" si="86"/>
        <v/>
      </c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11"/>
      <c r="IV317" s="11"/>
      <c r="IW317" s="11"/>
      <c r="IX317" s="11"/>
      <c r="IY317" s="11"/>
    </row>
    <row r="318" spans="1:259" s="86" customFormat="1" ht="12.75">
      <c r="A318" s="11" t="str">
        <f t="shared" si="71"/>
        <v/>
      </c>
      <c r="B318" s="11"/>
      <c r="C318" s="88" t="e">
        <v>#N/A</v>
      </c>
      <c r="D318" s="11" t="str">
        <v/>
      </c>
      <c r="E318" s="11" t="str">
        <v/>
      </c>
      <c r="F318" s="11" t="str">
        <v/>
      </c>
      <c r="G318" s="88" t="e">
        <v>#N/A</v>
      </c>
      <c r="H318" s="88" t="e">
        <v>#N/A</v>
      </c>
      <c r="I318" s="88" t="e">
        <v>#N/A</v>
      </c>
      <c r="J318" s="88" t="e">
        <v>#N/A</v>
      </c>
      <c r="K318" s="88" t="e">
        <v>#N/A</v>
      </c>
      <c r="L318" s="88" t="e">
        <v>#N/A</v>
      </c>
      <c r="M318" s="88" t="e">
        <v>#N/A</v>
      </c>
      <c r="N318" s="88" t="e">
        <v>#N/A</v>
      </c>
      <c r="O318" s="88" t="e">
        <v>#N/A</v>
      </c>
      <c r="P318" s="88" t="e">
        <v>#N/A</v>
      </c>
      <c r="Q318" s="88" t="e">
        <v>#N/A</v>
      </c>
      <c r="R318" s="88" t="e">
        <v>#N/A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 t="str">
        <f t="shared" si="72"/>
        <v/>
      </c>
      <c r="AR318" s="11" t="str">
        <f t="shared" si="73"/>
        <v/>
      </c>
      <c r="AS318" s="11" t="str">
        <f t="shared" si="74"/>
        <v/>
      </c>
      <c r="AT318" s="11" t="str">
        <f t="shared" si="75"/>
        <v/>
      </c>
      <c r="AU318" s="11" t="str">
        <f t="shared" si="76"/>
        <v/>
      </c>
      <c r="AV318" s="11" t="str">
        <f t="shared" si="77"/>
        <v/>
      </c>
      <c r="AW318" s="11" t="str">
        <f t="shared" si="78"/>
        <v/>
      </c>
      <c r="AX318" s="11" t="str">
        <f t="shared" si="79"/>
        <v/>
      </c>
      <c r="AY318" s="11" t="str">
        <f t="shared" si="80"/>
        <v/>
      </c>
      <c r="AZ318" s="11" t="str">
        <f t="shared" si="81"/>
        <v/>
      </c>
      <c r="BA318" s="11" t="str">
        <f t="shared" si="82"/>
        <v/>
      </c>
      <c r="BB318" s="11" t="str">
        <f t="shared" si="83"/>
        <v/>
      </c>
      <c r="BC318" s="11" t="str">
        <f t="shared" si="84"/>
        <v/>
      </c>
      <c r="BD318" s="11" t="str">
        <f t="shared" si="85"/>
        <v/>
      </c>
      <c r="BE318" s="11" t="str">
        <f t="shared" si="86"/>
        <v/>
      </c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  <c r="IO318" s="11"/>
      <c r="IP318" s="11"/>
      <c r="IQ318" s="11"/>
      <c r="IR318" s="11"/>
      <c r="IS318" s="11"/>
      <c r="IT318" s="11"/>
      <c r="IU318" s="11"/>
      <c r="IV318" s="11"/>
      <c r="IW318" s="11"/>
      <c r="IX318" s="11"/>
      <c r="IY318" s="11"/>
    </row>
    <row r="319" spans="1:259" s="86" customFormat="1" ht="12.75">
      <c r="A319" s="11" t="str">
        <f t="shared" si="71"/>
        <v/>
      </c>
      <c r="B319" s="11"/>
      <c r="C319" s="88" t="e">
        <v>#N/A</v>
      </c>
      <c r="D319" s="11" t="str">
        <v/>
      </c>
      <c r="E319" s="11" t="str">
        <v/>
      </c>
      <c r="F319" s="11" t="str">
        <v/>
      </c>
      <c r="G319" s="88" t="e">
        <v>#N/A</v>
      </c>
      <c r="H319" s="88" t="e">
        <v>#N/A</v>
      </c>
      <c r="I319" s="88" t="e">
        <v>#N/A</v>
      </c>
      <c r="J319" s="88" t="e">
        <v>#N/A</v>
      </c>
      <c r="K319" s="88" t="e">
        <v>#N/A</v>
      </c>
      <c r="L319" s="88" t="e">
        <v>#N/A</v>
      </c>
      <c r="M319" s="88" t="e">
        <v>#N/A</v>
      </c>
      <c r="N319" s="88" t="e">
        <v>#N/A</v>
      </c>
      <c r="O319" s="88" t="e">
        <v>#N/A</v>
      </c>
      <c r="P319" s="88" t="e">
        <v>#N/A</v>
      </c>
      <c r="Q319" s="88" t="e">
        <v>#N/A</v>
      </c>
      <c r="R319" s="88" t="e">
        <v>#N/A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 t="str">
        <f t="shared" si="72"/>
        <v/>
      </c>
      <c r="AR319" s="11" t="str">
        <f t="shared" si="73"/>
        <v/>
      </c>
      <c r="AS319" s="11" t="str">
        <f t="shared" si="74"/>
        <v/>
      </c>
      <c r="AT319" s="11" t="str">
        <f t="shared" si="75"/>
        <v/>
      </c>
      <c r="AU319" s="11" t="str">
        <f t="shared" si="76"/>
        <v/>
      </c>
      <c r="AV319" s="11" t="str">
        <f t="shared" si="77"/>
        <v/>
      </c>
      <c r="AW319" s="11" t="str">
        <f t="shared" si="78"/>
        <v/>
      </c>
      <c r="AX319" s="11" t="str">
        <f t="shared" si="79"/>
        <v/>
      </c>
      <c r="AY319" s="11" t="str">
        <f t="shared" si="80"/>
        <v/>
      </c>
      <c r="AZ319" s="11" t="str">
        <f t="shared" si="81"/>
        <v/>
      </c>
      <c r="BA319" s="11" t="str">
        <f t="shared" si="82"/>
        <v/>
      </c>
      <c r="BB319" s="11" t="str">
        <f t="shared" si="83"/>
        <v/>
      </c>
      <c r="BC319" s="11" t="str">
        <f t="shared" si="84"/>
        <v/>
      </c>
      <c r="BD319" s="11" t="str">
        <f t="shared" si="85"/>
        <v/>
      </c>
      <c r="BE319" s="11" t="str">
        <f t="shared" si="86"/>
        <v/>
      </c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  <c r="IO319" s="11"/>
      <c r="IP319" s="11"/>
      <c r="IQ319" s="11"/>
      <c r="IR319" s="11"/>
      <c r="IS319" s="11"/>
      <c r="IT319" s="11"/>
      <c r="IU319" s="11"/>
      <c r="IV319" s="11"/>
      <c r="IW319" s="11"/>
      <c r="IX319" s="11"/>
      <c r="IY319" s="11"/>
    </row>
    <row r="320" spans="1:259" s="86" customFormat="1" ht="12.75">
      <c r="A320" s="11" t="str">
        <f t="shared" si="71"/>
        <v/>
      </c>
      <c r="B320" s="11"/>
      <c r="C320" s="88" t="e">
        <v>#N/A</v>
      </c>
      <c r="D320" s="11" t="str">
        <v/>
      </c>
      <c r="E320" s="11" t="str">
        <v/>
      </c>
      <c r="F320" s="11" t="str">
        <v/>
      </c>
      <c r="G320" s="88" t="e">
        <v>#N/A</v>
      </c>
      <c r="H320" s="88" t="e">
        <v>#N/A</v>
      </c>
      <c r="I320" s="88" t="e">
        <v>#N/A</v>
      </c>
      <c r="J320" s="88" t="e">
        <v>#N/A</v>
      </c>
      <c r="K320" s="88" t="e">
        <v>#N/A</v>
      </c>
      <c r="L320" s="88" t="e">
        <v>#N/A</v>
      </c>
      <c r="M320" s="88" t="e">
        <v>#N/A</v>
      </c>
      <c r="N320" s="88" t="e">
        <v>#N/A</v>
      </c>
      <c r="O320" s="88" t="e">
        <v>#N/A</v>
      </c>
      <c r="P320" s="88" t="e">
        <v>#N/A</v>
      </c>
      <c r="Q320" s="88" t="e">
        <v>#N/A</v>
      </c>
      <c r="R320" s="88" t="e">
        <v>#N/A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 t="str">
        <f t="shared" si="72"/>
        <v/>
      </c>
      <c r="AR320" s="11" t="str">
        <f t="shared" si="73"/>
        <v/>
      </c>
      <c r="AS320" s="11" t="str">
        <f t="shared" si="74"/>
        <v/>
      </c>
      <c r="AT320" s="11" t="str">
        <f t="shared" si="75"/>
        <v/>
      </c>
      <c r="AU320" s="11" t="str">
        <f t="shared" si="76"/>
        <v/>
      </c>
      <c r="AV320" s="11" t="str">
        <f t="shared" si="77"/>
        <v/>
      </c>
      <c r="AW320" s="11" t="str">
        <f t="shared" si="78"/>
        <v/>
      </c>
      <c r="AX320" s="11" t="str">
        <f t="shared" si="79"/>
        <v/>
      </c>
      <c r="AY320" s="11" t="str">
        <f t="shared" si="80"/>
        <v/>
      </c>
      <c r="AZ320" s="11" t="str">
        <f t="shared" si="81"/>
        <v/>
      </c>
      <c r="BA320" s="11" t="str">
        <f t="shared" si="82"/>
        <v/>
      </c>
      <c r="BB320" s="11" t="str">
        <f t="shared" si="83"/>
        <v/>
      </c>
      <c r="BC320" s="11" t="str">
        <f t="shared" si="84"/>
        <v/>
      </c>
      <c r="BD320" s="11" t="str">
        <f t="shared" si="85"/>
        <v/>
      </c>
      <c r="BE320" s="11" t="str">
        <f t="shared" si="86"/>
        <v/>
      </c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  <c r="IO320" s="11"/>
      <c r="IP320" s="11"/>
      <c r="IQ320" s="11"/>
      <c r="IR320" s="11"/>
      <c r="IS320" s="11"/>
      <c r="IT320" s="11"/>
      <c r="IU320" s="11"/>
      <c r="IV320" s="11"/>
      <c r="IW320" s="11"/>
      <c r="IX320" s="11"/>
      <c r="IY320" s="11"/>
    </row>
    <row r="321" spans="1:259" s="86" customFormat="1" ht="12.75">
      <c r="A321" s="11" t="str">
        <f t="shared" si="71"/>
        <v/>
      </c>
      <c r="B321" s="11"/>
      <c r="C321" s="88" t="e">
        <v>#N/A</v>
      </c>
      <c r="D321" s="11" t="str">
        <v/>
      </c>
      <c r="E321" s="11" t="str">
        <v/>
      </c>
      <c r="F321" s="11" t="str">
        <v/>
      </c>
      <c r="G321" s="88" t="e">
        <v>#N/A</v>
      </c>
      <c r="H321" s="88" t="e">
        <v>#N/A</v>
      </c>
      <c r="I321" s="88" t="e">
        <v>#N/A</v>
      </c>
      <c r="J321" s="88" t="e">
        <v>#N/A</v>
      </c>
      <c r="K321" s="88" t="e">
        <v>#N/A</v>
      </c>
      <c r="L321" s="88" t="e">
        <v>#N/A</v>
      </c>
      <c r="M321" s="88" t="e">
        <v>#N/A</v>
      </c>
      <c r="N321" s="88" t="e">
        <v>#N/A</v>
      </c>
      <c r="O321" s="88" t="e">
        <v>#N/A</v>
      </c>
      <c r="P321" s="88" t="e">
        <v>#N/A</v>
      </c>
      <c r="Q321" s="88" t="e">
        <v>#N/A</v>
      </c>
      <c r="R321" s="88" t="e">
        <v>#N/A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 t="str">
        <f t="shared" si="72"/>
        <v/>
      </c>
      <c r="AR321" s="11" t="str">
        <f t="shared" si="73"/>
        <v/>
      </c>
      <c r="AS321" s="11" t="str">
        <f t="shared" si="74"/>
        <v/>
      </c>
      <c r="AT321" s="11" t="str">
        <f t="shared" si="75"/>
        <v/>
      </c>
      <c r="AU321" s="11" t="str">
        <f t="shared" si="76"/>
        <v/>
      </c>
      <c r="AV321" s="11" t="str">
        <f t="shared" si="77"/>
        <v/>
      </c>
      <c r="AW321" s="11" t="str">
        <f t="shared" si="78"/>
        <v/>
      </c>
      <c r="AX321" s="11" t="str">
        <f t="shared" si="79"/>
        <v/>
      </c>
      <c r="AY321" s="11" t="str">
        <f t="shared" si="80"/>
        <v/>
      </c>
      <c r="AZ321" s="11" t="str">
        <f t="shared" si="81"/>
        <v/>
      </c>
      <c r="BA321" s="11" t="str">
        <f t="shared" si="82"/>
        <v/>
      </c>
      <c r="BB321" s="11" t="str">
        <f t="shared" si="83"/>
        <v/>
      </c>
      <c r="BC321" s="11" t="str">
        <f t="shared" si="84"/>
        <v/>
      </c>
      <c r="BD321" s="11" t="str">
        <f t="shared" si="85"/>
        <v/>
      </c>
      <c r="BE321" s="11" t="str">
        <f t="shared" si="86"/>
        <v/>
      </c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  <c r="IO321" s="11"/>
      <c r="IP321" s="11"/>
      <c r="IQ321" s="11"/>
      <c r="IR321" s="11"/>
      <c r="IS321" s="11"/>
      <c r="IT321" s="11"/>
      <c r="IU321" s="11"/>
      <c r="IV321" s="11"/>
      <c r="IW321" s="11"/>
      <c r="IX321" s="11"/>
      <c r="IY321" s="11"/>
    </row>
    <row r="322" spans="1:259" s="86" customFormat="1" ht="12.75">
      <c r="A322" s="11" t="str">
        <f t="shared" si="71"/>
        <v/>
      </c>
      <c r="B322" s="11"/>
      <c r="C322" s="88" t="e">
        <v>#N/A</v>
      </c>
      <c r="D322" s="11" t="str">
        <v/>
      </c>
      <c r="E322" s="11" t="str">
        <v/>
      </c>
      <c r="F322" s="11" t="str">
        <v/>
      </c>
      <c r="G322" s="88" t="e">
        <v>#N/A</v>
      </c>
      <c r="H322" s="88" t="e">
        <v>#N/A</v>
      </c>
      <c r="I322" s="88" t="e">
        <v>#N/A</v>
      </c>
      <c r="J322" s="88" t="e">
        <v>#N/A</v>
      </c>
      <c r="K322" s="88" t="e">
        <v>#N/A</v>
      </c>
      <c r="L322" s="88" t="e">
        <v>#N/A</v>
      </c>
      <c r="M322" s="88" t="e">
        <v>#N/A</v>
      </c>
      <c r="N322" s="88" t="e">
        <v>#N/A</v>
      </c>
      <c r="O322" s="88" t="e">
        <v>#N/A</v>
      </c>
      <c r="P322" s="88" t="e">
        <v>#N/A</v>
      </c>
      <c r="Q322" s="88" t="e">
        <v>#N/A</v>
      </c>
      <c r="R322" s="88" t="e">
        <v>#N/A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 t="str">
        <f t="shared" si="72"/>
        <v/>
      </c>
      <c r="AR322" s="11" t="str">
        <f t="shared" si="73"/>
        <v/>
      </c>
      <c r="AS322" s="11" t="str">
        <f t="shared" si="74"/>
        <v/>
      </c>
      <c r="AT322" s="11" t="str">
        <f t="shared" si="75"/>
        <v/>
      </c>
      <c r="AU322" s="11" t="str">
        <f t="shared" si="76"/>
        <v/>
      </c>
      <c r="AV322" s="11" t="str">
        <f t="shared" si="77"/>
        <v/>
      </c>
      <c r="AW322" s="11" t="str">
        <f t="shared" si="78"/>
        <v/>
      </c>
      <c r="AX322" s="11" t="str">
        <f t="shared" si="79"/>
        <v/>
      </c>
      <c r="AY322" s="11" t="str">
        <f t="shared" si="80"/>
        <v/>
      </c>
      <c r="AZ322" s="11" t="str">
        <f t="shared" si="81"/>
        <v/>
      </c>
      <c r="BA322" s="11" t="str">
        <f t="shared" si="82"/>
        <v/>
      </c>
      <c r="BB322" s="11" t="str">
        <f t="shared" si="83"/>
        <v/>
      </c>
      <c r="BC322" s="11" t="str">
        <f t="shared" si="84"/>
        <v/>
      </c>
      <c r="BD322" s="11" t="str">
        <f t="shared" si="85"/>
        <v/>
      </c>
      <c r="BE322" s="11" t="str">
        <f t="shared" si="86"/>
        <v/>
      </c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  <c r="HW322" s="11"/>
      <c r="HX322" s="11"/>
      <c r="HY322" s="11"/>
      <c r="HZ322" s="11"/>
      <c r="IA322" s="11"/>
      <c r="IB322" s="11"/>
      <c r="IC322" s="11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  <c r="IO322" s="11"/>
      <c r="IP322" s="11"/>
      <c r="IQ322" s="11"/>
      <c r="IR322" s="11"/>
      <c r="IS322" s="11"/>
      <c r="IT322" s="11"/>
      <c r="IU322" s="11"/>
      <c r="IV322" s="11"/>
      <c r="IW322" s="11"/>
      <c r="IX322" s="11"/>
      <c r="IY322" s="11"/>
    </row>
    <row r="323" spans="1:259" s="86" customFormat="1" ht="12.75">
      <c r="A323" s="11" t="str">
        <f t="shared" si="71"/>
        <v/>
      </c>
      <c r="B323" s="11"/>
      <c r="C323" s="88" t="e">
        <v>#N/A</v>
      </c>
      <c r="D323" s="11" t="str">
        <v/>
      </c>
      <c r="E323" s="11" t="str">
        <v/>
      </c>
      <c r="F323" s="11" t="str">
        <v/>
      </c>
      <c r="G323" s="88" t="e">
        <v>#N/A</v>
      </c>
      <c r="H323" s="88" t="e">
        <v>#N/A</v>
      </c>
      <c r="I323" s="88" t="e">
        <v>#N/A</v>
      </c>
      <c r="J323" s="88" t="e">
        <v>#N/A</v>
      </c>
      <c r="K323" s="88" t="e">
        <v>#N/A</v>
      </c>
      <c r="L323" s="88" t="e">
        <v>#N/A</v>
      </c>
      <c r="M323" s="88" t="e">
        <v>#N/A</v>
      </c>
      <c r="N323" s="88" t="e">
        <v>#N/A</v>
      </c>
      <c r="O323" s="88" t="e">
        <v>#N/A</v>
      </c>
      <c r="P323" s="88" t="e">
        <v>#N/A</v>
      </c>
      <c r="Q323" s="88" t="e">
        <v>#N/A</v>
      </c>
      <c r="R323" s="88" t="e">
        <v>#N/A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 t="str">
        <f t="shared" si="72"/>
        <v/>
      </c>
      <c r="AR323" s="11" t="str">
        <f t="shared" si="73"/>
        <v/>
      </c>
      <c r="AS323" s="11" t="str">
        <f t="shared" si="74"/>
        <v/>
      </c>
      <c r="AT323" s="11" t="str">
        <f t="shared" si="75"/>
        <v/>
      </c>
      <c r="AU323" s="11" t="str">
        <f t="shared" si="76"/>
        <v/>
      </c>
      <c r="AV323" s="11" t="str">
        <f t="shared" si="77"/>
        <v/>
      </c>
      <c r="AW323" s="11" t="str">
        <f t="shared" si="78"/>
        <v/>
      </c>
      <c r="AX323" s="11" t="str">
        <f t="shared" si="79"/>
        <v/>
      </c>
      <c r="AY323" s="11" t="str">
        <f t="shared" si="80"/>
        <v/>
      </c>
      <c r="AZ323" s="11" t="str">
        <f t="shared" si="81"/>
        <v/>
      </c>
      <c r="BA323" s="11" t="str">
        <f t="shared" si="82"/>
        <v/>
      </c>
      <c r="BB323" s="11" t="str">
        <f t="shared" si="83"/>
        <v/>
      </c>
      <c r="BC323" s="11" t="str">
        <f t="shared" si="84"/>
        <v/>
      </c>
      <c r="BD323" s="11" t="str">
        <f t="shared" si="85"/>
        <v/>
      </c>
      <c r="BE323" s="11" t="str">
        <f t="shared" si="86"/>
        <v/>
      </c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  <c r="IW323" s="11"/>
      <c r="IX323" s="11"/>
      <c r="IY323" s="11"/>
    </row>
    <row r="324" spans="1:259" s="86" customFormat="1" ht="12.75">
      <c r="A324" s="11">
        <f t="shared" si="71"/>
        <v>28</v>
      </c>
      <c r="B324" s="11"/>
      <c r="C324" s="88" t="e">
        <v>#N/A</v>
      </c>
      <c r="D324" s="11" t="str">
        <v/>
      </c>
      <c r="E324" s="11" t="str">
        <v/>
      </c>
      <c r="F324" s="11" t="str">
        <v/>
      </c>
      <c r="G324" s="88" t="e">
        <v>#N/A</v>
      </c>
      <c r="H324" s="88" t="e">
        <v>#N/A</v>
      </c>
      <c r="I324" s="88" t="e">
        <v>#N/A</v>
      </c>
      <c r="J324" s="88" t="e">
        <v>#N/A</v>
      </c>
      <c r="K324" s="88" t="e">
        <v>#N/A</v>
      </c>
      <c r="L324" s="88" t="e">
        <v>#N/A</v>
      </c>
      <c r="M324" s="88" t="e">
        <v>#N/A</v>
      </c>
      <c r="N324" s="88" t="e">
        <v>#N/A</v>
      </c>
      <c r="O324" s="88" t="e">
        <v>#N/A</v>
      </c>
      <c r="P324" s="88" t="e">
        <v>#N/A</v>
      </c>
      <c r="Q324" s="88" t="e">
        <v>#N/A</v>
      </c>
      <c r="R324" s="88" t="e">
        <v>#N/A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 t="str">
        <f t="shared" si="72"/>
        <v/>
      </c>
      <c r="AR324" s="11" t="str">
        <f t="shared" si="73"/>
        <v/>
      </c>
      <c r="AS324" s="11" t="str">
        <f t="shared" si="74"/>
        <v/>
      </c>
      <c r="AT324" s="11" t="str">
        <f t="shared" si="75"/>
        <v/>
      </c>
      <c r="AU324" s="11" t="str">
        <f t="shared" si="76"/>
        <v/>
      </c>
      <c r="AV324" s="11" t="str">
        <f t="shared" si="77"/>
        <v/>
      </c>
      <c r="AW324" s="11" t="str">
        <f t="shared" si="78"/>
        <v/>
      </c>
      <c r="AX324" s="11" t="str">
        <f t="shared" si="79"/>
        <v/>
      </c>
      <c r="AY324" s="11" t="str">
        <f t="shared" si="80"/>
        <v/>
      </c>
      <c r="AZ324" s="11" t="str">
        <f t="shared" si="81"/>
        <v/>
      </c>
      <c r="BA324" s="11" t="str">
        <f t="shared" si="82"/>
        <v/>
      </c>
      <c r="BB324" s="11" t="str">
        <f t="shared" si="83"/>
        <v/>
      </c>
      <c r="BC324" s="11" t="str">
        <f t="shared" si="84"/>
        <v/>
      </c>
      <c r="BD324" s="11" t="str">
        <f t="shared" si="85"/>
        <v/>
      </c>
      <c r="BE324" s="11" t="str">
        <f t="shared" si="86"/>
        <v/>
      </c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</row>
    <row r="325" spans="1:259" s="86" customFormat="1" ht="12.75">
      <c r="A325" s="11" t="str">
        <f t="shared" si="71"/>
        <v/>
      </c>
      <c r="B325" s="11"/>
      <c r="C325" s="88" t="e">
        <v>#N/A</v>
      </c>
      <c r="D325" s="11" t="str">
        <v/>
      </c>
      <c r="E325" s="11" t="str">
        <v/>
      </c>
      <c r="F325" s="11" t="str">
        <v/>
      </c>
      <c r="G325" s="88" t="e">
        <v>#N/A</v>
      </c>
      <c r="H325" s="88" t="e">
        <v>#N/A</v>
      </c>
      <c r="I325" s="88" t="e">
        <v>#N/A</v>
      </c>
      <c r="J325" s="88" t="e">
        <v>#N/A</v>
      </c>
      <c r="K325" s="88" t="e">
        <v>#N/A</v>
      </c>
      <c r="L325" s="88" t="e">
        <v>#N/A</v>
      </c>
      <c r="M325" s="88" t="e">
        <v>#N/A</v>
      </c>
      <c r="N325" s="88" t="e">
        <v>#N/A</v>
      </c>
      <c r="O325" s="88" t="e">
        <v>#N/A</v>
      </c>
      <c r="P325" s="88" t="e">
        <v>#N/A</v>
      </c>
      <c r="Q325" s="88" t="e">
        <v>#N/A</v>
      </c>
      <c r="R325" s="88" t="e">
        <v>#N/A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 t="str">
        <f t="shared" si="72"/>
        <v/>
      </c>
      <c r="AR325" s="11" t="str">
        <f t="shared" si="73"/>
        <v/>
      </c>
      <c r="AS325" s="11" t="str">
        <f t="shared" si="74"/>
        <v/>
      </c>
      <c r="AT325" s="11" t="str">
        <f t="shared" si="75"/>
        <v/>
      </c>
      <c r="AU325" s="11" t="str">
        <f t="shared" si="76"/>
        <v/>
      </c>
      <c r="AV325" s="11" t="str">
        <f t="shared" si="77"/>
        <v/>
      </c>
      <c r="AW325" s="11" t="str">
        <f t="shared" si="78"/>
        <v/>
      </c>
      <c r="AX325" s="11" t="str">
        <f t="shared" si="79"/>
        <v/>
      </c>
      <c r="AY325" s="11" t="str">
        <f t="shared" si="80"/>
        <v/>
      </c>
      <c r="AZ325" s="11" t="str">
        <f t="shared" si="81"/>
        <v/>
      </c>
      <c r="BA325" s="11" t="str">
        <f t="shared" si="82"/>
        <v/>
      </c>
      <c r="BB325" s="11" t="str">
        <f t="shared" si="83"/>
        <v/>
      </c>
      <c r="BC325" s="11" t="str">
        <f t="shared" si="84"/>
        <v/>
      </c>
      <c r="BD325" s="11" t="str">
        <f t="shared" si="85"/>
        <v/>
      </c>
      <c r="BE325" s="11" t="str">
        <f t="shared" si="86"/>
        <v/>
      </c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  <c r="IO325" s="11"/>
      <c r="IP325" s="11"/>
      <c r="IQ325" s="11"/>
      <c r="IR325" s="11"/>
      <c r="IS325" s="11"/>
      <c r="IT325" s="11"/>
      <c r="IU325" s="11"/>
      <c r="IV325" s="11"/>
      <c r="IW325" s="11"/>
      <c r="IX325" s="11"/>
      <c r="IY325" s="11"/>
    </row>
    <row r="326" spans="1:259" s="86" customFormat="1" ht="12.75">
      <c r="A326" s="11" t="str">
        <f t="shared" si="71"/>
        <v/>
      </c>
      <c r="B326" s="11"/>
      <c r="C326" s="88" t="e">
        <v>#N/A</v>
      </c>
      <c r="D326" s="11" t="str">
        <v/>
      </c>
      <c r="E326" s="11" t="str">
        <v/>
      </c>
      <c r="F326" s="11" t="str">
        <v/>
      </c>
      <c r="G326" s="88" t="e">
        <v>#N/A</v>
      </c>
      <c r="H326" s="88" t="e">
        <v>#N/A</v>
      </c>
      <c r="I326" s="88" t="e">
        <v>#N/A</v>
      </c>
      <c r="J326" s="88" t="e">
        <v>#N/A</v>
      </c>
      <c r="K326" s="88" t="e">
        <v>#N/A</v>
      </c>
      <c r="L326" s="88" t="e">
        <v>#N/A</v>
      </c>
      <c r="M326" s="88" t="e">
        <v>#N/A</v>
      </c>
      <c r="N326" s="88" t="e">
        <v>#N/A</v>
      </c>
      <c r="O326" s="88" t="e">
        <v>#N/A</v>
      </c>
      <c r="P326" s="88" t="e">
        <v>#N/A</v>
      </c>
      <c r="Q326" s="88" t="e">
        <v>#N/A</v>
      </c>
      <c r="R326" s="88" t="e">
        <v>#N/A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 t="str">
        <f t="shared" si="72"/>
        <v/>
      </c>
      <c r="AR326" s="11" t="str">
        <f t="shared" si="73"/>
        <v/>
      </c>
      <c r="AS326" s="11" t="str">
        <f t="shared" si="74"/>
        <v/>
      </c>
      <c r="AT326" s="11" t="str">
        <f t="shared" si="75"/>
        <v/>
      </c>
      <c r="AU326" s="11" t="str">
        <f t="shared" si="76"/>
        <v/>
      </c>
      <c r="AV326" s="11" t="str">
        <f t="shared" si="77"/>
        <v/>
      </c>
      <c r="AW326" s="11" t="str">
        <f t="shared" si="78"/>
        <v/>
      </c>
      <c r="AX326" s="11" t="str">
        <f t="shared" si="79"/>
        <v/>
      </c>
      <c r="AY326" s="11" t="str">
        <f t="shared" si="80"/>
        <v/>
      </c>
      <c r="AZ326" s="11" t="str">
        <f t="shared" si="81"/>
        <v/>
      </c>
      <c r="BA326" s="11" t="str">
        <f t="shared" si="82"/>
        <v/>
      </c>
      <c r="BB326" s="11" t="str">
        <f t="shared" si="83"/>
        <v/>
      </c>
      <c r="BC326" s="11" t="str">
        <f t="shared" si="84"/>
        <v/>
      </c>
      <c r="BD326" s="11" t="str">
        <f t="shared" si="85"/>
        <v/>
      </c>
      <c r="BE326" s="11" t="str">
        <f t="shared" si="86"/>
        <v/>
      </c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11"/>
      <c r="IV326" s="11"/>
      <c r="IW326" s="11"/>
      <c r="IX326" s="11"/>
      <c r="IY326" s="11"/>
    </row>
    <row r="327" spans="1:259" s="86" customFormat="1" ht="12.75">
      <c r="A327" s="11" t="str">
        <f t="shared" si="71"/>
        <v/>
      </c>
      <c r="B327" s="11"/>
      <c r="C327" s="88" t="e">
        <v>#N/A</v>
      </c>
      <c r="D327" s="11" t="str">
        <v/>
      </c>
      <c r="E327" s="11" t="str">
        <v/>
      </c>
      <c r="F327" s="11" t="str">
        <v/>
      </c>
      <c r="G327" s="88" t="e">
        <v>#N/A</v>
      </c>
      <c r="H327" s="88" t="e">
        <v>#N/A</v>
      </c>
      <c r="I327" s="88" t="e">
        <v>#N/A</v>
      </c>
      <c r="J327" s="88" t="e">
        <v>#N/A</v>
      </c>
      <c r="K327" s="88" t="e">
        <v>#N/A</v>
      </c>
      <c r="L327" s="88" t="e">
        <v>#N/A</v>
      </c>
      <c r="M327" s="88" t="e">
        <v>#N/A</v>
      </c>
      <c r="N327" s="88" t="e">
        <v>#N/A</v>
      </c>
      <c r="O327" s="88" t="e">
        <v>#N/A</v>
      </c>
      <c r="P327" s="88" t="e">
        <v>#N/A</v>
      </c>
      <c r="Q327" s="88" t="e">
        <v>#N/A</v>
      </c>
      <c r="R327" s="88" t="e">
        <v>#N/A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 t="str">
        <f t="shared" si="72"/>
        <v/>
      </c>
      <c r="AR327" s="11" t="str">
        <f t="shared" si="73"/>
        <v/>
      </c>
      <c r="AS327" s="11" t="str">
        <f t="shared" si="74"/>
        <v/>
      </c>
      <c r="AT327" s="11" t="str">
        <f t="shared" si="75"/>
        <v/>
      </c>
      <c r="AU327" s="11" t="str">
        <f t="shared" si="76"/>
        <v/>
      </c>
      <c r="AV327" s="11" t="str">
        <f t="shared" si="77"/>
        <v/>
      </c>
      <c r="AW327" s="11" t="str">
        <f t="shared" si="78"/>
        <v/>
      </c>
      <c r="AX327" s="11" t="str">
        <f t="shared" si="79"/>
        <v/>
      </c>
      <c r="AY327" s="11" t="str">
        <f t="shared" si="80"/>
        <v/>
      </c>
      <c r="AZ327" s="11" t="str">
        <f t="shared" si="81"/>
        <v/>
      </c>
      <c r="BA327" s="11" t="str">
        <f t="shared" si="82"/>
        <v/>
      </c>
      <c r="BB327" s="11" t="str">
        <f t="shared" si="83"/>
        <v/>
      </c>
      <c r="BC327" s="11" t="str">
        <f t="shared" si="84"/>
        <v/>
      </c>
      <c r="BD327" s="11" t="str">
        <f t="shared" si="85"/>
        <v/>
      </c>
      <c r="BE327" s="11" t="str">
        <f t="shared" si="86"/>
        <v/>
      </c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  <c r="IO327" s="11"/>
      <c r="IP327" s="11"/>
      <c r="IQ327" s="11"/>
      <c r="IR327" s="11"/>
      <c r="IS327" s="11"/>
      <c r="IT327" s="11"/>
      <c r="IU327" s="11"/>
      <c r="IV327" s="11"/>
      <c r="IW327" s="11"/>
      <c r="IX327" s="11"/>
      <c r="IY327" s="11"/>
    </row>
    <row r="328" spans="1:259" s="86" customFormat="1" ht="12.75">
      <c r="A328" s="11" t="str">
        <f t="shared" si="71"/>
        <v/>
      </c>
      <c r="B328" s="11"/>
      <c r="C328" s="88" t="e">
        <v>#N/A</v>
      </c>
      <c r="D328" s="11" t="str">
        <v/>
      </c>
      <c r="E328" s="11" t="str">
        <v/>
      </c>
      <c r="F328" s="11" t="str">
        <v/>
      </c>
      <c r="G328" s="88" t="e">
        <v>#N/A</v>
      </c>
      <c r="H328" s="88" t="e">
        <v>#N/A</v>
      </c>
      <c r="I328" s="88" t="e">
        <v>#N/A</v>
      </c>
      <c r="J328" s="88" t="e">
        <v>#N/A</v>
      </c>
      <c r="K328" s="88" t="e">
        <v>#N/A</v>
      </c>
      <c r="L328" s="88" t="e">
        <v>#N/A</v>
      </c>
      <c r="M328" s="88" t="e">
        <v>#N/A</v>
      </c>
      <c r="N328" s="88" t="e">
        <v>#N/A</v>
      </c>
      <c r="O328" s="88" t="e">
        <v>#N/A</v>
      </c>
      <c r="P328" s="88" t="e">
        <v>#N/A</v>
      </c>
      <c r="Q328" s="88" t="e">
        <v>#N/A</v>
      </c>
      <c r="R328" s="88" t="e">
        <v>#N/A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 t="str">
        <f t="shared" si="72"/>
        <v/>
      </c>
      <c r="AR328" s="11" t="str">
        <f t="shared" si="73"/>
        <v/>
      </c>
      <c r="AS328" s="11" t="str">
        <f t="shared" si="74"/>
        <v/>
      </c>
      <c r="AT328" s="11" t="str">
        <f t="shared" si="75"/>
        <v/>
      </c>
      <c r="AU328" s="11" t="str">
        <f t="shared" si="76"/>
        <v/>
      </c>
      <c r="AV328" s="11" t="str">
        <f t="shared" si="77"/>
        <v/>
      </c>
      <c r="AW328" s="11" t="str">
        <f t="shared" si="78"/>
        <v/>
      </c>
      <c r="AX328" s="11" t="str">
        <f t="shared" si="79"/>
        <v/>
      </c>
      <c r="AY328" s="11" t="str">
        <f t="shared" si="80"/>
        <v/>
      </c>
      <c r="AZ328" s="11" t="str">
        <f t="shared" si="81"/>
        <v/>
      </c>
      <c r="BA328" s="11" t="str">
        <f t="shared" si="82"/>
        <v/>
      </c>
      <c r="BB328" s="11" t="str">
        <f t="shared" si="83"/>
        <v/>
      </c>
      <c r="BC328" s="11" t="str">
        <f t="shared" si="84"/>
        <v/>
      </c>
      <c r="BD328" s="11" t="str">
        <f t="shared" si="85"/>
        <v/>
      </c>
      <c r="BE328" s="11" t="str">
        <f t="shared" si="86"/>
        <v/>
      </c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  <c r="HW328" s="11"/>
      <c r="HX328" s="11"/>
      <c r="HY328" s="11"/>
      <c r="HZ328" s="11"/>
      <c r="IA328" s="11"/>
      <c r="IB328" s="11"/>
      <c r="IC328" s="11"/>
      <c r="ID328" s="11"/>
      <c r="IE328" s="11"/>
      <c r="IF328" s="11"/>
      <c r="IG328" s="11"/>
      <c r="IH328" s="11"/>
      <c r="II328" s="11"/>
      <c r="IJ328" s="11"/>
      <c r="IK328" s="11"/>
      <c r="IL328" s="11"/>
      <c r="IM328" s="11"/>
      <c r="IN328" s="11"/>
      <c r="IO328" s="11"/>
      <c r="IP328" s="11"/>
      <c r="IQ328" s="11"/>
      <c r="IR328" s="11"/>
      <c r="IS328" s="11"/>
      <c r="IT328" s="11"/>
      <c r="IU328" s="11"/>
      <c r="IV328" s="11"/>
      <c r="IW328" s="11"/>
      <c r="IX328" s="11"/>
      <c r="IY328" s="11"/>
    </row>
    <row r="329" spans="1:259" s="86" customFormat="1" ht="12.75">
      <c r="A329" s="11" t="str">
        <f t="shared" si="71"/>
        <v/>
      </c>
      <c r="B329" s="11"/>
      <c r="C329" s="88" t="e">
        <v>#N/A</v>
      </c>
      <c r="D329" s="11" t="str">
        <v/>
      </c>
      <c r="E329" s="11" t="str">
        <v/>
      </c>
      <c r="F329" s="11" t="str">
        <v/>
      </c>
      <c r="G329" s="88" t="e">
        <v>#N/A</v>
      </c>
      <c r="H329" s="88" t="e">
        <v>#N/A</v>
      </c>
      <c r="I329" s="88" t="e">
        <v>#N/A</v>
      </c>
      <c r="J329" s="88" t="e">
        <v>#N/A</v>
      </c>
      <c r="K329" s="88" t="e">
        <v>#N/A</v>
      </c>
      <c r="L329" s="88" t="e">
        <v>#N/A</v>
      </c>
      <c r="M329" s="88" t="e">
        <v>#N/A</v>
      </c>
      <c r="N329" s="88" t="e">
        <v>#N/A</v>
      </c>
      <c r="O329" s="88" t="e">
        <v>#N/A</v>
      </c>
      <c r="P329" s="88" t="e">
        <v>#N/A</v>
      </c>
      <c r="Q329" s="88" t="e">
        <v>#N/A</v>
      </c>
      <c r="R329" s="88" t="e">
        <v>#N/A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 t="str">
        <f t="shared" si="72"/>
        <v/>
      </c>
      <c r="AR329" s="11" t="str">
        <f t="shared" si="73"/>
        <v/>
      </c>
      <c r="AS329" s="11" t="str">
        <f t="shared" si="74"/>
        <v/>
      </c>
      <c r="AT329" s="11" t="str">
        <f t="shared" si="75"/>
        <v/>
      </c>
      <c r="AU329" s="11" t="str">
        <f t="shared" si="76"/>
        <v/>
      </c>
      <c r="AV329" s="11" t="str">
        <f t="shared" si="77"/>
        <v/>
      </c>
      <c r="AW329" s="11" t="str">
        <f t="shared" si="78"/>
        <v/>
      </c>
      <c r="AX329" s="11" t="str">
        <f t="shared" si="79"/>
        <v/>
      </c>
      <c r="AY329" s="11" t="str">
        <f t="shared" si="80"/>
        <v/>
      </c>
      <c r="AZ329" s="11" t="str">
        <f t="shared" si="81"/>
        <v/>
      </c>
      <c r="BA329" s="11" t="str">
        <f t="shared" si="82"/>
        <v/>
      </c>
      <c r="BB329" s="11" t="str">
        <f t="shared" si="83"/>
        <v/>
      </c>
      <c r="BC329" s="11" t="str">
        <f t="shared" si="84"/>
        <v/>
      </c>
      <c r="BD329" s="11" t="str">
        <f t="shared" si="85"/>
        <v/>
      </c>
      <c r="BE329" s="11" t="str">
        <f t="shared" si="86"/>
        <v/>
      </c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11"/>
      <c r="IV329" s="11"/>
      <c r="IW329" s="11"/>
      <c r="IX329" s="11"/>
      <c r="IY329" s="11"/>
    </row>
    <row r="330" spans="1:259" s="86" customFormat="1" ht="12.75">
      <c r="A330" s="11" t="str">
        <f t="shared" si="71"/>
        <v/>
      </c>
      <c r="B330" s="11"/>
      <c r="C330" s="88" t="e">
        <v>#N/A</v>
      </c>
      <c r="D330" s="11" t="str">
        <v/>
      </c>
      <c r="E330" s="11" t="str">
        <v/>
      </c>
      <c r="F330" s="11" t="str">
        <v/>
      </c>
      <c r="G330" s="88" t="e">
        <v>#N/A</v>
      </c>
      <c r="H330" s="88" t="e">
        <v>#N/A</v>
      </c>
      <c r="I330" s="88" t="e">
        <v>#N/A</v>
      </c>
      <c r="J330" s="88" t="e">
        <v>#N/A</v>
      </c>
      <c r="K330" s="88" t="e">
        <v>#N/A</v>
      </c>
      <c r="L330" s="88" t="e">
        <v>#N/A</v>
      </c>
      <c r="M330" s="88" t="e">
        <v>#N/A</v>
      </c>
      <c r="N330" s="88" t="e">
        <v>#N/A</v>
      </c>
      <c r="O330" s="88" t="e">
        <v>#N/A</v>
      </c>
      <c r="P330" s="88" t="e">
        <v>#N/A</v>
      </c>
      <c r="Q330" s="88" t="e">
        <v>#N/A</v>
      </c>
      <c r="R330" s="88" t="e">
        <v>#N/A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 t="str">
        <f t="shared" si="72"/>
        <v/>
      </c>
      <c r="AR330" s="11" t="str">
        <f t="shared" si="73"/>
        <v/>
      </c>
      <c r="AS330" s="11" t="str">
        <f t="shared" si="74"/>
        <v/>
      </c>
      <c r="AT330" s="11" t="str">
        <f t="shared" si="75"/>
        <v/>
      </c>
      <c r="AU330" s="11" t="str">
        <f t="shared" si="76"/>
        <v/>
      </c>
      <c r="AV330" s="11" t="str">
        <f t="shared" si="77"/>
        <v/>
      </c>
      <c r="AW330" s="11" t="str">
        <f t="shared" si="78"/>
        <v/>
      </c>
      <c r="AX330" s="11" t="str">
        <f t="shared" si="79"/>
        <v/>
      </c>
      <c r="AY330" s="11" t="str">
        <f t="shared" si="80"/>
        <v/>
      </c>
      <c r="AZ330" s="11" t="str">
        <f t="shared" si="81"/>
        <v/>
      </c>
      <c r="BA330" s="11" t="str">
        <f t="shared" si="82"/>
        <v/>
      </c>
      <c r="BB330" s="11" t="str">
        <f t="shared" si="83"/>
        <v/>
      </c>
      <c r="BC330" s="11" t="str">
        <f t="shared" si="84"/>
        <v/>
      </c>
      <c r="BD330" s="11" t="str">
        <f t="shared" si="85"/>
        <v/>
      </c>
      <c r="BE330" s="11" t="str">
        <f t="shared" si="86"/>
        <v/>
      </c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11"/>
      <c r="HT330" s="11"/>
      <c r="HU330" s="11"/>
      <c r="HV330" s="11"/>
      <c r="HW330" s="11"/>
      <c r="HX330" s="11"/>
      <c r="HY330" s="11"/>
      <c r="HZ330" s="11"/>
      <c r="IA330" s="11"/>
      <c r="IB330" s="11"/>
      <c r="IC330" s="11"/>
      <c r="ID330" s="11"/>
      <c r="IE330" s="11"/>
      <c r="IF330" s="11"/>
      <c r="IG330" s="11"/>
      <c r="IH330" s="11"/>
      <c r="II330" s="11"/>
      <c r="IJ330" s="11"/>
      <c r="IK330" s="11"/>
      <c r="IL330" s="11"/>
      <c r="IM330" s="11"/>
      <c r="IN330" s="11"/>
      <c r="IO330" s="11"/>
      <c r="IP330" s="11"/>
      <c r="IQ330" s="11"/>
      <c r="IR330" s="11"/>
      <c r="IS330" s="11"/>
      <c r="IT330" s="11"/>
      <c r="IU330" s="11"/>
      <c r="IV330" s="11"/>
      <c r="IW330" s="11"/>
      <c r="IX330" s="11"/>
      <c r="IY330" s="11"/>
    </row>
    <row r="331" spans="1:259" s="86" customFormat="1" ht="12.75">
      <c r="A331" s="11" t="str">
        <f t="shared" si="71"/>
        <v/>
      </c>
      <c r="B331" s="11"/>
      <c r="C331" s="88" t="e">
        <v>#N/A</v>
      </c>
      <c r="D331" s="11" t="str">
        <v/>
      </c>
      <c r="E331" s="11" t="str">
        <v/>
      </c>
      <c r="F331" s="11" t="str">
        <v/>
      </c>
      <c r="G331" s="88" t="e">
        <v>#N/A</v>
      </c>
      <c r="H331" s="88" t="e">
        <v>#N/A</v>
      </c>
      <c r="I331" s="88" t="e">
        <v>#N/A</v>
      </c>
      <c r="J331" s="88" t="e">
        <v>#N/A</v>
      </c>
      <c r="K331" s="88" t="e">
        <v>#N/A</v>
      </c>
      <c r="L331" s="88" t="e">
        <v>#N/A</v>
      </c>
      <c r="M331" s="88" t="e">
        <v>#N/A</v>
      </c>
      <c r="N331" s="88" t="e">
        <v>#N/A</v>
      </c>
      <c r="O331" s="88" t="e">
        <v>#N/A</v>
      </c>
      <c r="P331" s="88" t="e">
        <v>#N/A</v>
      </c>
      <c r="Q331" s="88" t="e">
        <v>#N/A</v>
      </c>
      <c r="R331" s="88" t="e">
        <v>#N/A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 t="str">
        <f t="shared" si="72"/>
        <v/>
      </c>
      <c r="AR331" s="11" t="str">
        <f t="shared" si="73"/>
        <v/>
      </c>
      <c r="AS331" s="11" t="str">
        <f t="shared" si="74"/>
        <v/>
      </c>
      <c r="AT331" s="11" t="str">
        <f t="shared" si="75"/>
        <v/>
      </c>
      <c r="AU331" s="11" t="str">
        <f t="shared" si="76"/>
        <v/>
      </c>
      <c r="AV331" s="11" t="str">
        <f t="shared" si="77"/>
        <v/>
      </c>
      <c r="AW331" s="11" t="str">
        <f t="shared" si="78"/>
        <v/>
      </c>
      <c r="AX331" s="11" t="str">
        <f t="shared" si="79"/>
        <v/>
      </c>
      <c r="AY331" s="11" t="str">
        <f t="shared" si="80"/>
        <v/>
      </c>
      <c r="AZ331" s="11" t="str">
        <f t="shared" si="81"/>
        <v/>
      </c>
      <c r="BA331" s="11" t="str">
        <f t="shared" si="82"/>
        <v/>
      </c>
      <c r="BB331" s="11" t="str">
        <f t="shared" si="83"/>
        <v/>
      </c>
      <c r="BC331" s="11" t="str">
        <f t="shared" si="84"/>
        <v/>
      </c>
      <c r="BD331" s="11" t="str">
        <f t="shared" si="85"/>
        <v/>
      </c>
      <c r="BE331" s="11" t="str">
        <f t="shared" si="86"/>
        <v/>
      </c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  <c r="HW331" s="11"/>
      <c r="HX331" s="11"/>
      <c r="HY331" s="11"/>
      <c r="HZ331" s="11"/>
      <c r="IA331" s="11"/>
      <c r="IB331" s="11"/>
      <c r="IC331" s="11"/>
      <c r="ID331" s="11"/>
      <c r="IE331" s="11"/>
      <c r="IF331" s="11"/>
      <c r="IG331" s="11"/>
      <c r="IH331" s="11"/>
      <c r="II331" s="11"/>
      <c r="IJ331" s="11"/>
      <c r="IK331" s="11"/>
      <c r="IL331" s="11"/>
      <c r="IM331" s="11"/>
      <c r="IN331" s="11"/>
      <c r="IO331" s="11"/>
      <c r="IP331" s="11"/>
      <c r="IQ331" s="11"/>
      <c r="IR331" s="11"/>
      <c r="IS331" s="11"/>
      <c r="IT331" s="11"/>
      <c r="IU331" s="11"/>
      <c r="IV331" s="11"/>
      <c r="IW331" s="11"/>
      <c r="IX331" s="11"/>
      <c r="IY331" s="11"/>
    </row>
    <row r="332" spans="1:259" s="86" customFormat="1" ht="12.75">
      <c r="A332" s="11" t="str">
        <f t="shared" si="71"/>
        <v/>
      </c>
      <c r="B332" s="11"/>
      <c r="C332" s="88" t="e">
        <v>#N/A</v>
      </c>
      <c r="D332" s="11" t="str">
        <v/>
      </c>
      <c r="E332" s="11" t="str">
        <v/>
      </c>
      <c r="F332" s="11" t="str">
        <v/>
      </c>
      <c r="G332" s="88" t="e">
        <v>#N/A</v>
      </c>
      <c r="H332" s="88" t="e">
        <v>#N/A</v>
      </c>
      <c r="I332" s="88" t="e">
        <v>#N/A</v>
      </c>
      <c r="J332" s="88" t="e">
        <v>#N/A</v>
      </c>
      <c r="K332" s="88" t="e">
        <v>#N/A</v>
      </c>
      <c r="L332" s="88" t="e">
        <v>#N/A</v>
      </c>
      <c r="M332" s="88" t="e">
        <v>#N/A</v>
      </c>
      <c r="N332" s="88" t="e">
        <v>#N/A</v>
      </c>
      <c r="O332" s="88" t="e">
        <v>#N/A</v>
      </c>
      <c r="P332" s="88" t="e">
        <v>#N/A</v>
      </c>
      <c r="Q332" s="88" t="e">
        <v>#N/A</v>
      </c>
      <c r="R332" s="88" t="e">
        <v>#N/A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 t="str">
        <f t="shared" si="72"/>
        <v/>
      </c>
      <c r="AR332" s="11" t="str">
        <f t="shared" si="73"/>
        <v/>
      </c>
      <c r="AS332" s="11" t="str">
        <f t="shared" si="74"/>
        <v/>
      </c>
      <c r="AT332" s="11" t="str">
        <f t="shared" si="75"/>
        <v/>
      </c>
      <c r="AU332" s="11" t="str">
        <f t="shared" si="76"/>
        <v/>
      </c>
      <c r="AV332" s="11" t="str">
        <f t="shared" si="77"/>
        <v/>
      </c>
      <c r="AW332" s="11" t="str">
        <f t="shared" si="78"/>
        <v/>
      </c>
      <c r="AX332" s="11" t="str">
        <f t="shared" si="79"/>
        <v/>
      </c>
      <c r="AY332" s="11" t="str">
        <f t="shared" si="80"/>
        <v/>
      </c>
      <c r="AZ332" s="11" t="str">
        <f t="shared" si="81"/>
        <v/>
      </c>
      <c r="BA332" s="11" t="str">
        <f t="shared" si="82"/>
        <v/>
      </c>
      <c r="BB332" s="11" t="str">
        <f t="shared" si="83"/>
        <v/>
      </c>
      <c r="BC332" s="11" t="str">
        <f t="shared" si="84"/>
        <v/>
      </c>
      <c r="BD332" s="11" t="str">
        <f t="shared" si="85"/>
        <v/>
      </c>
      <c r="BE332" s="11" t="str">
        <f t="shared" si="86"/>
        <v/>
      </c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  <c r="IV332" s="11"/>
      <c r="IW332" s="11"/>
      <c r="IX332" s="11"/>
      <c r="IY332" s="11"/>
    </row>
    <row r="333" spans="1:259" s="86" customFormat="1" ht="12.75">
      <c r="A333" s="11" t="str">
        <f t="shared" si="71"/>
        <v/>
      </c>
      <c r="B333" s="11"/>
      <c r="C333" s="88" t="e">
        <v>#N/A</v>
      </c>
      <c r="D333" s="11" t="str">
        <v/>
      </c>
      <c r="E333" s="11" t="str">
        <v/>
      </c>
      <c r="F333" s="11" t="str">
        <v/>
      </c>
      <c r="G333" s="88" t="e">
        <v>#N/A</v>
      </c>
      <c r="H333" s="88" t="e">
        <v>#N/A</v>
      </c>
      <c r="I333" s="88" t="e">
        <v>#N/A</v>
      </c>
      <c r="J333" s="88" t="e">
        <v>#N/A</v>
      </c>
      <c r="K333" s="88" t="e">
        <v>#N/A</v>
      </c>
      <c r="L333" s="88" t="e">
        <v>#N/A</v>
      </c>
      <c r="M333" s="88" t="e">
        <v>#N/A</v>
      </c>
      <c r="N333" s="88" t="e">
        <v>#N/A</v>
      </c>
      <c r="O333" s="88" t="e">
        <v>#N/A</v>
      </c>
      <c r="P333" s="88" t="e">
        <v>#N/A</v>
      </c>
      <c r="Q333" s="88" t="e">
        <v>#N/A</v>
      </c>
      <c r="R333" s="88" t="e">
        <v>#N/A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 t="str">
        <f t="shared" si="72"/>
        <v/>
      </c>
      <c r="AR333" s="11" t="str">
        <f t="shared" si="73"/>
        <v/>
      </c>
      <c r="AS333" s="11" t="str">
        <f t="shared" si="74"/>
        <v/>
      </c>
      <c r="AT333" s="11" t="str">
        <f t="shared" si="75"/>
        <v/>
      </c>
      <c r="AU333" s="11" t="str">
        <f t="shared" si="76"/>
        <v/>
      </c>
      <c r="AV333" s="11" t="str">
        <f t="shared" si="77"/>
        <v/>
      </c>
      <c r="AW333" s="11" t="str">
        <f t="shared" si="78"/>
        <v/>
      </c>
      <c r="AX333" s="11" t="str">
        <f t="shared" si="79"/>
        <v/>
      </c>
      <c r="AY333" s="11" t="str">
        <f t="shared" si="80"/>
        <v/>
      </c>
      <c r="AZ333" s="11" t="str">
        <f t="shared" si="81"/>
        <v/>
      </c>
      <c r="BA333" s="11" t="str">
        <f t="shared" si="82"/>
        <v/>
      </c>
      <c r="BB333" s="11" t="str">
        <f t="shared" si="83"/>
        <v/>
      </c>
      <c r="BC333" s="11" t="str">
        <f t="shared" si="84"/>
        <v/>
      </c>
      <c r="BD333" s="11" t="str">
        <f t="shared" si="85"/>
        <v/>
      </c>
      <c r="BE333" s="11" t="str">
        <f t="shared" si="86"/>
        <v/>
      </c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  <c r="IO333" s="11"/>
      <c r="IP333" s="11"/>
      <c r="IQ333" s="11"/>
      <c r="IR333" s="11"/>
      <c r="IS333" s="11"/>
      <c r="IT333" s="11"/>
      <c r="IU333" s="11"/>
      <c r="IV333" s="11"/>
      <c r="IW333" s="11"/>
      <c r="IX333" s="11"/>
      <c r="IY333" s="11"/>
    </row>
    <row r="334" spans="1:259" s="86" customFormat="1" ht="12.75">
      <c r="A334" s="11" t="str">
        <f t="shared" si="71"/>
        <v/>
      </c>
      <c r="B334" s="11"/>
      <c r="C334" s="88" t="e">
        <v>#N/A</v>
      </c>
      <c r="D334" s="11" t="str">
        <v/>
      </c>
      <c r="E334" s="11" t="str">
        <v/>
      </c>
      <c r="F334" s="11" t="str">
        <v/>
      </c>
      <c r="G334" s="88" t="e">
        <v>#N/A</v>
      </c>
      <c r="H334" s="88" t="e">
        <v>#N/A</v>
      </c>
      <c r="I334" s="88" t="e">
        <v>#N/A</v>
      </c>
      <c r="J334" s="88" t="e">
        <v>#N/A</v>
      </c>
      <c r="K334" s="88" t="e">
        <v>#N/A</v>
      </c>
      <c r="L334" s="88" t="e">
        <v>#N/A</v>
      </c>
      <c r="M334" s="88" t="e">
        <v>#N/A</v>
      </c>
      <c r="N334" s="88" t="e">
        <v>#N/A</v>
      </c>
      <c r="O334" s="88" t="e">
        <v>#N/A</v>
      </c>
      <c r="P334" s="88" t="e">
        <v>#N/A</v>
      </c>
      <c r="Q334" s="88" t="e">
        <v>#N/A</v>
      </c>
      <c r="R334" s="88" t="e">
        <v>#N/A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 t="str">
        <f t="shared" si="72"/>
        <v/>
      </c>
      <c r="AR334" s="11" t="str">
        <f t="shared" si="73"/>
        <v/>
      </c>
      <c r="AS334" s="11" t="str">
        <f t="shared" si="74"/>
        <v/>
      </c>
      <c r="AT334" s="11" t="str">
        <f t="shared" si="75"/>
        <v/>
      </c>
      <c r="AU334" s="11" t="str">
        <f t="shared" si="76"/>
        <v/>
      </c>
      <c r="AV334" s="11" t="str">
        <f t="shared" si="77"/>
        <v/>
      </c>
      <c r="AW334" s="11" t="str">
        <f t="shared" si="78"/>
        <v/>
      </c>
      <c r="AX334" s="11" t="str">
        <f t="shared" si="79"/>
        <v/>
      </c>
      <c r="AY334" s="11" t="str">
        <f t="shared" si="80"/>
        <v/>
      </c>
      <c r="AZ334" s="11" t="str">
        <f t="shared" si="81"/>
        <v/>
      </c>
      <c r="BA334" s="11" t="str">
        <f t="shared" si="82"/>
        <v/>
      </c>
      <c r="BB334" s="11" t="str">
        <f t="shared" si="83"/>
        <v/>
      </c>
      <c r="BC334" s="11" t="str">
        <f t="shared" si="84"/>
        <v/>
      </c>
      <c r="BD334" s="11" t="str">
        <f t="shared" si="85"/>
        <v/>
      </c>
      <c r="BE334" s="11" t="str">
        <f t="shared" si="86"/>
        <v/>
      </c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  <c r="IF334" s="11"/>
      <c r="IG334" s="11"/>
      <c r="IH334" s="11"/>
      <c r="II334" s="11"/>
      <c r="IJ334" s="11"/>
      <c r="IK334" s="11"/>
      <c r="IL334" s="11"/>
      <c r="IM334" s="11"/>
      <c r="IN334" s="11"/>
      <c r="IO334" s="11"/>
      <c r="IP334" s="11"/>
      <c r="IQ334" s="11"/>
      <c r="IR334" s="11"/>
      <c r="IS334" s="11"/>
      <c r="IT334" s="11"/>
      <c r="IU334" s="11"/>
      <c r="IV334" s="11"/>
      <c r="IW334" s="11"/>
      <c r="IX334" s="11"/>
      <c r="IY334" s="11"/>
    </row>
    <row r="335" spans="1:259" s="86" customFormat="1" ht="12.75">
      <c r="A335" s="11" t="str">
        <f t="shared" si="71"/>
        <v/>
      </c>
      <c r="B335" s="11"/>
      <c r="C335" s="88" t="e">
        <v>#N/A</v>
      </c>
      <c r="D335" s="11" t="str">
        <v/>
      </c>
      <c r="E335" s="11" t="str">
        <v/>
      </c>
      <c r="F335" s="11" t="str">
        <v/>
      </c>
      <c r="G335" s="88" t="e">
        <v>#N/A</v>
      </c>
      <c r="H335" s="88" t="e">
        <v>#N/A</v>
      </c>
      <c r="I335" s="88" t="e">
        <v>#N/A</v>
      </c>
      <c r="J335" s="88" t="e">
        <v>#N/A</v>
      </c>
      <c r="K335" s="88" t="e">
        <v>#N/A</v>
      </c>
      <c r="L335" s="88" t="e">
        <v>#N/A</v>
      </c>
      <c r="M335" s="88" t="e">
        <v>#N/A</v>
      </c>
      <c r="N335" s="88" t="e">
        <v>#N/A</v>
      </c>
      <c r="O335" s="88" t="e">
        <v>#N/A</v>
      </c>
      <c r="P335" s="88" t="e">
        <v>#N/A</v>
      </c>
      <c r="Q335" s="88" t="e">
        <v>#N/A</v>
      </c>
      <c r="R335" s="88" t="e">
        <v>#N/A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 t="str">
        <f t="shared" si="72"/>
        <v/>
      </c>
      <c r="AR335" s="11" t="str">
        <f t="shared" si="73"/>
        <v/>
      </c>
      <c r="AS335" s="11" t="str">
        <f t="shared" si="74"/>
        <v/>
      </c>
      <c r="AT335" s="11" t="str">
        <f t="shared" si="75"/>
        <v/>
      </c>
      <c r="AU335" s="11" t="str">
        <f t="shared" si="76"/>
        <v/>
      </c>
      <c r="AV335" s="11" t="str">
        <f t="shared" si="77"/>
        <v/>
      </c>
      <c r="AW335" s="11" t="str">
        <f t="shared" si="78"/>
        <v/>
      </c>
      <c r="AX335" s="11" t="str">
        <f t="shared" si="79"/>
        <v/>
      </c>
      <c r="AY335" s="11" t="str">
        <f t="shared" si="80"/>
        <v/>
      </c>
      <c r="AZ335" s="11" t="str">
        <f t="shared" si="81"/>
        <v/>
      </c>
      <c r="BA335" s="11" t="str">
        <f t="shared" si="82"/>
        <v/>
      </c>
      <c r="BB335" s="11" t="str">
        <f t="shared" si="83"/>
        <v/>
      </c>
      <c r="BC335" s="11" t="str">
        <f t="shared" si="84"/>
        <v/>
      </c>
      <c r="BD335" s="11" t="str">
        <f t="shared" si="85"/>
        <v/>
      </c>
      <c r="BE335" s="11" t="str">
        <f t="shared" si="86"/>
        <v/>
      </c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11"/>
      <c r="IV335" s="11"/>
      <c r="IW335" s="11"/>
      <c r="IX335" s="11"/>
      <c r="IY335" s="11"/>
    </row>
    <row r="336" spans="1:259" s="86" customFormat="1" ht="12.75">
      <c r="A336" s="11" t="str">
        <f t="shared" si="71"/>
        <v/>
      </c>
      <c r="B336" s="11"/>
      <c r="C336" s="88" t="e">
        <v>#N/A</v>
      </c>
      <c r="D336" s="11" t="str">
        <v/>
      </c>
      <c r="E336" s="11" t="str">
        <v/>
      </c>
      <c r="F336" s="11" t="str">
        <v/>
      </c>
      <c r="G336" s="88" t="e">
        <v>#N/A</v>
      </c>
      <c r="H336" s="88" t="e">
        <v>#N/A</v>
      </c>
      <c r="I336" s="88" t="e">
        <v>#N/A</v>
      </c>
      <c r="J336" s="88" t="e">
        <v>#N/A</v>
      </c>
      <c r="K336" s="88" t="e">
        <v>#N/A</v>
      </c>
      <c r="L336" s="88" t="e">
        <v>#N/A</v>
      </c>
      <c r="M336" s="88" t="e">
        <v>#N/A</v>
      </c>
      <c r="N336" s="88" t="e">
        <v>#N/A</v>
      </c>
      <c r="O336" s="88" t="e">
        <v>#N/A</v>
      </c>
      <c r="P336" s="88" t="e">
        <v>#N/A</v>
      </c>
      <c r="Q336" s="88" t="e">
        <v>#N/A</v>
      </c>
      <c r="R336" s="88" t="e">
        <v>#N/A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 t="str">
        <f t="shared" si="72"/>
        <v/>
      </c>
      <c r="AR336" s="11" t="str">
        <f t="shared" si="73"/>
        <v/>
      </c>
      <c r="AS336" s="11" t="str">
        <f t="shared" si="74"/>
        <v/>
      </c>
      <c r="AT336" s="11" t="str">
        <f t="shared" si="75"/>
        <v/>
      </c>
      <c r="AU336" s="11" t="str">
        <f t="shared" si="76"/>
        <v/>
      </c>
      <c r="AV336" s="11" t="str">
        <f t="shared" si="77"/>
        <v/>
      </c>
      <c r="AW336" s="11" t="str">
        <f t="shared" si="78"/>
        <v/>
      </c>
      <c r="AX336" s="11" t="str">
        <f t="shared" si="79"/>
        <v/>
      </c>
      <c r="AY336" s="11" t="str">
        <f t="shared" si="80"/>
        <v/>
      </c>
      <c r="AZ336" s="11" t="str">
        <f t="shared" si="81"/>
        <v/>
      </c>
      <c r="BA336" s="11" t="str">
        <f t="shared" si="82"/>
        <v/>
      </c>
      <c r="BB336" s="11" t="str">
        <f t="shared" si="83"/>
        <v/>
      </c>
      <c r="BC336" s="11" t="str">
        <f t="shared" si="84"/>
        <v/>
      </c>
      <c r="BD336" s="11" t="str">
        <f t="shared" si="85"/>
        <v/>
      </c>
      <c r="BE336" s="11" t="str">
        <f t="shared" si="86"/>
        <v/>
      </c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  <c r="IF336" s="11"/>
      <c r="IG336" s="11"/>
      <c r="IH336" s="11"/>
      <c r="II336" s="11"/>
      <c r="IJ336" s="11"/>
      <c r="IK336" s="11"/>
      <c r="IL336" s="11"/>
      <c r="IM336" s="11"/>
      <c r="IN336" s="11"/>
      <c r="IO336" s="11"/>
      <c r="IP336" s="11"/>
      <c r="IQ336" s="11"/>
      <c r="IR336" s="11"/>
      <c r="IS336" s="11"/>
      <c r="IT336" s="11"/>
      <c r="IU336" s="11"/>
      <c r="IV336" s="11"/>
      <c r="IW336" s="11"/>
      <c r="IX336" s="11"/>
      <c r="IY336" s="11"/>
    </row>
    <row r="337" spans="1:259" s="86" customFormat="1" ht="12.75">
      <c r="A337" s="11" t="str">
        <f t="shared" si="71"/>
        <v/>
      </c>
      <c r="B337" s="11"/>
      <c r="C337" s="88" t="e">
        <v>#N/A</v>
      </c>
      <c r="D337" s="11" t="str">
        <v/>
      </c>
      <c r="E337" s="11" t="str">
        <v/>
      </c>
      <c r="F337" s="11" t="str">
        <v/>
      </c>
      <c r="G337" s="88" t="e">
        <v>#N/A</v>
      </c>
      <c r="H337" s="88" t="e">
        <v>#N/A</v>
      </c>
      <c r="I337" s="88" t="e">
        <v>#N/A</v>
      </c>
      <c r="J337" s="88" t="e">
        <v>#N/A</v>
      </c>
      <c r="K337" s="88" t="e">
        <v>#N/A</v>
      </c>
      <c r="L337" s="88" t="e">
        <v>#N/A</v>
      </c>
      <c r="M337" s="88" t="e">
        <v>#N/A</v>
      </c>
      <c r="N337" s="88" t="e">
        <v>#N/A</v>
      </c>
      <c r="O337" s="88" t="e">
        <v>#N/A</v>
      </c>
      <c r="P337" s="88" t="e">
        <v>#N/A</v>
      </c>
      <c r="Q337" s="88" t="e">
        <v>#N/A</v>
      </c>
      <c r="R337" s="88" t="e">
        <v>#N/A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 t="str">
        <f t="shared" si="72"/>
        <v/>
      </c>
      <c r="AR337" s="11" t="str">
        <f t="shared" si="73"/>
        <v/>
      </c>
      <c r="AS337" s="11" t="str">
        <f t="shared" si="74"/>
        <v/>
      </c>
      <c r="AT337" s="11" t="str">
        <f t="shared" si="75"/>
        <v/>
      </c>
      <c r="AU337" s="11" t="str">
        <f t="shared" si="76"/>
        <v/>
      </c>
      <c r="AV337" s="11" t="str">
        <f t="shared" si="77"/>
        <v/>
      </c>
      <c r="AW337" s="11" t="str">
        <f t="shared" si="78"/>
        <v/>
      </c>
      <c r="AX337" s="11" t="str">
        <f t="shared" si="79"/>
        <v/>
      </c>
      <c r="AY337" s="11" t="str">
        <f t="shared" si="80"/>
        <v/>
      </c>
      <c r="AZ337" s="11" t="str">
        <f t="shared" si="81"/>
        <v/>
      </c>
      <c r="BA337" s="11" t="str">
        <f t="shared" si="82"/>
        <v/>
      </c>
      <c r="BB337" s="11" t="str">
        <f t="shared" si="83"/>
        <v/>
      </c>
      <c r="BC337" s="11" t="str">
        <f t="shared" si="84"/>
        <v/>
      </c>
      <c r="BD337" s="11" t="str">
        <f t="shared" si="85"/>
        <v/>
      </c>
      <c r="BE337" s="11" t="str">
        <f t="shared" si="86"/>
        <v/>
      </c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  <c r="IO337" s="11"/>
      <c r="IP337" s="11"/>
      <c r="IQ337" s="11"/>
      <c r="IR337" s="11"/>
      <c r="IS337" s="11"/>
      <c r="IT337" s="11"/>
      <c r="IU337" s="11"/>
      <c r="IV337" s="11"/>
      <c r="IW337" s="11"/>
      <c r="IX337" s="11"/>
      <c r="IY337" s="11"/>
    </row>
    <row r="338" spans="1:259" s="86" customFormat="1" ht="12.75">
      <c r="A338" s="11" t="str">
        <f t="shared" si="71"/>
        <v/>
      </c>
      <c r="B338" s="11"/>
      <c r="C338" s="88" t="e">
        <v>#N/A</v>
      </c>
      <c r="D338" s="11" t="str">
        <v/>
      </c>
      <c r="E338" s="11" t="str">
        <v/>
      </c>
      <c r="F338" s="11" t="str">
        <v/>
      </c>
      <c r="G338" s="88" t="e">
        <v>#N/A</v>
      </c>
      <c r="H338" s="88" t="e">
        <v>#N/A</v>
      </c>
      <c r="I338" s="88" t="e">
        <v>#N/A</v>
      </c>
      <c r="J338" s="88" t="e">
        <v>#N/A</v>
      </c>
      <c r="K338" s="88" t="e">
        <v>#N/A</v>
      </c>
      <c r="L338" s="88" t="e">
        <v>#N/A</v>
      </c>
      <c r="M338" s="88" t="e">
        <v>#N/A</v>
      </c>
      <c r="N338" s="88" t="e">
        <v>#N/A</v>
      </c>
      <c r="O338" s="88" t="e">
        <v>#N/A</v>
      </c>
      <c r="P338" s="88" t="e">
        <v>#N/A</v>
      </c>
      <c r="Q338" s="88" t="e">
        <v>#N/A</v>
      </c>
      <c r="R338" s="88" t="e">
        <v>#N/A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 t="str">
        <f t="shared" si="72"/>
        <v/>
      </c>
      <c r="AR338" s="11" t="str">
        <f t="shared" si="73"/>
        <v/>
      </c>
      <c r="AS338" s="11" t="str">
        <f t="shared" si="74"/>
        <v/>
      </c>
      <c r="AT338" s="11" t="str">
        <f t="shared" si="75"/>
        <v/>
      </c>
      <c r="AU338" s="11" t="str">
        <f t="shared" si="76"/>
        <v/>
      </c>
      <c r="AV338" s="11" t="str">
        <f t="shared" si="77"/>
        <v/>
      </c>
      <c r="AW338" s="11" t="str">
        <f t="shared" si="78"/>
        <v/>
      </c>
      <c r="AX338" s="11" t="str">
        <f t="shared" si="79"/>
        <v/>
      </c>
      <c r="AY338" s="11" t="str">
        <f t="shared" si="80"/>
        <v/>
      </c>
      <c r="AZ338" s="11" t="str">
        <f t="shared" si="81"/>
        <v/>
      </c>
      <c r="BA338" s="11" t="str">
        <f t="shared" si="82"/>
        <v/>
      </c>
      <c r="BB338" s="11" t="str">
        <f t="shared" si="83"/>
        <v/>
      </c>
      <c r="BC338" s="11" t="str">
        <f t="shared" si="84"/>
        <v/>
      </c>
      <c r="BD338" s="11" t="str">
        <f t="shared" si="85"/>
        <v/>
      </c>
      <c r="BE338" s="11" t="str">
        <f t="shared" si="86"/>
        <v/>
      </c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11"/>
      <c r="IV338" s="11"/>
      <c r="IW338" s="11"/>
      <c r="IX338" s="11"/>
      <c r="IY338" s="11"/>
    </row>
    <row r="339" spans="1:259" s="86" customFormat="1" ht="12.75">
      <c r="A339" s="11" t="str">
        <f t="shared" si="71"/>
        <v/>
      </c>
      <c r="B339" s="11"/>
      <c r="C339" s="88" t="e">
        <v>#N/A</v>
      </c>
      <c r="D339" s="11" t="str">
        <v/>
      </c>
      <c r="E339" s="11" t="str">
        <v/>
      </c>
      <c r="F339" s="11" t="str">
        <v/>
      </c>
      <c r="G339" s="88" t="e">
        <v>#N/A</v>
      </c>
      <c r="H339" s="88" t="e">
        <v>#N/A</v>
      </c>
      <c r="I339" s="88" t="e">
        <v>#N/A</v>
      </c>
      <c r="J339" s="88" t="e">
        <v>#N/A</v>
      </c>
      <c r="K339" s="88" t="e">
        <v>#N/A</v>
      </c>
      <c r="L339" s="88" t="e">
        <v>#N/A</v>
      </c>
      <c r="M339" s="88" t="e">
        <v>#N/A</v>
      </c>
      <c r="N339" s="88" t="e">
        <v>#N/A</v>
      </c>
      <c r="O339" s="88" t="e">
        <v>#N/A</v>
      </c>
      <c r="P339" s="88" t="e">
        <v>#N/A</v>
      </c>
      <c r="Q339" s="88" t="e">
        <v>#N/A</v>
      </c>
      <c r="R339" s="88" t="e">
        <v>#N/A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 t="str">
        <f t="shared" si="72"/>
        <v/>
      </c>
      <c r="AR339" s="11" t="str">
        <f t="shared" si="73"/>
        <v/>
      </c>
      <c r="AS339" s="11" t="str">
        <f t="shared" si="74"/>
        <v/>
      </c>
      <c r="AT339" s="11" t="str">
        <f t="shared" si="75"/>
        <v/>
      </c>
      <c r="AU339" s="11" t="str">
        <f t="shared" si="76"/>
        <v/>
      </c>
      <c r="AV339" s="11" t="str">
        <f t="shared" si="77"/>
        <v/>
      </c>
      <c r="AW339" s="11" t="str">
        <f t="shared" si="78"/>
        <v/>
      </c>
      <c r="AX339" s="11" t="str">
        <f t="shared" si="79"/>
        <v/>
      </c>
      <c r="AY339" s="11" t="str">
        <f t="shared" si="80"/>
        <v/>
      </c>
      <c r="AZ339" s="11" t="str">
        <f t="shared" si="81"/>
        <v/>
      </c>
      <c r="BA339" s="11" t="str">
        <f t="shared" si="82"/>
        <v/>
      </c>
      <c r="BB339" s="11" t="str">
        <f t="shared" si="83"/>
        <v/>
      </c>
      <c r="BC339" s="11" t="str">
        <f t="shared" si="84"/>
        <v/>
      </c>
      <c r="BD339" s="11" t="str">
        <f t="shared" si="85"/>
        <v/>
      </c>
      <c r="BE339" s="11" t="str">
        <f t="shared" si="86"/>
        <v/>
      </c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1"/>
      <c r="IU339" s="11"/>
      <c r="IV339" s="11"/>
      <c r="IW339" s="11"/>
      <c r="IX339" s="11"/>
      <c r="IY339" s="11"/>
    </row>
    <row r="340" spans="1:259" s="86" customFormat="1" ht="12.75">
      <c r="A340" s="11" t="str">
        <f t="shared" si="71"/>
        <v/>
      </c>
      <c r="B340" s="11"/>
      <c r="C340" s="88" t="e">
        <v>#N/A</v>
      </c>
      <c r="D340" s="11" t="str">
        <v/>
      </c>
      <c r="E340" s="11" t="str">
        <v/>
      </c>
      <c r="F340" s="11" t="str">
        <v/>
      </c>
      <c r="G340" s="88" t="e">
        <v>#N/A</v>
      </c>
      <c r="H340" s="88" t="e">
        <v>#N/A</v>
      </c>
      <c r="I340" s="88" t="e">
        <v>#N/A</v>
      </c>
      <c r="J340" s="88" t="e">
        <v>#N/A</v>
      </c>
      <c r="K340" s="88" t="e">
        <v>#N/A</v>
      </c>
      <c r="L340" s="88" t="e">
        <v>#N/A</v>
      </c>
      <c r="M340" s="88" t="e">
        <v>#N/A</v>
      </c>
      <c r="N340" s="88" t="e">
        <v>#N/A</v>
      </c>
      <c r="O340" s="88" t="e">
        <v>#N/A</v>
      </c>
      <c r="P340" s="88" t="e">
        <v>#N/A</v>
      </c>
      <c r="Q340" s="88" t="e">
        <v>#N/A</v>
      </c>
      <c r="R340" s="88" t="e">
        <v>#N/A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 t="str">
        <f t="shared" si="72"/>
        <v/>
      </c>
      <c r="AR340" s="11" t="str">
        <f t="shared" si="73"/>
        <v/>
      </c>
      <c r="AS340" s="11" t="str">
        <f t="shared" si="74"/>
        <v/>
      </c>
      <c r="AT340" s="11" t="str">
        <f t="shared" si="75"/>
        <v/>
      </c>
      <c r="AU340" s="11" t="str">
        <f t="shared" si="76"/>
        <v/>
      </c>
      <c r="AV340" s="11" t="str">
        <f t="shared" si="77"/>
        <v/>
      </c>
      <c r="AW340" s="11" t="str">
        <f t="shared" si="78"/>
        <v/>
      </c>
      <c r="AX340" s="11" t="str">
        <f t="shared" si="79"/>
        <v/>
      </c>
      <c r="AY340" s="11" t="str">
        <f t="shared" si="80"/>
        <v/>
      </c>
      <c r="AZ340" s="11" t="str">
        <f t="shared" si="81"/>
        <v/>
      </c>
      <c r="BA340" s="11" t="str">
        <f t="shared" si="82"/>
        <v/>
      </c>
      <c r="BB340" s="11" t="str">
        <f t="shared" si="83"/>
        <v/>
      </c>
      <c r="BC340" s="11" t="str">
        <f t="shared" si="84"/>
        <v/>
      </c>
      <c r="BD340" s="11" t="str">
        <f t="shared" si="85"/>
        <v/>
      </c>
      <c r="BE340" s="11" t="str">
        <f t="shared" si="86"/>
        <v/>
      </c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  <c r="IF340" s="11"/>
      <c r="IG340" s="11"/>
      <c r="IH340" s="11"/>
      <c r="II340" s="11"/>
      <c r="IJ340" s="11"/>
      <c r="IK340" s="11"/>
      <c r="IL340" s="11"/>
      <c r="IM340" s="11"/>
      <c r="IN340" s="11"/>
      <c r="IO340" s="11"/>
      <c r="IP340" s="11"/>
      <c r="IQ340" s="11"/>
      <c r="IR340" s="11"/>
      <c r="IS340" s="11"/>
      <c r="IT340" s="11"/>
      <c r="IU340" s="11"/>
      <c r="IV340" s="11"/>
      <c r="IW340" s="11"/>
      <c r="IX340" s="11"/>
      <c r="IY340" s="11"/>
    </row>
    <row r="341" spans="1:259" s="86" customFormat="1" ht="12.75">
      <c r="A341" s="11" t="str">
        <f t="shared" si="71"/>
        <v/>
      </c>
      <c r="B341" s="11"/>
      <c r="C341" s="88" t="e">
        <v>#N/A</v>
      </c>
      <c r="D341" s="11" t="str">
        <v/>
      </c>
      <c r="E341" s="11" t="str">
        <v/>
      </c>
      <c r="F341" s="11" t="str">
        <v/>
      </c>
      <c r="G341" s="88" t="e">
        <v>#N/A</v>
      </c>
      <c r="H341" s="88" t="e">
        <v>#N/A</v>
      </c>
      <c r="I341" s="88" t="e">
        <v>#N/A</v>
      </c>
      <c r="J341" s="88" t="e">
        <v>#N/A</v>
      </c>
      <c r="K341" s="88" t="e">
        <v>#N/A</v>
      </c>
      <c r="L341" s="88" t="e">
        <v>#N/A</v>
      </c>
      <c r="M341" s="88" t="e">
        <v>#N/A</v>
      </c>
      <c r="N341" s="88" t="e">
        <v>#N/A</v>
      </c>
      <c r="O341" s="88" t="e">
        <v>#N/A</v>
      </c>
      <c r="P341" s="88" t="e">
        <v>#N/A</v>
      </c>
      <c r="Q341" s="88" t="e">
        <v>#N/A</v>
      </c>
      <c r="R341" s="88" t="e">
        <v>#N/A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 t="str">
        <f t="shared" si="72"/>
        <v/>
      </c>
      <c r="AR341" s="11" t="str">
        <f t="shared" si="73"/>
        <v/>
      </c>
      <c r="AS341" s="11" t="str">
        <f t="shared" si="74"/>
        <v/>
      </c>
      <c r="AT341" s="11" t="str">
        <f t="shared" si="75"/>
        <v/>
      </c>
      <c r="AU341" s="11" t="str">
        <f t="shared" si="76"/>
        <v/>
      </c>
      <c r="AV341" s="11" t="str">
        <f t="shared" si="77"/>
        <v/>
      </c>
      <c r="AW341" s="11" t="str">
        <f t="shared" si="78"/>
        <v/>
      </c>
      <c r="AX341" s="11" t="str">
        <f t="shared" si="79"/>
        <v/>
      </c>
      <c r="AY341" s="11" t="str">
        <f t="shared" si="80"/>
        <v/>
      </c>
      <c r="AZ341" s="11" t="str">
        <f t="shared" si="81"/>
        <v/>
      </c>
      <c r="BA341" s="11" t="str">
        <f t="shared" si="82"/>
        <v/>
      </c>
      <c r="BB341" s="11" t="str">
        <f t="shared" si="83"/>
        <v/>
      </c>
      <c r="BC341" s="11" t="str">
        <f t="shared" si="84"/>
        <v/>
      </c>
      <c r="BD341" s="11" t="str">
        <f t="shared" si="85"/>
        <v/>
      </c>
      <c r="BE341" s="11" t="str">
        <f t="shared" si="86"/>
        <v/>
      </c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</row>
    <row r="342" spans="1:259" s="86" customFormat="1" ht="12.75">
      <c r="A342" s="11" t="str">
        <f t="shared" si="71"/>
        <v/>
      </c>
      <c r="B342" s="11"/>
      <c r="C342" s="88" t="e">
        <v>#N/A</v>
      </c>
      <c r="D342" s="11" t="str">
        <v/>
      </c>
      <c r="E342" s="11" t="str">
        <v/>
      </c>
      <c r="F342" s="11" t="str">
        <v/>
      </c>
      <c r="G342" s="88" t="e">
        <v>#N/A</v>
      </c>
      <c r="H342" s="88" t="e">
        <v>#N/A</v>
      </c>
      <c r="I342" s="88" t="e">
        <v>#N/A</v>
      </c>
      <c r="J342" s="88" t="e">
        <v>#N/A</v>
      </c>
      <c r="K342" s="88" t="e">
        <v>#N/A</v>
      </c>
      <c r="L342" s="88" t="e">
        <v>#N/A</v>
      </c>
      <c r="M342" s="88" t="e">
        <v>#N/A</v>
      </c>
      <c r="N342" s="88" t="e">
        <v>#N/A</v>
      </c>
      <c r="O342" s="88" t="e">
        <v>#N/A</v>
      </c>
      <c r="P342" s="88" t="e">
        <v>#N/A</v>
      </c>
      <c r="Q342" s="88" t="e">
        <v>#N/A</v>
      </c>
      <c r="R342" s="88" t="e">
        <v>#N/A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 t="str">
        <f t="shared" si="72"/>
        <v/>
      </c>
      <c r="AR342" s="11" t="str">
        <f t="shared" si="73"/>
        <v/>
      </c>
      <c r="AS342" s="11" t="str">
        <f t="shared" si="74"/>
        <v/>
      </c>
      <c r="AT342" s="11" t="str">
        <f t="shared" si="75"/>
        <v/>
      </c>
      <c r="AU342" s="11" t="str">
        <f t="shared" si="76"/>
        <v/>
      </c>
      <c r="AV342" s="11" t="str">
        <f t="shared" si="77"/>
        <v/>
      </c>
      <c r="AW342" s="11" t="str">
        <f t="shared" si="78"/>
        <v/>
      </c>
      <c r="AX342" s="11" t="str">
        <f t="shared" si="79"/>
        <v/>
      </c>
      <c r="AY342" s="11" t="str">
        <f t="shared" si="80"/>
        <v/>
      </c>
      <c r="AZ342" s="11" t="str">
        <f t="shared" si="81"/>
        <v/>
      </c>
      <c r="BA342" s="11" t="str">
        <f t="shared" si="82"/>
        <v/>
      </c>
      <c r="BB342" s="11" t="str">
        <f t="shared" si="83"/>
        <v/>
      </c>
      <c r="BC342" s="11" t="str">
        <f t="shared" si="84"/>
        <v/>
      </c>
      <c r="BD342" s="11" t="str">
        <f t="shared" si="85"/>
        <v/>
      </c>
      <c r="BE342" s="11" t="str">
        <f t="shared" si="86"/>
        <v/>
      </c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  <c r="IV342" s="11"/>
      <c r="IW342" s="11"/>
      <c r="IX342" s="11"/>
      <c r="IY342" s="11"/>
    </row>
    <row r="343" spans="1:259" s="86" customFormat="1" ht="12.75">
      <c r="A343" s="11" t="str">
        <f t="shared" si="71"/>
        <v/>
      </c>
      <c r="B343" s="11"/>
      <c r="C343" s="88" t="e">
        <v>#N/A</v>
      </c>
      <c r="D343" s="11" t="str">
        <v/>
      </c>
      <c r="E343" s="11" t="str">
        <v/>
      </c>
      <c r="F343" s="11" t="str">
        <v/>
      </c>
      <c r="G343" s="88" t="e">
        <v>#N/A</v>
      </c>
      <c r="H343" s="88" t="e">
        <v>#N/A</v>
      </c>
      <c r="I343" s="88" t="e">
        <v>#N/A</v>
      </c>
      <c r="J343" s="88" t="e">
        <v>#N/A</v>
      </c>
      <c r="K343" s="88" t="e">
        <v>#N/A</v>
      </c>
      <c r="L343" s="88" t="e">
        <v>#N/A</v>
      </c>
      <c r="M343" s="88" t="e">
        <v>#N/A</v>
      </c>
      <c r="N343" s="88" t="e">
        <v>#N/A</v>
      </c>
      <c r="O343" s="88" t="e">
        <v>#N/A</v>
      </c>
      <c r="P343" s="88" t="e">
        <v>#N/A</v>
      </c>
      <c r="Q343" s="88" t="e">
        <v>#N/A</v>
      </c>
      <c r="R343" s="88" t="e">
        <v>#N/A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 t="str">
        <f t="shared" si="72"/>
        <v/>
      </c>
      <c r="AR343" s="11" t="str">
        <f t="shared" si="73"/>
        <v/>
      </c>
      <c r="AS343" s="11" t="str">
        <f t="shared" si="74"/>
        <v/>
      </c>
      <c r="AT343" s="11" t="str">
        <f t="shared" si="75"/>
        <v/>
      </c>
      <c r="AU343" s="11" t="str">
        <f t="shared" si="76"/>
        <v/>
      </c>
      <c r="AV343" s="11" t="str">
        <f t="shared" si="77"/>
        <v/>
      </c>
      <c r="AW343" s="11" t="str">
        <f t="shared" si="78"/>
        <v/>
      </c>
      <c r="AX343" s="11" t="str">
        <f t="shared" si="79"/>
        <v/>
      </c>
      <c r="AY343" s="11" t="str">
        <f t="shared" si="80"/>
        <v/>
      </c>
      <c r="AZ343" s="11" t="str">
        <f t="shared" si="81"/>
        <v/>
      </c>
      <c r="BA343" s="11" t="str">
        <f t="shared" si="82"/>
        <v/>
      </c>
      <c r="BB343" s="11" t="str">
        <f t="shared" si="83"/>
        <v/>
      </c>
      <c r="BC343" s="11" t="str">
        <f t="shared" si="84"/>
        <v/>
      </c>
      <c r="BD343" s="11" t="str">
        <f t="shared" si="85"/>
        <v/>
      </c>
      <c r="BE343" s="11" t="str">
        <f t="shared" si="86"/>
        <v/>
      </c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  <c r="IF343" s="11"/>
      <c r="IG343" s="11"/>
      <c r="IH343" s="11"/>
      <c r="II343" s="11"/>
      <c r="IJ343" s="11"/>
      <c r="IK343" s="11"/>
      <c r="IL343" s="11"/>
      <c r="IM343" s="11"/>
      <c r="IN343" s="11"/>
      <c r="IO343" s="11"/>
      <c r="IP343" s="11"/>
      <c r="IQ343" s="11"/>
      <c r="IR343" s="11"/>
      <c r="IS343" s="11"/>
      <c r="IT343" s="11"/>
      <c r="IU343" s="11"/>
      <c r="IV343" s="11"/>
      <c r="IW343" s="11"/>
      <c r="IX343" s="11"/>
      <c r="IY343" s="11"/>
    </row>
    <row r="344" spans="1:259" s="86" customFormat="1" ht="12.75">
      <c r="A344" s="11">
        <f t="shared" si="71"/>
        <v>30</v>
      </c>
      <c r="B344" s="11"/>
      <c r="C344" s="88" t="e">
        <v>#N/A</v>
      </c>
      <c r="D344" s="11" t="str">
        <v/>
      </c>
      <c r="E344" s="11" t="str">
        <v/>
      </c>
      <c r="F344" s="11" t="str">
        <v/>
      </c>
      <c r="G344" s="88" t="e">
        <v>#N/A</v>
      </c>
      <c r="H344" s="88" t="e">
        <v>#N/A</v>
      </c>
      <c r="I344" s="88" t="e">
        <v>#N/A</v>
      </c>
      <c r="J344" s="88" t="e">
        <v>#N/A</v>
      </c>
      <c r="K344" s="88" t="e">
        <v>#N/A</v>
      </c>
      <c r="L344" s="88" t="e">
        <v>#N/A</v>
      </c>
      <c r="M344" s="88" t="e">
        <v>#N/A</v>
      </c>
      <c r="N344" s="88" t="e">
        <v>#N/A</v>
      </c>
      <c r="O344" s="88" t="e">
        <v>#N/A</v>
      </c>
      <c r="P344" s="88" t="e">
        <v>#N/A</v>
      </c>
      <c r="Q344" s="88" t="e">
        <v>#N/A</v>
      </c>
      <c r="R344" s="88" t="e">
        <v>#N/A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 t="str">
        <f t="shared" si="72"/>
        <v/>
      </c>
      <c r="AR344" s="11" t="str">
        <f t="shared" si="73"/>
        <v/>
      </c>
      <c r="AS344" s="11" t="str">
        <f t="shared" si="74"/>
        <v/>
      </c>
      <c r="AT344" s="11" t="str">
        <f t="shared" si="75"/>
        <v/>
      </c>
      <c r="AU344" s="11" t="str">
        <f t="shared" si="76"/>
        <v/>
      </c>
      <c r="AV344" s="11" t="str">
        <f t="shared" si="77"/>
        <v/>
      </c>
      <c r="AW344" s="11" t="str">
        <f t="shared" si="78"/>
        <v/>
      </c>
      <c r="AX344" s="11" t="str">
        <f t="shared" si="79"/>
        <v/>
      </c>
      <c r="AY344" s="11" t="str">
        <f t="shared" si="80"/>
        <v/>
      </c>
      <c r="AZ344" s="11" t="str">
        <f t="shared" si="81"/>
        <v/>
      </c>
      <c r="BA344" s="11" t="str">
        <f t="shared" si="82"/>
        <v/>
      </c>
      <c r="BB344" s="11" t="str">
        <f t="shared" si="83"/>
        <v/>
      </c>
      <c r="BC344" s="11" t="str">
        <f t="shared" si="84"/>
        <v/>
      </c>
      <c r="BD344" s="11" t="str">
        <f t="shared" si="85"/>
        <v/>
      </c>
      <c r="BE344" s="11" t="str">
        <f t="shared" si="86"/>
        <v/>
      </c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  <c r="IF344" s="11"/>
      <c r="IG344" s="11"/>
      <c r="IH344" s="11"/>
      <c r="II344" s="11"/>
      <c r="IJ344" s="11"/>
      <c r="IK344" s="11"/>
      <c r="IL344" s="11"/>
      <c r="IM344" s="11"/>
      <c r="IN344" s="11"/>
      <c r="IO344" s="11"/>
      <c r="IP344" s="11"/>
      <c r="IQ344" s="11"/>
      <c r="IR344" s="11"/>
      <c r="IS344" s="11"/>
      <c r="IT344" s="11"/>
      <c r="IU344" s="11"/>
      <c r="IV344" s="11"/>
      <c r="IW344" s="11"/>
      <c r="IX344" s="11"/>
      <c r="IY344" s="11"/>
    </row>
    <row r="345" spans="1:259" s="86" customFormat="1" ht="13.15" customHeight="1">
      <c r="B345" s="11"/>
      <c r="C345" s="11"/>
      <c r="D345" s="9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 t="str">
        <f t="shared" si="72"/>
        <v/>
      </c>
      <c r="AR345" s="11" t="str">
        <f t="shared" si="73"/>
        <v/>
      </c>
      <c r="AS345" s="11" t="str">
        <f t="shared" si="74"/>
        <v/>
      </c>
      <c r="AT345" s="11" t="str">
        <f t="shared" si="75"/>
        <v/>
      </c>
      <c r="AU345" s="11" t="str">
        <f t="shared" si="76"/>
        <v/>
      </c>
      <c r="AV345" s="11" t="str">
        <f t="shared" si="77"/>
        <v/>
      </c>
      <c r="AW345" s="11" t="str">
        <f t="shared" si="78"/>
        <v/>
      </c>
      <c r="AX345" s="11" t="str">
        <f t="shared" si="79"/>
        <v/>
      </c>
      <c r="AY345" s="11" t="str">
        <f t="shared" si="80"/>
        <v/>
      </c>
      <c r="AZ345" s="11" t="str">
        <f t="shared" si="81"/>
        <v/>
      </c>
      <c r="BA345" s="11" t="str">
        <f t="shared" si="82"/>
        <v/>
      </c>
      <c r="BB345" s="11" t="str">
        <f t="shared" si="83"/>
        <v/>
      </c>
      <c r="BC345" s="11" t="str">
        <f t="shared" si="84"/>
        <v/>
      </c>
      <c r="BD345" s="11" t="str">
        <f t="shared" si="85"/>
        <v/>
      </c>
      <c r="BE345" s="11" t="str">
        <f t="shared" si="86"/>
        <v/>
      </c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  <c r="IF345" s="11"/>
      <c r="IG345" s="11"/>
      <c r="IH345" s="11"/>
      <c r="II345" s="11"/>
      <c r="IJ345" s="11"/>
      <c r="IK345" s="11"/>
      <c r="IL345" s="11"/>
      <c r="IM345" s="11"/>
      <c r="IN345" s="11"/>
      <c r="IO345" s="11"/>
      <c r="IP345" s="11"/>
      <c r="IQ345" s="11"/>
      <c r="IR345" s="11"/>
      <c r="IS345" s="11"/>
      <c r="IT345" s="11"/>
      <c r="IU345" s="11"/>
      <c r="IV345" s="11"/>
      <c r="IW345" s="11"/>
    </row>
    <row r="346" spans="1:259" ht="11.85" customHeight="1">
      <c r="AQ346" s="10" t="str">
        <f t="shared" si="72"/>
        <v/>
      </c>
      <c r="AR346" s="93" t="str">
        <f t="shared" si="73"/>
        <v/>
      </c>
      <c r="AS346" s="93" t="str">
        <f t="shared" si="74"/>
        <v/>
      </c>
      <c r="AT346" s="93" t="str">
        <f t="shared" si="75"/>
        <v/>
      </c>
      <c r="AU346" s="93" t="str">
        <f t="shared" si="76"/>
        <v/>
      </c>
      <c r="AV346" s="93" t="str">
        <f t="shared" si="77"/>
        <v/>
      </c>
      <c r="AW346" s="93" t="str">
        <f t="shared" si="78"/>
        <v/>
      </c>
      <c r="AX346" s="93" t="str">
        <f t="shared" si="79"/>
        <v/>
      </c>
      <c r="AY346" s="93" t="str">
        <f t="shared" si="80"/>
        <v/>
      </c>
      <c r="AZ346" s="93" t="str">
        <f t="shared" si="81"/>
        <v/>
      </c>
      <c r="BA346" s="93" t="str">
        <f t="shared" si="82"/>
        <v/>
      </c>
      <c r="BB346" s="93" t="str">
        <f t="shared" si="83"/>
        <v/>
      </c>
      <c r="BC346" s="93" t="str">
        <f t="shared" si="84"/>
        <v/>
      </c>
      <c r="BD346" s="93" t="str">
        <f t="shared" si="85"/>
        <v/>
      </c>
      <c r="BE346" s="93" t="str">
        <f t="shared" si="86"/>
        <v/>
      </c>
      <c r="IU346" s="12"/>
      <c r="IV346" s="12"/>
      <c r="IW346" s="12"/>
    </row>
    <row r="347" spans="1:259" ht="11.85" customHeight="1">
      <c r="AQ347" s="10" t="str">
        <f t="shared" si="72"/>
        <v/>
      </c>
      <c r="AR347" s="93" t="str">
        <f t="shared" si="73"/>
        <v/>
      </c>
      <c r="AS347" s="93" t="str">
        <f t="shared" si="74"/>
        <v/>
      </c>
      <c r="AT347" s="93" t="str">
        <f t="shared" si="75"/>
        <v/>
      </c>
      <c r="AU347" s="93" t="str">
        <f t="shared" si="76"/>
        <v/>
      </c>
      <c r="AV347" s="93" t="str">
        <f t="shared" si="77"/>
        <v/>
      </c>
      <c r="AW347" s="93" t="str">
        <f t="shared" si="78"/>
        <v/>
      </c>
      <c r="AX347" s="93" t="str">
        <f t="shared" si="79"/>
        <v/>
      </c>
      <c r="AY347" s="93" t="str">
        <f t="shared" si="80"/>
        <v/>
      </c>
      <c r="AZ347" s="93" t="str">
        <f t="shared" si="81"/>
        <v/>
      </c>
      <c r="BA347" s="93" t="str">
        <f t="shared" si="82"/>
        <v/>
      </c>
      <c r="BB347" s="93" t="str">
        <f t="shared" si="83"/>
        <v/>
      </c>
      <c r="BC347" s="93" t="str">
        <f t="shared" si="84"/>
        <v/>
      </c>
      <c r="BD347" s="93" t="str">
        <f t="shared" si="85"/>
        <v/>
      </c>
      <c r="BE347" s="93" t="str">
        <f t="shared" si="86"/>
        <v/>
      </c>
      <c r="IW347" s="12"/>
    </row>
    <row r="348" spans="1:259" ht="11.85" customHeight="1">
      <c r="B348" s="73"/>
      <c r="C348" s="81"/>
      <c r="G348" s="73"/>
      <c r="H348" s="73"/>
      <c r="I348" s="81"/>
      <c r="S348" s="73"/>
      <c r="T348" s="73"/>
      <c r="AQ348" s="10" t="str">
        <f t="shared" si="72"/>
        <v/>
      </c>
      <c r="AR348" s="93" t="str">
        <f t="shared" si="73"/>
        <v/>
      </c>
      <c r="AS348" s="93" t="str">
        <f t="shared" si="74"/>
        <v/>
      </c>
      <c r="AT348" s="93" t="str">
        <f t="shared" si="75"/>
        <v/>
      </c>
      <c r="AU348" s="93" t="str">
        <f t="shared" si="76"/>
        <v/>
      </c>
      <c r="AV348" s="93" t="str">
        <f t="shared" si="77"/>
        <v/>
      </c>
      <c r="AW348" s="93" t="str">
        <f t="shared" si="78"/>
        <v/>
      </c>
      <c r="AX348" s="93" t="str">
        <f t="shared" si="79"/>
        <v/>
      </c>
      <c r="AY348" s="93" t="str">
        <f t="shared" si="80"/>
        <v/>
      </c>
      <c r="AZ348" s="93" t="str">
        <f t="shared" si="81"/>
        <v/>
      </c>
      <c r="BA348" s="93" t="str">
        <f t="shared" si="82"/>
        <v/>
      </c>
      <c r="BB348" s="93" t="str">
        <f t="shared" si="83"/>
        <v/>
      </c>
      <c r="BC348" s="93" t="str">
        <f t="shared" si="84"/>
        <v/>
      </c>
      <c r="BD348" s="93" t="str">
        <f t="shared" si="85"/>
        <v/>
      </c>
      <c r="BE348" s="93" t="str">
        <f t="shared" si="86"/>
        <v/>
      </c>
    </row>
    <row r="349" spans="1:259" ht="11.45" customHeight="1">
      <c r="C349" s="94"/>
      <c r="D349" s="93"/>
      <c r="E349" s="93"/>
      <c r="F349" s="93"/>
      <c r="G349" s="81"/>
      <c r="H349" s="81"/>
      <c r="I349" s="78"/>
      <c r="J349" s="79"/>
      <c r="K349" s="79"/>
      <c r="L349" s="79"/>
      <c r="M349" s="79"/>
      <c r="N349" s="79"/>
      <c r="O349" s="79"/>
      <c r="P349" s="79"/>
      <c r="Q349" s="79"/>
      <c r="R349" s="79"/>
      <c r="T349" s="79"/>
      <c r="AQ349" s="10" t="str">
        <f t="shared" si="72"/>
        <v/>
      </c>
      <c r="AR349" s="93" t="str">
        <f t="shared" si="73"/>
        <v/>
      </c>
      <c r="AS349" s="93" t="str">
        <f t="shared" si="74"/>
        <v/>
      </c>
      <c r="AT349" s="93" t="str">
        <f t="shared" si="75"/>
        <v/>
      </c>
      <c r="AU349" s="93" t="str">
        <f t="shared" si="76"/>
        <v/>
      </c>
      <c r="AV349" s="93" t="str">
        <f t="shared" si="77"/>
        <v/>
      </c>
      <c r="AW349" s="93" t="str">
        <f t="shared" si="78"/>
        <v/>
      </c>
      <c r="AX349" s="93" t="str">
        <f t="shared" si="79"/>
        <v/>
      </c>
      <c r="AY349" s="93" t="str">
        <f t="shared" si="80"/>
        <v/>
      </c>
      <c r="AZ349" s="93" t="str">
        <f t="shared" si="81"/>
        <v/>
      </c>
      <c r="BA349" s="93" t="str">
        <f t="shared" si="82"/>
        <v/>
      </c>
      <c r="BB349" s="93" t="str">
        <f t="shared" si="83"/>
        <v/>
      </c>
      <c r="BC349" s="93" t="str">
        <f t="shared" si="84"/>
        <v/>
      </c>
      <c r="BD349" s="93" t="str">
        <f t="shared" si="85"/>
        <v/>
      </c>
      <c r="BE349" s="93" t="str">
        <f t="shared" si="86"/>
        <v/>
      </c>
      <c r="IW349" s="12"/>
    </row>
    <row r="350" spans="1:259" ht="11.85" customHeight="1">
      <c r="C350" s="94"/>
      <c r="D350" s="93"/>
      <c r="E350" s="93"/>
      <c r="F350" s="93"/>
      <c r="G350" s="81"/>
      <c r="H350" s="81"/>
      <c r="I350" s="81"/>
      <c r="AQ350" s="10" t="str">
        <f t="shared" si="72"/>
        <v/>
      </c>
      <c r="AR350" s="93" t="str">
        <f t="shared" si="73"/>
        <v/>
      </c>
      <c r="AS350" s="93" t="str">
        <f t="shared" si="74"/>
        <v/>
      </c>
      <c r="AT350" s="93" t="str">
        <f t="shared" si="75"/>
        <v/>
      </c>
      <c r="AU350" s="93" t="str">
        <f t="shared" si="76"/>
        <v/>
      </c>
      <c r="AV350" s="93" t="str">
        <f t="shared" si="77"/>
        <v/>
      </c>
      <c r="AW350" s="93" t="str">
        <f t="shared" si="78"/>
        <v/>
      </c>
      <c r="AX350" s="93" t="str">
        <f t="shared" si="79"/>
        <v/>
      </c>
      <c r="AY350" s="93" t="str">
        <f t="shared" si="80"/>
        <v/>
      </c>
      <c r="AZ350" s="93" t="str">
        <f t="shared" si="81"/>
        <v/>
      </c>
      <c r="BA350" s="93" t="str">
        <f t="shared" si="82"/>
        <v/>
      </c>
      <c r="BB350" s="93" t="str">
        <f t="shared" si="83"/>
        <v/>
      </c>
      <c r="BC350" s="93" t="str">
        <f t="shared" si="84"/>
        <v/>
      </c>
      <c r="BD350" s="93" t="str">
        <f t="shared" si="85"/>
        <v/>
      </c>
      <c r="BE350" s="93" t="str">
        <f t="shared" si="86"/>
        <v/>
      </c>
      <c r="IW350" s="12"/>
    </row>
    <row r="351" spans="1:259" ht="11.85" customHeight="1">
      <c r="C351" s="94"/>
      <c r="D351" s="93"/>
      <c r="E351" s="93"/>
      <c r="F351" s="93"/>
      <c r="G351" s="81"/>
      <c r="H351" s="81"/>
      <c r="I351" s="81"/>
      <c r="AQ351" s="10" t="str">
        <f t="shared" si="72"/>
        <v/>
      </c>
      <c r="AR351" s="93" t="str">
        <f t="shared" si="73"/>
        <v/>
      </c>
      <c r="AS351" s="93" t="str">
        <f t="shared" si="74"/>
        <v/>
      </c>
      <c r="AT351" s="93" t="str">
        <f t="shared" si="75"/>
        <v/>
      </c>
      <c r="AU351" s="93" t="str">
        <f t="shared" si="76"/>
        <v/>
      </c>
      <c r="AV351" s="93" t="str">
        <f t="shared" si="77"/>
        <v/>
      </c>
      <c r="AW351" s="93" t="str">
        <f t="shared" si="78"/>
        <v/>
      </c>
      <c r="AX351" s="93" t="str">
        <f t="shared" si="79"/>
        <v/>
      </c>
      <c r="AY351" s="93" t="str">
        <f t="shared" si="80"/>
        <v/>
      </c>
      <c r="AZ351" s="93" t="str">
        <f t="shared" si="81"/>
        <v/>
      </c>
      <c r="BA351" s="93" t="str">
        <f t="shared" si="82"/>
        <v/>
      </c>
      <c r="BB351" s="93" t="str">
        <f t="shared" si="83"/>
        <v/>
      </c>
      <c r="BC351" s="93" t="str">
        <f t="shared" si="84"/>
        <v/>
      </c>
      <c r="BD351" s="93" t="str">
        <f t="shared" si="85"/>
        <v/>
      </c>
      <c r="BE351" s="93" t="str">
        <f t="shared" si="86"/>
        <v/>
      </c>
      <c r="IW351" s="12"/>
    </row>
    <row r="352" spans="1:259" ht="11.45" customHeight="1">
      <c r="C352" s="94"/>
      <c r="D352" s="93"/>
      <c r="E352" s="93"/>
      <c r="F352" s="93"/>
      <c r="G352" s="81"/>
      <c r="H352" s="81"/>
      <c r="I352" s="81"/>
      <c r="AQ352" s="10" t="str">
        <f t="shared" si="72"/>
        <v/>
      </c>
      <c r="AR352" s="93" t="str">
        <f t="shared" si="73"/>
        <v/>
      </c>
      <c r="AS352" s="93" t="str">
        <f t="shared" si="74"/>
        <v/>
      </c>
      <c r="AT352" s="93" t="str">
        <f t="shared" si="75"/>
        <v/>
      </c>
      <c r="AU352" s="93" t="str">
        <f t="shared" si="76"/>
        <v/>
      </c>
      <c r="AV352" s="93" t="str">
        <f t="shared" si="77"/>
        <v/>
      </c>
      <c r="AW352" s="93" t="str">
        <f t="shared" si="78"/>
        <v/>
      </c>
      <c r="AX352" s="93" t="str">
        <f t="shared" si="79"/>
        <v/>
      </c>
      <c r="AY352" s="93" t="str">
        <f t="shared" si="80"/>
        <v/>
      </c>
      <c r="AZ352" s="93" t="str">
        <f t="shared" si="81"/>
        <v/>
      </c>
      <c r="BA352" s="93" t="str">
        <f t="shared" si="82"/>
        <v/>
      </c>
      <c r="BB352" s="93" t="str">
        <f t="shared" si="83"/>
        <v/>
      </c>
      <c r="BC352" s="93" t="str">
        <f t="shared" si="84"/>
        <v/>
      </c>
      <c r="BD352" s="93" t="str">
        <f t="shared" si="85"/>
        <v/>
      </c>
      <c r="BE352" s="93" t="str">
        <f t="shared" si="86"/>
        <v/>
      </c>
      <c r="IW352" s="12"/>
    </row>
    <row r="353" spans="3:259" ht="13.9" customHeight="1">
      <c r="C353" s="94"/>
      <c r="D353" s="93"/>
      <c r="E353" s="93"/>
      <c r="F353" s="93"/>
      <c r="G353" s="81"/>
      <c r="H353" s="81"/>
      <c r="I353" s="81"/>
      <c r="AQ353" s="10" t="str">
        <f t="shared" si="72"/>
        <v/>
      </c>
      <c r="AR353" s="93" t="str">
        <f t="shared" si="73"/>
        <v/>
      </c>
      <c r="AS353" s="93" t="str">
        <f t="shared" si="74"/>
        <v/>
      </c>
      <c r="AT353" s="93" t="str">
        <f t="shared" si="75"/>
        <v/>
      </c>
      <c r="AU353" s="93" t="str">
        <f t="shared" si="76"/>
        <v/>
      </c>
      <c r="AV353" s="93" t="str">
        <f t="shared" si="77"/>
        <v/>
      </c>
      <c r="AW353" s="93" t="str">
        <f t="shared" si="78"/>
        <v/>
      </c>
      <c r="AX353" s="93" t="str">
        <f t="shared" si="79"/>
        <v/>
      </c>
      <c r="AY353" s="93" t="str">
        <f t="shared" si="80"/>
        <v/>
      </c>
      <c r="AZ353" s="93" t="str">
        <f t="shared" si="81"/>
        <v/>
      </c>
      <c r="BA353" s="93" t="str">
        <f t="shared" si="82"/>
        <v/>
      </c>
      <c r="BB353" s="93" t="str">
        <f t="shared" si="83"/>
        <v/>
      </c>
      <c r="BC353" s="93" t="str">
        <f t="shared" si="84"/>
        <v/>
      </c>
      <c r="BD353" s="93" t="str">
        <f t="shared" si="85"/>
        <v/>
      </c>
      <c r="BE353" s="93" t="str">
        <f t="shared" si="86"/>
        <v/>
      </c>
      <c r="IW353" s="12"/>
    </row>
    <row r="354" spans="3:259" ht="13.15" customHeight="1">
      <c r="C354" s="94"/>
      <c r="D354" s="93"/>
      <c r="E354" s="93"/>
      <c r="F354" s="93"/>
      <c r="G354" s="81"/>
      <c r="H354" s="81"/>
      <c r="I354" s="81"/>
      <c r="AQ354" s="10" t="str">
        <f t="shared" si="72"/>
        <v/>
      </c>
      <c r="AR354" s="93" t="str">
        <f t="shared" si="73"/>
        <v/>
      </c>
      <c r="AS354" s="93" t="str">
        <f t="shared" si="74"/>
        <v/>
      </c>
      <c r="AT354" s="93" t="str">
        <f t="shared" si="75"/>
        <v/>
      </c>
      <c r="AU354" s="93" t="str">
        <f t="shared" si="76"/>
        <v/>
      </c>
      <c r="AV354" s="93" t="str">
        <f t="shared" si="77"/>
        <v/>
      </c>
      <c r="AW354" s="93" t="str">
        <f t="shared" si="78"/>
        <v/>
      </c>
      <c r="AX354" s="93" t="str">
        <f t="shared" si="79"/>
        <v/>
      </c>
      <c r="AY354" s="93" t="str">
        <f t="shared" si="80"/>
        <v/>
      </c>
      <c r="AZ354" s="93" t="str">
        <f t="shared" si="81"/>
        <v/>
      </c>
      <c r="BA354" s="93" t="str">
        <f t="shared" si="82"/>
        <v/>
      </c>
      <c r="BB354" s="93" t="str">
        <f t="shared" si="83"/>
        <v/>
      </c>
      <c r="BC354" s="93" t="str">
        <f t="shared" si="84"/>
        <v/>
      </c>
      <c r="BD354" s="93" t="str">
        <f t="shared" si="85"/>
        <v/>
      </c>
      <c r="BE354" s="93" t="str">
        <f t="shared" si="86"/>
        <v/>
      </c>
      <c r="IW354" s="12"/>
    </row>
    <row r="355" spans="3:259" ht="11.85" customHeight="1">
      <c r="C355" s="94"/>
      <c r="D355" s="93"/>
      <c r="E355" s="93"/>
      <c r="F355" s="93"/>
      <c r="G355" s="81"/>
      <c r="H355" s="81"/>
      <c r="I355" s="81"/>
      <c r="AQ355" s="10" t="str">
        <f t="shared" si="72"/>
        <v/>
      </c>
      <c r="AR355" s="93" t="str">
        <f t="shared" si="73"/>
        <v/>
      </c>
      <c r="AS355" s="93" t="str">
        <f t="shared" si="74"/>
        <v/>
      </c>
      <c r="AT355" s="93" t="str">
        <f t="shared" si="75"/>
        <v/>
      </c>
      <c r="AU355" s="93" t="str">
        <f t="shared" si="76"/>
        <v/>
      </c>
      <c r="AV355" s="93" t="str">
        <f t="shared" si="77"/>
        <v/>
      </c>
      <c r="AW355" s="93" t="str">
        <f t="shared" si="78"/>
        <v/>
      </c>
      <c r="AX355" s="93" t="str">
        <f t="shared" si="79"/>
        <v/>
      </c>
      <c r="AY355" s="93" t="str">
        <f t="shared" si="80"/>
        <v/>
      </c>
      <c r="AZ355" s="93" t="str">
        <f t="shared" si="81"/>
        <v/>
      </c>
      <c r="BA355" s="93" t="str">
        <f t="shared" si="82"/>
        <v/>
      </c>
      <c r="BB355" s="93" t="str">
        <f t="shared" si="83"/>
        <v/>
      </c>
      <c r="BC355" s="93" t="str">
        <f t="shared" si="84"/>
        <v/>
      </c>
      <c r="BD355" s="93" t="str">
        <f t="shared" si="85"/>
        <v/>
      </c>
      <c r="BE355" s="93" t="str">
        <f t="shared" si="86"/>
        <v/>
      </c>
      <c r="IW355" s="12"/>
    </row>
    <row r="356" spans="3:259" ht="11.85" customHeight="1">
      <c r="C356" s="94"/>
      <c r="D356" s="93"/>
      <c r="E356" s="93"/>
      <c r="F356" s="93"/>
      <c r="G356" s="81"/>
      <c r="H356" s="81"/>
      <c r="I356" s="81"/>
      <c r="AQ356" s="10" t="str">
        <f t="shared" si="72"/>
        <v/>
      </c>
      <c r="AR356" s="93" t="str">
        <f t="shared" si="73"/>
        <v/>
      </c>
      <c r="AS356" s="93" t="str">
        <f t="shared" si="74"/>
        <v/>
      </c>
      <c r="AT356" s="93" t="str">
        <f t="shared" si="75"/>
        <v/>
      </c>
      <c r="AU356" s="93" t="str">
        <f t="shared" si="76"/>
        <v/>
      </c>
      <c r="AV356" s="93" t="str">
        <f t="shared" si="77"/>
        <v/>
      </c>
      <c r="AW356" s="93" t="str">
        <f t="shared" si="78"/>
        <v/>
      </c>
      <c r="AX356" s="93" t="str">
        <f t="shared" si="79"/>
        <v/>
      </c>
      <c r="AY356" s="93" t="str">
        <f t="shared" si="80"/>
        <v/>
      </c>
      <c r="AZ356" s="93" t="str">
        <f t="shared" si="81"/>
        <v/>
      </c>
      <c r="BA356" s="93" t="str">
        <f t="shared" si="82"/>
        <v/>
      </c>
      <c r="BB356" s="93" t="str">
        <f t="shared" si="83"/>
        <v/>
      </c>
      <c r="BC356" s="93" t="str">
        <f t="shared" si="84"/>
        <v/>
      </c>
      <c r="BD356" s="93" t="str">
        <f t="shared" si="85"/>
        <v/>
      </c>
      <c r="BE356" s="93" t="str">
        <f t="shared" si="86"/>
        <v/>
      </c>
      <c r="IW356" s="12"/>
    </row>
    <row r="357" spans="3:259" ht="11.85" customHeight="1">
      <c r="C357" s="94"/>
      <c r="D357" s="93"/>
      <c r="E357" s="93"/>
      <c r="F357" s="93"/>
      <c r="G357" s="81"/>
      <c r="H357" s="81"/>
      <c r="I357" s="81"/>
      <c r="AQ357" s="10" t="str">
        <f t="shared" si="72"/>
        <v/>
      </c>
      <c r="AR357" s="93" t="str">
        <f t="shared" si="73"/>
        <v/>
      </c>
      <c r="AS357" s="93" t="str">
        <f t="shared" si="74"/>
        <v/>
      </c>
      <c r="AT357" s="93" t="str">
        <f t="shared" si="75"/>
        <v/>
      </c>
      <c r="AU357" s="93" t="str">
        <f t="shared" si="76"/>
        <v/>
      </c>
      <c r="AV357" s="93" t="str">
        <f t="shared" si="77"/>
        <v/>
      </c>
      <c r="AW357" s="93" t="str">
        <f t="shared" si="78"/>
        <v/>
      </c>
      <c r="AX357" s="93" t="str">
        <f t="shared" si="79"/>
        <v/>
      </c>
      <c r="AY357" s="93" t="str">
        <f t="shared" si="80"/>
        <v/>
      </c>
      <c r="AZ357" s="93" t="str">
        <f t="shared" si="81"/>
        <v/>
      </c>
      <c r="BA357" s="93" t="str">
        <f t="shared" si="82"/>
        <v/>
      </c>
      <c r="BB357" s="93" t="str">
        <f t="shared" si="83"/>
        <v/>
      </c>
      <c r="BC357" s="93" t="str">
        <f t="shared" si="84"/>
        <v/>
      </c>
      <c r="BD357" s="93" t="str">
        <f t="shared" si="85"/>
        <v/>
      </c>
      <c r="BE357" s="93" t="str">
        <f t="shared" si="86"/>
        <v/>
      </c>
      <c r="IW357" s="12"/>
    </row>
    <row r="358" spans="3:259" ht="11.85" customHeight="1">
      <c r="C358" s="94"/>
      <c r="D358" s="93"/>
      <c r="E358" s="93"/>
      <c r="F358" s="93"/>
      <c r="G358" s="81"/>
      <c r="H358" s="81"/>
      <c r="I358" s="81"/>
      <c r="AQ358" s="10" t="str">
        <f t="shared" si="72"/>
        <v/>
      </c>
      <c r="AR358" s="93" t="str">
        <f t="shared" si="73"/>
        <v/>
      </c>
      <c r="AS358" s="93" t="str">
        <f t="shared" si="74"/>
        <v/>
      </c>
      <c r="AT358" s="93" t="str">
        <f t="shared" si="75"/>
        <v/>
      </c>
      <c r="AU358" s="93" t="str">
        <f t="shared" si="76"/>
        <v/>
      </c>
      <c r="AV358" s="93" t="str">
        <f t="shared" si="77"/>
        <v/>
      </c>
      <c r="AW358" s="93" t="str">
        <f t="shared" si="78"/>
        <v/>
      </c>
      <c r="AX358" s="93" t="str">
        <f t="shared" si="79"/>
        <v/>
      </c>
      <c r="AY358" s="93" t="str">
        <f t="shared" si="80"/>
        <v/>
      </c>
      <c r="AZ358" s="93" t="str">
        <f t="shared" si="81"/>
        <v/>
      </c>
      <c r="BA358" s="93" t="str">
        <f t="shared" si="82"/>
        <v/>
      </c>
      <c r="BB358" s="93" t="str">
        <f t="shared" si="83"/>
        <v/>
      </c>
      <c r="BC358" s="93" t="str">
        <f t="shared" si="84"/>
        <v/>
      </c>
      <c r="BD358" s="93" t="str">
        <f t="shared" si="85"/>
        <v/>
      </c>
      <c r="BE358" s="93" t="str">
        <f t="shared" si="86"/>
        <v/>
      </c>
      <c r="IW358" s="12"/>
    </row>
    <row r="359" spans="3:259" ht="11.85" customHeight="1">
      <c r="C359" s="94"/>
      <c r="D359" s="93"/>
      <c r="E359" s="93"/>
      <c r="F359" s="93"/>
      <c r="G359" s="81"/>
      <c r="H359" s="81"/>
      <c r="I359" s="81"/>
      <c r="AQ359" s="10" t="str">
        <f t="shared" si="72"/>
        <v/>
      </c>
      <c r="AR359" s="93" t="str">
        <f t="shared" si="73"/>
        <v/>
      </c>
      <c r="AS359" s="93" t="str">
        <f t="shared" si="74"/>
        <v/>
      </c>
      <c r="AT359" s="93" t="str">
        <f t="shared" si="75"/>
        <v/>
      </c>
      <c r="AU359" s="93" t="str">
        <f t="shared" si="76"/>
        <v/>
      </c>
      <c r="AV359" s="93" t="str">
        <f t="shared" si="77"/>
        <v/>
      </c>
      <c r="AW359" s="93" t="str">
        <f t="shared" si="78"/>
        <v/>
      </c>
      <c r="AX359" s="93" t="str">
        <f t="shared" si="79"/>
        <v/>
      </c>
      <c r="AY359" s="93" t="str">
        <f t="shared" si="80"/>
        <v/>
      </c>
      <c r="AZ359" s="93" t="str">
        <f t="shared" si="81"/>
        <v/>
      </c>
      <c r="BA359" s="93" t="str">
        <f t="shared" si="82"/>
        <v/>
      </c>
      <c r="BB359" s="93" t="str">
        <f t="shared" si="83"/>
        <v/>
      </c>
      <c r="BC359" s="93" t="str">
        <f t="shared" si="84"/>
        <v/>
      </c>
      <c r="BD359" s="93" t="str">
        <f t="shared" si="85"/>
        <v/>
      </c>
      <c r="BE359" s="93" t="str">
        <f t="shared" si="86"/>
        <v/>
      </c>
    </row>
    <row r="360" spans="3:259" ht="11.85" customHeight="1">
      <c r="C360" s="94"/>
      <c r="D360" s="93"/>
      <c r="E360" s="93"/>
      <c r="F360" s="93"/>
      <c r="G360" s="81"/>
      <c r="H360" s="81"/>
      <c r="I360" s="81"/>
      <c r="AQ360" s="10" t="str">
        <f t="shared" si="72"/>
        <v/>
      </c>
      <c r="AR360" s="93" t="str">
        <f t="shared" si="73"/>
        <v/>
      </c>
      <c r="AS360" s="93" t="str">
        <f t="shared" si="74"/>
        <v/>
      </c>
      <c r="AT360" s="93" t="str">
        <f t="shared" si="75"/>
        <v/>
      </c>
      <c r="AU360" s="93" t="str">
        <f t="shared" si="76"/>
        <v/>
      </c>
      <c r="AV360" s="93" t="str">
        <f t="shared" si="77"/>
        <v/>
      </c>
      <c r="AW360" s="93" t="str">
        <f t="shared" si="78"/>
        <v/>
      </c>
      <c r="AX360" s="93" t="str">
        <f t="shared" si="79"/>
        <v/>
      </c>
      <c r="AY360" s="93" t="str">
        <f t="shared" si="80"/>
        <v/>
      </c>
      <c r="AZ360" s="93" t="str">
        <f t="shared" si="81"/>
        <v/>
      </c>
      <c r="BA360" s="93" t="str">
        <f t="shared" si="82"/>
        <v/>
      </c>
      <c r="BB360" s="93" t="str">
        <f t="shared" si="83"/>
        <v/>
      </c>
      <c r="BC360" s="93" t="str">
        <f t="shared" si="84"/>
        <v/>
      </c>
      <c r="BD360" s="93" t="str">
        <f t="shared" si="85"/>
        <v/>
      </c>
      <c r="BE360" s="93" t="str">
        <f t="shared" si="86"/>
        <v/>
      </c>
    </row>
    <row r="361" spans="3:259" ht="11.85" customHeight="1">
      <c r="C361" s="94"/>
      <c r="D361" s="93"/>
      <c r="E361" s="93"/>
      <c r="F361" s="93"/>
      <c r="G361" s="81"/>
      <c r="H361" s="81"/>
      <c r="I361" s="81"/>
      <c r="AQ361" s="10" t="str">
        <f t="shared" si="72"/>
        <v/>
      </c>
      <c r="AR361" s="93" t="str">
        <f t="shared" si="73"/>
        <v/>
      </c>
      <c r="AS361" s="93" t="str">
        <f t="shared" si="74"/>
        <v/>
      </c>
      <c r="AT361" s="93" t="str">
        <f t="shared" si="75"/>
        <v/>
      </c>
      <c r="AU361" s="93" t="str">
        <f t="shared" si="76"/>
        <v/>
      </c>
      <c r="AV361" s="93" t="str">
        <f t="shared" si="77"/>
        <v/>
      </c>
      <c r="AW361" s="93" t="str">
        <f t="shared" si="78"/>
        <v/>
      </c>
      <c r="AX361" s="93" t="str">
        <f t="shared" si="79"/>
        <v/>
      </c>
      <c r="AY361" s="93" t="str">
        <f t="shared" si="80"/>
        <v/>
      </c>
      <c r="AZ361" s="93" t="str">
        <f t="shared" si="81"/>
        <v/>
      </c>
      <c r="BA361" s="93" t="str">
        <f t="shared" si="82"/>
        <v/>
      </c>
      <c r="BB361" s="93" t="str">
        <f t="shared" si="83"/>
        <v/>
      </c>
      <c r="BC361" s="93" t="str">
        <f t="shared" si="84"/>
        <v/>
      </c>
      <c r="BD361" s="93" t="str">
        <f t="shared" si="85"/>
        <v/>
      </c>
      <c r="BE361" s="93" t="str">
        <f t="shared" si="86"/>
        <v/>
      </c>
    </row>
    <row r="362" spans="3:259" ht="11.85" customHeight="1">
      <c r="C362" s="94"/>
      <c r="D362" s="93"/>
      <c r="E362" s="93"/>
      <c r="F362" s="93"/>
      <c r="G362" s="81"/>
      <c r="H362" s="81"/>
      <c r="I362" s="81"/>
      <c r="AQ362" s="10" t="str">
        <f t="shared" si="72"/>
        <v/>
      </c>
      <c r="AR362" s="93" t="str">
        <f t="shared" si="73"/>
        <v/>
      </c>
      <c r="AS362" s="93" t="str">
        <f t="shared" si="74"/>
        <v/>
      </c>
      <c r="AT362" s="93" t="str">
        <f t="shared" si="75"/>
        <v/>
      </c>
      <c r="AU362" s="93" t="str">
        <f t="shared" si="76"/>
        <v/>
      </c>
      <c r="AV362" s="93" t="str">
        <f t="shared" si="77"/>
        <v/>
      </c>
      <c r="AW362" s="93" t="str">
        <f t="shared" si="78"/>
        <v/>
      </c>
      <c r="AX362" s="93" t="str">
        <f t="shared" si="79"/>
        <v/>
      </c>
      <c r="AY362" s="93" t="str">
        <f t="shared" si="80"/>
        <v/>
      </c>
      <c r="AZ362" s="93" t="str">
        <f t="shared" si="81"/>
        <v/>
      </c>
      <c r="BA362" s="93" t="str">
        <f t="shared" si="82"/>
        <v/>
      </c>
      <c r="BB362" s="93" t="str">
        <f t="shared" si="83"/>
        <v/>
      </c>
      <c r="BC362" s="93" t="str">
        <f t="shared" si="84"/>
        <v/>
      </c>
      <c r="BD362" s="93" t="str">
        <f t="shared" si="85"/>
        <v/>
      </c>
      <c r="BE362" s="93" t="str">
        <f t="shared" si="86"/>
        <v/>
      </c>
    </row>
    <row r="363" spans="3:259" ht="11.85" customHeight="1">
      <c r="C363" s="94"/>
      <c r="D363" s="93"/>
      <c r="E363" s="93"/>
      <c r="F363" s="93"/>
      <c r="G363" s="81"/>
      <c r="H363" s="81"/>
      <c r="I363" s="81"/>
      <c r="AQ363" s="10" t="str">
        <f t="shared" si="72"/>
        <v/>
      </c>
      <c r="AR363" s="93" t="str">
        <f t="shared" si="73"/>
        <v/>
      </c>
      <c r="AS363" s="93" t="str">
        <f t="shared" si="74"/>
        <v/>
      </c>
      <c r="AT363" s="93" t="str">
        <f t="shared" si="75"/>
        <v/>
      </c>
      <c r="AU363" s="93" t="str">
        <f t="shared" si="76"/>
        <v/>
      </c>
      <c r="AV363" s="93" t="str">
        <f t="shared" si="77"/>
        <v/>
      </c>
      <c r="AW363" s="93" t="str">
        <f t="shared" si="78"/>
        <v/>
      </c>
      <c r="AX363" s="93" t="str">
        <f t="shared" si="79"/>
        <v/>
      </c>
      <c r="AY363" s="93" t="str">
        <f t="shared" si="80"/>
        <v/>
      </c>
      <c r="AZ363" s="93" t="str">
        <f t="shared" si="81"/>
        <v/>
      </c>
      <c r="BA363" s="93" t="str">
        <f t="shared" si="82"/>
        <v/>
      </c>
      <c r="BB363" s="93" t="str">
        <f t="shared" si="83"/>
        <v/>
      </c>
      <c r="BC363" s="93" t="str">
        <f t="shared" si="84"/>
        <v/>
      </c>
      <c r="BD363" s="93" t="str">
        <f t="shared" si="85"/>
        <v/>
      </c>
      <c r="BE363" s="93" t="str">
        <f t="shared" si="86"/>
        <v/>
      </c>
    </row>
    <row r="364" spans="3:259" ht="11.85" customHeight="1">
      <c r="C364" s="94"/>
      <c r="D364" s="93"/>
      <c r="E364" s="93"/>
      <c r="F364" s="93"/>
      <c r="G364" s="81"/>
      <c r="H364" s="81"/>
      <c r="I364" s="81"/>
      <c r="AQ364" s="10" t="str">
        <f t="shared" ref="AQ364:AQ427" si="87">IF((ROW(A364)-ROW($A$44))*$E$29&lt;=$E$30,A364,"")</f>
        <v/>
      </c>
      <c r="AR364" s="93" t="str">
        <f t="shared" ref="AR364:AR427" si="88">IF(ISNUMBER(C364),C364,"")</f>
        <v/>
      </c>
      <c r="AS364" s="93" t="str">
        <f t="shared" ref="AS364:AS427" si="89">IF(ISNUMBER(D364),D364,"")</f>
        <v/>
      </c>
      <c r="AT364" s="93" t="str">
        <f t="shared" ref="AT364:AT427" si="90">IF(ISNUMBER(E364),E364,"")</f>
        <v/>
      </c>
      <c r="AU364" s="93" t="str">
        <f t="shared" ref="AU364:AU427" si="91">IF(ISNUMBER(F364),F364,"")</f>
        <v/>
      </c>
      <c r="AV364" s="93" t="str">
        <f t="shared" ref="AV364:AV427" si="92">IF(ISNUMBER(G364),G364,"")</f>
        <v/>
      </c>
      <c r="AW364" s="93" t="str">
        <f t="shared" ref="AW364:AW427" si="93">IF(ISNUMBER(H364),H364,"")</f>
        <v/>
      </c>
      <c r="AX364" s="93" t="str">
        <f t="shared" ref="AX364:AX427" si="94">IF(ISNUMBER(I364),I364,"")</f>
        <v/>
      </c>
      <c r="AY364" s="93" t="str">
        <f t="shared" ref="AY364:AY427" si="95">IF(ISNUMBER(J364),J364,"")</f>
        <v/>
      </c>
      <c r="AZ364" s="93" t="str">
        <f t="shared" ref="AZ364:AZ427" si="96">IF(ISNUMBER(K364),K364,"")</f>
        <v/>
      </c>
      <c r="BA364" s="93" t="str">
        <f t="shared" ref="BA364:BA427" si="97">IF(ISNUMBER(L364),L364,"")</f>
        <v/>
      </c>
      <c r="BB364" s="93" t="str">
        <f t="shared" ref="BB364:BB427" si="98">IF(ISNUMBER(M364),M364,"")</f>
        <v/>
      </c>
      <c r="BC364" s="93" t="str">
        <f t="shared" ref="BC364:BC427" si="99">IF(ISNUMBER(N364),N364,"")</f>
        <v/>
      </c>
      <c r="BD364" s="93" t="str">
        <f t="shared" ref="BD364:BD427" si="100">IF(ISNUMBER(O364),O364,"")</f>
        <v/>
      </c>
      <c r="BE364" s="93" t="str">
        <f t="shared" ref="BE364:BE427" si="101">IF(ISNUMBER(P364),P364,"")</f>
        <v/>
      </c>
    </row>
    <row r="365" spans="3:259" ht="11.85" customHeight="1">
      <c r="C365" s="94"/>
      <c r="D365" s="93"/>
      <c r="E365" s="93"/>
      <c r="F365" s="93"/>
      <c r="G365" s="81"/>
      <c r="H365" s="81"/>
      <c r="I365" s="81"/>
      <c r="AQ365" s="10" t="str">
        <f t="shared" si="87"/>
        <v/>
      </c>
      <c r="AR365" s="93" t="str">
        <f t="shared" si="88"/>
        <v/>
      </c>
      <c r="AS365" s="93" t="str">
        <f t="shared" si="89"/>
        <v/>
      </c>
      <c r="AT365" s="93" t="str">
        <f t="shared" si="90"/>
        <v/>
      </c>
      <c r="AU365" s="93" t="str">
        <f t="shared" si="91"/>
        <v/>
      </c>
      <c r="AV365" s="93" t="str">
        <f t="shared" si="92"/>
        <v/>
      </c>
      <c r="AW365" s="93" t="str">
        <f t="shared" si="93"/>
        <v/>
      </c>
      <c r="AX365" s="93" t="str">
        <f t="shared" si="94"/>
        <v/>
      </c>
      <c r="AY365" s="93" t="str">
        <f t="shared" si="95"/>
        <v/>
      </c>
      <c r="AZ365" s="93" t="str">
        <f t="shared" si="96"/>
        <v/>
      </c>
      <c r="BA365" s="93" t="str">
        <f t="shared" si="97"/>
        <v/>
      </c>
      <c r="BB365" s="93" t="str">
        <f t="shared" si="98"/>
        <v/>
      </c>
      <c r="BC365" s="93" t="str">
        <f t="shared" si="99"/>
        <v/>
      </c>
      <c r="BD365" s="93" t="str">
        <f t="shared" si="100"/>
        <v/>
      </c>
      <c r="BE365" s="93" t="str">
        <f t="shared" si="101"/>
        <v/>
      </c>
      <c r="IX365" s="10"/>
      <c r="IY365" s="10"/>
    </row>
    <row r="366" spans="3:259" ht="11.85" customHeight="1">
      <c r="C366" s="94"/>
      <c r="D366" s="93"/>
      <c r="E366" s="93"/>
      <c r="F366" s="93"/>
      <c r="G366" s="81"/>
      <c r="H366" s="81"/>
      <c r="I366" s="81"/>
      <c r="AQ366" s="10" t="str">
        <f t="shared" si="87"/>
        <v/>
      </c>
      <c r="AR366" s="93" t="str">
        <f t="shared" si="88"/>
        <v/>
      </c>
      <c r="AS366" s="93" t="str">
        <f t="shared" si="89"/>
        <v/>
      </c>
      <c r="AT366" s="93" t="str">
        <f t="shared" si="90"/>
        <v/>
      </c>
      <c r="AU366" s="93" t="str">
        <f t="shared" si="91"/>
        <v/>
      </c>
      <c r="AV366" s="93" t="str">
        <f t="shared" si="92"/>
        <v/>
      </c>
      <c r="AW366" s="93" t="str">
        <f t="shared" si="93"/>
        <v/>
      </c>
      <c r="AX366" s="93" t="str">
        <f t="shared" si="94"/>
        <v/>
      </c>
      <c r="AY366" s="93" t="str">
        <f t="shared" si="95"/>
        <v/>
      </c>
      <c r="AZ366" s="93" t="str">
        <f t="shared" si="96"/>
        <v/>
      </c>
      <c r="BA366" s="93" t="str">
        <f t="shared" si="97"/>
        <v/>
      </c>
      <c r="BB366" s="93" t="str">
        <f t="shared" si="98"/>
        <v/>
      </c>
      <c r="BC366" s="93" t="str">
        <f t="shared" si="99"/>
        <v/>
      </c>
      <c r="BD366" s="93" t="str">
        <f t="shared" si="100"/>
        <v/>
      </c>
      <c r="BE366" s="93" t="str">
        <f t="shared" si="101"/>
        <v/>
      </c>
      <c r="IX366" s="10"/>
      <c r="IY366" s="10"/>
    </row>
    <row r="367" spans="3:259" ht="11.85" customHeight="1">
      <c r="C367" s="94"/>
      <c r="D367" s="93"/>
      <c r="E367" s="93"/>
      <c r="F367" s="93"/>
      <c r="G367" s="81"/>
      <c r="H367" s="81"/>
      <c r="I367" s="81"/>
      <c r="AQ367" s="10" t="str">
        <f t="shared" si="87"/>
        <v/>
      </c>
      <c r="AR367" s="93" t="str">
        <f t="shared" si="88"/>
        <v/>
      </c>
      <c r="AS367" s="93" t="str">
        <f t="shared" si="89"/>
        <v/>
      </c>
      <c r="AT367" s="93" t="str">
        <f t="shared" si="90"/>
        <v/>
      </c>
      <c r="AU367" s="93" t="str">
        <f t="shared" si="91"/>
        <v/>
      </c>
      <c r="AV367" s="93" t="str">
        <f t="shared" si="92"/>
        <v/>
      </c>
      <c r="AW367" s="93" t="str">
        <f t="shared" si="93"/>
        <v/>
      </c>
      <c r="AX367" s="93" t="str">
        <f t="shared" si="94"/>
        <v/>
      </c>
      <c r="AY367" s="93" t="str">
        <f t="shared" si="95"/>
        <v/>
      </c>
      <c r="AZ367" s="93" t="str">
        <f t="shared" si="96"/>
        <v/>
      </c>
      <c r="BA367" s="93" t="str">
        <f t="shared" si="97"/>
        <v/>
      </c>
      <c r="BB367" s="93" t="str">
        <f t="shared" si="98"/>
        <v/>
      </c>
      <c r="BC367" s="93" t="str">
        <f t="shared" si="99"/>
        <v/>
      </c>
      <c r="BD367" s="93" t="str">
        <f t="shared" si="100"/>
        <v/>
      </c>
      <c r="BE367" s="93" t="str">
        <f t="shared" si="101"/>
        <v/>
      </c>
      <c r="IX367" s="10"/>
      <c r="IY367" s="10"/>
    </row>
    <row r="368" spans="3:259" ht="11.85" customHeight="1">
      <c r="C368" s="94"/>
      <c r="D368" s="93"/>
      <c r="E368" s="93"/>
      <c r="F368" s="93"/>
      <c r="G368" s="81"/>
      <c r="H368" s="81"/>
      <c r="I368" s="81"/>
      <c r="AQ368" s="10" t="str">
        <f t="shared" si="87"/>
        <v/>
      </c>
      <c r="AR368" s="93" t="str">
        <f t="shared" si="88"/>
        <v/>
      </c>
      <c r="AS368" s="93" t="str">
        <f t="shared" si="89"/>
        <v/>
      </c>
      <c r="AT368" s="93" t="str">
        <f t="shared" si="90"/>
        <v/>
      </c>
      <c r="AU368" s="93" t="str">
        <f t="shared" si="91"/>
        <v/>
      </c>
      <c r="AV368" s="93" t="str">
        <f t="shared" si="92"/>
        <v/>
      </c>
      <c r="AW368" s="93" t="str">
        <f t="shared" si="93"/>
        <v/>
      </c>
      <c r="AX368" s="93" t="str">
        <f t="shared" si="94"/>
        <v/>
      </c>
      <c r="AY368" s="93" t="str">
        <f t="shared" si="95"/>
        <v/>
      </c>
      <c r="AZ368" s="93" t="str">
        <f t="shared" si="96"/>
        <v/>
      </c>
      <c r="BA368" s="93" t="str">
        <f t="shared" si="97"/>
        <v/>
      </c>
      <c r="BB368" s="93" t="str">
        <f t="shared" si="98"/>
        <v/>
      </c>
      <c r="BC368" s="93" t="str">
        <f t="shared" si="99"/>
        <v/>
      </c>
      <c r="BD368" s="93" t="str">
        <f t="shared" si="100"/>
        <v/>
      </c>
      <c r="BE368" s="93" t="str">
        <f t="shared" si="101"/>
        <v/>
      </c>
      <c r="IX368" s="10"/>
      <c r="IY368" s="10"/>
    </row>
    <row r="369" spans="3:259" ht="11.85" customHeight="1">
      <c r="C369" s="94"/>
      <c r="D369" s="93"/>
      <c r="E369" s="93"/>
      <c r="F369" s="93"/>
      <c r="G369" s="81"/>
      <c r="H369" s="81"/>
      <c r="I369" s="81"/>
      <c r="AQ369" s="10" t="str">
        <f t="shared" si="87"/>
        <v/>
      </c>
      <c r="AR369" s="93" t="str">
        <f t="shared" si="88"/>
        <v/>
      </c>
      <c r="AS369" s="93" t="str">
        <f t="shared" si="89"/>
        <v/>
      </c>
      <c r="AT369" s="93" t="str">
        <f t="shared" si="90"/>
        <v/>
      </c>
      <c r="AU369" s="93" t="str">
        <f t="shared" si="91"/>
        <v/>
      </c>
      <c r="AV369" s="93" t="str">
        <f t="shared" si="92"/>
        <v/>
      </c>
      <c r="AW369" s="93" t="str">
        <f t="shared" si="93"/>
        <v/>
      </c>
      <c r="AX369" s="93" t="str">
        <f t="shared" si="94"/>
        <v/>
      </c>
      <c r="AY369" s="93" t="str">
        <f t="shared" si="95"/>
        <v/>
      </c>
      <c r="AZ369" s="93" t="str">
        <f t="shared" si="96"/>
        <v/>
      </c>
      <c r="BA369" s="93" t="str">
        <f t="shared" si="97"/>
        <v/>
      </c>
      <c r="BB369" s="93" t="str">
        <f t="shared" si="98"/>
        <v/>
      </c>
      <c r="BC369" s="93" t="str">
        <f t="shared" si="99"/>
        <v/>
      </c>
      <c r="BD369" s="93" t="str">
        <f t="shared" si="100"/>
        <v/>
      </c>
      <c r="BE369" s="93" t="str">
        <f t="shared" si="101"/>
        <v/>
      </c>
      <c r="IX369" s="10"/>
      <c r="IY369" s="10"/>
    </row>
    <row r="370" spans="3:259" ht="11.85" customHeight="1">
      <c r="C370" s="94"/>
      <c r="D370" s="93"/>
      <c r="E370" s="93"/>
      <c r="F370" s="93"/>
      <c r="G370" s="81"/>
      <c r="H370" s="81"/>
      <c r="I370" s="81"/>
      <c r="AQ370" s="10" t="str">
        <f t="shared" si="87"/>
        <v/>
      </c>
      <c r="AR370" s="93" t="str">
        <f t="shared" si="88"/>
        <v/>
      </c>
      <c r="AS370" s="93" t="str">
        <f t="shared" si="89"/>
        <v/>
      </c>
      <c r="AT370" s="93" t="str">
        <f t="shared" si="90"/>
        <v/>
      </c>
      <c r="AU370" s="93" t="str">
        <f t="shared" si="91"/>
        <v/>
      </c>
      <c r="AV370" s="93" t="str">
        <f t="shared" si="92"/>
        <v/>
      </c>
      <c r="AW370" s="93" t="str">
        <f t="shared" si="93"/>
        <v/>
      </c>
      <c r="AX370" s="93" t="str">
        <f t="shared" si="94"/>
        <v/>
      </c>
      <c r="AY370" s="93" t="str">
        <f t="shared" si="95"/>
        <v/>
      </c>
      <c r="AZ370" s="93" t="str">
        <f t="shared" si="96"/>
        <v/>
      </c>
      <c r="BA370" s="93" t="str">
        <f t="shared" si="97"/>
        <v/>
      </c>
      <c r="BB370" s="93" t="str">
        <f t="shared" si="98"/>
        <v/>
      </c>
      <c r="BC370" s="93" t="str">
        <f t="shared" si="99"/>
        <v/>
      </c>
      <c r="BD370" s="93" t="str">
        <f t="shared" si="100"/>
        <v/>
      </c>
      <c r="BE370" s="93" t="str">
        <f t="shared" si="101"/>
        <v/>
      </c>
      <c r="IX370" s="10"/>
      <c r="IY370" s="10"/>
    </row>
    <row r="371" spans="3:259" ht="11.85" customHeight="1">
      <c r="C371" s="94"/>
      <c r="D371" s="93"/>
      <c r="E371" s="93"/>
      <c r="F371" s="93"/>
      <c r="G371" s="81"/>
      <c r="H371" s="81"/>
      <c r="I371" s="81"/>
      <c r="AQ371" s="10" t="str">
        <f t="shared" si="87"/>
        <v/>
      </c>
      <c r="AR371" s="93" t="str">
        <f t="shared" si="88"/>
        <v/>
      </c>
      <c r="AS371" s="93" t="str">
        <f t="shared" si="89"/>
        <v/>
      </c>
      <c r="AT371" s="93" t="str">
        <f t="shared" si="90"/>
        <v/>
      </c>
      <c r="AU371" s="93" t="str">
        <f t="shared" si="91"/>
        <v/>
      </c>
      <c r="AV371" s="93" t="str">
        <f t="shared" si="92"/>
        <v/>
      </c>
      <c r="AW371" s="93" t="str">
        <f t="shared" si="93"/>
        <v/>
      </c>
      <c r="AX371" s="93" t="str">
        <f t="shared" si="94"/>
        <v/>
      </c>
      <c r="AY371" s="93" t="str">
        <f t="shared" si="95"/>
        <v/>
      </c>
      <c r="AZ371" s="93" t="str">
        <f t="shared" si="96"/>
        <v/>
      </c>
      <c r="BA371" s="93" t="str">
        <f t="shared" si="97"/>
        <v/>
      </c>
      <c r="BB371" s="93" t="str">
        <f t="shared" si="98"/>
        <v/>
      </c>
      <c r="BC371" s="93" t="str">
        <f t="shared" si="99"/>
        <v/>
      </c>
      <c r="BD371" s="93" t="str">
        <f t="shared" si="100"/>
        <v/>
      </c>
      <c r="BE371" s="93" t="str">
        <f t="shared" si="101"/>
        <v/>
      </c>
      <c r="IX371" s="10"/>
      <c r="IY371" s="10"/>
    </row>
    <row r="372" spans="3:259" ht="11.85" customHeight="1">
      <c r="C372" s="94"/>
      <c r="D372" s="93"/>
      <c r="E372" s="93"/>
      <c r="F372" s="93"/>
      <c r="G372" s="81"/>
      <c r="H372" s="81"/>
      <c r="I372" s="81"/>
      <c r="AQ372" s="10" t="str">
        <f t="shared" si="87"/>
        <v/>
      </c>
      <c r="AR372" s="93" t="str">
        <f t="shared" si="88"/>
        <v/>
      </c>
      <c r="AS372" s="93" t="str">
        <f t="shared" si="89"/>
        <v/>
      </c>
      <c r="AT372" s="93" t="str">
        <f t="shared" si="90"/>
        <v/>
      </c>
      <c r="AU372" s="93" t="str">
        <f t="shared" si="91"/>
        <v/>
      </c>
      <c r="AV372" s="93" t="str">
        <f t="shared" si="92"/>
        <v/>
      </c>
      <c r="AW372" s="93" t="str">
        <f t="shared" si="93"/>
        <v/>
      </c>
      <c r="AX372" s="93" t="str">
        <f t="shared" si="94"/>
        <v/>
      </c>
      <c r="AY372" s="93" t="str">
        <f t="shared" si="95"/>
        <v/>
      </c>
      <c r="AZ372" s="93" t="str">
        <f t="shared" si="96"/>
        <v/>
      </c>
      <c r="BA372" s="93" t="str">
        <f t="shared" si="97"/>
        <v/>
      </c>
      <c r="BB372" s="93" t="str">
        <f t="shared" si="98"/>
        <v/>
      </c>
      <c r="BC372" s="93" t="str">
        <f t="shared" si="99"/>
        <v/>
      </c>
      <c r="BD372" s="93" t="str">
        <f t="shared" si="100"/>
        <v/>
      </c>
      <c r="BE372" s="93" t="str">
        <f t="shared" si="101"/>
        <v/>
      </c>
      <c r="IX372" s="10"/>
      <c r="IY372" s="10"/>
    </row>
    <row r="373" spans="3:259" ht="11.85" customHeight="1">
      <c r="C373" s="94"/>
      <c r="D373" s="93"/>
      <c r="E373" s="93"/>
      <c r="F373" s="93"/>
      <c r="G373" s="81"/>
      <c r="H373" s="81"/>
      <c r="I373" s="81"/>
      <c r="AQ373" s="10" t="str">
        <f t="shared" si="87"/>
        <v/>
      </c>
      <c r="AR373" s="93" t="str">
        <f t="shared" si="88"/>
        <v/>
      </c>
      <c r="AS373" s="93" t="str">
        <f t="shared" si="89"/>
        <v/>
      </c>
      <c r="AT373" s="93" t="str">
        <f t="shared" si="90"/>
        <v/>
      </c>
      <c r="AU373" s="93" t="str">
        <f t="shared" si="91"/>
        <v/>
      </c>
      <c r="AV373" s="93" t="str">
        <f t="shared" si="92"/>
        <v/>
      </c>
      <c r="AW373" s="93" t="str">
        <f t="shared" si="93"/>
        <v/>
      </c>
      <c r="AX373" s="93" t="str">
        <f t="shared" si="94"/>
        <v/>
      </c>
      <c r="AY373" s="93" t="str">
        <f t="shared" si="95"/>
        <v/>
      </c>
      <c r="AZ373" s="93" t="str">
        <f t="shared" si="96"/>
        <v/>
      </c>
      <c r="BA373" s="93" t="str">
        <f t="shared" si="97"/>
        <v/>
      </c>
      <c r="BB373" s="93" t="str">
        <f t="shared" si="98"/>
        <v/>
      </c>
      <c r="BC373" s="93" t="str">
        <f t="shared" si="99"/>
        <v/>
      </c>
      <c r="BD373" s="93" t="str">
        <f t="shared" si="100"/>
        <v/>
      </c>
      <c r="BE373" s="93" t="str">
        <f t="shared" si="101"/>
        <v/>
      </c>
      <c r="IX373" s="10"/>
      <c r="IY373" s="10"/>
    </row>
    <row r="374" spans="3:259" ht="11.85" customHeight="1">
      <c r="C374" s="94"/>
      <c r="D374" s="93"/>
      <c r="E374" s="93"/>
      <c r="F374" s="93"/>
      <c r="G374" s="81"/>
      <c r="H374" s="81"/>
      <c r="I374" s="81"/>
      <c r="AQ374" s="10" t="str">
        <f t="shared" si="87"/>
        <v/>
      </c>
      <c r="AR374" s="93" t="str">
        <f t="shared" si="88"/>
        <v/>
      </c>
      <c r="AS374" s="93" t="str">
        <f t="shared" si="89"/>
        <v/>
      </c>
      <c r="AT374" s="93" t="str">
        <f t="shared" si="90"/>
        <v/>
      </c>
      <c r="AU374" s="93" t="str">
        <f t="shared" si="91"/>
        <v/>
      </c>
      <c r="AV374" s="93" t="str">
        <f t="shared" si="92"/>
        <v/>
      </c>
      <c r="AW374" s="93" t="str">
        <f t="shared" si="93"/>
        <v/>
      </c>
      <c r="AX374" s="93" t="str">
        <f t="shared" si="94"/>
        <v/>
      </c>
      <c r="AY374" s="93" t="str">
        <f t="shared" si="95"/>
        <v/>
      </c>
      <c r="AZ374" s="93" t="str">
        <f t="shared" si="96"/>
        <v/>
      </c>
      <c r="BA374" s="93" t="str">
        <f t="shared" si="97"/>
        <v/>
      </c>
      <c r="BB374" s="93" t="str">
        <f t="shared" si="98"/>
        <v/>
      </c>
      <c r="BC374" s="93" t="str">
        <f t="shared" si="99"/>
        <v/>
      </c>
      <c r="BD374" s="93" t="str">
        <f t="shared" si="100"/>
        <v/>
      </c>
      <c r="BE374" s="93" t="str">
        <f t="shared" si="101"/>
        <v/>
      </c>
      <c r="IX374" s="10"/>
      <c r="IY374" s="10"/>
    </row>
    <row r="375" spans="3:259" ht="11.85" customHeight="1">
      <c r="C375" s="94"/>
      <c r="D375" s="93"/>
      <c r="E375" s="93"/>
      <c r="F375" s="93"/>
      <c r="G375" s="81"/>
      <c r="H375" s="81"/>
      <c r="I375" s="81"/>
      <c r="AQ375" s="10" t="str">
        <f t="shared" si="87"/>
        <v/>
      </c>
      <c r="AR375" s="93" t="str">
        <f t="shared" si="88"/>
        <v/>
      </c>
      <c r="AS375" s="93" t="str">
        <f t="shared" si="89"/>
        <v/>
      </c>
      <c r="AT375" s="93" t="str">
        <f t="shared" si="90"/>
        <v/>
      </c>
      <c r="AU375" s="93" t="str">
        <f t="shared" si="91"/>
        <v/>
      </c>
      <c r="AV375" s="93" t="str">
        <f t="shared" si="92"/>
        <v/>
      </c>
      <c r="AW375" s="93" t="str">
        <f t="shared" si="93"/>
        <v/>
      </c>
      <c r="AX375" s="93" t="str">
        <f t="shared" si="94"/>
        <v/>
      </c>
      <c r="AY375" s="93" t="str">
        <f t="shared" si="95"/>
        <v/>
      </c>
      <c r="AZ375" s="93" t="str">
        <f t="shared" si="96"/>
        <v/>
      </c>
      <c r="BA375" s="93" t="str">
        <f t="shared" si="97"/>
        <v/>
      </c>
      <c r="BB375" s="93" t="str">
        <f t="shared" si="98"/>
        <v/>
      </c>
      <c r="BC375" s="93" t="str">
        <f t="shared" si="99"/>
        <v/>
      </c>
      <c r="BD375" s="93" t="str">
        <f t="shared" si="100"/>
        <v/>
      </c>
      <c r="BE375" s="93" t="str">
        <f t="shared" si="101"/>
        <v/>
      </c>
      <c r="IX375" s="10"/>
      <c r="IY375" s="10"/>
    </row>
    <row r="376" spans="3:259" ht="11.85" customHeight="1">
      <c r="C376" s="94"/>
      <c r="D376" s="93"/>
      <c r="E376" s="93"/>
      <c r="F376" s="93"/>
      <c r="G376" s="81"/>
      <c r="H376" s="81"/>
      <c r="I376" s="81"/>
      <c r="AQ376" s="10" t="str">
        <f t="shared" si="87"/>
        <v/>
      </c>
      <c r="AR376" s="93" t="str">
        <f t="shared" si="88"/>
        <v/>
      </c>
      <c r="AS376" s="93" t="str">
        <f t="shared" si="89"/>
        <v/>
      </c>
      <c r="AT376" s="93" t="str">
        <f t="shared" si="90"/>
        <v/>
      </c>
      <c r="AU376" s="93" t="str">
        <f t="shared" si="91"/>
        <v/>
      </c>
      <c r="AV376" s="93" t="str">
        <f t="shared" si="92"/>
        <v/>
      </c>
      <c r="AW376" s="93" t="str">
        <f t="shared" si="93"/>
        <v/>
      </c>
      <c r="AX376" s="93" t="str">
        <f t="shared" si="94"/>
        <v/>
      </c>
      <c r="AY376" s="93" t="str">
        <f t="shared" si="95"/>
        <v/>
      </c>
      <c r="AZ376" s="93" t="str">
        <f t="shared" si="96"/>
        <v/>
      </c>
      <c r="BA376" s="93" t="str">
        <f t="shared" si="97"/>
        <v/>
      </c>
      <c r="BB376" s="93" t="str">
        <f t="shared" si="98"/>
        <v/>
      </c>
      <c r="BC376" s="93" t="str">
        <f t="shared" si="99"/>
        <v/>
      </c>
      <c r="BD376" s="93" t="str">
        <f t="shared" si="100"/>
        <v/>
      </c>
      <c r="BE376" s="93" t="str">
        <f t="shared" si="101"/>
        <v/>
      </c>
      <c r="IX376" s="10"/>
      <c r="IY376" s="10"/>
    </row>
    <row r="377" spans="3:259" ht="11.85" customHeight="1">
      <c r="C377" s="94"/>
      <c r="D377" s="93"/>
      <c r="E377" s="93"/>
      <c r="F377" s="93"/>
      <c r="G377" s="81"/>
      <c r="H377" s="81"/>
      <c r="I377" s="81"/>
      <c r="AQ377" s="10" t="str">
        <f t="shared" si="87"/>
        <v/>
      </c>
      <c r="AR377" s="93" t="str">
        <f t="shared" si="88"/>
        <v/>
      </c>
      <c r="AS377" s="93" t="str">
        <f t="shared" si="89"/>
        <v/>
      </c>
      <c r="AT377" s="93" t="str">
        <f t="shared" si="90"/>
        <v/>
      </c>
      <c r="AU377" s="93" t="str">
        <f t="shared" si="91"/>
        <v/>
      </c>
      <c r="AV377" s="93" t="str">
        <f t="shared" si="92"/>
        <v/>
      </c>
      <c r="AW377" s="93" t="str">
        <f t="shared" si="93"/>
        <v/>
      </c>
      <c r="AX377" s="93" t="str">
        <f t="shared" si="94"/>
        <v/>
      </c>
      <c r="AY377" s="93" t="str">
        <f t="shared" si="95"/>
        <v/>
      </c>
      <c r="AZ377" s="93" t="str">
        <f t="shared" si="96"/>
        <v/>
      </c>
      <c r="BA377" s="93" t="str">
        <f t="shared" si="97"/>
        <v/>
      </c>
      <c r="BB377" s="93" t="str">
        <f t="shared" si="98"/>
        <v/>
      </c>
      <c r="BC377" s="93" t="str">
        <f t="shared" si="99"/>
        <v/>
      </c>
      <c r="BD377" s="93" t="str">
        <f t="shared" si="100"/>
        <v/>
      </c>
      <c r="BE377" s="93" t="str">
        <f t="shared" si="101"/>
        <v/>
      </c>
      <c r="IX377" s="10"/>
      <c r="IY377" s="10"/>
    </row>
    <row r="378" spans="3:259" ht="11.85" customHeight="1">
      <c r="C378" s="94"/>
      <c r="D378" s="93"/>
      <c r="E378" s="93"/>
      <c r="F378" s="93"/>
      <c r="G378" s="81"/>
      <c r="H378" s="81"/>
      <c r="I378" s="81"/>
      <c r="AQ378" s="10" t="str">
        <f t="shared" si="87"/>
        <v/>
      </c>
      <c r="AR378" s="93" t="str">
        <f t="shared" si="88"/>
        <v/>
      </c>
      <c r="AS378" s="93" t="str">
        <f t="shared" si="89"/>
        <v/>
      </c>
      <c r="AT378" s="93" t="str">
        <f t="shared" si="90"/>
        <v/>
      </c>
      <c r="AU378" s="93" t="str">
        <f t="shared" si="91"/>
        <v/>
      </c>
      <c r="AV378" s="93" t="str">
        <f t="shared" si="92"/>
        <v/>
      </c>
      <c r="AW378" s="93" t="str">
        <f t="shared" si="93"/>
        <v/>
      </c>
      <c r="AX378" s="93" t="str">
        <f t="shared" si="94"/>
        <v/>
      </c>
      <c r="AY378" s="93" t="str">
        <f t="shared" si="95"/>
        <v/>
      </c>
      <c r="AZ378" s="93" t="str">
        <f t="shared" si="96"/>
        <v/>
      </c>
      <c r="BA378" s="93" t="str">
        <f t="shared" si="97"/>
        <v/>
      </c>
      <c r="BB378" s="93" t="str">
        <f t="shared" si="98"/>
        <v/>
      </c>
      <c r="BC378" s="93" t="str">
        <f t="shared" si="99"/>
        <v/>
      </c>
      <c r="BD378" s="93" t="str">
        <f t="shared" si="100"/>
        <v/>
      </c>
      <c r="BE378" s="93" t="str">
        <f t="shared" si="101"/>
        <v/>
      </c>
      <c r="IX378" s="10"/>
      <c r="IY378" s="10"/>
    </row>
    <row r="379" spans="3:259" ht="11.85" customHeight="1">
      <c r="C379" s="94"/>
      <c r="D379" s="93"/>
      <c r="E379" s="93"/>
      <c r="F379" s="93"/>
      <c r="G379" s="81"/>
      <c r="H379" s="81"/>
      <c r="I379" s="81"/>
      <c r="AQ379" s="10" t="str">
        <f t="shared" si="87"/>
        <v/>
      </c>
      <c r="AR379" s="93" t="str">
        <f t="shared" si="88"/>
        <v/>
      </c>
      <c r="AS379" s="93" t="str">
        <f t="shared" si="89"/>
        <v/>
      </c>
      <c r="AT379" s="93" t="str">
        <f t="shared" si="90"/>
        <v/>
      </c>
      <c r="AU379" s="93" t="str">
        <f t="shared" si="91"/>
        <v/>
      </c>
      <c r="AV379" s="93" t="str">
        <f t="shared" si="92"/>
        <v/>
      </c>
      <c r="AW379" s="93" t="str">
        <f t="shared" si="93"/>
        <v/>
      </c>
      <c r="AX379" s="93" t="str">
        <f t="shared" si="94"/>
        <v/>
      </c>
      <c r="AY379" s="93" t="str">
        <f t="shared" si="95"/>
        <v/>
      </c>
      <c r="AZ379" s="93" t="str">
        <f t="shared" si="96"/>
        <v/>
      </c>
      <c r="BA379" s="93" t="str">
        <f t="shared" si="97"/>
        <v/>
      </c>
      <c r="BB379" s="93" t="str">
        <f t="shared" si="98"/>
        <v/>
      </c>
      <c r="BC379" s="93" t="str">
        <f t="shared" si="99"/>
        <v/>
      </c>
      <c r="BD379" s="93" t="str">
        <f t="shared" si="100"/>
        <v/>
      </c>
      <c r="BE379" s="93" t="str">
        <f t="shared" si="101"/>
        <v/>
      </c>
      <c r="IX379" s="10"/>
      <c r="IY379" s="10"/>
    </row>
    <row r="380" spans="3:259" ht="11.85" customHeight="1">
      <c r="C380" s="94"/>
      <c r="D380" s="93"/>
      <c r="E380" s="93"/>
      <c r="F380" s="93"/>
      <c r="G380" s="81"/>
      <c r="H380" s="81"/>
      <c r="I380" s="81"/>
      <c r="AQ380" s="10" t="str">
        <f t="shared" si="87"/>
        <v/>
      </c>
      <c r="AR380" s="93" t="str">
        <f t="shared" si="88"/>
        <v/>
      </c>
      <c r="AS380" s="93" t="str">
        <f t="shared" si="89"/>
        <v/>
      </c>
      <c r="AT380" s="93" t="str">
        <f t="shared" si="90"/>
        <v/>
      </c>
      <c r="AU380" s="93" t="str">
        <f t="shared" si="91"/>
        <v/>
      </c>
      <c r="AV380" s="93" t="str">
        <f t="shared" si="92"/>
        <v/>
      </c>
      <c r="AW380" s="93" t="str">
        <f t="shared" si="93"/>
        <v/>
      </c>
      <c r="AX380" s="93" t="str">
        <f t="shared" si="94"/>
        <v/>
      </c>
      <c r="AY380" s="93" t="str">
        <f t="shared" si="95"/>
        <v/>
      </c>
      <c r="AZ380" s="93" t="str">
        <f t="shared" si="96"/>
        <v/>
      </c>
      <c r="BA380" s="93" t="str">
        <f t="shared" si="97"/>
        <v/>
      </c>
      <c r="BB380" s="93" t="str">
        <f t="shared" si="98"/>
        <v/>
      </c>
      <c r="BC380" s="93" t="str">
        <f t="shared" si="99"/>
        <v/>
      </c>
      <c r="BD380" s="93" t="str">
        <f t="shared" si="100"/>
        <v/>
      </c>
      <c r="BE380" s="93" t="str">
        <f t="shared" si="101"/>
        <v/>
      </c>
      <c r="IX380" s="10"/>
      <c r="IY380" s="10"/>
    </row>
    <row r="381" spans="3:259" ht="11.85" customHeight="1">
      <c r="C381" s="94"/>
      <c r="D381" s="93"/>
      <c r="E381" s="93"/>
      <c r="F381" s="93"/>
      <c r="G381" s="81"/>
      <c r="H381" s="81"/>
      <c r="I381" s="81"/>
      <c r="AQ381" s="10" t="str">
        <f t="shared" si="87"/>
        <v/>
      </c>
      <c r="AR381" s="93" t="str">
        <f t="shared" si="88"/>
        <v/>
      </c>
      <c r="AS381" s="93" t="str">
        <f t="shared" si="89"/>
        <v/>
      </c>
      <c r="AT381" s="93" t="str">
        <f t="shared" si="90"/>
        <v/>
      </c>
      <c r="AU381" s="93" t="str">
        <f t="shared" si="91"/>
        <v/>
      </c>
      <c r="AV381" s="93" t="str">
        <f t="shared" si="92"/>
        <v/>
      </c>
      <c r="AW381" s="93" t="str">
        <f t="shared" si="93"/>
        <v/>
      </c>
      <c r="AX381" s="93" t="str">
        <f t="shared" si="94"/>
        <v/>
      </c>
      <c r="AY381" s="93" t="str">
        <f t="shared" si="95"/>
        <v/>
      </c>
      <c r="AZ381" s="93" t="str">
        <f t="shared" si="96"/>
        <v/>
      </c>
      <c r="BA381" s="93" t="str">
        <f t="shared" si="97"/>
        <v/>
      </c>
      <c r="BB381" s="93" t="str">
        <f t="shared" si="98"/>
        <v/>
      </c>
      <c r="BC381" s="93" t="str">
        <f t="shared" si="99"/>
        <v/>
      </c>
      <c r="BD381" s="93" t="str">
        <f t="shared" si="100"/>
        <v/>
      </c>
      <c r="BE381" s="93" t="str">
        <f t="shared" si="101"/>
        <v/>
      </c>
      <c r="IX381" s="10"/>
      <c r="IY381" s="10"/>
    </row>
    <row r="382" spans="3:259" ht="11.85" customHeight="1">
      <c r="C382" s="94"/>
      <c r="D382" s="93"/>
      <c r="E382" s="93"/>
      <c r="F382" s="93"/>
      <c r="G382" s="81"/>
      <c r="H382" s="81"/>
      <c r="I382" s="81"/>
      <c r="AQ382" s="10" t="str">
        <f t="shared" si="87"/>
        <v/>
      </c>
      <c r="AR382" s="93" t="str">
        <f t="shared" si="88"/>
        <v/>
      </c>
      <c r="AS382" s="93" t="str">
        <f t="shared" si="89"/>
        <v/>
      </c>
      <c r="AT382" s="93" t="str">
        <f t="shared" si="90"/>
        <v/>
      </c>
      <c r="AU382" s="93" t="str">
        <f t="shared" si="91"/>
        <v/>
      </c>
      <c r="AV382" s="93" t="str">
        <f t="shared" si="92"/>
        <v/>
      </c>
      <c r="AW382" s="93" t="str">
        <f t="shared" si="93"/>
        <v/>
      </c>
      <c r="AX382" s="93" t="str">
        <f t="shared" si="94"/>
        <v/>
      </c>
      <c r="AY382" s="93" t="str">
        <f t="shared" si="95"/>
        <v/>
      </c>
      <c r="AZ382" s="93" t="str">
        <f t="shared" si="96"/>
        <v/>
      </c>
      <c r="BA382" s="93" t="str">
        <f t="shared" si="97"/>
        <v/>
      </c>
      <c r="BB382" s="93" t="str">
        <f t="shared" si="98"/>
        <v/>
      </c>
      <c r="BC382" s="93" t="str">
        <f t="shared" si="99"/>
        <v/>
      </c>
      <c r="BD382" s="93" t="str">
        <f t="shared" si="100"/>
        <v/>
      </c>
      <c r="BE382" s="93" t="str">
        <f t="shared" si="101"/>
        <v/>
      </c>
      <c r="IX382" s="10"/>
      <c r="IY382" s="10"/>
    </row>
    <row r="383" spans="3:259" ht="11.85" customHeight="1">
      <c r="C383" s="94"/>
      <c r="D383" s="93"/>
      <c r="E383" s="93"/>
      <c r="F383" s="93"/>
      <c r="G383" s="81"/>
      <c r="H383" s="81"/>
      <c r="I383" s="81"/>
      <c r="AQ383" s="10" t="str">
        <f t="shared" si="87"/>
        <v/>
      </c>
      <c r="AR383" s="93" t="str">
        <f t="shared" si="88"/>
        <v/>
      </c>
      <c r="AS383" s="93" t="str">
        <f t="shared" si="89"/>
        <v/>
      </c>
      <c r="AT383" s="93" t="str">
        <f t="shared" si="90"/>
        <v/>
      </c>
      <c r="AU383" s="93" t="str">
        <f t="shared" si="91"/>
        <v/>
      </c>
      <c r="AV383" s="93" t="str">
        <f t="shared" si="92"/>
        <v/>
      </c>
      <c r="AW383" s="93" t="str">
        <f t="shared" si="93"/>
        <v/>
      </c>
      <c r="AX383" s="93" t="str">
        <f t="shared" si="94"/>
        <v/>
      </c>
      <c r="AY383" s="93" t="str">
        <f t="shared" si="95"/>
        <v/>
      </c>
      <c r="AZ383" s="93" t="str">
        <f t="shared" si="96"/>
        <v/>
      </c>
      <c r="BA383" s="93" t="str">
        <f t="shared" si="97"/>
        <v/>
      </c>
      <c r="BB383" s="93" t="str">
        <f t="shared" si="98"/>
        <v/>
      </c>
      <c r="BC383" s="93" t="str">
        <f t="shared" si="99"/>
        <v/>
      </c>
      <c r="BD383" s="93" t="str">
        <f t="shared" si="100"/>
        <v/>
      </c>
      <c r="BE383" s="93" t="str">
        <f t="shared" si="101"/>
        <v/>
      </c>
      <c r="IX383" s="10"/>
      <c r="IY383" s="10"/>
    </row>
    <row r="384" spans="3:259" ht="11.85" customHeight="1">
      <c r="C384" s="94"/>
      <c r="D384" s="93"/>
      <c r="E384" s="93"/>
      <c r="F384" s="93"/>
      <c r="G384" s="81"/>
      <c r="H384" s="81"/>
      <c r="I384" s="81"/>
      <c r="AQ384" s="10" t="str">
        <f t="shared" si="87"/>
        <v/>
      </c>
      <c r="AR384" s="93" t="str">
        <f t="shared" si="88"/>
        <v/>
      </c>
      <c r="AS384" s="93" t="str">
        <f t="shared" si="89"/>
        <v/>
      </c>
      <c r="AT384" s="93" t="str">
        <f t="shared" si="90"/>
        <v/>
      </c>
      <c r="AU384" s="93" t="str">
        <f t="shared" si="91"/>
        <v/>
      </c>
      <c r="AV384" s="93" t="str">
        <f t="shared" si="92"/>
        <v/>
      </c>
      <c r="AW384" s="93" t="str">
        <f t="shared" si="93"/>
        <v/>
      </c>
      <c r="AX384" s="93" t="str">
        <f t="shared" si="94"/>
        <v/>
      </c>
      <c r="AY384" s="93" t="str">
        <f t="shared" si="95"/>
        <v/>
      </c>
      <c r="AZ384" s="93" t="str">
        <f t="shared" si="96"/>
        <v/>
      </c>
      <c r="BA384" s="93" t="str">
        <f t="shared" si="97"/>
        <v/>
      </c>
      <c r="BB384" s="93" t="str">
        <f t="shared" si="98"/>
        <v/>
      </c>
      <c r="BC384" s="93" t="str">
        <f t="shared" si="99"/>
        <v/>
      </c>
      <c r="BD384" s="93" t="str">
        <f t="shared" si="100"/>
        <v/>
      </c>
      <c r="BE384" s="93" t="str">
        <f t="shared" si="101"/>
        <v/>
      </c>
      <c r="IX384" s="10"/>
      <c r="IY384" s="10"/>
    </row>
    <row r="385" spans="3:259" ht="11.85" customHeight="1">
      <c r="C385" s="94"/>
      <c r="D385" s="93"/>
      <c r="E385" s="93"/>
      <c r="F385" s="93"/>
      <c r="G385" s="81"/>
      <c r="H385" s="81"/>
      <c r="I385" s="81"/>
      <c r="AQ385" s="10" t="str">
        <f t="shared" si="87"/>
        <v/>
      </c>
      <c r="AR385" s="93" t="str">
        <f t="shared" si="88"/>
        <v/>
      </c>
      <c r="AS385" s="93" t="str">
        <f t="shared" si="89"/>
        <v/>
      </c>
      <c r="AT385" s="93" t="str">
        <f t="shared" si="90"/>
        <v/>
      </c>
      <c r="AU385" s="93" t="str">
        <f t="shared" si="91"/>
        <v/>
      </c>
      <c r="AV385" s="93" t="str">
        <f t="shared" si="92"/>
        <v/>
      </c>
      <c r="AW385" s="93" t="str">
        <f t="shared" si="93"/>
        <v/>
      </c>
      <c r="AX385" s="93" t="str">
        <f t="shared" si="94"/>
        <v/>
      </c>
      <c r="AY385" s="93" t="str">
        <f t="shared" si="95"/>
        <v/>
      </c>
      <c r="AZ385" s="93" t="str">
        <f t="shared" si="96"/>
        <v/>
      </c>
      <c r="BA385" s="93" t="str">
        <f t="shared" si="97"/>
        <v/>
      </c>
      <c r="BB385" s="93" t="str">
        <f t="shared" si="98"/>
        <v/>
      </c>
      <c r="BC385" s="93" t="str">
        <f t="shared" si="99"/>
        <v/>
      </c>
      <c r="BD385" s="93" t="str">
        <f t="shared" si="100"/>
        <v/>
      </c>
      <c r="BE385" s="93" t="str">
        <f t="shared" si="101"/>
        <v/>
      </c>
      <c r="IX385" s="10"/>
      <c r="IY385" s="10"/>
    </row>
    <row r="386" spans="3:259" ht="11.85" customHeight="1">
      <c r="C386" s="94"/>
      <c r="D386" s="93"/>
      <c r="E386" s="93"/>
      <c r="F386" s="93"/>
      <c r="G386" s="81"/>
      <c r="H386" s="81"/>
      <c r="I386" s="81"/>
      <c r="AQ386" s="10" t="str">
        <f t="shared" si="87"/>
        <v/>
      </c>
      <c r="AR386" s="93" t="str">
        <f t="shared" si="88"/>
        <v/>
      </c>
      <c r="AS386" s="93" t="str">
        <f t="shared" si="89"/>
        <v/>
      </c>
      <c r="AT386" s="93" t="str">
        <f t="shared" si="90"/>
        <v/>
      </c>
      <c r="AU386" s="93" t="str">
        <f t="shared" si="91"/>
        <v/>
      </c>
      <c r="AV386" s="93" t="str">
        <f t="shared" si="92"/>
        <v/>
      </c>
      <c r="AW386" s="93" t="str">
        <f t="shared" si="93"/>
        <v/>
      </c>
      <c r="AX386" s="93" t="str">
        <f t="shared" si="94"/>
        <v/>
      </c>
      <c r="AY386" s="93" t="str">
        <f t="shared" si="95"/>
        <v/>
      </c>
      <c r="AZ386" s="93" t="str">
        <f t="shared" si="96"/>
        <v/>
      </c>
      <c r="BA386" s="93" t="str">
        <f t="shared" si="97"/>
        <v/>
      </c>
      <c r="BB386" s="93" t="str">
        <f t="shared" si="98"/>
        <v/>
      </c>
      <c r="BC386" s="93" t="str">
        <f t="shared" si="99"/>
        <v/>
      </c>
      <c r="BD386" s="93" t="str">
        <f t="shared" si="100"/>
        <v/>
      </c>
      <c r="BE386" s="93" t="str">
        <f t="shared" si="101"/>
        <v/>
      </c>
      <c r="IX386" s="10"/>
      <c r="IY386" s="10"/>
    </row>
    <row r="387" spans="3:259" ht="11.85" customHeight="1">
      <c r="C387" s="94"/>
      <c r="D387" s="93"/>
      <c r="E387" s="93"/>
      <c r="F387" s="93"/>
      <c r="G387" s="81"/>
      <c r="H387" s="81"/>
      <c r="I387" s="81"/>
      <c r="AQ387" s="10" t="str">
        <f t="shared" si="87"/>
        <v/>
      </c>
      <c r="AR387" s="93" t="str">
        <f t="shared" si="88"/>
        <v/>
      </c>
      <c r="AS387" s="93" t="str">
        <f t="shared" si="89"/>
        <v/>
      </c>
      <c r="AT387" s="93" t="str">
        <f t="shared" si="90"/>
        <v/>
      </c>
      <c r="AU387" s="93" t="str">
        <f t="shared" si="91"/>
        <v/>
      </c>
      <c r="AV387" s="93" t="str">
        <f t="shared" si="92"/>
        <v/>
      </c>
      <c r="AW387" s="93" t="str">
        <f t="shared" si="93"/>
        <v/>
      </c>
      <c r="AX387" s="93" t="str">
        <f t="shared" si="94"/>
        <v/>
      </c>
      <c r="AY387" s="93" t="str">
        <f t="shared" si="95"/>
        <v/>
      </c>
      <c r="AZ387" s="93" t="str">
        <f t="shared" si="96"/>
        <v/>
      </c>
      <c r="BA387" s="93" t="str">
        <f t="shared" si="97"/>
        <v/>
      </c>
      <c r="BB387" s="93" t="str">
        <f t="shared" si="98"/>
        <v/>
      </c>
      <c r="BC387" s="93" t="str">
        <f t="shared" si="99"/>
        <v/>
      </c>
      <c r="BD387" s="93" t="str">
        <f t="shared" si="100"/>
        <v/>
      </c>
      <c r="BE387" s="93" t="str">
        <f t="shared" si="101"/>
        <v/>
      </c>
      <c r="IX387" s="10"/>
      <c r="IY387" s="10"/>
    </row>
    <row r="388" spans="3:259" ht="11.85" customHeight="1">
      <c r="C388" s="94"/>
      <c r="D388" s="93"/>
      <c r="E388" s="93"/>
      <c r="F388" s="93"/>
      <c r="G388" s="81"/>
      <c r="H388" s="81"/>
      <c r="I388" s="81"/>
      <c r="AQ388" s="10" t="str">
        <f t="shared" si="87"/>
        <v/>
      </c>
      <c r="AR388" s="93" t="str">
        <f t="shared" si="88"/>
        <v/>
      </c>
      <c r="AS388" s="93" t="str">
        <f t="shared" si="89"/>
        <v/>
      </c>
      <c r="AT388" s="93" t="str">
        <f t="shared" si="90"/>
        <v/>
      </c>
      <c r="AU388" s="93" t="str">
        <f t="shared" si="91"/>
        <v/>
      </c>
      <c r="AV388" s="93" t="str">
        <f t="shared" si="92"/>
        <v/>
      </c>
      <c r="AW388" s="93" t="str">
        <f t="shared" si="93"/>
        <v/>
      </c>
      <c r="AX388" s="93" t="str">
        <f t="shared" si="94"/>
        <v/>
      </c>
      <c r="AY388" s="93" t="str">
        <f t="shared" si="95"/>
        <v/>
      </c>
      <c r="AZ388" s="93" t="str">
        <f t="shared" si="96"/>
        <v/>
      </c>
      <c r="BA388" s="93" t="str">
        <f t="shared" si="97"/>
        <v/>
      </c>
      <c r="BB388" s="93" t="str">
        <f t="shared" si="98"/>
        <v/>
      </c>
      <c r="BC388" s="93" t="str">
        <f t="shared" si="99"/>
        <v/>
      </c>
      <c r="BD388" s="93" t="str">
        <f t="shared" si="100"/>
        <v/>
      </c>
      <c r="BE388" s="93" t="str">
        <f t="shared" si="101"/>
        <v/>
      </c>
      <c r="IX388" s="10"/>
      <c r="IY388" s="10"/>
    </row>
    <row r="389" spans="3:259" ht="11.85" customHeight="1">
      <c r="C389" s="94"/>
      <c r="D389" s="93"/>
      <c r="E389" s="93"/>
      <c r="F389" s="93"/>
      <c r="G389" s="81"/>
      <c r="H389" s="81"/>
      <c r="I389" s="81"/>
      <c r="AQ389" s="10" t="str">
        <f t="shared" si="87"/>
        <v/>
      </c>
      <c r="AR389" s="93" t="str">
        <f t="shared" si="88"/>
        <v/>
      </c>
      <c r="AS389" s="93" t="str">
        <f t="shared" si="89"/>
        <v/>
      </c>
      <c r="AT389" s="93" t="str">
        <f t="shared" si="90"/>
        <v/>
      </c>
      <c r="AU389" s="93" t="str">
        <f t="shared" si="91"/>
        <v/>
      </c>
      <c r="AV389" s="93" t="str">
        <f t="shared" si="92"/>
        <v/>
      </c>
      <c r="AW389" s="93" t="str">
        <f t="shared" si="93"/>
        <v/>
      </c>
      <c r="AX389" s="93" t="str">
        <f t="shared" si="94"/>
        <v/>
      </c>
      <c r="AY389" s="93" t="str">
        <f t="shared" si="95"/>
        <v/>
      </c>
      <c r="AZ389" s="93" t="str">
        <f t="shared" si="96"/>
        <v/>
      </c>
      <c r="BA389" s="93" t="str">
        <f t="shared" si="97"/>
        <v/>
      </c>
      <c r="BB389" s="93" t="str">
        <f t="shared" si="98"/>
        <v/>
      </c>
      <c r="BC389" s="93" t="str">
        <f t="shared" si="99"/>
        <v/>
      </c>
      <c r="BD389" s="93" t="str">
        <f t="shared" si="100"/>
        <v/>
      </c>
      <c r="BE389" s="93" t="str">
        <f t="shared" si="101"/>
        <v/>
      </c>
      <c r="IX389" s="10"/>
      <c r="IY389" s="10"/>
    </row>
    <row r="390" spans="3:259" ht="11.85" customHeight="1">
      <c r="C390" s="94"/>
      <c r="D390" s="93"/>
      <c r="E390" s="93"/>
      <c r="F390" s="93"/>
      <c r="G390" s="81"/>
      <c r="H390" s="81"/>
      <c r="I390" s="81"/>
      <c r="AQ390" s="10" t="str">
        <f t="shared" si="87"/>
        <v/>
      </c>
      <c r="AR390" s="93" t="str">
        <f t="shared" si="88"/>
        <v/>
      </c>
      <c r="AS390" s="93" t="str">
        <f t="shared" si="89"/>
        <v/>
      </c>
      <c r="AT390" s="93" t="str">
        <f t="shared" si="90"/>
        <v/>
      </c>
      <c r="AU390" s="93" t="str">
        <f t="shared" si="91"/>
        <v/>
      </c>
      <c r="AV390" s="93" t="str">
        <f t="shared" si="92"/>
        <v/>
      </c>
      <c r="AW390" s="93" t="str">
        <f t="shared" si="93"/>
        <v/>
      </c>
      <c r="AX390" s="93" t="str">
        <f t="shared" si="94"/>
        <v/>
      </c>
      <c r="AY390" s="93" t="str">
        <f t="shared" si="95"/>
        <v/>
      </c>
      <c r="AZ390" s="93" t="str">
        <f t="shared" si="96"/>
        <v/>
      </c>
      <c r="BA390" s="93" t="str">
        <f t="shared" si="97"/>
        <v/>
      </c>
      <c r="BB390" s="93" t="str">
        <f t="shared" si="98"/>
        <v/>
      </c>
      <c r="BC390" s="93" t="str">
        <f t="shared" si="99"/>
        <v/>
      </c>
      <c r="BD390" s="93" t="str">
        <f t="shared" si="100"/>
        <v/>
      </c>
      <c r="BE390" s="93" t="str">
        <f t="shared" si="101"/>
        <v/>
      </c>
      <c r="IX390" s="10"/>
      <c r="IY390" s="10"/>
    </row>
    <row r="391" spans="3:259" ht="11.85" customHeight="1">
      <c r="C391" s="94"/>
      <c r="D391" s="93"/>
      <c r="E391" s="93"/>
      <c r="F391" s="93"/>
      <c r="G391" s="81"/>
      <c r="H391" s="81"/>
      <c r="I391" s="81"/>
      <c r="AQ391" s="10" t="str">
        <f t="shared" si="87"/>
        <v/>
      </c>
      <c r="AR391" s="93" t="str">
        <f t="shared" si="88"/>
        <v/>
      </c>
      <c r="AS391" s="93" t="str">
        <f t="shared" si="89"/>
        <v/>
      </c>
      <c r="AT391" s="93" t="str">
        <f t="shared" si="90"/>
        <v/>
      </c>
      <c r="AU391" s="93" t="str">
        <f t="shared" si="91"/>
        <v/>
      </c>
      <c r="AV391" s="93" t="str">
        <f t="shared" si="92"/>
        <v/>
      </c>
      <c r="AW391" s="93" t="str">
        <f t="shared" si="93"/>
        <v/>
      </c>
      <c r="AX391" s="93" t="str">
        <f t="shared" si="94"/>
        <v/>
      </c>
      <c r="AY391" s="93" t="str">
        <f t="shared" si="95"/>
        <v/>
      </c>
      <c r="AZ391" s="93" t="str">
        <f t="shared" si="96"/>
        <v/>
      </c>
      <c r="BA391" s="93" t="str">
        <f t="shared" si="97"/>
        <v/>
      </c>
      <c r="BB391" s="93" t="str">
        <f t="shared" si="98"/>
        <v/>
      </c>
      <c r="BC391" s="93" t="str">
        <f t="shared" si="99"/>
        <v/>
      </c>
      <c r="BD391" s="93" t="str">
        <f t="shared" si="100"/>
        <v/>
      </c>
      <c r="BE391" s="93" t="str">
        <f t="shared" si="101"/>
        <v/>
      </c>
      <c r="IX391" s="10"/>
      <c r="IY391" s="10"/>
    </row>
    <row r="392" spans="3:259" ht="11.85" customHeight="1">
      <c r="C392" s="94"/>
      <c r="D392" s="93"/>
      <c r="E392" s="93"/>
      <c r="F392" s="93"/>
      <c r="G392" s="81"/>
      <c r="H392" s="81"/>
      <c r="I392" s="81"/>
      <c r="AQ392" s="10" t="str">
        <f t="shared" si="87"/>
        <v/>
      </c>
      <c r="AR392" s="93" t="str">
        <f t="shared" si="88"/>
        <v/>
      </c>
      <c r="AS392" s="93" t="str">
        <f t="shared" si="89"/>
        <v/>
      </c>
      <c r="AT392" s="93" t="str">
        <f t="shared" si="90"/>
        <v/>
      </c>
      <c r="AU392" s="93" t="str">
        <f t="shared" si="91"/>
        <v/>
      </c>
      <c r="AV392" s="93" t="str">
        <f t="shared" si="92"/>
        <v/>
      </c>
      <c r="AW392" s="93" t="str">
        <f t="shared" si="93"/>
        <v/>
      </c>
      <c r="AX392" s="93" t="str">
        <f t="shared" si="94"/>
        <v/>
      </c>
      <c r="AY392" s="93" t="str">
        <f t="shared" si="95"/>
        <v/>
      </c>
      <c r="AZ392" s="93" t="str">
        <f t="shared" si="96"/>
        <v/>
      </c>
      <c r="BA392" s="93" t="str">
        <f t="shared" si="97"/>
        <v/>
      </c>
      <c r="BB392" s="93" t="str">
        <f t="shared" si="98"/>
        <v/>
      </c>
      <c r="BC392" s="93" t="str">
        <f t="shared" si="99"/>
        <v/>
      </c>
      <c r="BD392" s="93" t="str">
        <f t="shared" si="100"/>
        <v/>
      </c>
      <c r="BE392" s="93" t="str">
        <f t="shared" si="101"/>
        <v/>
      </c>
      <c r="IX392" s="10"/>
      <c r="IY392" s="10"/>
    </row>
    <row r="393" spans="3:259" ht="11.85" customHeight="1">
      <c r="C393" s="94"/>
      <c r="D393" s="93"/>
      <c r="E393" s="93"/>
      <c r="F393" s="93"/>
      <c r="G393" s="81"/>
      <c r="H393" s="81"/>
      <c r="I393" s="81"/>
      <c r="AQ393" s="10" t="str">
        <f t="shared" si="87"/>
        <v/>
      </c>
      <c r="AR393" s="93" t="str">
        <f t="shared" si="88"/>
        <v/>
      </c>
      <c r="AS393" s="93" t="str">
        <f t="shared" si="89"/>
        <v/>
      </c>
      <c r="AT393" s="93" t="str">
        <f t="shared" si="90"/>
        <v/>
      </c>
      <c r="AU393" s="93" t="str">
        <f t="shared" si="91"/>
        <v/>
      </c>
      <c r="AV393" s="93" t="str">
        <f t="shared" si="92"/>
        <v/>
      </c>
      <c r="AW393" s="93" t="str">
        <f t="shared" si="93"/>
        <v/>
      </c>
      <c r="AX393" s="93" t="str">
        <f t="shared" si="94"/>
        <v/>
      </c>
      <c r="AY393" s="93" t="str">
        <f t="shared" si="95"/>
        <v/>
      </c>
      <c r="AZ393" s="93" t="str">
        <f t="shared" si="96"/>
        <v/>
      </c>
      <c r="BA393" s="93" t="str">
        <f t="shared" si="97"/>
        <v/>
      </c>
      <c r="BB393" s="93" t="str">
        <f t="shared" si="98"/>
        <v/>
      </c>
      <c r="BC393" s="93" t="str">
        <f t="shared" si="99"/>
        <v/>
      </c>
      <c r="BD393" s="93" t="str">
        <f t="shared" si="100"/>
        <v/>
      </c>
      <c r="BE393" s="93" t="str">
        <f t="shared" si="101"/>
        <v/>
      </c>
      <c r="IX393" s="10"/>
      <c r="IY393" s="10"/>
    </row>
    <row r="394" spans="3:259" ht="11.85" customHeight="1">
      <c r="C394" s="94"/>
      <c r="D394" s="93"/>
      <c r="E394" s="93"/>
      <c r="F394" s="93"/>
      <c r="G394" s="81"/>
      <c r="H394" s="81"/>
      <c r="I394" s="81"/>
      <c r="AQ394" s="10" t="str">
        <f t="shared" si="87"/>
        <v/>
      </c>
      <c r="AR394" s="93" t="str">
        <f t="shared" si="88"/>
        <v/>
      </c>
      <c r="AS394" s="93" t="str">
        <f t="shared" si="89"/>
        <v/>
      </c>
      <c r="AT394" s="93" t="str">
        <f t="shared" si="90"/>
        <v/>
      </c>
      <c r="AU394" s="93" t="str">
        <f t="shared" si="91"/>
        <v/>
      </c>
      <c r="AV394" s="93" t="str">
        <f t="shared" si="92"/>
        <v/>
      </c>
      <c r="AW394" s="93" t="str">
        <f t="shared" si="93"/>
        <v/>
      </c>
      <c r="AX394" s="93" t="str">
        <f t="shared" si="94"/>
        <v/>
      </c>
      <c r="AY394" s="93" t="str">
        <f t="shared" si="95"/>
        <v/>
      </c>
      <c r="AZ394" s="93" t="str">
        <f t="shared" si="96"/>
        <v/>
      </c>
      <c r="BA394" s="93" t="str">
        <f t="shared" si="97"/>
        <v/>
      </c>
      <c r="BB394" s="93" t="str">
        <f t="shared" si="98"/>
        <v/>
      </c>
      <c r="BC394" s="93" t="str">
        <f t="shared" si="99"/>
        <v/>
      </c>
      <c r="BD394" s="93" t="str">
        <f t="shared" si="100"/>
        <v/>
      </c>
      <c r="BE394" s="93" t="str">
        <f t="shared" si="101"/>
        <v/>
      </c>
      <c r="IX394" s="10"/>
      <c r="IY394" s="10"/>
    </row>
    <row r="395" spans="3:259" ht="11.85" customHeight="1">
      <c r="C395" s="94"/>
      <c r="D395" s="93"/>
      <c r="E395" s="93"/>
      <c r="F395" s="93"/>
      <c r="G395" s="81"/>
      <c r="H395" s="81"/>
      <c r="I395" s="81"/>
      <c r="AQ395" s="10" t="str">
        <f t="shared" si="87"/>
        <v/>
      </c>
      <c r="AR395" s="93" t="str">
        <f t="shared" si="88"/>
        <v/>
      </c>
      <c r="AS395" s="93" t="str">
        <f t="shared" si="89"/>
        <v/>
      </c>
      <c r="AT395" s="93" t="str">
        <f t="shared" si="90"/>
        <v/>
      </c>
      <c r="AU395" s="93" t="str">
        <f t="shared" si="91"/>
        <v/>
      </c>
      <c r="AV395" s="93" t="str">
        <f t="shared" si="92"/>
        <v/>
      </c>
      <c r="AW395" s="93" t="str">
        <f t="shared" si="93"/>
        <v/>
      </c>
      <c r="AX395" s="93" t="str">
        <f t="shared" si="94"/>
        <v/>
      </c>
      <c r="AY395" s="93" t="str">
        <f t="shared" si="95"/>
        <v/>
      </c>
      <c r="AZ395" s="93" t="str">
        <f t="shared" si="96"/>
        <v/>
      </c>
      <c r="BA395" s="93" t="str">
        <f t="shared" si="97"/>
        <v/>
      </c>
      <c r="BB395" s="93" t="str">
        <f t="shared" si="98"/>
        <v/>
      </c>
      <c r="BC395" s="93" t="str">
        <f t="shared" si="99"/>
        <v/>
      </c>
      <c r="BD395" s="93" t="str">
        <f t="shared" si="100"/>
        <v/>
      </c>
      <c r="BE395" s="93" t="str">
        <f t="shared" si="101"/>
        <v/>
      </c>
      <c r="IX395" s="10"/>
      <c r="IY395" s="10"/>
    </row>
    <row r="396" spans="3:259" ht="11.85" customHeight="1">
      <c r="C396" s="94"/>
      <c r="D396" s="93"/>
      <c r="E396" s="93"/>
      <c r="F396" s="93"/>
      <c r="G396" s="81"/>
      <c r="H396" s="81"/>
      <c r="I396" s="81"/>
      <c r="AQ396" s="10" t="str">
        <f t="shared" si="87"/>
        <v/>
      </c>
      <c r="AR396" s="93" t="str">
        <f t="shared" si="88"/>
        <v/>
      </c>
      <c r="AS396" s="93" t="str">
        <f t="shared" si="89"/>
        <v/>
      </c>
      <c r="AT396" s="93" t="str">
        <f t="shared" si="90"/>
        <v/>
      </c>
      <c r="AU396" s="93" t="str">
        <f t="shared" si="91"/>
        <v/>
      </c>
      <c r="AV396" s="93" t="str">
        <f t="shared" si="92"/>
        <v/>
      </c>
      <c r="AW396" s="93" t="str">
        <f t="shared" si="93"/>
        <v/>
      </c>
      <c r="AX396" s="93" t="str">
        <f t="shared" si="94"/>
        <v/>
      </c>
      <c r="AY396" s="93" t="str">
        <f t="shared" si="95"/>
        <v/>
      </c>
      <c r="AZ396" s="93" t="str">
        <f t="shared" si="96"/>
        <v/>
      </c>
      <c r="BA396" s="93" t="str">
        <f t="shared" si="97"/>
        <v/>
      </c>
      <c r="BB396" s="93" t="str">
        <f t="shared" si="98"/>
        <v/>
      </c>
      <c r="BC396" s="93" t="str">
        <f t="shared" si="99"/>
        <v/>
      </c>
      <c r="BD396" s="93" t="str">
        <f t="shared" si="100"/>
        <v/>
      </c>
      <c r="BE396" s="93" t="str">
        <f t="shared" si="101"/>
        <v/>
      </c>
      <c r="IX396" s="10"/>
      <c r="IY396" s="10"/>
    </row>
    <row r="397" spans="3:259" ht="11.85" customHeight="1">
      <c r="C397" s="94"/>
      <c r="D397" s="93"/>
      <c r="E397" s="93"/>
      <c r="F397" s="93"/>
      <c r="G397" s="81"/>
      <c r="H397" s="81"/>
      <c r="I397" s="81"/>
      <c r="AQ397" s="10" t="str">
        <f t="shared" si="87"/>
        <v/>
      </c>
      <c r="AR397" s="93" t="str">
        <f t="shared" si="88"/>
        <v/>
      </c>
      <c r="AS397" s="93" t="str">
        <f t="shared" si="89"/>
        <v/>
      </c>
      <c r="AT397" s="93" t="str">
        <f t="shared" si="90"/>
        <v/>
      </c>
      <c r="AU397" s="93" t="str">
        <f t="shared" si="91"/>
        <v/>
      </c>
      <c r="AV397" s="93" t="str">
        <f t="shared" si="92"/>
        <v/>
      </c>
      <c r="AW397" s="93" t="str">
        <f t="shared" si="93"/>
        <v/>
      </c>
      <c r="AX397" s="93" t="str">
        <f t="shared" si="94"/>
        <v/>
      </c>
      <c r="AY397" s="93" t="str">
        <f t="shared" si="95"/>
        <v/>
      </c>
      <c r="AZ397" s="93" t="str">
        <f t="shared" si="96"/>
        <v/>
      </c>
      <c r="BA397" s="93" t="str">
        <f t="shared" si="97"/>
        <v/>
      </c>
      <c r="BB397" s="93" t="str">
        <f t="shared" si="98"/>
        <v/>
      </c>
      <c r="BC397" s="93" t="str">
        <f t="shared" si="99"/>
        <v/>
      </c>
      <c r="BD397" s="93" t="str">
        <f t="shared" si="100"/>
        <v/>
      </c>
      <c r="BE397" s="93" t="str">
        <f t="shared" si="101"/>
        <v/>
      </c>
      <c r="IX397" s="10"/>
      <c r="IY397" s="10"/>
    </row>
    <row r="398" spans="3:259" ht="11.85" customHeight="1">
      <c r="C398" s="94"/>
      <c r="D398" s="93"/>
      <c r="E398" s="93"/>
      <c r="F398" s="93"/>
      <c r="G398" s="81"/>
      <c r="H398" s="81"/>
      <c r="I398" s="81"/>
      <c r="AQ398" s="10" t="str">
        <f t="shared" si="87"/>
        <v/>
      </c>
      <c r="AR398" s="93" t="str">
        <f t="shared" si="88"/>
        <v/>
      </c>
      <c r="AS398" s="93" t="str">
        <f t="shared" si="89"/>
        <v/>
      </c>
      <c r="AT398" s="93" t="str">
        <f t="shared" si="90"/>
        <v/>
      </c>
      <c r="AU398" s="93" t="str">
        <f t="shared" si="91"/>
        <v/>
      </c>
      <c r="AV398" s="93" t="str">
        <f t="shared" si="92"/>
        <v/>
      </c>
      <c r="AW398" s="93" t="str">
        <f t="shared" si="93"/>
        <v/>
      </c>
      <c r="AX398" s="93" t="str">
        <f t="shared" si="94"/>
        <v/>
      </c>
      <c r="AY398" s="93" t="str">
        <f t="shared" si="95"/>
        <v/>
      </c>
      <c r="AZ398" s="93" t="str">
        <f t="shared" si="96"/>
        <v/>
      </c>
      <c r="BA398" s="93" t="str">
        <f t="shared" si="97"/>
        <v/>
      </c>
      <c r="BB398" s="93" t="str">
        <f t="shared" si="98"/>
        <v/>
      </c>
      <c r="BC398" s="93" t="str">
        <f t="shared" si="99"/>
        <v/>
      </c>
      <c r="BD398" s="93" t="str">
        <f t="shared" si="100"/>
        <v/>
      </c>
      <c r="BE398" s="93" t="str">
        <f t="shared" si="101"/>
        <v/>
      </c>
      <c r="IX398" s="10"/>
      <c r="IY398" s="10"/>
    </row>
    <row r="399" spans="3:259" ht="11.85" customHeight="1">
      <c r="C399" s="94"/>
      <c r="D399" s="93"/>
      <c r="E399" s="93"/>
      <c r="F399" s="93"/>
      <c r="G399" s="81"/>
      <c r="H399" s="81"/>
      <c r="I399" s="81"/>
      <c r="AQ399" s="10" t="str">
        <f t="shared" si="87"/>
        <v/>
      </c>
      <c r="AR399" s="93" t="str">
        <f t="shared" si="88"/>
        <v/>
      </c>
      <c r="AS399" s="93" t="str">
        <f t="shared" si="89"/>
        <v/>
      </c>
      <c r="AT399" s="93" t="str">
        <f t="shared" si="90"/>
        <v/>
      </c>
      <c r="AU399" s="93" t="str">
        <f t="shared" si="91"/>
        <v/>
      </c>
      <c r="AV399" s="93" t="str">
        <f t="shared" si="92"/>
        <v/>
      </c>
      <c r="AW399" s="93" t="str">
        <f t="shared" si="93"/>
        <v/>
      </c>
      <c r="AX399" s="93" t="str">
        <f t="shared" si="94"/>
        <v/>
      </c>
      <c r="AY399" s="93" t="str">
        <f t="shared" si="95"/>
        <v/>
      </c>
      <c r="AZ399" s="93" t="str">
        <f t="shared" si="96"/>
        <v/>
      </c>
      <c r="BA399" s="93" t="str">
        <f t="shared" si="97"/>
        <v/>
      </c>
      <c r="BB399" s="93" t="str">
        <f t="shared" si="98"/>
        <v/>
      </c>
      <c r="BC399" s="93" t="str">
        <f t="shared" si="99"/>
        <v/>
      </c>
      <c r="BD399" s="93" t="str">
        <f t="shared" si="100"/>
        <v/>
      </c>
      <c r="BE399" s="93" t="str">
        <f t="shared" si="101"/>
        <v/>
      </c>
      <c r="IX399" s="10"/>
      <c r="IY399" s="10"/>
    </row>
    <row r="400" spans="3:259" ht="11.85" customHeight="1">
      <c r="C400" s="94"/>
      <c r="D400" s="93"/>
      <c r="E400" s="93"/>
      <c r="F400" s="93"/>
      <c r="G400" s="81"/>
      <c r="H400" s="81"/>
      <c r="I400" s="81"/>
      <c r="AQ400" s="10" t="str">
        <f t="shared" si="87"/>
        <v/>
      </c>
      <c r="AR400" s="93" t="str">
        <f t="shared" si="88"/>
        <v/>
      </c>
      <c r="AS400" s="93" t="str">
        <f t="shared" si="89"/>
        <v/>
      </c>
      <c r="AT400" s="93" t="str">
        <f t="shared" si="90"/>
        <v/>
      </c>
      <c r="AU400" s="93" t="str">
        <f t="shared" si="91"/>
        <v/>
      </c>
      <c r="AV400" s="93" t="str">
        <f t="shared" si="92"/>
        <v/>
      </c>
      <c r="AW400" s="93" t="str">
        <f t="shared" si="93"/>
        <v/>
      </c>
      <c r="AX400" s="93" t="str">
        <f t="shared" si="94"/>
        <v/>
      </c>
      <c r="AY400" s="93" t="str">
        <f t="shared" si="95"/>
        <v/>
      </c>
      <c r="AZ400" s="93" t="str">
        <f t="shared" si="96"/>
        <v/>
      </c>
      <c r="BA400" s="93" t="str">
        <f t="shared" si="97"/>
        <v/>
      </c>
      <c r="BB400" s="93" t="str">
        <f t="shared" si="98"/>
        <v/>
      </c>
      <c r="BC400" s="93" t="str">
        <f t="shared" si="99"/>
        <v/>
      </c>
      <c r="BD400" s="93" t="str">
        <f t="shared" si="100"/>
        <v/>
      </c>
      <c r="BE400" s="93" t="str">
        <f t="shared" si="101"/>
        <v/>
      </c>
      <c r="IX400" s="10"/>
      <c r="IY400" s="10"/>
    </row>
    <row r="401" spans="3:259" ht="11.85" customHeight="1">
      <c r="C401" s="94"/>
      <c r="D401" s="93"/>
      <c r="E401" s="93"/>
      <c r="F401" s="93"/>
      <c r="G401" s="81"/>
      <c r="H401" s="81"/>
      <c r="I401" s="81"/>
      <c r="AQ401" s="10" t="str">
        <f t="shared" si="87"/>
        <v/>
      </c>
      <c r="AR401" s="93" t="str">
        <f t="shared" si="88"/>
        <v/>
      </c>
      <c r="AS401" s="93" t="str">
        <f t="shared" si="89"/>
        <v/>
      </c>
      <c r="AT401" s="93" t="str">
        <f t="shared" si="90"/>
        <v/>
      </c>
      <c r="AU401" s="93" t="str">
        <f t="shared" si="91"/>
        <v/>
      </c>
      <c r="AV401" s="93" t="str">
        <f t="shared" si="92"/>
        <v/>
      </c>
      <c r="AW401" s="93" t="str">
        <f t="shared" si="93"/>
        <v/>
      </c>
      <c r="AX401" s="93" t="str">
        <f t="shared" si="94"/>
        <v/>
      </c>
      <c r="AY401" s="93" t="str">
        <f t="shared" si="95"/>
        <v/>
      </c>
      <c r="AZ401" s="93" t="str">
        <f t="shared" si="96"/>
        <v/>
      </c>
      <c r="BA401" s="93" t="str">
        <f t="shared" si="97"/>
        <v/>
      </c>
      <c r="BB401" s="93" t="str">
        <f t="shared" si="98"/>
        <v/>
      </c>
      <c r="BC401" s="93" t="str">
        <f t="shared" si="99"/>
        <v/>
      </c>
      <c r="BD401" s="93" t="str">
        <f t="shared" si="100"/>
        <v/>
      </c>
      <c r="BE401" s="93" t="str">
        <f t="shared" si="101"/>
        <v/>
      </c>
      <c r="IX401" s="10"/>
      <c r="IY401" s="10"/>
    </row>
    <row r="402" spans="3:259" ht="11.85" customHeight="1">
      <c r="C402" s="94"/>
      <c r="D402" s="93"/>
      <c r="E402" s="93"/>
      <c r="F402" s="93"/>
      <c r="G402" s="81"/>
      <c r="H402" s="81"/>
      <c r="I402" s="81"/>
      <c r="AQ402" s="10" t="str">
        <f t="shared" si="87"/>
        <v/>
      </c>
      <c r="AR402" s="93" t="str">
        <f t="shared" si="88"/>
        <v/>
      </c>
      <c r="AS402" s="93" t="str">
        <f t="shared" si="89"/>
        <v/>
      </c>
      <c r="AT402" s="93" t="str">
        <f t="shared" si="90"/>
        <v/>
      </c>
      <c r="AU402" s="93" t="str">
        <f t="shared" si="91"/>
        <v/>
      </c>
      <c r="AV402" s="93" t="str">
        <f t="shared" si="92"/>
        <v/>
      </c>
      <c r="AW402" s="93" t="str">
        <f t="shared" si="93"/>
        <v/>
      </c>
      <c r="AX402" s="93" t="str">
        <f t="shared" si="94"/>
        <v/>
      </c>
      <c r="AY402" s="93" t="str">
        <f t="shared" si="95"/>
        <v/>
      </c>
      <c r="AZ402" s="93" t="str">
        <f t="shared" si="96"/>
        <v/>
      </c>
      <c r="BA402" s="93" t="str">
        <f t="shared" si="97"/>
        <v/>
      </c>
      <c r="BB402" s="93" t="str">
        <f t="shared" si="98"/>
        <v/>
      </c>
      <c r="BC402" s="93" t="str">
        <f t="shared" si="99"/>
        <v/>
      </c>
      <c r="BD402" s="93" t="str">
        <f t="shared" si="100"/>
        <v/>
      </c>
      <c r="BE402" s="93" t="str">
        <f t="shared" si="101"/>
        <v/>
      </c>
      <c r="IX402" s="10"/>
      <c r="IY402" s="10"/>
    </row>
    <row r="403" spans="3:259" ht="11.85" customHeight="1">
      <c r="C403" s="94"/>
      <c r="D403" s="93"/>
      <c r="E403" s="93"/>
      <c r="F403" s="93"/>
      <c r="G403" s="81"/>
      <c r="H403" s="81"/>
      <c r="I403" s="81"/>
      <c r="AQ403" s="10" t="str">
        <f t="shared" si="87"/>
        <v/>
      </c>
      <c r="AR403" s="93" t="str">
        <f t="shared" si="88"/>
        <v/>
      </c>
      <c r="AS403" s="93" t="str">
        <f t="shared" si="89"/>
        <v/>
      </c>
      <c r="AT403" s="93" t="str">
        <f t="shared" si="90"/>
        <v/>
      </c>
      <c r="AU403" s="93" t="str">
        <f t="shared" si="91"/>
        <v/>
      </c>
      <c r="AV403" s="93" t="str">
        <f t="shared" si="92"/>
        <v/>
      </c>
      <c r="AW403" s="93" t="str">
        <f t="shared" si="93"/>
        <v/>
      </c>
      <c r="AX403" s="93" t="str">
        <f t="shared" si="94"/>
        <v/>
      </c>
      <c r="AY403" s="93" t="str">
        <f t="shared" si="95"/>
        <v/>
      </c>
      <c r="AZ403" s="93" t="str">
        <f t="shared" si="96"/>
        <v/>
      </c>
      <c r="BA403" s="93" t="str">
        <f t="shared" si="97"/>
        <v/>
      </c>
      <c r="BB403" s="93" t="str">
        <f t="shared" si="98"/>
        <v/>
      </c>
      <c r="BC403" s="93" t="str">
        <f t="shared" si="99"/>
        <v/>
      </c>
      <c r="BD403" s="93" t="str">
        <f t="shared" si="100"/>
        <v/>
      </c>
      <c r="BE403" s="93" t="str">
        <f t="shared" si="101"/>
        <v/>
      </c>
      <c r="IX403" s="10"/>
      <c r="IY403" s="10"/>
    </row>
    <row r="404" spans="3:259" ht="11.85" customHeight="1">
      <c r="C404" s="94"/>
      <c r="D404" s="93"/>
      <c r="E404" s="93"/>
      <c r="F404" s="93"/>
      <c r="G404" s="81"/>
      <c r="H404" s="81"/>
      <c r="I404" s="81"/>
      <c r="AQ404" s="10" t="str">
        <f t="shared" si="87"/>
        <v/>
      </c>
      <c r="AR404" s="93" t="str">
        <f t="shared" si="88"/>
        <v/>
      </c>
      <c r="AS404" s="93" t="str">
        <f t="shared" si="89"/>
        <v/>
      </c>
      <c r="AT404" s="93" t="str">
        <f t="shared" si="90"/>
        <v/>
      </c>
      <c r="AU404" s="93" t="str">
        <f t="shared" si="91"/>
        <v/>
      </c>
      <c r="AV404" s="93" t="str">
        <f t="shared" si="92"/>
        <v/>
      </c>
      <c r="AW404" s="93" t="str">
        <f t="shared" si="93"/>
        <v/>
      </c>
      <c r="AX404" s="93" t="str">
        <f t="shared" si="94"/>
        <v/>
      </c>
      <c r="AY404" s="93" t="str">
        <f t="shared" si="95"/>
        <v/>
      </c>
      <c r="AZ404" s="93" t="str">
        <f t="shared" si="96"/>
        <v/>
      </c>
      <c r="BA404" s="93" t="str">
        <f t="shared" si="97"/>
        <v/>
      </c>
      <c r="BB404" s="93" t="str">
        <f t="shared" si="98"/>
        <v/>
      </c>
      <c r="BC404" s="93" t="str">
        <f t="shared" si="99"/>
        <v/>
      </c>
      <c r="BD404" s="93" t="str">
        <f t="shared" si="100"/>
        <v/>
      </c>
      <c r="BE404" s="93" t="str">
        <f t="shared" si="101"/>
        <v/>
      </c>
      <c r="IX404" s="10"/>
      <c r="IY404" s="10"/>
    </row>
    <row r="405" spans="3:259" ht="11.85" customHeight="1">
      <c r="C405" s="94"/>
      <c r="D405" s="93"/>
      <c r="E405" s="93"/>
      <c r="F405" s="93"/>
      <c r="G405" s="81"/>
      <c r="H405" s="81"/>
      <c r="I405" s="81"/>
      <c r="AQ405" s="10" t="str">
        <f t="shared" si="87"/>
        <v/>
      </c>
      <c r="AR405" s="93" t="str">
        <f t="shared" si="88"/>
        <v/>
      </c>
      <c r="AS405" s="93" t="str">
        <f t="shared" si="89"/>
        <v/>
      </c>
      <c r="AT405" s="93" t="str">
        <f t="shared" si="90"/>
        <v/>
      </c>
      <c r="AU405" s="93" t="str">
        <f t="shared" si="91"/>
        <v/>
      </c>
      <c r="AV405" s="93" t="str">
        <f t="shared" si="92"/>
        <v/>
      </c>
      <c r="AW405" s="93" t="str">
        <f t="shared" si="93"/>
        <v/>
      </c>
      <c r="AX405" s="93" t="str">
        <f t="shared" si="94"/>
        <v/>
      </c>
      <c r="AY405" s="93" t="str">
        <f t="shared" si="95"/>
        <v/>
      </c>
      <c r="AZ405" s="93" t="str">
        <f t="shared" si="96"/>
        <v/>
      </c>
      <c r="BA405" s="93" t="str">
        <f t="shared" si="97"/>
        <v/>
      </c>
      <c r="BB405" s="93" t="str">
        <f t="shared" si="98"/>
        <v/>
      </c>
      <c r="BC405" s="93" t="str">
        <f t="shared" si="99"/>
        <v/>
      </c>
      <c r="BD405" s="93" t="str">
        <f t="shared" si="100"/>
        <v/>
      </c>
      <c r="BE405" s="93" t="str">
        <f t="shared" si="101"/>
        <v/>
      </c>
      <c r="IX405" s="10"/>
      <c r="IY405" s="10"/>
    </row>
    <row r="406" spans="3:259" ht="11.85" customHeight="1">
      <c r="C406" s="94"/>
      <c r="D406" s="93"/>
      <c r="E406" s="93"/>
      <c r="F406" s="93"/>
      <c r="G406" s="81"/>
      <c r="H406" s="81"/>
      <c r="I406" s="81"/>
      <c r="AQ406" s="10" t="str">
        <f t="shared" si="87"/>
        <v/>
      </c>
      <c r="AR406" s="93" t="str">
        <f t="shared" si="88"/>
        <v/>
      </c>
      <c r="AS406" s="93" t="str">
        <f t="shared" si="89"/>
        <v/>
      </c>
      <c r="AT406" s="93" t="str">
        <f t="shared" si="90"/>
        <v/>
      </c>
      <c r="AU406" s="93" t="str">
        <f t="shared" si="91"/>
        <v/>
      </c>
      <c r="AV406" s="93" t="str">
        <f t="shared" si="92"/>
        <v/>
      </c>
      <c r="AW406" s="93" t="str">
        <f t="shared" si="93"/>
        <v/>
      </c>
      <c r="AX406" s="93" t="str">
        <f t="shared" si="94"/>
        <v/>
      </c>
      <c r="AY406" s="93" t="str">
        <f t="shared" si="95"/>
        <v/>
      </c>
      <c r="AZ406" s="93" t="str">
        <f t="shared" si="96"/>
        <v/>
      </c>
      <c r="BA406" s="93" t="str">
        <f t="shared" si="97"/>
        <v/>
      </c>
      <c r="BB406" s="93" t="str">
        <f t="shared" si="98"/>
        <v/>
      </c>
      <c r="BC406" s="93" t="str">
        <f t="shared" si="99"/>
        <v/>
      </c>
      <c r="BD406" s="93" t="str">
        <f t="shared" si="100"/>
        <v/>
      </c>
      <c r="BE406" s="93" t="str">
        <f t="shared" si="101"/>
        <v/>
      </c>
      <c r="IX406" s="10"/>
      <c r="IY406" s="10"/>
    </row>
    <row r="407" spans="3:259" ht="11.85" customHeight="1">
      <c r="C407" s="94"/>
      <c r="D407" s="93"/>
      <c r="E407" s="93"/>
      <c r="F407" s="93"/>
      <c r="G407" s="81"/>
      <c r="H407" s="81"/>
      <c r="I407" s="81"/>
      <c r="AQ407" s="10" t="str">
        <f t="shared" si="87"/>
        <v/>
      </c>
      <c r="AR407" s="93" t="str">
        <f t="shared" si="88"/>
        <v/>
      </c>
      <c r="AS407" s="93" t="str">
        <f t="shared" si="89"/>
        <v/>
      </c>
      <c r="AT407" s="93" t="str">
        <f t="shared" si="90"/>
        <v/>
      </c>
      <c r="AU407" s="93" t="str">
        <f t="shared" si="91"/>
        <v/>
      </c>
      <c r="AV407" s="93" t="str">
        <f t="shared" si="92"/>
        <v/>
      </c>
      <c r="AW407" s="93" t="str">
        <f t="shared" si="93"/>
        <v/>
      </c>
      <c r="AX407" s="93" t="str">
        <f t="shared" si="94"/>
        <v/>
      </c>
      <c r="AY407" s="93" t="str">
        <f t="shared" si="95"/>
        <v/>
      </c>
      <c r="AZ407" s="93" t="str">
        <f t="shared" si="96"/>
        <v/>
      </c>
      <c r="BA407" s="93" t="str">
        <f t="shared" si="97"/>
        <v/>
      </c>
      <c r="BB407" s="93" t="str">
        <f t="shared" si="98"/>
        <v/>
      </c>
      <c r="BC407" s="93" t="str">
        <f t="shared" si="99"/>
        <v/>
      </c>
      <c r="BD407" s="93" t="str">
        <f t="shared" si="100"/>
        <v/>
      </c>
      <c r="BE407" s="93" t="str">
        <f t="shared" si="101"/>
        <v/>
      </c>
      <c r="IX407" s="10"/>
      <c r="IY407" s="10"/>
    </row>
    <row r="408" spans="3:259" ht="11.85" customHeight="1">
      <c r="C408" s="94"/>
      <c r="D408" s="93"/>
      <c r="E408" s="93"/>
      <c r="F408" s="93"/>
      <c r="G408" s="81"/>
      <c r="H408" s="81"/>
      <c r="I408" s="81"/>
      <c r="AQ408" s="10" t="str">
        <f t="shared" si="87"/>
        <v/>
      </c>
      <c r="AR408" s="93" t="str">
        <f t="shared" si="88"/>
        <v/>
      </c>
      <c r="AS408" s="93" t="str">
        <f t="shared" si="89"/>
        <v/>
      </c>
      <c r="AT408" s="93" t="str">
        <f t="shared" si="90"/>
        <v/>
      </c>
      <c r="AU408" s="93" t="str">
        <f t="shared" si="91"/>
        <v/>
      </c>
      <c r="AV408" s="93" t="str">
        <f t="shared" si="92"/>
        <v/>
      </c>
      <c r="AW408" s="93" t="str">
        <f t="shared" si="93"/>
        <v/>
      </c>
      <c r="AX408" s="93" t="str">
        <f t="shared" si="94"/>
        <v/>
      </c>
      <c r="AY408" s="93" t="str">
        <f t="shared" si="95"/>
        <v/>
      </c>
      <c r="AZ408" s="93" t="str">
        <f t="shared" si="96"/>
        <v/>
      </c>
      <c r="BA408" s="93" t="str">
        <f t="shared" si="97"/>
        <v/>
      </c>
      <c r="BB408" s="93" t="str">
        <f t="shared" si="98"/>
        <v/>
      </c>
      <c r="BC408" s="93" t="str">
        <f t="shared" si="99"/>
        <v/>
      </c>
      <c r="BD408" s="93" t="str">
        <f t="shared" si="100"/>
        <v/>
      </c>
      <c r="BE408" s="93" t="str">
        <f t="shared" si="101"/>
        <v/>
      </c>
      <c r="IX408" s="10"/>
      <c r="IY408" s="10"/>
    </row>
    <row r="409" spans="3:259" ht="11.85" customHeight="1">
      <c r="C409" s="94"/>
      <c r="D409" s="93"/>
      <c r="E409" s="93"/>
      <c r="F409" s="93"/>
      <c r="G409" s="81"/>
      <c r="H409" s="81"/>
      <c r="I409" s="81"/>
      <c r="AQ409" s="10" t="str">
        <f t="shared" si="87"/>
        <v/>
      </c>
      <c r="AR409" s="93" t="str">
        <f t="shared" si="88"/>
        <v/>
      </c>
      <c r="AS409" s="93" t="str">
        <f t="shared" si="89"/>
        <v/>
      </c>
      <c r="AT409" s="93" t="str">
        <f t="shared" si="90"/>
        <v/>
      </c>
      <c r="AU409" s="93" t="str">
        <f t="shared" si="91"/>
        <v/>
      </c>
      <c r="AV409" s="93" t="str">
        <f t="shared" si="92"/>
        <v/>
      </c>
      <c r="AW409" s="93" t="str">
        <f t="shared" si="93"/>
        <v/>
      </c>
      <c r="AX409" s="93" t="str">
        <f t="shared" si="94"/>
        <v/>
      </c>
      <c r="AY409" s="93" t="str">
        <f t="shared" si="95"/>
        <v/>
      </c>
      <c r="AZ409" s="93" t="str">
        <f t="shared" si="96"/>
        <v/>
      </c>
      <c r="BA409" s="93" t="str">
        <f t="shared" si="97"/>
        <v/>
      </c>
      <c r="BB409" s="93" t="str">
        <f t="shared" si="98"/>
        <v/>
      </c>
      <c r="BC409" s="93" t="str">
        <f t="shared" si="99"/>
        <v/>
      </c>
      <c r="BD409" s="93" t="str">
        <f t="shared" si="100"/>
        <v/>
      </c>
      <c r="BE409" s="93" t="str">
        <f t="shared" si="101"/>
        <v/>
      </c>
      <c r="IX409" s="10"/>
      <c r="IY409" s="10"/>
    </row>
    <row r="410" spans="3:259" ht="11.85" customHeight="1">
      <c r="C410" s="94"/>
      <c r="D410" s="93"/>
      <c r="E410" s="93"/>
      <c r="F410" s="93"/>
      <c r="G410" s="81"/>
      <c r="H410" s="81"/>
      <c r="I410" s="81"/>
      <c r="AQ410" s="10" t="str">
        <f t="shared" si="87"/>
        <v/>
      </c>
      <c r="AR410" s="93" t="str">
        <f t="shared" si="88"/>
        <v/>
      </c>
      <c r="AS410" s="93" t="str">
        <f t="shared" si="89"/>
        <v/>
      </c>
      <c r="AT410" s="93" t="str">
        <f t="shared" si="90"/>
        <v/>
      </c>
      <c r="AU410" s="93" t="str">
        <f t="shared" si="91"/>
        <v/>
      </c>
      <c r="AV410" s="93" t="str">
        <f t="shared" si="92"/>
        <v/>
      </c>
      <c r="AW410" s="93" t="str">
        <f t="shared" si="93"/>
        <v/>
      </c>
      <c r="AX410" s="93" t="str">
        <f t="shared" si="94"/>
        <v/>
      </c>
      <c r="AY410" s="93" t="str">
        <f t="shared" si="95"/>
        <v/>
      </c>
      <c r="AZ410" s="93" t="str">
        <f t="shared" si="96"/>
        <v/>
      </c>
      <c r="BA410" s="93" t="str">
        <f t="shared" si="97"/>
        <v/>
      </c>
      <c r="BB410" s="93" t="str">
        <f t="shared" si="98"/>
        <v/>
      </c>
      <c r="BC410" s="93" t="str">
        <f t="shared" si="99"/>
        <v/>
      </c>
      <c r="BD410" s="93" t="str">
        <f t="shared" si="100"/>
        <v/>
      </c>
      <c r="BE410" s="93" t="str">
        <f t="shared" si="101"/>
        <v/>
      </c>
      <c r="IX410" s="10"/>
      <c r="IY410" s="10"/>
    </row>
    <row r="411" spans="3:259" ht="11.85" customHeight="1">
      <c r="C411" s="94"/>
      <c r="D411" s="93"/>
      <c r="E411" s="93"/>
      <c r="F411" s="93"/>
      <c r="G411" s="81"/>
      <c r="H411" s="81"/>
      <c r="I411" s="81"/>
      <c r="AQ411" s="10" t="str">
        <f t="shared" si="87"/>
        <v/>
      </c>
      <c r="AR411" s="93" t="str">
        <f t="shared" si="88"/>
        <v/>
      </c>
      <c r="AS411" s="93" t="str">
        <f t="shared" si="89"/>
        <v/>
      </c>
      <c r="AT411" s="93" t="str">
        <f t="shared" si="90"/>
        <v/>
      </c>
      <c r="AU411" s="93" t="str">
        <f t="shared" si="91"/>
        <v/>
      </c>
      <c r="AV411" s="93" t="str">
        <f t="shared" si="92"/>
        <v/>
      </c>
      <c r="AW411" s="93" t="str">
        <f t="shared" si="93"/>
        <v/>
      </c>
      <c r="AX411" s="93" t="str">
        <f t="shared" si="94"/>
        <v/>
      </c>
      <c r="AY411" s="93" t="str">
        <f t="shared" si="95"/>
        <v/>
      </c>
      <c r="AZ411" s="93" t="str">
        <f t="shared" si="96"/>
        <v/>
      </c>
      <c r="BA411" s="93" t="str">
        <f t="shared" si="97"/>
        <v/>
      </c>
      <c r="BB411" s="93" t="str">
        <f t="shared" si="98"/>
        <v/>
      </c>
      <c r="BC411" s="93" t="str">
        <f t="shared" si="99"/>
        <v/>
      </c>
      <c r="BD411" s="93" t="str">
        <f t="shared" si="100"/>
        <v/>
      </c>
      <c r="BE411" s="93" t="str">
        <f t="shared" si="101"/>
        <v/>
      </c>
      <c r="IX411" s="10"/>
      <c r="IY411" s="10"/>
    </row>
    <row r="412" spans="3:259" ht="11.85" customHeight="1">
      <c r="C412" s="94"/>
      <c r="D412" s="93"/>
      <c r="E412" s="93"/>
      <c r="F412" s="93"/>
      <c r="G412" s="81"/>
      <c r="H412" s="81"/>
      <c r="I412" s="81"/>
      <c r="AQ412" s="10" t="str">
        <f t="shared" si="87"/>
        <v/>
      </c>
      <c r="AR412" s="93" t="str">
        <f t="shared" si="88"/>
        <v/>
      </c>
      <c r="AS412" s="93" t="str">
        <f t="shared" si="89"/>
        <v/>
      </c>
      <c r="AT412" s="93" t="str">
        <f t="shared" si="90"/>
        <v/>
      </c>
      <c r="AU412" s="93" t="str">
        <f t="shared" si="91"/>
        <v/>
      </c>
      <c r="AV412" s="93" t="str">
        <f t="shared" si="92"/>
        <v/>
      </c>
      <c r="AW412" s="93" t="str">
        <f t="shared" si="93"/>
        <v/>
      </c>
      <c r="AX412" s="93" t="str">
        <f t="shared" si="94"/>
        <v/>
      </c>
      <c r="AY412" s="93" t="str">
        <f t="shared" si="95"/>
        <v/>
      </c>
      <c r="AZ412" s="93" t="str">
        <f t="shared" si="96"/>
        <v/>
      </c>
      <c r="BA412" s="93" t="str">
        <f t="shared" si="97"/>
        <v/>
      </c>
      <c r="BB412" s="93" t="str">
        <f t="shared" si="98"/>
        <v/>
      </c>
      <c r="BC412" s="93" t="str">
        <f t="shared" si="99"/>
        <v/>
      </c>
      <c r="BD412" s="93" t="str">
        <f t="shared" si="100"/>
        <v/>
      </c>
      <c r="BE412" s="93" t="str">
        <f t="shared" si="101"/>
        <v/>
      </c>
      <c r="IX412" s="10"/>
      <c r="IY412" s="10"/>
    </row>
    <row r="413" spans="3:259" ht="11.85" customHeight="1">
      <c r="C413" s="94"/>
      <c r="D413" s="93"/>
      <c r="E413" s="93"/>
      <c r="F413" s="93"/>
      <c r="G413" s="81"/>
      <c r="H413" s="81"/>
      <c r="I413" s="81"/>
      <c r="AQ413" s="10" t="str">
        <f t="shared" si="87"/>
        <v/>
      </c>
      <c r="AR413" s="93" t="str">
        <f t="shared" si="88"/>
        <v/>
      </c>
      <c r="AS413" s="93" t="str">
        <f t="shared" si="89"/>
        <v/>
      </c>
      <c r="AT413" s="93" t="str">
        <f t="shared" si="90"/>
        <v/>
      </c>
      <c r="AU413" s="93" t="str">
        <f t="shared" si="91"/>
        <v/>
      </c>
      <c r="AV413" s="93" t="str">
        <f t="shared" si="92"/>
        <v/>
      </c>
      <c r="AW413" s="93" t="str">
        <f t="shared" si="93"/>
        <v/>
      </c>
      <c r="AX413" s="93" t="str">
        <f t="shared" si="94"/>
        <v/>
      </c>
      <c r="AY413" s="93" t="str">
        <f t="shared" si="95"/>
        <v/>
      </c>
      <c r="AZ413" s="93" t="str">
        <f t="shared" si="96"/>
        <v/>
      </c>
      <c r="BA413" s="93" t="str">
        <f t="shared" si="97"/>
        <v/>
      </c>
      <c r="BB413" s="93" t="str">
        <f t="shared" si="98"/>
        <v/>
      </c>
      <c r="BC413" s="93" t="str">
        <f t="shared" si="99"/>
        <v/>
      </c>
      <c r="BD413" s="93" t="str">
        <f t="shared" si="100"/>
        <v/>
      </c>
      <c r="BE413" s="93" t="str">
        <f t="shared" si="101"/>
        <v/>
      </c>
      <c r="IX413" s="10"/>
      <c r="IY413" s="10"/>
    </row>
    <row r="414" spans="3:259" ht="11.85" customHeight="1">
      <c r="C414" s="94"/>
      <c r="D414" s="93"/>
      <c r="E414" s="93"/>
      <c r="F414" s="93"/>
      <c r="G414" s="81"/>
      <c r="H414" s="81"/>
      <c r="I414" s="81"/>
      <c r="AQ414" s="10" t="str">
        <f t="shared" si="87"/>
        <v/>
      </c>
      <c r="AR414" s="93" t="str">
        <f t="shared" si="88"/>
        <v/>
      </c>
      <c r="AS414" s="93" t="str">
        <f t="shared" si="89"/>
        <v/>
      </c>
      <c r="AT414" s="93" t="str">
        <f t="shared" si="90"/>
        <v/>
      </c>
      <c r="AU414" s="93" t="str">
        <f t="shared" si="91"/>
        <v/>
      </c>
      <c r="AV414" s="93" t="str">
        <f t="shared" si="92"/>
        <v/>
      </c>
      <c r="AW414" s="93" t="str">
        <f t="shared" si="93"/>
        <v/>
      </c>
      <c r="AX414" s="93" t="str">
        <f t="shared" si="94"/>
        <v/>
      </c>
      <c r="AY414" s="93" t="str">
        <f t="shared" si="95"/>
        <v/>
      </c>
      <c r="AZ414" s="93" t="str">
        <f t="shared" si="96"/>
        <v/>
      </c>
      <c r="BA414" s="93" t="str">
        <f t="shared" si="97"/>
        <v/>
      </c>
      <c r="BB414" s="93" t="str">
        <f t="shared" si="98"/>
        <v/>
      </c>
      <c r="BC414" s="93" t="str">
        <f t="shared" si="99"/>
        <v/>
      </c>
      <c r="BD414" s="93" t="str">
        <f t="shared" si="100"/>
        <v/>
      </c>
      <c r="BE414" s="93" t="str">
        <f t="shared" si="101"/>
        <v/>
      </c>
      <c r="IX414" s="10"/>
      <c r="IY414" s="10"/>
    </row>
    <row r="415" spans="3:259" ht="11.85" customHeight="1">
      <c r="C415" s="94"/>
      <c r="D415" s="93"/>
      <c r="E415" s="93"/>
      <c r="F415" s="93"/>
      <c r="G415" s="81"/>
      <c r="H415" s="81"/>
      <c r="I415" s="81"/>
      <c r="AQ415" s="10" t="str">
        <f t="shared" si="87"/>
        <v/>
      </c>
      <c r="AR415" s="93" t="str">
        <f t="shared" si="88"/>
        <v/>
      </c>
      <c r="AS415" s="93" t="str">
        <f t="shared" si="89"/>
        <v/>
      </c>
      <c r="AT415" s="93" t="str">
        <f t="shared" si="90"/>
        <v/>
      </c>
      <c r="AU415" s="93" t="str">
        <f t="shared" si="91"/>
        <v/>
      </c>
      <c r="AV415" s="93" t="str">
        <f t="shared" si="92"/>
        <v/>
      </c>
      <c r="AW415" s="93" t="str">
        <f t="shared" si="93"/>
        <v/>
      </c>
      <c r="AX415" s="93" t="str">
        <f t="shared" si="94"/>
        <v/>
      </c>
      <c r="AY415" s="93" t="str">
        <f t="shared" si="95"/>
        <v/>
      </c>
      <c r="AZ415" s="93" t="str">
        <f t="shared" si="96"/>
        <v/>
      </c>
      <c r="BA415" s="93" t="str">
        <f t="shared" si="97"/>
        <v/>
      </c>
      <c r="BB415" s="93" t="str">
        <f t="shared" si="98"/>
        <v/>
      </c>
      <c r="BC415" s="93" t="str">
        <f t="shared" si="99"/>
        <v/>
      </c>
      <c r="BD415" s="93" t="str">
        <f t="shared" si="100"/>
        <v/>
      </c>
      <c r="BE415" s="93" t="str">
        <f t="shared" si="101"/>
        <v/>
      </c>
      <c r="IX415" s="10"/>
      <c r="IY415" s="10"/>
    </row>
    <row r="416" spans="3:259" ht="11.85" customHeight="1">
      <c r="C416" s="94"/>
      <c r="D416" s="93"/>
      <c r="E416" s="93"/>
      <c r="F416" s="93"/>
      <c r="G416" s="81"/>
      <c r="H416" s="81"/>
      <c r="I416" s="81"/>
      <c r="AQ416" s="10" t="str">
        <f t="shared" si="87"/>
        <v/>
      </c>
      <c r="AR416" s="93" t="str">
        <f t="shared" si="88"/>
        <v/>
      </c>
      <c r="AS416" s="93" t="str">
        <f t="shared" si="89"/>
        <v/>
      </c>
      <c r="AT416" s="93" t="str">
        <f t="shared" si="90"/>
        <v/>
      </c>
      <c r="AU416" s="93" t="str">
        <f t="shared" si="91"/>
        <v/>
      </c>
      <c r="AV416" s="93" t="str">
        <f t="shared" si="92"/>
        <v/>
      </c>
      <c r="AW416" s="93" t="str">
        <f t="shared" si="93"/>
        <v/>
      </c>
      <c r="AX416" s="93" t="str">
        <f t="shared" si="94"/>
        <v/>
      </c>
      <c r="AY416" s="93" t="str">
        <f t="shared" si="95"/>
        <v/>
      </c>
      <c r="AZ416" s="93" t="str">
        <f t="shared" si="96"/>
        <v/>
      </c>
      <c r="BA416" s="93" t="str">
        <f t="shared" si="97"/>
        <v/>
      </c>
      <c r="BB416" s="93" t="str">
        <f t="shared" si="98"/>
        <v/>
      </c>
      <c r="BC416" s="93" t="str">
        <f t="shared" si="99"/>
        <v/>
      </c>
      <c r="BD416" s="93" t="str">
        <f t="shared" si="100"/>
        <v/>
      </c>
      <c r="BE416" s="93" t="str">
        <f t="shared" si="101"/>
        <v/>
      </c>
      <c r="IX416" s="10"/>
      <c r="IY416" s="10"/>
    </row>
    <row r="417" spans="3:259" ht="11.85" customHeight="1">
      <c r="C417" s="94"/>
      <c r="D417" s="93"/>
      <c r="E417" s="93"/>
      <c r="F417" s="93"/>
      <c r="G417" s="81"/>
      <c r="H417" s="81"/>
      <c r="I417" s="81"/>
      <c r="AQ417" s="10" t="str">
        <f t="shared" si="87"/>
        <v/>
      </c>
      <c r="AR417" s="93" t="str">
        <f t="shared" si="88"/>
        <v/>
      </c>
      <c r="AS417" s="93" t="str">
        <f t="shared" si="89"/>
        <v/>
      </c>
      <c r="AT417" s="93" t="str">
        <f t="shared" si="90"/>
        <v/>
      </c>
      <c r="AU417" s="93" t="str">
        <f t="shared" si="91"/>
        <v/>
      </c>
      <c r="AV417" s="93" t="str">
        <f t="shared" si="92"/>
        <v/>
      </c>
      <c r="AW417" s="93" t="str">
        <f t="shared" si="93"/>
        <v/>
      </c>
      <c r="AX417" s="93" t="str">
        <f t="shared" si="94"/>
        <v/>
      </c>
      <c r="AY417" s="93" t="str">
        <f t="shared" si="95"/>
        <v/>
      </c>
      <c r="AZ417" s="93" t="str">
        <f t="shared" si="96"/>
        <v/>
      </c>
      <c r="BA417" s="93" t="str">
        <f t="shared" si="97"/>
        <v/>
      </c>
      <c r="BB417" s="93" t="str">
        <f t="shared" si="98"/>
        <v/>
      </c>
      <c r="BC417" s="93" t="str">
        <f t="shared" si="99"/>
        <v/>
      </c>
      <c r="BD417" s="93" t="str">
        <f t="shared" si="100"/>
        <v/>
      </c>
      <c r="BE417" s="93" t="str">
        <f t="shared" si="101"/>
        <v/>
      </c>
      <c r="IX417" s="10"/>
      <c r="IY417" s="10"/>
    </row>
    <row r="418" spans="3:259" ht="11.85" customHeight="1">
      <c r="C418" s="94"/>
      <c r="D418" s="93"/>
      <c r="E418" s="93"/>
      <c r="F418" s="93"/>
      <c r="G418" s="81"/>
      <c r="H418" s="81"/>
      <c r="I418" s="81"/>
      <c r="AQ418" s="10" t="str">
        <f t="shared" si="87"/>
        <v/>
      </c>
      <c r="AR418" s="93" t="str">
        <f t="shared" si="88"/>
        <v/>
      </c>
      <c r="AS418" s="93" t="str">
        <f t="shared" si="89"/>
        <v/>
      </c>
      <c r="AT418" s="93" t="str">
        <f t="shared" si="90"/>
        <v/>
      </c>
      <c r="AU418" s="93" t="str">
        <f t="shared" si="91"/>
        <v/>
      </c>
      <c r="AV418" s="93" t="str">
        <f t="shared" si="92"/>
        <v/>
      </c>
      <c r="AW418" s="93" t="str">
        <f t="shared" si="93"/>
        <v/>
      </c>
      <c r="AX418" s="93" t="str">
        <f t="shared" si="94"/>
        <v/>
      </c>
      <c r="AY418" s="93" t="str">
        <f t="shared" si="95"/>
        <v/>
      </c>
      <c r="AZ418" s="93" t="str">
        <f t="shared" si="96"/>
        <v/>
      </c>
      <c r="BA418" s="93" t="str">
        <f t="shared" si="97"/>
        <v/>
      </c>
      <c r="BB418" s="93" t="str">
        <f t="shared" si="98"/>
        <v/>
      </c>
      <c r="BC418" s="93" t="str">
        <f t="shared" si="99"/>
        <v/>
      </c>
      <c r="BD418" s="93" t="str">
        <f t="shared" si="100"/>
        <v/>
      </c>
      <c r="BE418" s="93" t="str">
        <f t="shared" si="101"/>
        <v/>
      </c>
      <c r="IX418" s="10"/>
      <c r="IY418" s="10"/>
    </row>
    <row r="419" spans="3:259" ht="11.85" customHeight="1">
      <c r="C419" s="94"/>
      <c r="D419" s="93"/>
      <c r="E419" s="93"/>
      <c r="F419" s="93"/>
      <c r="G419" s="81"/>
      <c r="H419" s="81"/>
      <c r="I419" s="81"/>
      <c r="AQ419" s="10" t="str">
        <f t="shared" si="87"/>
        <v/>
      </c>
      <c r="AR419" s="93" t="str">
        <f t="shared" si="88"/>
        <v/>
      </c>
      <c r="AS419" s="93" t="str">
        <f t="shared" si="89"/>
        <v/>
      </c>
      <c r="AT419" s="93" t="str">
        <f t="shared" si="90"/>
        <v/>
      </c>
      <c r="AU419" s="93" t="str">
        <f t="shared" si="91"/>
        <v/>
      </c>
      <c r="AV419" s="93" t="str">
        <f t="shared" si="92"/>
        <v/>
      </c>
      <c r="AW419" s="93" t="str">
        <f t="shared" si="93"/>
        <v/>
      </c>
      <c r="AX419" s="93" t="str">
        <f t="shared" si="94"/>
        <v/>
      </c>
      <c r="AY419" s="93" t="str">
        <f t="shared" si="95"/>
        <v/>
      </c>
      <c r="AZ419" s="93" t="str">
        <f t="shared" si="96"/>
        <v/>
      </c>
      <c r="BA419" s="93" t="str">
        <f t="shared" si="97"/>
        <v/>
      </c>
      <c r="BB419" s="93" t="str">
        <f t="shared" si="98"/>
        <v/>
      </c>
      <c r="BC419" s="93" t="str">
        <f t="shared" si="99"/>
        <v/>
      </c>
      <c r="BD419" s="93" t="str">
        <f t="shared" si="100"/>
        <v/>
      </c>
      <c r="BE419" s="93" t="str">
        <f t="shared" si="101"/>
        <v/>
      </c>
      <c r="IX419" s="10"/>
      <c r="IY419" s="10"/>
    </row>
    <row r="420" spans="3:259" ht="11.85" customHeight="1">
      <c r="C420" s="94"/>
      <c r="D420" s="93"/>
      <c r="E420" s="93"/>
      <c r="F420" s="93"/>
      <c r="G420" s="81"/>
      <c r="H420" s="81"/>
      <c r="I420" s="81"/>
      <c r="AQ420" s="10" t="str">
        <f t="shared" si="87"/>
        <v/>
      </c>
      <c r="AR420" s="93" t="str">
        <f t="shared" si="88"/>
        <v/>
      </c>
      <c r="AS420" s="93" t="str">
        <f t="shared" si="89"/>
        <v/>
      </c>
      <c r="AT420" s="93" t="str">
        <f t="shared" si="90"/>
        <v/>
      </c>
      <c r="AU420" s="93" t="str">
        <f t="shared" si="91"/>
        <v/>
      </c>
      <c r="AV420" s="93" t="str">
        <f t="shared" si="92"/>
        <v/>
      </c>
      <c r="AW420" s="93" t="str">
        <f t="shared" si="93"/>
        <v/>
      </c>
      <c r="AX420" s="93" t="str">
        <f t="shared" si="94"/>
        <v/>
      </c>
      <c r="AY420" s="93" t="str">
        <f t="shared" si="95"/>
        <v/>
      </c>
      <c r="AZ420" s="93" t="str">
        <f t="shared" si="96"/>
        <v/>
      </c>
      <c r="BA420" s="93" t="str">
        <f t="shared" si="97"/>
        <v/>
      </c>
      <c r="BB420" s="93" t="str">
        <f t="shared" si="98"/>
        <v/>
      </c>
      <c r="BC420" s="93" t="str">
        <f t="shared" si="99"/>
        <v/>
      </c>
      <c r="BD420" s="93" t="str">
        <f t="shared" si="100"/>
        <v/>
      </c>
      <c r="BE420" s="93" t="str">
        <f t="shared" si="101"/>
        <v/>
      </c>
      <c r="IX420" s="10"/>
      <c r="IY420" s="10"/>
    </row>
    <row r="421" spans="3:259" ht="11.85" customHeight="1">
      <c r="C421" s="94"/>
      <c r="D421" s="93"/>
      <c r="E421" s="93"/>
      <c r="F421" s="93"/>
      <c r="G421" s="81"/>
      <c r="H421" s="81"/>
      <c r="I421" s="81"/>
      <c r="AQ421" s="10" t="str">
        <f t="shared" si="87"/>
        <v/>
      </c>
      <c r="AR421" s="93" t="str">
        <f t="shared" si="88"/>
        <v/>
      </c>
      <c r="AS421" s="93" t="str">
        <f t="shared" si="89"/>
        <v/>
      </c>
      <c r="AT421" s="93" t="str">
        <f t="shared" si="90"/>
        <v/>
      </c>
      <c r="AU421" s="93" t="str">
        <f t="shared" si="91"/>
        <v/>
      </c>
      <c r="AV421" s="93" t="str">
        <f t="shared" si="92"/>
        <v/>
      </c>
      <c r="AW421" s="93" t="str">
        <f t="shared" si="93"/>
        <v/>
      </c>
      <c r="AX421" s="93" t="str">
        <f t="shared" si="94"/>
        <v/>
      </c>
      <c r="AY421" s="93" t="str">
        <f t="shared" si="95"/>
        <v/>
      </c>
      <c r="AZ421" s="93" t="str">
        <f t="shared" si="96"/>
        <v/>
      </c>
      <c r="BA421" s="93" t="str">
        <f t="shared" si="97"/>
        <v/>
      </c>
      <c r="BB421" s="93" t="str">
        <f t="shared" si="98"/>
        <v/>
      </c>
      <c r="BC421" s="93" t="str">
        <f t="shared" si="99"/>
        <v/>
      </c>
      <c r="BD421" s="93" t="str">
        <f t="shared" si="100"/>
        <v/>
      </c>
      <c r="BE421" s="93" t="str">
        <f t="shared" si="101"/>
        <v/>
      </c>
      <c r="IX421" s="10"/>
      <c r="IY421" s="10"/>
    </row>
    <row r="422" spans="3:259" ht="11.85" customHeight="1">
      <c r="C422" s="94"/>
      <c r="D422" s="93"/>
      <c r="E422" s="93"/>
      <c r="F422" s="93"/>
      <c r="G422" s="81"/>
      <c r="H422" s="81"/>
      <c r="I422" s="81"/>
      <c r="AQ422" s="10" t="str">
        <f t="shared" si="87"/>
        <v/>
      </c>
      <c r="AR422" s="93" t="str">
        <f t="shared" si="88"/>
        <v/>
      </c>
      <c r="AS422" s="93" t="str">
        <f t="shared" si="89"/>
        <v/>
      </c>
      <c r="AT422" s="93" t="str">
        <f t="shared" si="90"/>
        <v/>
      </c>
      <c r="AU422" s="93" t="str">
        <f t="shared" si="91"/>
        <v/>
      </c>
      <c r="AV422" s="93" t="str">
        <f t="shared" si="92"/>
        <v/>
      </c>
      <c r="AW422" s="93" t="str">
        <f t="shared" si="93"/>
        <v/>
      </c>
      <c r="AX422" s="93" t="str">
        <f t="shared" si="94"/>
        <v/>
      </c>
      <c r="AY422" s="93" t="str">
        <f t="shared" si="95"/>
        <v/>
      </c>
      <c r="AZ422" s="93" t="str">
        <f t="shared" si="96"/>
        <v/>
      </c>
      <c r="BA422" s="93" t="str">
        <f t="shared" si="97"/>
        <v/>
      </c>
      <c r="BB422" s="93" t="str">
        <f t="shared" si="98"/>
        <v/>
      </c>
      <c r="BC422" s="93" t="str">
        <f t="shared" si="99"/>
        <v/>
      </c>
      <c r="BD422" s="93" t="str">
        <f t="shared" si="100"/>
        <v/>
      </c>
      <c r="BE422" s="93" t="str">
        <f t="shared" si="101"/>
        <v/>
      </c>
      <c r="IX422" s="10"/>
      <c r="IY422" s="10"/>
    </row>
    <row r="423" spans="3:259" ht="11.85" customHeight="1">
      <c r="C423" s="94"/>
      <c r="D423" s="93"/>
      <c r="E423" s="93"/>
      <c r="F423" s="93"/>
      <c r="G423" s="81"/>
      <c r="H423" s="81"/>
      <c r="I423" s="81"/>
      <c r="AQ423" s="10" t="str">
        <f t="shared" si="87"/>
        <v/>
      </c>
      <c r="AR423" s="93" t="str">
        <f t="shared" si="88"/>
        <v/>
      </c>
      <c r="AS423" s="93" t="str">
        <f t="shared" si="89"/>
        <v/>
      </c>
      <c r="AT423" s="93" t="str">
        <f t="shared" si="90"/>
        <v/>
      </c>
      <c r="AU423" s="93" t="str">
        <f t="shared" si="91"/>
        <v/>
      </c>
      <c r="AV423" s="93" t="str">
        <f t="shared" si="92"/>
        <v/>
      </c>
      <c r="AW423" s="93" t="str">
        <f t="shared" si="93"/>
        <v/>
      </c>
      <c r="AX423" s="93" t="str">
        <f t="shared" si="94"/>
        <v/>
      </c>
      <c r="AY423" s="93" t="str">
        <f t="shared" si="95"/>
        <v/>
      </c>
      <c r="AZ423" s="93" t="str">
        <f t="shared" si="96"/>
        <v/>
      </c>
      <c r="BA423" s="93" t="str">
        <f t="shared" si="97"/>
        <v/>
      </c>
      <c r="BB423" s="93" t="str">
        <f t="shared" si="98"/>
        <v/>
      </c>
      <c r="BC423" s="93" t="str">
        <f t="shared" si="99"/>
        <v/>
      </c>
      <c r="BD423" s="93" t="str">
        <f t="shared" si="100"/>
        <v/>
      </c>
      <c r="BE423" s="93" t="str">
        <f t="shared" si="101"/>
        <v/>
      </c>
      <c r="IX423" s="10"/>
      <c r="IY423" s="10"/>
    </row>
    <row r="424" spans="3:259" ht="11.85" customHeight="1">
      <c r="C424" s="94"/>
      <c r="D424" s="93"/>
      <c r="E424" s="93"/>
      <c r="F424" s="93"/>
      <c r="G424" s="81"/>
      <c r="H424" s="81"/>
      <c r="I424" s="81"/>
      <c r="AQ424" s="10" t="str">
        <f t="shared" si="87"/>
        <v/>
      </c>
      <c r="AR424" s="93" t="str">
        <f t="shared" si="88"/>
        <v/>
      </c>
      <c r="AS424" s="93" t="str">
        <f t="shared" si="89"/>
        <v/>
      </c>
      <c r="AT424" s="93" t="str">
        <f t="shared" si="90"/>
        <v/>
      </c>
      <c r="AU424" s="93" t="str">
        <f t="shared" si="91"/>
        <v/>
      </c>
      <c r="AV424" s="93" t="str">
        <f t="shared" si="92"/>
        <v/>
      </c>
      <c r="AW424" s="93" t="str">
        <f t="shared" si="93"/>
        <v/>
      </c>
      <c r="AX424" s="93" t="str">
        <f t="shared" si="94"/>
        <v/>
      </c>
      <c r="AY424" s="93" t="str">
        <f t="shared" si="95"/>
        <v/>
      </c>
      <c r="AZ424" s="93" t="str">
        <f t="shared" si="96"/>
        <v/>
      </c>
      <c r="BA424" s="93" t="str">
        <f t="shared" si="97"/>
        <v/>
      </c>
      <c r="BB424" s="93" t="str">
        <f t="shared" si="98"/>
        <v/>
      </c>
      <c r="BC424" s="93" t="str">
        <f t="shared" si="99"/>
        <v/>
      </c>
      <c r="BD424" s="93" t="str">
        <f t="shared" si="100"/>
        <v/>
      </c>
      <c r="BE424" s="93" t="str">
        <f t="shared" si="101"/>
        <v/>
      </c>
      <c r="IX424" s="10"/>
      <c r="IY424" s="10"/>
    </row>
    <row r="425" spans="3:259" ht="11.85" customHeight="1">
      <c r="C425" s="94"/>
      <c r="D425" s="93"/>
      <c r="E425" s="93"/>
      <c r="F425" s="93"/>
      <c r="G425" s="81"/>
      <c r="H425" s="81"/>
      <c r="I425" s="81"/>
      <c r="AQ425" s="10" t="str">
        <f t="shared" si="87"/>
        <v/>
      </c>
      <c r="AR425" s="93" t="str">
        <f t="shared" si="88"/>
        <v/>
      </c>
      <c r="AS425" s="93" t="str">
        <f t="shared" si="89"/>
        <v/>
      </c>
      <c r="AT425" s="93" t="str">
        <f t="shared" si="90"/>
        <v/>
      </c>
      <c r="AU425" s="93" t="str">
        <f t="shared" si="91"/>
        <v/>
      </c>
      <c r="AV425" s="93" t="str">
        <f t="shared" si="92"/>
        <v/>
      </c>
      <c r="AW425" s="93" t="str">
        <f t="shared" si="93"/>
        <v/>
      </c>
      <c r="AX425" s="93" t="str">
        <f t="shared" si="94"/>
        <v/>
      </c>
      <c r="AY425" s="93" t="str">
        <f t="shared" si="95"/>
        <v/>
      </c>
      <c r="AZ425" s="93" t="str">
        <f t="shared" si="96"/>
        <v/>
      </c>
      <c r="BA425" s="93" t="str">
        <f t="shared" si="97"/>
        <v/>
      </c>
      <c r="BB425" s="93" t="str">
        <f t="shared" si="98"/>
        <v/>
      </c>
      <c r="BC425" s="93" t="str">
        <f t="shared" si="99"/>
        <v/>
      </c>
      <c r="BD425" s="93" t="str">
        <f t="shared" si="100"/>
        <v/>
      </c>
      <c r="BE425" s="93" t="str">
        <f t="shared" si="101"/>
        <v/>
      </c>
      <c r="IX425" s="10"/>
      <c r="IY425" s="10"/>
    </row>
    <row r="426" spans="3:259" ht="11.85" customHeight="1">
      <c r="C426" s="94"/>
      <c r="D426" s="93"/>
      <c r="E426" s="93"/>
      <c r="F426" s="93"/>
      <c r="G426" s="81"/>
      <c r="H426" s="81"/>
      <c r="I426" s="81"/>
      <c r="AQ426" s="10" t="str">
        <f t="shared" si="87"/>
        <v/>
      </c>
      <c r="AR426" s="93" t="str">
        <f t="shared" si="88"/>
        <v/>
      </c>
      <c r="AS426" s="93" t="str">
        <f t="shared" si="89"/>
        <v/>
      </c>
      <c r="AT426" s="93" t="str">
        <f t="shared" si="90"/>
        <v/>
      </c>
      <c r="AU426" s="93" t="str">
        <f t="shared" si="91"/>
        <v/>
      </c>
      <c r="AV426" s="93" t="str">
        <f t="shared" si="92"/>
        <v/>
      </c>
      <c r="AW426" s="93" t="str">
        <f t="shared" si="93"/>
        <v/>
      </c>
      <c r="AX426" s="93" t="str">
        <f t="shared" si="94"/>
        <v/>
      </c>
      <c r="AY426" s="93" t="str">
        <f t="shared" si="95"/>
        <v/>
      </c>
      <c r="AZ426" s="93" t="str">
        <f t="shared" si="96"/>
        <v/>
      </c>
      <c r="BA426" s="93" t="str">
        <f t="shared" si="97"/>
        <v/>
      </c>
      <c r="BB426" s="93" t="str">
        <f t="shared" si="98"/>
        <v/>
      </c>
      <c r="BC426" s="93" t="str">
        <f t="shared" si="99"/>
        <v/>
      </c>
      <c r="BD426" s="93" t="str">
        <f t="shared" si="100"/>
        <v/>
      </c>
      <c r="BE426" s="93" t="str">
        <f t="shared" si="101"/>
        <v/>
      </c>
      <c r="IX426" s="10"/>
      <c r="IY426" s="10"/>
    </row>
    <row r="427" spans="3:259" ht="11.85" customHeight="1">
      <c r="C427" s="94"/>
      <c r="D427" s="93"/>
      <c r="E427" s="93"/>
      <c r="F427" s="93"/>
      <c r="G427" s="81"/>
      <c r="H427" s="81"/>
      <c r="I427" s="81"/>
      <c r="AQ427" s="10" t="str">
        <f t="shared" si="87"/>
        <v/>
      </c>
      <c r="AR427" s="93" t="str">
        <f t="shared" si="88"/>
        <v/>
      </c>
      <c r="AS427" s="93" t="str">
        <f t="shared" si="89"/>
        <v/>
      </c>
      <c r="AT427" s="93" t="str">
        <f t="shared" si="90"/>
        <v/>
      </c>
      <c r="AU427" s="93" t="str">
        <f t="shared" si="91"/>
        <v/>
      </c>
      <c r="AV427" s="93" t="str">
        <f t="shared" si="92"/>
        <v/>
      </c>
      <c r="AW427" s="93" t="str">
        <f t="shared" si="93"/>
        <v/>
      </c>
      <c r="AX427" s="93" t="str">
        <f t="shared" si="94"/>
        <v/>
      </c>
      <c r="AY427" s="93" t="str">
        <f t="shared" si="95"/>
        <v/>
      </c>
      <c r="AZ427" s="93" t="str">
        <f t="shared" si="96"/>
        <v/>
      </c>
      <c r="BA427" s="93" t="str">
        <f t="shared" si="97"/>
        <v/>
      </c>
      <c r="BB427" s="93" t="str">
        <f t="shared" si="98"/>
        <v/>
      </c>
      <c r="BC427" s="93" t="str">
        <f t="shared" si="99"/>
        <v/>
      </c>
      <c r="BD427" s="93" t="str">
        <f t="shared" si="100"/>
        <v/>
      </c>
      <c r="BE427" s="93" t="str">
        <f t="shared" si="101"/>
        <v/>
      </c>
      <c r="IX427" s="10"/>
      <c r="IY427" s="10"/>
    </row>
    <row r="428" spans="3:259" ht="11.85" customHeight="1">
      <c r="C428" s="94"/>
      <c r="D428" s="93"/>
      <c r="E428" s="93"/>
      <c r="F428" s="93"/>
      <c r="G428" s="81"/>
      <c r="H428" s="81"/>
      <c r="I428" s="81"/>
      <c r="AQ428" s="10" t="str">
        <f t="shared" ref="AQ428:AQ491" si="102">IF((ROW(A428)-ROW($A$44))*$E$29&lt;=$E$30,A428,"")</f>
        <v/>
      </c>
      <c r="AR428" s="93" t="str">
        <f t="shared" ref="AR428:AR491" si="103">IF(ISNUMBER(C428),C428,"")</f>
        <v/>
      </c>
      <c r="AS428" s="93" t="str">
        <f t="shared" ref="AS428:AS491" si="104">IF(ISNUMBER(D428),D428,"")</f>
        <v/>
      </c>
      <c r="AT428" s="93" t="str">
        <f t="shared" ref="AT428:AT491" si="105">IF(ISNUMBER(E428),E428,"")</f>
        <v/>
      </c>
      <c r="AU428" s="93" t="str">
        <f t="shared" ref="AU428:AU491" si="106">IF(ISNUMBER(F428),F428,"")</f>
        <v/>
      </c>
      <c r="AV428" s="93" t="str">
        <f t="shared" ref="AV428:AV491" si="107">IF(ISNUMBER(G428),G428,"")</f>
        <v/>
      </c>
      <c r="AW428" s="93" t="str">
        <f t="shared" ref="AW428:AW491" si="108">IF(ISNUMBER(H428),H428,"")</f>
        <v/>
      </c>
      <c r="AX428" s="93" t="str">
        <f t="shared" ref="AX428:AX491" si="109">IF(ISNUMBER(I428),I428,"")</f>
        <v/>
      </c>
      <c r="AY428" s="93" t="str">
        <f t="shared" ref="AY428:AY491" si="110">IF(ISNUMBER(J428),J428,"")</f>
        <v/>
      </c>
      <c r="AZ428" s="93" t="str">
        <f t="shared" ref="AZ428:AZ491" si="111">IF(ISNUMBER(K428),K428,"")</f>
        <v/>
      </c>
      <c r="BA428" s="93" t="str">
        <f t="shared" ref="BA428:BA491" si="112">IF(ISNUMBER(L428),L428,"")</f>
        <v/>
      </c>
      <c r="BB428" s="93" t="str">
        <f t="shared" ref="BB428:BB491" si="113">IF(ISNUMBER(M428),M428,"")</f>
        <v/>
      </c>
      <c r="BC428" s="93" t="str">
        <f t="shared" ref="BC428:BC491" si="114">IF(ISNUMBER(N428),N428,"")</f>
        <v/>
      </c>
      <c r="BD428" s="93" t="str">
        <f t="shared" ref="BD428:BD491" si="115">IF(ISNUMBER(O428),O428,"")</f>
        <v/>
      </c>
      <c r="BE428" s="93" t="str">
        <f t="shared" ref="BE428:BE491" si="116">IF(ISNUMBER(P428),P428,"")</f>
        <v/>
      </c>
      <c r="IX428" s="10"/>
      <c r="IY428" s="10"/>
    </row>
    <row r="429" spans="3:259" ht="11.85" customHeight="1">
      <c r="C429" s="94"/>
      <c r="D429" s="93"/>
      <c r="E429" s="93"/>
      <c r="F429" s="93"/>
      <c r="G429" s="81"/>
      <c r="H429" s="81"/>
      <c r="I429" s="81"/>
      <c r="AQ429" s="10" t="str">
        <f t="shared" si="102"/>
        <v/>
      </c>
      <c r="AR429" s="93" t="str">
        <f t="shared" si="103"/>
        <v/>
      </c>
      <c r="AS429" s="93" t="str">
        <f t="shared" si="104"/>
        <v/>
      </c>
      <c r="AT429" s="93" t="str">
        <f t="shared" si="105"/>
        <v/>
      </c>
      <c r="AU429" s="93" t="str">
        <f t="shared" si="106"/>
        <v/>
      </c>
      <c r="AV429" s="93" t="str">
        <f t="shared" si="107"/>
        <v/>
      </c>
      <c r="AW429" s="93" t="str">
        <f t="shared" si="108"/>
        <v/>
      </c>
      <c r="AX429" s="93" t="str">
        <f t="shared" si="109"/>
        <v/>
      </c>
      <c r="AY429" s="93" t="str">
        <f t="shared" si="110"/>
        <v/>
      </c>
      <c r="AZ429" s="93" t="str">
        <f t="shared" si="111"/>
        <v/>
      </c>
      <c r="BA429" s="93" t="str">
        <f t="shared" si="112"/>
        <v/>
      </c>
      <c r="BB429" s="93" t="str">
        <f t="shared" si="113"/>
        <v/>
      </c>
      <c r="BC429" s="93" t="str">
        <f t="shared" si="114"/>
        <v/>
      </c>
      <c r="BD429" s="93" t="str">
        <f t="shared" si="115"/>
        <v/>
      </c>
      <c r="BE429" s="93" t="str">
        <f t="shared" si="116"/>
        <v/>
      </c>
      <c r="IX429" s="10"/>
      <c r="IY429" s="10"/>
    </row>
    <row r="430" spans="3:259" ht="11.85" customHeight="1">
      <c r="C430" s="94"/>
      <c r="D430" s="93"/>
      <c r="E430" s="93"/>
      <c r="F430" s="93"/>
      <c r="G430" s="81"/>
      <c r="H430" s="81"/>
      <c r="I430" s="81"/>
      <c r="AQ430" s="10" t="str">
        <f t="shared" si="102"/>
        <v/>
      </c>
      <c r="AR430" s="93" t="str">
        <f t="shared" si="103"/>
        <v/>
      </c>
      <c r="AS430" s="93" t="str">
        <f t="shared" si="104"/>
        <v/>
      </c>
      <c r="AT430" s="93" t="str">
        <f t="shared" si="105"/>
        <v/>
      </c>
      <c r="AU430" s="93" t="str">
        <f t="shared" si="106"/>
        <v/>
      </c>
      <c r="AV430" s="93" t="str">
        <f t="shared" si="107"/>
        <v/>
      </c>
      <c r="AW430" s="93" t="str">
        <f t="shared" si="108"/>
        <v/>
      </c>
      <c r="AX430" s="93" t="str">
        <f t="shared" si="109"/>
        <v/>
      </c>
      <c r="AY430" s="93" t="str">
        <f t="shared" si="110"/>
        <v/>
      </c>
      <c r="AZ430" s="93" t="str">
        <f t="shared" si="111"/>
        <v/>
      </c>
      <c r="BA430" s="93" t="str">
        <f t="shared" si="112"/>
        <v/>
      </c>
      <c r="BB430" s="93" t="str">
        <f t="shared" si="113"/>
        <v/>
      </c>
      <c r="BC430" s="93" t="str">
        <f t="shared" si="114"/>
        <v/>
      </c>
      <c r="BD430" s="93" t="str">
        <f t="shared" si="115"/>
        <v/>
      </c>
      <c r="BE430" s="93" t="str">
        <f t="shared" si="116"/>
        <v/>
      </c>
      <c r="IX430" s="10"/>
      <c r="IY430" s="10"/>
    </row>
    <row r="431" spans="3:259" ht="11.85" customHeight="1">
      <c r="C431" s="94"/>
      <c r="D431" s="93"/>
      <c r="E431" s="93"/>
      <c r="F431" s="93"/>
      <c r="G431" s="81"/>
      <c r="H431" s="81"/>
      <c r="I431" s="81"/>
      <c r="AQ431" s="10" t="str">
        <f t="shared" si="102"/>
        <v/>
      </c>
      <c r="AR431" s="93" t="str">
        <f t="shared" si="103"/>
        <v/>
      </c>
      <c r="AS431" s="93" t="str">
        <f t="shared" si="104"/>
        <v/>
      </c>
      <c r="AT431" s="93" t="str">
        <f t="shared" si="105"/>
        <v/>
      </c>
      <c r="AU431" s="93" t="str">
        <f t="shared" si="106"/>
        <v/>
      </c>
      <c r="AV431" s="93" t="str">
        <f t="shared" si="107"/>
        <v/>
      </c>
      <c r="AW431" s="93" t="str">
        <f t="shared" si="108"/>
        <v/>
      </c>
      <c r="AX431" s="93" t="str">
        <f t="shared" si="109"/>
        <v/>
      </c>
      <c r="AY431" s="93" t="str">
        <f t="shared" si="110"/>
        <v/>
      </c>
      <c r="AZ431" s="93" t="str">
        <f t="shared" si="111"/>
        <v/>
      </c>
      <c r="BA431" s="93" t="str">
        <f t="shared" si="112"/>
        <v/>
      </c>
      <c r="BB431" s="93" t="str">
        <f t="shared" si="113"/>
        <v/>
      </c>
      <c r="BC431" s="93" t="str">
        <f t="shared" si="114"/>
        <v/>
      </c>
      <c r="BD431" s="93" t="str">
        <f t="shared" si="115"/>
        <v/>
      </c>
      <c r="BE431" s="93" t="str">
        <f t="shared" si="116"/>
        <v/>
      </c>
      <c r="IX431" s="10"/>
      <c r="IY431" s="10"/>
    </row>
    <row r="432" spans="3:259" ht="11.85" customHeight="1">
      <c r="C432" s="94"/>
      <c r="D432" s="93"/>
      <c r="E432" s="93"/>
      <c r="F432" s="93"/>
      <c r="G432" s="81"/>
      <c r="H432" s="81"/>
      <c r="I432" s="81"/>
      <c r="AQ432" s="10" t="str">
        <f t="shared" si="102"/>
        <v/>
      </c>
      <c r="AR432" s="93" t="str">
        <f t="shared" si="103"/>
        <v/>
      </c>
      <c r="AS432" s="93" t="str">
        <f t="shared" si="104"/>
        <v/>
      </c>
      <c r="AT432" s="93" t="str">
        <f t="shared" si="105"/>
        <v/>
      </c>
      <c r="AU432" s="93" t="str">
        <f t="shared" si="106"/>
        <v/>
      </c>
      <c r="AV432" s="93" t="str">
        <f t="shared" si="107"/>
        <v/>
      </c>
      <c r="AW432" s="93" t="str">
        <f t="shared" si="108"/>
        <v/>
      </c>
      <c r="AX432" s="93" t="str">
        <f t="shared" si="109"/>
        <v/>
      </c>
      <c r="AY432" s="93" t="str">
        <f t="shared" si="110"/>
        <v/>
      </c>
      <c r="AZ432" s="93" t="str">
        <f t="shared" si="111"/>
        <v/>
      </c>
      <c r="BA432" s="93" t="str">
        <f t="shared" si="112"/>
        <v/>
      </c>
      <c r="BB432" s="93" t="str">
        <f t="shared" si="113"/>
        <v/>
      </c>
      <c r="BC432" s="93" t="str">
        <f t="shared" si="114"/>
        <v/>
      </c>
      <c r="BD432" s="93" t="str">
        <f t="shared" si="115"/>
        <v/>
      </c>
      <c r="BE432" s="93" t="str">
        <f t="shared" si="116"/>
        <v/>
      </c>
      <c r="IX432" s="10"/>
      <c r="IY432" s="10"/>
    </row>
    <row r="433" spans="3:259" ht="11.85" customHeight="1">
      <c r="C433" s="94"/>
      <c r="D433" s="93"/>
      <c r="E433" s="93"/>
      <c r="F433" s="93"/>
      <c r="G433" s="81"/>
      <c r="H433" s="81"/>
      <c r="I433" s="81"/>
      <c r="AQ433" s="10" t="str">
        <f t="shared" si="102"/>
        <v/>
      </c>
      <c r="AR433" s="93" t="str">
        <f t="shared" si="103"/>
        <v/>
      </c>
      <c r="AS433" s="93" t="str">
        <f t="shared" si="104"/>
        <v/>
      </c>
      <c r="AT433" s="93" t="str">
        <f t="shared" si="105"/>
        <v/>
      </c>
      <c r="AU433" s="93" t="str">
        <f t="shared" si="106"/>
        <v/>
      </c>
      <c r="AV433" s="93" t="str">
        <f t="shared" si="107"/>
        <v/>
      </c>
      <c r="AW433" s="93" t="str">
        <f t="shared" si="108"/>
        <v/>
      </c>
      <c r="AX433" s="93" t="str">
        <f t="shared" si="109"/>
        <v/>
      </c>
      <c r="AY433" s="93" t="str">
        <f t="shared" si="110"/>
        <v/>
      </c>
      <c r="AZ433" s="93" t="str">
        <f t="shared" si="111"/>
        <v/>
      </c>
      <c r="BA433" s="93" t="str">
        <f t="shared" si="112"/>
        <v/>
      </c>
      <c r="BB433" s="93" t="str">
        <f t="shared" si="113"/>
        <v/>
      </c>
      <c r="BC433" s="93" t="str">
        <f t="shared" si="114"/>
        <v/>
      </c>
      <c r="BD433" s="93" t="str">
        <f t="shared" si="115"/>
        <v/>
      </c>
      <c r="BE433" s="93" t="str">
        <f t="shared" si="116"/>
        <v/>
      </c>
      <c r="IX433" s="10"/>
      <c r="IY433" s="10"/>
    </row>
    <row r="434" spans="3:259" ht="11.85" customHeight="1">
      <c r="C434" s="94"/>
      <c r="D434" s="93"/>
      <c r="E434" s="93"/>
      <c r="F434" s="93"/>
      <c r="G434" s="81"/>
      <c r="H434" s="81"/>
      <c r="I434" s="81"/>
      <c r="AQ434" s="10" t="str">
        <f t="shared" si="102"/>
        <v/>
      </c>
      <c r="AR434" s="93" t="str">
        <f t="shared" si="103"/>
        <v/>
      </c>
      <c r="AS434" s="93" t="str">
        <f t="shared" si="104"/>
        <v/>
      </c>
      <c r="AT434" s="93" t="str">
        <f t="shared" si="105"/>
        <v/>
      </c>
      <c r="AU434" s="93" t="str">
        <f t="shared" si="106"/>
        <v/>
      </c>
      <c r="AV434" s="93" t="str">
        <f t="shared" si="107"/>
        <v/>
      </c>
      <c r="AW434" s="93" t="str">
        <f t="shared" si="108"/>
        <v/>
      </c>
      <c r="AX434" s="93" t="str">
        <f t="shared" si="109"/>
        <v/>
      </c>
      <c r="AY434" s="93" t="str">
        <f t="shared" si="110"/>
        <v/>
      </c>
      <c r="AZ434" s="93" t="str">
        <f t="shared" si="111"/>
        <v/>
      </c>
      <c r="BA434" s="93" t="str">
        <f t="shared" si="112"/>
        <v/>
      </c>
      <c r="BB434" s="93" t="str">
        <f t="shared" si="113"/>
        <v/>
      </c>
      <c r="BC434" s="93" t="str">
        <f t="shared" si="114"/>
        <v/>
      </c>
      <c r="BD434" s="93" t="str">
        <f t="shared" si="115"/>
        <v/>
      </c>
      <c r="BE434" s="93" t="str">
        <f t="shared" si="116"/>
        <v/>
      </c>
      <c r="IX434" s="10"/>
      <c r="IY434" s="10"/>
    </row>
    <row r="435" spans="3:259" ht="11.85" customHeight="1">
      <c r="C435" s="94"/>
      <c r="D435" s="93"/>
      <c r="E435" s="93"/>
      <c r="F435" s="93"/>
      <c r="G435" s="81"/>
      <c r="H435" s="81"/>
      <c r="I435" s="81"/>
      <c r="AQ435" s="10" t="str">
        <f t="shared" si="102"/>
        <v/>
      </c>
      <c r="AR435" s="93" t="str">
        <f t="shared" si="103"/>
        <v/>
      </c>
      <c r="AS435" s="93" t="str">
        <f t="shared" si="104"/>
        <v/>
      </c>
      <c r="AT435" s="93" t="str">
        <f t="shared" si="105"/>
        <v/>
      </c>
      <c r="AU435" s="93" t="str">
        <f t="shared" si="106"/>
        <v/>
      </c>
      <c r="AV435" s="93" t="str">
        <f t="shared" si="107"/>
        <v/>
      </c>
      <c r="AW435" s="93" t="str">
        <f t="shared" si="108"/>
        <v/>
      </c>
      <c r="AX435" s="93" t="str">
        <f t="shared" si="109"/>
        <v/>
      </c>
      <c r="AY435" s="93" t="str">
        <f t="shared" si="110"/>
        <v/>
      </c>
      <c r="AZ435" s="93" t="str">
        <f t="shared" si="111"/>
        <v/>
      </c>
      <c r="BA435" s="93" t="str">
        <f t="shared" si="112"/>
        <v/>
      </c>
      <c r="BB435" s="93" t="str">
        <f t="shared" si="113"/>
        <v/>
      </c>
      <c r="BC435" s="93" t="str">
        <f t="shared" si="114"/>
        <v/>
      </c>
      <c r="BD435" s="93" t="str">
        <f t="shared" si="115"/>
        <v/>
      </c>
      <c r="BE435" s="93" t="str">
        <f t="shared" si="116"/>
        <v/>
      </c>
      <c r="IX435" s="10"/>
      <c r="IY435" s="10"/>
    </row>
    <row r="436" spans="3:259" ht="11.85" customHeight="1">
      <c r="C436" s="94"/>
      <c r="D436" s="93"/>
      <c r="E436" s="93"/>
      <c r="F436" s="93"/>
      <c r="G436" s="81"/>
      <c r="H436" s="81"/>
      <c r="I436" s="81"/>
      <c r="AQ436" s="10" t="str">
        <f t="shared" si="102"/>
        <v/>
      </c>
      <c r="AR436" s="93" t="str">
        <f t="shared" si="103"/>
        <v/>
      </c>
      <c r="AS436" s="93" t="str">
        <f t="shared" si="104"/>
        <v/>
      </c>
      <c r="AT436" s="93" t="str">
        <f t="shared" si="105"/>
        <v/>
      </c>
      <c r="AU436" s="93" t="str">
        <f t="shared" si="106"/>
        <v/>
      </c>
      <c r="AV436" s="93" t="str">
        <f t="shared" si="107"/>
        <v/>
      </c>
      <c r="AW436" s="93" t="str">
        <f t="shared" si="108"/>
        <v/>
      </c>
      <c r="AX436" s="93" t="str">
        <f t="shared" si="109"/>
        <v/>
      </c>
      <c r="AY436" s="93" t="str">
        <f t="shared" si="110"/>
        <v/>
      </c>
      <c r="AZ436" s="93" t="str">
        <f t="shared" si="111"/>
        <v/>
      </c>
      <c r="BA436" s="93" t="str">
        <f t="shared" si="112"/>
        <v/>
      </c>
      <c r="BB436" s="93" t="str">
        <f t="shared" si="113"/>
        <v/>
      </c>
      <c r="BC436" s="93" t="str">
        <f t="shared" si="114"/>
        <v/>
      </c>
      <c r="BD436" s="93" t="str">
        <f t="shared" si="115"/>
        <v/>
      </c>
      <c r="BE436" s="93" t="str">
        <f t="shared" si="116"/>
        <v/>
      </c>
      <c r="IX436" s="10"/>
      <c r="IY436" s="10"/>
    </row>
    <row r="437" spans="3:259" ht="11.85" customHeight="1">
      <c r="C437" s="94"/>
      <c r="D437" s="93"/>
      <c r="E437" s="93"/>
      <c r="F437" s="93"/>
      <c r="G437" s="81"/>
      <c r="H437" s="81"/>
      <c r="I437" s="81"/>
      <c r="AQ437" s="10" t="str">
        <f t="shared" si="102"/>
        <v/>
      </c>
      <c r="AR437" s="93" t="str">
        <f t="shared" si="103"/>
        <v/>
      </c>
      <c r="AS437" s="93" t="str">
        <f t="shared" si="104"/>
        <v/>
      </c>
      <c r="AT437" s="93" t="str">
        <f t="shared" si="105"/>
        <v/>
      </c>
      <c r="AU437" s="93" t="str">
        <f t="shared" si="106"/>
        <v/>
      </c>
      <c r="AV437" s="93" t="str">
        <f t="shared" si="107"/>
        <v/>
      </c>
      <c r="AW437" s="93" t="str">
        <f t="shared" si="108"/>
        <v/>
      </c>
      <c r="AX437" s="93" t="str">
        <f t="shared" si="109"/>
        <v/>
      </c>
      <c r="AY437" s="93" t="str">
        <f t="shared" si="110"/>
        <v/>
      </c>
      <c r="AZ437" s="93" t="str">
        <f t="shared" si="111"/>
        <v/>
      </c>
      <c r="BA437" s="93" t="str">
        <f t="shared" si="112"/>
        <v/>
      </c>
      <c r="BB437" s="93" t="str">
        <f t="shared" si="113"/>
        <v/>
      </c>
      <c r="BC437" s="93" t="str">
        <f t="shared" si="114"/>
        <v/>
      </c>
      <c r="BD437" s="93" t="str">
        <f t="shared" si="115"/>
        <v/>
      </c>
      <c r="BE437" s="93" t="str">
        <f t="shared" si="116"/>
        <v/>
      </c>
      <c r="IX437" s="10"/>
      <c r="IY437" s="10"/>
    </row>
    <row r="438" spans="3:259" ht="11.85" customHeight="1">
      <c r="C438" s="94"/>
      <c r="D438" s="93"/>
      <c r="E438" s="93"/>
      <c r="F438" s="93"/>
      <c r="G438" s="81"/>
      <c r="H438" s="81"/>
      <c r="I438" s="81"/>
      <c r="AQ438" s="10" t="str">
        <f t="shared" si="102"/>
        <v/>
      </c>
      <c r="AR438" s="93" t="str">
        <f t="shared" si="103"/>
        <v/>
      </c>
      <c r="AS438" s="93" t="str">
        <f t="shared" si="104"/>
        <v/>
      </c>
      <c r="AT438" s="93" t="str">
        <f t="shared" si="105"/>
        <v/>
      </c>
      <c r="AU438" s="93" t="str">
        <f t="shared" si="106"/>
        <v/>
      </c>
      <c r="AV438" s="93" t="str">
        <f t="shared" si="107"/>
        <v/>
      </c>
      <c r="AW438" s="93" t="str">
        <f t="shared" si="108"/>
        <v/>
      </c>
      <c r="AX438" s="93" t="str">
        <f t="shared" si="109"/>
        <v/>
      </c>
      <c r="AY438" s="93" t="str">
        <f t="shared" si="110"/>
        <v/>
      </c>
      <c r="AZ438" s="93" t="str">
        <f t="shared" si="111"/>
        <v/>
      </c>
      <c r="BA438" s="93" t="str">
        <f t="shared" si="112"/>
        <v/>
      </c>
      <c r="BB438" s="93" t="str">
        <f t="shared" si="113"/>
        <v/>
      </c>
      <c r="BC438" s="93" t="str">
        <f t="shared" si="114"/>
        <v/>
      </c>
      <c r="BD438" s="93" t="str">
        <f t="shared" si="115"/>
        <v/>
      </c>
      <c r="BE438" s="93" t="str">
        <f t="shared" si="116"/>
        <v/>
      </c>
      <c r="IX438" s="10"/>
      <c r="IY438" s="10"/>
    </row>
    <row r="439" spans="3:259" ht="11.85" customHeight="1">
      <c r="C439" s="94"/>
      <c r="D439" s="93"/>
      <c r="E439" s="93"/>
      <c r="F439" s="93"/>
      <c r="G439" s="81"/>
      <c r="H439" s="81"/>
      <c r="I439" s="81"/>
      <c r="AQ439" s="10" t="str">
        <f t="shared" si="102"/>
        <v/>
      </c>
      <c r="AR439" s="93" t="str">
        <f t="shared" si="103"/>
        <v/>
      </c>
      <c r="AS439" s="93" t="str">
        <f t="shared" si="104"/>
        <v/>
      </c>
      <c r="AT439" s="93" t="str">
        <f t="shared" si="105"/>
        <v/>
      </c>
      <c r="AU439" s="93" t="str">
        <f t="shared" si="106"/>
        <v/>
      </c>
      <c r="AV439" s="93" t="str">
        <f t="shared" si="107"/>
        <v/>
      </c>
      <c r="AW439" s="93" t="str">
        <f t="shared" si="108"/>
        <v/>
      </c>
      <c r="AX439" s="93" t="str">
        <f t="shared" si="109"/>
        <v/>
      </c>
      <c r="AY439" s="93" t="str">
        <f t="shared" si="110"/>
        <v/>
      </c>
      <c r="AZ439" s="93" t="str">
        <f t="shared" si="111"/>
        <v/>
      </c>
      <c r="BA439" s="93" t="str">
        <f t="shared" si="112"/>
        <v/>
      </c>
      <c r="BB439" s="93" t="str">
        <f t="shared" si="113"/>
        <v/>
      </c>
      <c r="BC439" s="93" t="str">
        <f t="shared" si="114"/>
        <v/>
      </c>
      <c r="BD439" s="93" t="str">
        <f t="shared" si="115"/>
        <v/>
      </c>
      <c r="BE439" s="93" t="str">
        <f t="shared" si="116"/>
        <v/>
      </c>
      <c r="IX439" s="10"/>
      <c r="IY439" s="10"/>
    </row>
    <row r="440" spans="3:259" ht="11.85" customHeight="1">
      <c r="C440" s="94"/>
      <c r="D440" s="93"/>
      <c r="E440" s="93"/>
      <c r="F440" s="93"/>
      <c r="G440" s="81"/>
      <c r="H440" s="81"/>
      <c r="I440" s="81"/>
      <c r="AQ440" s="10" t="str">
        <f t="shared" si="102"/>
        <v/>
      </c>
      <c r="AR440" s="93" t="str">
        <f t="shared" si="103"/>
        <v/>
      </c>
      <c r="AS440" s="93" t="str">
        <f t="shared" si="104"/>
        <v/>
      </c>
      <c r="AT440" s="93" t="str">
        <f t="shared" si="105"/>
        <v/>
      </c>
      <c r="AU440" s="93" t="str">
        <f t="shared" si="106"/>
        <v/>
      </c>
      <c r="AV440" s="93" t="str">
        <f t="shared" si="107"/>
        <v/>
      </c>
      <c r="AW440" s="93" t="str">
        <f t="shared" si="108"/>
        <v/>
      </c>
      <c r="AX440" s="93" t="str">
        <f t="shared" si="109"/>
        <v/>
      </c>
      <c r="AY440" s="93" t="str">
        <f t="shared" si="110"/>
        <v/>
      </c>
      <c r="AZ440" s="93" t="str">
        <f t="shared" si="111"/>
        <v/>
      </c>
      <c r="BA440" s="93" t="str">
        <f t="shared" si="112"/>
        <v/>
      </c>
      <c r="BB440" s="93" t="str">
        <f t="shared" si="113"/>
        <v/>
      </c>
      <c r="BC440" s="93" t="str">
        <f t="shared" si="114"/>
        <v/>
      </c>
      <c r="BD440" s="93" t="str">
        <f t="shared" si="115"/>
        <v/>
      </c>
      <c r="BE440" s="93" t="str">
        <f t="shared" si="116"/>
        <v/>
      </c>
      <c r="IX440" s="10"/>
      <c r="IY440" s="10"/>
    </row>
    <row r="441" spans="3:259" ht="11.85" customHeight="1">
      <c r="C441" s="94"/>
      <c r="D441" s="93"/>
      <c r="E441" s="93"/>
      <c r="F441" s="93"/>
      <c r="G441" s="81"/>
      <c r="H441" s="81"/>
      <c r="I441" s="81"/>
      <c r="AQ441" s="10" t="str">
        <f t="shared" si="102"/>
        <v/>
      </c>
      <c r="AR441" s="93" t="str">
        <f t="shared" si="103"/>
        <v/>
      </c>
      <c r="AS441" s="93" t="str">
        <f t="shared" si="104"/>
        <v/>
      </c>
      <c r="AT441" s="93" t="str">
        <f t="shared" si="105"/>
        <v/>
      </c>
      <c r="AU441" s="93" t="str">
        <f t="shared" si="106"/>
        <v/>
      </c>
      <c r="AV441" s="93" t="str">
        <f t="shared" si="107"/>
        <v/>
      </c>
      <c r="AW441" s="93" t="str">
        <f t="shared" si="108"/>
        <v/>
      </c>
      <c r="AX441" s="93" t="str">
        <f t="shared" si="109"/>
        <v/>
      </c>
      <c r="AY441" s="93" t="str">
        <f t="shared" si="110"/>
        <v/>
      </c>
      <c r="AZ441" s="93" t="str">
        <f t="shared" si="111"/>
        <v/>
      </c>
      <c r="BA441" s="93" t="str">
        <f t="shared" si="112"/>
        <v/>
      </c>
      <c r="BB441" s="93" t="str">
        <f t="shared" si="113"/>
        <v/>
      </c>
      <c r="BC441" s="93" t="str">
        <f t="shared" si="114"/>
        <v/>
      </c>
      <c r="BD441" s="93" t="str">
        <f t="shared" si="115"/>
        <v/>
      </c>
      <c r="BE441" s="93" t="str">
        <f t="shared" si="116"/>
        <v/>
      </c>
      <c r="IX441" s="10"/>
      <c r="IY441" s="10"/>
    </row>
    <row r="442" spans="3:259" ht="11.85" customHeight="1">
      <c r="C442" s="94"/>
      <c r="D442" s="93"/>
      <c r="E442" s="93"/>
      <c r="F442" s="93"/>
      <c r="G442" s="81"/>
      <c r="H442" s="81"/>
      <c r="I442" s="81"/>
      <c r="AQ442" s="10" t="str">
        <f t="shared" si="102"/>
        <v/>
      </c>
      <c r="AR442" s="93" t="str">
        <f t="shared" si="103"/>
        <v/>
      </c>
      <c r="AS442" s="93" t="str">
        <f t="shared" si="104"/>
        <v/>
      </c>
      <c r="AT442" s="93" t="str">
        <f t="shared" si="105"/>
        <v/>
      </c>
      <c r="AU442" s="93" t="str">
        <f t="shared" si="106"/>
        <v/>
      </c>
      <c r="AV442" s="93" t="str">
        <f t="shared" si="107"/>
        <v/>
      </c>
      <c r="AW442" s="93" t="str">
        <f t="shared" si="108"/>
        <v/>
      </c>
      <c r="AX442" s="93" t="str">
        <f t="shared" si="109"/>
        <v/>
      </c>
      <c r="AY442" s="93" t="str">
        <f t="shared" si="110"/>
        <v/>
      </c>
      <c r="AZ442" s="93" t="str">
        <f t="shared" si="111"/>
        <v/>
      </c>
      <c r="BA442" s="93" t="str">
        <f t="shared" si="112"/>
        <v/>
      </c>
      <c r="BB442" s="93" t="str">
        <f t="shared" si="113"/>
        <v/>
      </c>
      <c r="BC442" s="93" t="str">
        <f t="shared" si="114"/>
        <v/>
      </c>
      <c r="BD442" s="93" t="str">
        <f t="shared" si="115"/>
        <v/>
      </c>
      <c r="BE442" s="93" t="str">
        <f t="shared" si="116"/>
        <v/>
      </c>
      <c r="IX442" s="10"/>
      <c r="IY442" s="10"/>
    </row>
    <row r="443" spans="3:259" ht="11.85" customHeight="1">
      <c r="C443" s="94"/>
      <c r="D443" s="93"/>
      <c r="E443" s="93"/>
      <c r="F443" s="93"/>
      <c r="G443" s="81"/>
      <c r="H443" s="81"/>
      <c r="I443" s="81"/>
      <c r="AQ443" s="10" t="str">
        <f t="shared" si="102"/>
        <v/>
      </c>
      <c r="AR443" s="93" t="str">
        <f t="shared" si="103"/>
        <v/>
      </c>
      <c r="AS443" s="93" t="str">
        <f t="shared" si="104"/>
        <v/>
      </c>
      <c r="AT443" s="93" t="str">
        <f t="shared" si="105"/>
        <v/>
      </c>
      <c r="AU443" s="93" t="str">
        <f t="shared" si="106"/>
        <v/>
      </c>
      <c r="AV443" s="93" t="str">
        <f t="shared" si="107"/>
        <v/>
      </c>
      <c r="AW443" s="93" t="str">
        <f t="shared" si="108"/>
        <v/>
      </c>
      <c r="AX443" s="93" t="str">
        <f t="shared" si="109"/>
        <v/>
      </c>
      <c r="AY443" s="93" t="str">
        <f t="shared" si="110"/>
        <v/>
      </c>
      <c r="AZ443" s="93" t="str">
        <f t="shared" si="111"/>
        <v/>
      </c>
      <c r="BA443" s="93" t="str">
        <f t="shared" si="112"/>
        <v/>
      </c>
      <c r="BB443" s="93" t="str">
        <f t="shared" si="113"/>
        <v/>
      </c>
      <c r="BC443" s="93" t="str">
        <f t="shared" si="114"/>
        <v/>
      </c>
      <c r="BD443" s="93" t="str">
        <f t="shared" si="115"/>
        <v/>
      </c>
      <c r="BE443" s="93" t="str">
        <f t="shared" si="116"/>
        <v/>
      </c>
      <c r="IX443" s="10"/>
      <c r="IY443" s="10"/>
    </row>
    <row r="444" spans="3:259" ht="11.85" customHeight="1">
      <c r="C444" s="94"/>
      <c r="D444" s="93"/>
      <c r="E444" s="93"/>
      <c r="F444" s="93"/>
      <c r="G444" s="81"/>
      <c r="H444" s="81"/>
      <c r="I444" s="81"/>
      <c r="AQ444" s="10" t="str">
        <f t="shared" si="102"/>
        <v/>
      </c>
      <c r="AR444" s="93" t="str">
        <f t="shared" si="103"/>
        <v/>
      </c>
      <c r="AS444" s="93" t="str">
        <f t="shared" si="104"/>
        <v/>
      </c>
      <c r="AT444" s="93" t="str">
        <f t="shared" si="105"/>
        <v/>
      </c>
      <c r="AU444" s="93" t="str">
        <f t="shared" si="106"/>
        <v/>
      </c>
      <c r="AV444" s="93" t="str">
        <f t="shared" si="107"/>
        <v/>
      </c>
      <c r="AW444" s="93" t="str">
        <f t="shared" si="108"/>
        <v/>
      </c>
      <c r="AX444" s="93" t="str">
        <f t="shared" si="109"/>
        <v/>
      </c>
      <c r="AY444" s="93" t="str">
        <f t="shared" si="110"/>
        <v/>
      </c>
      <c r="AZ444" s="93" t="str">
        <f t="shared" si="111"/>
        <v/>
      </c>
      <c r="BA444" s="93" t="str">
        <f t="shared" si="112"/>
        <v/>
      </c>
      <c r="BB444" s="93" t="str">
        <f t="shared" si="113"/>
        <v/>
      </c>
      <c r="BC444" s="93" t="str">
        <f t="shared" si="114"/>
        <v/>
      </c>
      <c r="BD444" s="93" t="str">
        <f t="shared" si="115"/>
        <v/>
      </c>
      <c r="BE444" s="93" t="str">
        <f t="shared" si="116"/>
        <v/>
      </c>
      <c r="IX444" s="10"/>
      <c r="IY444" s="10"/>
    </row>
    <row r="445" spans="3:259" ht="11.85" customHeight="1">
      <c r="C445" s="94"/>
      <c r="D445" s="93"/>
      <c r="E445" s="93"/>
      <c r="F445" s="93"/>
      <c r="G445" s="81"/>
      <c r="H445" s="81"/>
      <c r="I445" s="81"/>
      <c r="AQ445" s="10" t="str">
        <f t="shared" si="102"/>
        <v/>
      </c>
      <c r="AR445" s="93" t="str">
        <f t="shared" si="103"/>
        <v/>
      </c>
      <c r="AS445" s="93" t="str">
        <f t="shared" si="104"/>
        <v/>
      </c>
      <c r="AT445" s="93" t="str">
        <f t="shared" si="105"/>
        <v/>
      </c>
      <c r="AU445" s="93" t="str">
        <f t="shared" si="106"/>
        <v/>
      </c>
      <c r="AV445" s="93" t="str">
        <f t="shared" si="107"/>
        <v/>
      </c>
      <c r="AW445" s="93" t="str">
        <f t="shared" si="108"/>
        <v/>
      </c>
      <c r="AX445" s="93" t="str">
        <f t="shared" si="109"/>
        <v/>
      </c>
      <c r="AY445" s="93" t="str">
        <f t="shared" si="110"/>
        <v/>
      </c>
      <c r="AZ445" s="93" t="str">
        <f t="shared" si="111"/>
        <v/>
      </c>
      <c r="BA445" s="93" t="str">
        <f t="shared" si="112"/>
        <v/>
      </c>
      <c r="BB445" s="93" t="str">
        <f t="shared" si="113"/>
        <v/>
      </c>
      <c r="BC445" s="93" t="str">
        <f t="shared" si="114"/>
        <v/>
      </c>
      <c r="BD445" s="93" t="str">
        <f t="shared" si="115"/>
        <v/>
      </c>
      <c r="BE445" s="93" t="str">
        <f t="shared" si="116"/>
        <v/>
      </c>
      <c r="IX445" s="10"/>
      <c r="IY445" s="10"/>
    </row>
    <row r="446" spans="3:259" ht="11.85" customHeight="1">
      <c r="C446" s="94"/>
      <c r="D446" s="93"/>
      <c r="E446" s="93"/>
      <c r="F446" s="93"/>
      <c r="G446" s="81"/>
      <c r="H446" s="81"/>
      <c r="I446" s="81"/>
      <c r="AQ446" s="10" t="str">
        <f t="shared" si="102"/>
        <v/>
      </c>
      <c r="AR446" s="93" t="str">
        <f t="shared" si="103"/>
        <v/>
      </c>
      <c r="AS446" s="93" t="str">
        <f t="shared" si="104"/>
        <v/>
      </c>
      <c r="AT446" s="93" t="str">
        <f t="shared" si="105"/>
        <v/>
      </c>
      <c r="AU446" s="93" t="str">
        <f t="shared" si="106"/>
        <v/>
      </c>
      <c r="AV446" s="93" t="str">
        <f t="shared" si="107"/>
        <v/>
      </c>
      <c r="AW446" s="93" t="str">
        <f t="shared" si="108"/>
        <v/>
      </c>
      <c r="AX446" s="93" t="str">
        <f t="shared" si="109"/>
        <v/>
      </c>
      <c r="AY446" s="93" t="str">
        <f t="shared" si="110"/>
        <v/>
      </c>
      <c r="AZ446" s="93" t="str">
        <f t="shared" si="111"/>
        <v/>
      </c>
      <c r="BA446" s="93" t="str">
        <f t="shared" si="112"/>
        <v/>
      </c>
      <c r="BB446" s="93" t="str">
        <f t="shared" si="113"/>
        <v/>
      </c>
      <c r="BC446" s="93" t="str">
        <f t="shared" si="114"/>
        <v/>
      </c>
      <c r="BD446" s="93" t="str">
        <f t="shared" si="115"/>
        <v/>
      </c>
      <c r="BE446" s="93" t="str">
        <f t="shared" si="116"/>
        <v/>
      </c>
      <c r="IX446" s="10"/>
      <c r="IY446" s="10"/>
    </row>
    <row r="447" spans="3:259" ht="11.85" customHeight="1">
      <c r="C447" s="94"/>
      <c r="D447" s="93"/>
      <c r="E447" s="93"/>
      <c r="F447" s="93"/>
      <c r="G447" s="81"/>
      <c r="H447" s="81"/>
      <c r="I447" s="81"/>
      <c r="AQ447" s="10" t="str">
        <f t="shared" si="102"/>
        <v/>
      </c>
      <c r="AR447" s="93" t="str">
        <f t="shared" si="103"/>
        <v/>
      </c>
      <c r="AS447" s="93" t="str">
        <f t="shared" si="104"/>
        <v/>
      </c>
      <c r="AT447" s="93" t="str">
        <f t="shared" si="105"/>
        <v/>
      </c>
      <c r="AU447" s="93" t="str">
        <f t="shared" si="106"/>
        <v/>
      </c>
      <c r="AV447" s="93" t="str">
        <f t="shared" si="107"/>
        <v/>
      </c>
      <c r="AW447" s="93" t="str">
        <f t="shared" si="108"/>
        <v/>
      </c>
      <c r="AX447" s="93" t="str">
        <f t="shared" si="109"/>
        <v/>
      </c>
      <c r="AY447" s="93" t="str">
        <f t="shared" si="110"/>
        <v/>
      </c>
      <c r="AZ447" s="93" t="str">
        <f t="shared" si="111"/>
        <v/>
      </c>
      <c r="BA447" s="93" t="str">
        <f t="shared" si="112"/>
        <v/>
      </c>
      <c r="BB447" s="93" t="str">
        <f t="shared" si="113"/>
        <v/>
      </c>
      <c r="BC447" s="93" t="str">
        <f t="shared" si="114"/>
        <v/>
      </c>
      <c r="BD447" s="93" t="str">
        <f t="shared" si="115"/>
        <v/>
      </c>
      <c r="BE447" s="93" t="str">
        <f t="shared" si="116"/>
        <v/>
      </c>
      <c r="IX447" s="10"/>
      <c r="IY447" s="10"/>
    </row>
    <row r="448" spans="3:259" ht="11.85" customHeight="1">
      <c r="C448" s="94"/>
      <c r="D448" s="93"/>
      <c r="E448" s="93"/>
      <c r="F448" s="93"/>
      <c r="G448" s="81"/>
      <c r="H448" s="81"/>
      <c r="I448" s="81"/>
      <c r="AQ448" s="10" t="str">
        <f t="shared" si="102"/>
        <v/>
      </c>
      <c r="AR448" s="93" t="str">
        <f t="shared" si="103"/>
        <v/>
      </c>
      <c r="AS448" s="93" t="str">
        <f t="shared" si="104"/>
        <v/>
      </c>
      <c r="AT448" s="93" t="str">
        <f t="shared" si="105"/>
        <v/>
      </c>
      <c r="AU448" s="93" t="str">
        <f t="shared" si="106"/>
        <v/>
      </c>
      <c r="AV448" s="93" t="str">
        <f t="shared" si="107"/>
        <v/>
      </c>
      <c r="AW448" s="93" t="str">
        <f t="shared" si="108"/>
        <v/>
      </c>
      <c r="AX448" s="93" t="str">
        <f t="shared" si="109"/>
        <v/>
      </c>
      <c r="AY448" s="93" t="str">
        <f t="shared" si="110"/>
        <v/>
      </c>
      <c r="AZ448" s="93" t="str">
        <f t="shared" si="111"/>
        <v/>
      </c>
      <c r="BA448" s="93" t="str">
        <f t="shared" si="112"/>
        <v/>
      </c>
      <c r="BB448" s="93" t="str">
        <f t="shared" si="113"/>
        <v/>
      </c>
      <c r="BC448" s="93" t="str">
        <f t="shared" si="114"/>
        <v/>
      </c>
      <c r="BD448" s="93" t="str">
        <f t="shared" si="115"/>
        <v/>
      </c>
      <c r="BE448" s="93" t="str">
        <f t="shared" si="116"/>
        <v/>
      </c>
      <c r="IX448" s="10"/>
      <c r="IY448" s="10"/>
    </row>
    <row r="449" spans="3:259" ht="11.85" customHeight="1">
      <c r="C449" s="94"/>
      <c r="D449" s="93"/>
      <c r="E449" s="93"/>
      <c r="F449" s="93"/>
      <c r="G449" s="81"/>
      <c r="H449" s="81"/>
      <c r="I449" s="81"/>
      <c r="AQ449" s="10" t="str">
        <f t="shared" si="102"/>
        <v/>
      </c>
      <c r="AR449" s="93" t="str">
        <f t="shared" si="103"/>
        <v/>
      </c>
      <c r="AS449" s="93" t="str">
        <f t="shared" si="104"/>
        <v/>
      </c>
      <c r="AT449" s="93" t="str">
        <f t="shared" si="105"/>
        <v/>
      </c>
      <c r="AU449" s="93" t="str">
        <f t="shared" si="106"/>
        <v/>
      </c>
      <c r="AV449" s="93" t="str">
        <f t="shared" si="107"/>
        <v/>
      </c>
      <c r="AW449" s="93" t="str">
        <f t="shared" si="108"/>
        <v/>
      </c>
      <c r="AX449" s="93" t="str">
        <f t="shared" si="109"/>
        <v/>
      </c>
      <c r="AY449" s="93" t="str">
        <f t="shared" si="110"/>
        <v/>
      </c>
      <c r="AZ449" s="93" t="str">
        <f t="shared" si="111"/>
        <v/>
      </c>
      <c r="BA449" s="93" t="str">
        <f t="shared" si="112"/>
        <v/>
      </c>
      <c r="BB449" s="93" t="str">
        <f t="shared" si="113"/>
        <v/>
      </c>
      <c r="BC449" s="93" t="str">
        <f t="shared" si="114"/>
        <v/>
      </c>
      <c r="BD449" s="93" t="str">
        <f t="shared" si="115"/>
        <v/>
      </c>
      <c r="BE449" s="93" t="str">
        <f t="shared" si="116"/>
        <v/>
      </c>
      <c r="IX449" s="10"/>
      <c r="IY449" s="10"/>
    </row>
    <row r="450" spans="3:259" ht="11.85" customHeight="1">
      <c r="C450" s="94"/>
      <c r="D450" s="93"/>
      <c r="E450" s="93"/>
      <c r="F450" s="93"/>
      <c r="G450" s="81"/>
      <c r="H450" s="81"/>
      <c r="I450" s="81"/>
      <c r="AQ450" s="10" t="str">
        <f t="shared" si="102"/>
        <v/>
      </c>
      <c r="AR450" s="93" t="str">
        <f t="shared" si="103"/>
        <v/>
      </c>
      <c r="AS450" s="93" t="str">
        <f t="shared" si="104"/>
        <v/>
      </c>
      <c r="AT450" s="93" t="str">
        <f t="shared" si="105"/>
        <v/>
      </c>
      <c r="AU450" s="93" t="str">
        <f t="shared" si="106"/>
        <v/>
      </c>
      <c r="AV450" s="93" t="str">
        <f t="shared" si="107"/>
        <v/>
      </c>
      <c r="AW450" s="93" t="str">
        <f t="shared" si="108"/>
        <v/>
      </c>
      <c r="AX450" s="93" t="str">
        <f t="shared" si="109"/>
        <v/>
      </c>
      <c r="AY450" s="93" t="str">
        <f t="shared" si="110"/>
        <v/>
      </c>
      <c r="AZ450" s="93" t="str">
        <f t="shared" si="111"/>
        <v/>
      </c>
      <c r="BA450" s="93" t="str">
        <f t="shared" si="112"/>
        <v/>
      </c>
      <c r="BB450" s="93" t="str">
        <f t="shared" si="113"/>
        <v/>
      </c>
      <c r="BC450" s="93" t="str">
        <f t="shared" si="114"/>
        <v/>
      </c>
      <c r="BD450" s="93" t="str">
        <f t="shared" si="115"/>
        <v/>
      </c>
      <c r="BE450" s="93" t="str">
        <f t="shared" si="116"/>
        <v/>
      </c>
      <c r="IX450" s="10"/>
      <c r="IY450" s="10"/>
    </row>
    <row r="451" spans="3:259" ht="11.85" customHeight="1">
      <c r="C451" s="94"/>
      <c r="D451" s="93"/>
      <c r="E451" s="93"/>
      <c r="F451" s="93"/>
      <c r="G451" s="81"/>
      <c r="H451" s="81"/>
      <c r="I451" s="81"/>
      <c r="AQ451" s="10" t="str">
        <f t="shared" si="102"/>
        <v/>
      </c>
      <c r="AR451" s="93" t="str">
        <f t="shared" si="103"/>
        <v/>
      </c>
      <c r="AS451" s="93" t="str">
        <f t="shared" si="104"/>
        <v/>
      </c>
      <c r="AT451" s="93" t="str">
        <f t="shared" si="105"/>
        <v/>
      </c>
      <c r="AU451" s="93" t="str">
        <f t="shared" si="106"/>
        <v/>
      </c>
      <c r="AV451" s="93" t="str">
        <f t="shared" si="107"/>
        <v/>
      </c>
      <c r="AW451" s="93" t="str">
        <f t="shared" si="108"/>
        <v/>
      </c>
      <c r="AX451" s="93" t="str">
        <f t="shared" si="109"/>
        <v/>
      </c>
      <c r="AY451" s="93" t="str">
        <f t="shared" si="110"/>
        <v/>
      </c>
      <c r="AZ451" s="93" t="str">
        <f t="shared" si="111"/>
        <v/>
      </c>
      <c r="BA451" s="93" t="str">
        <f t="shared" si="112"/>
        <v/>
      </c>
      <c r="BB451" s="93" t="str">
        <f t="shared" si="113"/>
        <v/>
      </c>
      <c r="BC451" s="93" t="str">
        <f t="shared" si="114"/>
        <v/>
      </c>
      <c r="BD451" s="93" t="str">
        <f t="shared" si="115"/>
        <v/>
      </c>
      <c r="BE451" s="93" t="str">
        <f t="shared" si="116"/>
        <v/>
      </c>
      <c r="IX451" s="10"/>
      <c r="IY451" s="10"/>
    </row>
    <row r="452" spans="3:259" ht="11.85" customHeight="1">
      <c r="C452" s="94"/>
      <c r="D452" s="93"/>
      <c r="E452" s="93"/>
      <c r="F452" s="93"/>
      <c r="G452" s="81"/>
      <c r="H452" s="81"/>
      <c r="I452" s="81"/>
      <c r="AQ452" s="10" t="str">
        <f t="shared" si="102"/>
        <v/>
      </c>
      <c r="AR452" s="93" t="str">
        <f t="shared" si="103"/>
        <v/>
      </c>
      <c r="AS452" s="93" t="str">
        <f t="shared" si="104"/>
        <v/>
      </c>
      <c r="AT452" s="93" t="str">
        <f t="shared" si="105"/>
        <v/>
      </c>
      <c r="AU452" s="93" t="str">
        <f t="shared" si="106"/>
        <v/>
      </c>
      <c r="AV452" s="93" t="str">
        <f t="shared" si="107"/>
        <v/>
      </c>
      <c r="AW452" s="93" t="str">
        <f t="shared" si="108"/>
        <v/>
      </c>
      <c r="AX452" s="93" t="str">
        <f t="shared" si="109"/>
        <v/>
      </c>
      <c r="AY452" s="93" t="str">
        <f t="shared" si="110"/>
        <v/>
      </c>
      <c r="AZ452" s="93" t="str">
        <f t="shared" si="111"/>
        <v/>
      </c>
      <c r="BA452" s="93" t="str">
        <f t="shared" si="112"/>
        <v/>
      </c>
      <c r="BB452" s="93" t="str">
        <f t="shared" si="113"/>
        <v/>
      </c>
      <c r="BC452" s="93" t="str">
        <f t="shared" si="114"/>
        <v/>
      </c>
      <c r="BD452" s="93" t="str">
        <f t="shared" si="115"/>
        <v/>
      </c>
      <c r="BE452" s="93" t="str">
        <f t="shared" si="116"/>
        <v/>
      </c>
      <c r="IX452" s="10"/>
      <c r="IY452" s="10"/>
    </row>
    <row r="453" spans="3:259" ht="11.85" customHeight="1">
      <c r="C453" s="94"/>
      <c r="D453" s="93"/>
      <c r="E453" s="93"/>
      <c r="F453" s="93"/>
      <c r="G453" s="81"/>
      <c r="H453" s="81"/>
      <c r="I453" s="81"/>
      <c r="AQ453" s="10" t="str">
        <f t="shared" si="102"/>
        <v/>
      </c>
      <c r="AR453" s="93" t="str">
        <f t="shared" si="103"/>
        <v/>
      </c>
      <c r="AS453" s="93" t="str">
        <f t="shared" si="104"/>
        <v/>
      </c>
      <c r="AT453" s="93" t="str">
        <f t="shared" si="105"/>
        <v/>
      </c>
      <c r="AU453" s="93" t="str">
        <f t="shared" si="106"/>
        <v/>
      </c>
      <c r="AV453" s="93" t="str">
        <f t="shared" si="107"/>
        <v/>
      </c>
      <c r="AW453" s="93" t="str">
        <f t="shared" si="108"/>
        <v/>
      </c>
      <c r="AX453" s="93" t="str">
        <f t="shared" si="109"/>
        <v/>
      </c>
      <c r="AY453" s="93" t="str">
        <f t="shared" si="110"/>
        <v/>
      </c>
      <c r="AZ453" s="93" t="str">
        <f t="shared" si="111"/>
        <v/>
      </c>
      <c r="BA453" s="93" t="str">
        <f t="shared" si="112"/>
        <v/>
      </c>
      <c r="BB453" s="93" t="str">
        <f t="shared" si="113"/>
        <v/>
      </c>
      <c r="BC453" s="93" t="str">
        <f t="shared" si="114"/>
        <v/>
      </c>
      <c r="BD453" s="93" t="str">
        <f t="shared" si="115"/>
        <v/>
      </c>
      <c r="BE453" s="93" t="str">
        <f t="shared" si="116"/>
        <v/>
      </c>
      <c r="IX453" s="10"/>
      <c r="IY453" s="10"/>
    </row>
    <row r="454" spans="3:259" ht="11.85" customHeight="1">
      <c r="C454" s="94"/>
      <c r="D454" s="93"/>
      <c r="E454" s="93"/>
      <c r="F454" s="93"/>
      <c r="G454" s="81"/>
      <c r="H454" s="81"/>
      <c r="I454" s="81"/>
      <c r="AQ454" s="10" t="str">
        <f t="shared" si="102"/>
        <v/>
      </c>
      <c r="AR454" s="93" t="str">
        <f t="shared" si="103"/>
        <v/>
      </c>
      <c r="AS454" s="93" t="str">
        <f t="shared" si="104"/>
        <v/>
      </c>
      <c r="AT454" s="93" t="str">
        <f t="shared" si="105"/>
        <v/>
      </c>
      <c r="AU454" s="93" t="str">
        <f t="shared" si="106"/>
        <v/>
      </c>
      <c r="AV454" s="93" t="str">
        <f t="shared" si="107"/>
        <v/>
      </c>
      <c r="AW454" s="93" t="str">
        <f t="shared" si="108"/>
        <v/>
      </c>
      <c r="AX454" s="93" t="str">
        <f t="shared" si="109"/>
        <v/>
      </c>
      <c r="AY454" s="93" t="str">
        <f t="shared" si="110"/>
        <v/>
      </c>
      <c r="AZ454" s="93" t="str">
        <f t="shared" si="111"/>
        <v/>
      </c>
      <c r="BA454" s="93" t="str">
        <f t="shared" si="112"/>
        <v/>
      </c>
      <c r="BB454" s="93" t="str">
        <f t="shared" si="113"/>
        <v/>
      </c>
      <c r="BC454" s="93" t="str">
        <f t="shared" si="114"/>
        <v/>
      </c>
      <c r="BD454" s="93" t="str">
        <f t="shared" si="115"/>
        <v/>
      </c>
      <c r="BE454" s="93" t="str">
        <f t="shared" si="116"/>
        <v/>
      </c>
      <c r="IX454" s="10"/>
      <c r="IY454" s="10"/>
    </row>
    <row r="455" spans="3:259" ht="11.85" customHeight="1">
      <c r="C455" s="94"/>
      <c r="D455" s="93"/>
      <c r="E455" s="93"/>
      <c r="F455" s="93"/>
      <c r="G455" s="81"/>
      <c r="H455" s="81"/>
      <c r="I455" s="81"/>
      <c r="AQ455" s="10" t="str">
        <f t="shared" si="102"/>
        <v/>
      </c>
      <c r="AR455" s="93" t="str">
        <f t="shared" si="103"/>
        <v/>
      </c>
      <c r="AS455" s="93" t="str">
        <f t="shared" si="104"/>
        <v/>
      </c>
      <c r="AT455" s="93" t="str">
        <f t="shared" si="105"/>
        <v/>
      </c>
      <c r="AU455" s="93" t="str">
        <f t="shared" si="106"/>
        <v/>
      </c>
      <c r="AV455" s="93" t="str">
        <f t="shared" si="107"/>
        <v/>
      </c>
      <c r="AW455" s="93" t="str">
        <f t="shared" si="108"/>
        <v/>
      </c>
      <c r="AX455" s="93" t="str">
        <f t="shared" si="109"/>
        <v/>
      </c>
      <c r="AY455" s="93" t="str">
        <f t="shared" si="110"/>
        <v/>
      </c>
      <c r="AZ455" s="93" t="str">
        <f t="shared" si="111"/>
        <v/>
      </c>
      <c r="BA455" s="93" t="str">
        <f t="shared" si="112"/>
        <v/>
      </c>
      <c r="BB455" s="93" t="str">
        <f t="shared" si="113"/>
        <v/>
      </c>
      <c r="BC455" s="93" t="str">
        <f t="shared" si="114"/>
        <v/>
      </c>
      <c r="BD455" s="93" t="str">
        <f t="shared" si="115"/>
        <v/>
      </c>
      <c r="BE455" s="93" t="str">
        <f t="shared" si="116"/>
        <v/>
      </c>
      <c r="IX455" s="10"/>
      <c r="IY455" s="10"/>
    </row>
    <row r="456" spans="3:259" ht="11.85" customHeight="1">
      <c r="C456" s="94"/>
      <c r="D456" s="93"/>
      <c r="E456" s="93"/>
      <c r="F456" s="93"/>
      <c r="G456" s="81"/>
      <c r="H456" s="81"/>
      <c r="I456" s="81"/>
      <c r="AQ456" s="10" t="str">
        <f t="shared" si="102"/>
        <v/>
      </c>
      <c r="AR456" s="93" t="str">
        <f t="shared" si="103"/>
        <v/>
      </c>
      <c r="AS456" s="93" t="str">
        <f t="shared" si="104"/>
        <v/>
      </c>
      <c r="AT456" s="93" t="str">
        <f t="shared" si="105"/>
        <v/>
      </c>
      <c r="AU456" s="93" t="str">
        <f t="shared" si="106"/>
        <v/>
      </c>
      <c r="AV456" s="93" t="str">
        <f t="shared" si="107"/>
        <v/>
      </c>
      <c r="AW456" s="93" t="str">
        <f t="shared" si="108"/>
        <v/>
      </c>
      <c r="AX456" s="93" t="str">
        <f t="shared" si="109"/>
        <v/>
      </c>
      <c r="AY456" s="93" t="str">
        <f t="shared" si="110"/>
        <v/>
      </c>
      <c r="AZ456" s="93" t="str">
        <f t="shared" si="111"/>
        <v/>
      </c>
      <c r="BA456" s="93" t="str">
        <f t="shared" si="112"/>
        <v/>
      </c>
      <c r="BB456" s="93" t="str">
        <f t="shared" si="113"/>
        <v/>
      </c>
      <c r="BC456" s="93" t="str">
        <f t="shared" si="114"/>
        <v/>
      </c>
      <c r="BD456" s="93" t="str">
        <f t="shared" si="115"/>
        <v/>
      </c>
      <c r="BE456" s="93" t="str">
        <f t="shared" si="116"/>
        <v/>
      </c>
      <c r="IX456" s="10"/>
      <c r="IY456" s="10"/>
    </row>
    <row r="457" spans="3:259" ht="11.85" customHeight="1">
      <c r="C457" s="94"/>
      <c r="D457" s="93"/>
      <c r="E457" s="93"/>
      <c r="F457" s="93"/>
      <c r="G457" s="81"/>
      <c r="H457" s="81"/>
      <c r="I457" s="81"/>
      <c r="AQ457" s="10" t="str">
        <f t="shared" si="102"/>
        <v/>
      </c>
      <c r="AR457" s="93" t="str">
        <f t="shared" si="103"/>
        <v/>
      </c>
      <c r="AS457" s="93" t="str">
        <f t="shared" si="104"/>
        <v/>
      </c>
      <c r="AT457" s="93" t="str">
        <f t="shared" si="105"/>
        <v/>
      </c>
      <c r="AU457" s="93" t="str">
        <f t="shared" si="106"/>
        <v/>
      </c>
      <c r="AV457" s="93" t="str">
        <f t="shared" si="107"/>
        <v/>
      </c>
      <c r="AW457" s="93" t="str">
        <f t="shared" si="108"/>
        <v/>
      </c>
      <c r="AX457" s="93" t="str">
        <f t="shared" si="109"/>
        <v/>
      </c>
      <c r="AY457" s="93" t="str">
        <f t="shared" si="110"/>
        <v/>
      </c>
      <c r="AZ457" s="93" t="str">
        <f t="shared" si="111"/>
        <v/>
      </c>
      <c r="BA457" s="93" t="str">
        <f t="shared" si="112"/>
        <v/>
      </c>
      <c r="BB457" s="93" t="str">
        <f t="shared" si="113"/>
        <v/>
      </c>
      <c r="BC457" s="93" t="str">
        <f t="shared" si="114"/>
        <v/>
      </c>
      <c r="BD457" s="93" t="str">
        <f t="shared" si="115"/>
        <v/>
      </c>
      <c r="BE457" s="93" t="str">
        <f t="shared" si="116"/>
        <v/>
      </c>
      <c r="IX457" s="10"/>
      <c r="IY457" s="10"/>
    </row>
    <row r="458" spans="3:259" ht="11.85" customHeight="1">
      <c r="C458" s="94"/>
      <c r="D458" s="93"/>
      <c r="E458" s="93"/>
      <c r="F458" s="93"/>
      <c r="G458" s="81"/>
      <c r="H458" s="81"/>
      <c r="I458" s="81"/>
      <c r="AQ458" s="10" t="str">
        <f t="shared" si="102"/>
        <v/>
      </c>
      <c r="AR458" s="93" t="str">
        <f t="shared" si="103"/>
        <v/>
      </c>
      <c r="AS458" s="93" t="str">
        <f t="shared" si="104"/>
        <v/>
      </c>
      <c r="AT458" s="93" t="str">
        <f t="shared" si="105"/>
        <v/>
      </c>
      <c r="AU458" s="93" t="str">
        <f t="shared" si="106"/>
        <v/>
      </c>
      <c r="AV458" s="93" t="str">
        <f t="shared" si="107"/>
        <v/>
      </c>
      <c r="AW458" s="93" t="str">
        <f t="shared" si="108"/>
        <v/>
      </c>
      <c r="AX458" s="93" t="str">
        <f t="shared" si="109"/>
        <v/>
      </c>
      <c r="AY458" s="93" t="str">
        <f t="shared" si="110"/>
        <v/>
      </c>
      <c r="AZ458" s="93" t="str">
        <f t="shared" si="111"/>
        <v/>
      </c>
      <c r="BA458" s="93" t="str">
        <f t="shared" si="112"/>
        <v/>
      </c>
      <c r="BB458" s="93" t="str">
        <f t="shared" si="113"/>
        <v/>
      </c>
      <c r="BC458" s="93" t="str">
        <f t="shared" si="114"/>
        <v/>
      </c>
      <c r="BD458" s="93" t="str">
        <f t="shared" si="115"/>
        <v/>
      </c>
      <c r="BE458" s="93" t="str">
        <f t="shared" si="116"/>
        <v/>
      </c>
      <c r="IX458" s="10"/>
      <c r="IY458" s="10"/>
    </row>
    <row r="459" spans="3:259" ht="11.85" customHeight="1">
      <c r="C459" s="94"/>
      <c r="D459" s="93"/>
      <c r="E459" s="93"/>
      <c r="F459" s="93"/>
      <c r="G459" s="81"/>
      <c r="H459" s="81"/>
      <c r="I459" s="81"/>
      <c r="AQ459" s="10" t="str">
        <f t="shared" si="102"/>
        <v/>
      </c>
      <c r="AR459" s="93" t="str">
        <f t="shared" si="103"/>
        <v/>
      </c>
      <c r="AS459" s="93" t="str">
        <f t="shared" si="104"/>
        <v/>
      </c>
      <c r="AT459" s="93" t="str">
        <f t="shared" si="105"/>
        <v/>
      </c>
      <c r="AU459" s="93" t="str">
        <f t="shared" si="106"/>
        <v/>
      </c>
      <c r="AV459" s="93" t="str">
        <f t="shared" si="107"/>
        <v/>
      </c>
      <c r="AW459" s="93" t="str">
        <f t="shared" si="108"/>
        <v/>
      </c>
      <c r="AX459" s="93" t="str">
        <f t="shared" si="109"/>
        <v/>
      </c>
      <c r="AY459" s="93" t="str">
        <f t="shared" si="110"/>
        <v/>
      </c>
      <c r="AZ459" s="93" t="str">
        <f t="shared" si="111"/>
        <v/>
      </c>
      <c r="BA459" s="93" t="str">
        <f t="shared" si="112"/>
        <v/>
      </c>
      <c r="BB459" s="93" t="str">
        <f t="shared" si="113"/>
        <v/>
      </c>
      <c r="BC459" s="93" t="str">
        <f t="shared" si="114"/>
        <v/>
      </c>
      <c r="BD459" s="93" t="str">
        <f t="shared" si="115"/>
        <v/>
      </c>
      <c r="BE459" s="93" t="str">
        <f t="shared" si="116"/>
        <v/>
      </c>
      <c r="IX459" s="10"/>
      <c r="IY459" s="10"/>
    </row>
    <row r="460" spans="3:259" ht="11.85" customHeight="1">
      <c r="C460" s="94"/>
      <c r="D460" s="93"/>
      <c r="E460" s="93"/>
      <c r="F460" s="93"/>
      <c r="G460" s="81"/>
      <c r="H460" s="81"/>
      <c r="I460" s="81"/>
      <c r="AQ460" s="10" t="str">
        <f t="shared" si="102"/>
        <v/>
      </c>
      <c r="AR460" s="93" t="str">
        <f t="shared" si="103"/>
        <v/>
      </c>
      <c r="AS460" s="93" t="str">
        <f t="shared" si="104"/>
        <v/>
      </c>
      <c r="AT460" s="93" t="str">
        <f t="shared" si="105"/>
        <v/>
      </c>
      <c r="AU460" s="93" t="str">
        <f t="shared" si="106"/>
        <v/>
      </c>
      <c r="AV460" s="93" t="str">
        <f t="shared" si="107"/>
        <v/>
      </c>
      <c r="AW460" s="93" t="str">
        <f t="shared" si="108"/>
        <v/>
      </c>
      <c r="AX460" s="93" t="str">
        <f t="shared" si="109"/>
        <v/>
      </c>
      <c r="AY460" s="93" t="str">
        <f t="shared" si="110"/>
        <v/>
      </c>
      <c r="AZ460" s="93" t="str">
        <f t="shared" si="111"/>
        <v/>
      </c>
      <c r="BA460" s="93" t="str">
        <f t="shared" si="112"/>
        <v/>
      </c>
      <c r="BB460" s="93" t="str">
        <f t="shared" si="113"/>
        <v/>
      </c>
      <c r="BC460" s="93" t="str">
        <f t="shared" si="114"/>
        <v/>
      </c>
      <c r="BD460" s="93" t="str">
        <f t="shared" si="115"/>
        <v/>
      </c>
      <c r="BE460" s="93" t="str">
        <f t="shared" si="116"/>
        <v/>
      </c>
      <c r="IX460" s="10"/>
      <c r="IY460" s="10"/>
    </row>
    <row r="461" spans="3:259" ht="11.85" customHeight="1">
      <c r="C461" s="94"/>
      <c r="D461" s="93"/>
      <c r="E461" s="93"/>
      <c r="F461" s="93"/>
      <c r="G461" s="81"/>
      <c r="H461" s="81"/>
      <c r="I461" s="81"/>
      <c r="AQ461" s="10" t="str">
        <f t="shared" si="102"/>
        <v/>
      </c>
      <c r="AR461" s="93" t="str">
        <f t="shared" si="103"/>
        <v/>
      </c>
      <c r="AS461" s="93" t="str">
        <f t="shared" si="104"/>
        <v/>
      </c>
      <c r="AT461" s="93" t="str">
        <f t="shared" si="105"/>
        <v/>
      </c>
      <c r="AU461" s="93" t="str">
        <f t="shared" si="106"/>
        <v/>
      </c>
      <c r="AV461" s="93" t="str">
        <f t="shared" si="107"/>
        <v/>
      </c>
      <c r="AW461" s="93" t="str">
        <f t="shared" si="108"/>
        <v/>
      </c>
      <c r="AX461" s="93" t="str">
        <f t="shared" si="109"/>
        <v/>
      </c>
      <c r="AY461" s="93" t="str">
        <f t="shared" si="110"/>
        <v/>
      </c>
      <c r="AZ461" s="93" t="str">
        <f t="shared" si="111"/>
        <v/>
      </c>
      <c r="BA461" s="93" t="str">
        <f t="shared" si="112"/>
        <v/>
      </c>
      <c r="BB461" s="93" t="str">
        <f t="shared" si="113"/>
        <v/>
      </c>
      <c r="BC461" s="93" t="str">
        <f t="shared" si="114"/>
        <v/>
      </c>
      <c r="BD461" s="93" t="str">
        <f t="shared" si="115"/>
        <v/>
      </c>
      <c r="BE461" s="93" t="str">
        <f t="shared" si="116"/>
        <v/>
      </c>
      <c r="IX461" s="10"/>
      <c r="IY461" s="10"/>
    </row>
    <row r="462" spans="3:259" ht="11.85" customHeight="1">
      <c r="C462" s="94"/>
      <c r="D462" s="93"/>
      <c r="E462" s="93"/>
      <c r="F462" s="93"/>
      <c r="G462" s="81"/>
      <c r="H462" s="81"/>
      <c r="I462" s="81"/>
      <c r="AQ462" s="10" t="str">
        <f t="shared" si="102"/>
        <v/>
      </c>
      <c r="AR462" s="93" t="str">
        <f t="shared" si="103"/>
        <v/>
      </c>
      <c r="AS462" s="93" t="str">
        <f t="shared" si="104"/>
        <v/>
      </c>
      <c r="AT462" s="93" t="str">
        <f t="shared" si="105"/>
        <v/>
      </c>
      <c r="AU462" s="93" t="str">
        <f t="shared" si="106"/>
        <v/>
      </c>
      <c r="AV462" s="93" t="str">
        <f t="shared" si="107"/>
        <v/>
      </c>
      <c r="AW462" s="93" t="str">
        <f t="shared" si="108"/>
        <v/>
      </c>
      <c r="AX462" s="93" t="str">
        <f t="shared" si="109"/>
        <v/>
      </c>
      <c r="AY462" s="93" t="str">
        <f t="shared" si="110"/>
        <v/>
      </c>
      <c r="AZ462" s="93" t="str">
        <f t="shared" si="111"/>
        <v/>
      </c>
      <c r="BA462" s="93" t="str">
        <f t="shared" si="112"/>
        <v/>
      </c>
      <c r="BB462" s="93" t="str">
        <f t="shared" si="113"/>
        <v/>
      </c>
      <c r="BC462" s="93" t="str">
        <f t="shared" si="114"/>
        <v/>
      </c>
      <c r="BD462" s="93" t="str">
        <f t="shared" si="115"/>
        <v/>
      </c>
      <c r="BE462" s="93" t="str">
        <f t="shared" si="116"/>
        <v/>
      </c>
      <c r="IX462" s="10"/>
      <c r="IY462" s="10"/>
    </row>
    <row r="463" spans="3:259" ht="11.85" customHeight="1">
      <c r="C463" s="94"/>
      <c r="D463" s="93"/>
      <c r="E463" s="93"/>
      <c r="F463" s="93"/>
      <c r="G463" s="81"/>
      <c r="H463" s="81"/>
      <c r="I463" s="81"/>
      <c r="AQ463" s="10" t="str">
        <f t="shared" si="102"/>
        <v/>
      </c>
      <c r="AR463" s="93" t="str">
        <f t="shared" si="103"/>
        <v/>
      </c>
      <c r="AS463" s="93" t="str">
        <f t="shared" si="104"/>
        <v/>
      </c>
      <c r="AT463" s="93" t="str">
        <f t="shared" si="105"/>
        <v/>
      </c>
      <c r="AU463" s="93" t="str">
        <f t="shared" si="106"/>
        <v/>
      </c>
      <c r="AV463" s="93" t="str">
        <f t="shared" si="107"/>
        <v/>
      </c>
      <c r="AW463" s="93" t="str">
        <f t="shared" si="108"/>
        <v/>
      </c>
      <c r="AX463" s="93" t="str">
        <f t="shared" si="109"/>
        <v/>
      </c>
      <c r="AY463" s="93" t="str">
        <f t="shared" si="110"/>
        <v/>
      </c>
      <c r="AZ463" s="93" t="str">
        <f t="shared" si="111"/>
        <v/>
      </c>
      <c r="BA463" s="93" t="str">
        <f t="shared" si="112"/>
        <v/>
      </c>
      <c r="BB463" s="93" t="str">
        <f t="shared" si="113"/>
        <v/>
      </c>
      <c r="BC463" s="93" t="str">
        <f t="shared" si="114"/>
        <v/>
      </c>
      <c r="BD463" s="93" t="str">
        <f t="shared" si="115"/>
        <v/>
      </c>
      <c r="BE463" s="93" t="str">
        <f t="shared" si="116"/>
        <v/>
      </c>
      <c r="IX463" s="10"/>
      <c r="IY463" s="10"/>
    </row>
    <row r="464" spans="3:259" ht="11.85" customHeight="1">
      <c r="C464" s="94"/>
      <c r="D464" s="93"/>
      <c r="E464" s="93"/>
      <c r="F464" s="93"/>
      <c r="G464" s="81"/>
      <c r="H464" s="81"/>
      <c r="I464" s="81"/>
      <c r="AQ464" s="10" t="str">
        <f t="shared" si="102"/>
        <v/>
      </c>
      <c r="AR464" s="93" t="str">
        <f t="shared" si="103"/>
        <v/>
      </c>
      <c r="AS464" s="93" t="str">
        <f t="shared" si="104"/>
        <v/>
      </c>
      <c r="AT464" s="93" t="str">
        <f t="shared" si="105"/>
        <v/>
      </c>
      <c r="AU464" s="93" t="str">
        <f t="shared" si="106"/>
        <v/>
      </c>
      <c r="AV464" s="93" t="str">
        <f t="shared" si="107"/>
        <v/>
      </c>
      <c r="AW464" s="93" t="str">
        <f t="shared" si="108"/>
        <v/>
      </c>
      <c r="AX464" s="93" t="str">
        <f t="shared" si="109"/>
        <v/>
      </c>
      <c r="AY464" s="93" t="str">
        <f t="shared" si="110"/>
        <v/>
      </c>
      <c r="AZ464" s="93" t="str">
        <f t="shared" si="111"/>
        <v/>
      </c>
      <c r="BA464" s="93" t="str">
        <f t="shared" si="112"/>
        <v/>
      </c>
      <c r="BB464" s="93" t="str">
        <f t="shared" si="113"/>
        <v/>
      </c>
      <c r="BC464" s="93" t="str">
        <f t="shared" si="114"/>
        <v/>
      </c>
      <c r="BD464" s="93" t="str">
        <f t="shared" si="115"/>
        <v/>
      </c>
      <c r="BE464" s="93" t="str">
        <f t="shared" si="116"/>
        <v/>
      </c>
      <c r="IX464" s="10"/>
      <c r="IY464" s="10"/>
    </row>
    <row r="465" spans="3:259" ht="11.85" customHeight="1">
      <c r="C465" s="94"/>
      <c r="D465" s="93"/>
      <c r="E465" s="93"/>
      <c r="F465" s="93"/>
      <c r="G465" s="81"/>
      <c r="H465" s="81"/>
      <c r="I465" s="81"/>
      <c r="AQ465" s="10" t="str">
        <f t="shared" si="102"/>
        <v/>
      </c>
      <c r="AR465" s="93" t="str">
        <f t="shared" si="103"/>
        <v/>
      </c>
      <c r="AS465" s="93" t="str">
        <f t="shared" si="104"/>
        <v/>
      </c>
      <c r="AT465" s="93" t="str">
        <f t="shared" si="105"/>
        <v/>
      </c>
      <c r="AU465" s="93" t="str">
        <f t="shared" si="106"/>
        <v/>
      </c>
      <c r="AV465" s="93" t="str">
        <f t="shared" si="107"/>
        <v/>
      </c>
      <c r="AW465" s="93" t="str">
        <f t="shared" si="108"/>
        <v/>
      </c>
      <c r="AX465" s="93" t="str">
        <f t="shared" si="109"/>
        <v/>
      </c>
      <c r="AY465" s="93" t="str">
        <f t="shared" si="110"/>
        <v/>
      </c>
      <c r="AZ465" s="93" t="str">
        <f t="shared" si="111"/>
        <v/>
      </c>
      <c r="BA465" s="93" t="str">
        <f t="shared" si="112"/>
        <v/>
      </c>
      <c r="BB465" s="93" t="str">
        <f t="shared" si="113"/>
        <v/>
      </c>
      <c r="BC465" s="93" t="str">
        <f t="shared" si="114"/>
        <v/>
      </c>
      <c r="BD465" s="93" t="str">
        <f t="shared" si="115"/>
        <v/>
      </c>
      <c r="BE465" s="93" t="str">
        <f t="shared" si="116"/>
        <v/>
      </c>
      <c r="IX465" s="10"/>
      <c r="IY465" s="10"/>
    </row>
    <row r="466" spans="3:259" ht="11.85" customHeight="1">
      <c r="C466" s="94"/>
      <c r="D466" s="93"/>
      <c r="E466" s="93"/>
      <c r="F466" s="93"/>
      <c r="G466" s="81"/>
      <c r="H466" s="81"/>
      <c r="I466" s="81"/>
      <c r="AQ466" s="10" t="str">
        <f t="shared" si="102"/>
        <v/>
      </c>
      <c r="AR466" s="93" t="str">
        <f t="shared" si="103"/>
        <v/>
      </c>
      <c r="AS466" s="93" t="str">
        <f t="shared" si="104"/>
        <v/>
      </c>
      <c r="AT466" s="93" t="str">
        <f t="shared" si="105"/>
        <v/>
      </c>
      <c r="AU466" s="93" t="str">
        <f t="shared" si="106"/>
        <v/>
      </c>
      <c r="AV466" s="93" t="str">
        <f t="shared" si="107"/>
        <v/>
      </c>
      <c r="AW466" s="93" t="str">
        <f t="shared" si="108"/>
        <v/>
      </c>
      <c r="AX466" s="93" t="str">
        <f t="shared" si="109"/>
        <v/>
      </c>
      <c r="AY466" s="93" t="str">
        <f t="shared" si="110"/>
        <v/>
      </c>
      <c r="AZ466" s="93" t="str">
        <f t="shared" si="111"/>
        <v/>
      </c>
      <c r="BA466" s="93" t="str">
        <f t="shared" si="112"/>
        <v/>
      </c>
      <c r="BB466" s="93" t="str">
        <f t="shared" si="113"/>
        <v/>
      </c>
      <c r="BC466" s="93" t="str">
        <f t="shared" si="114"/>
        <v/>
      </c>
      <c r="BD466" s="93" t="str">
        <f t="shared" si="115"/>
        <v/>
      </c>
      <c r="BE466" s="93" t="str">
        <f t="shared" si="116"/>
        <v/>
      </c>
      <c r="IX466" s="10"/>
      <c r="IY466" s="10"/>
    </row>
    <row r="467" spans="3:259" ht="11.85" customHeight="1">
      <c r="C467" s="94"/>
      <c r="D467" s="93"/>
      <c r="E467" s="93"/>
      <c r="F467" s="93"/>
      <c r="G467" s="81"/>
      <c r="H467" s="81"/>
      <c r="I467" s="81"/>
      <c r="AQ467" s="10" t="str">
        <f t="shared" si="102"/>
        <v/>
      </c>
      <c r="AR467" s="93" t="str">
        <f t="shared" si="103"/>
        <v/>
      </c>
      <c r="AS467" s="93" t="str">
        <f t="shared" si="104"/>
        <v/>
      </c>
      <c r="AT467" s="93" t="str">
        <f t="shared" si="105"/>
        <v/>
      </c>
      <c r="AU467" s="93" t="str">
        <f t="shared" si="106"/>
        <v/>
      </c>
      <c r="AV467" s="93" t="str">
        <f t="shared" si="107"/>
        <v/>
      </c>
      <c r="AW467" s="93" t="str">
        <f t="shared" si="108"/>
        <v/>
      </c>
      <c r="AX467" s="93" t="str">
        <f t="shared" si="109"/>
        <v/>
      </c>
      <c r="AY467" s="93" t="str">
        <f t="shared" si="110"/>
        <v/>
      </c>
      <c r="AZ467" s="93" t="str">
        <f t="shared" si="111"/>
        <v/>
      </c>
      <c r="BA467" s="93" t="str">
        <f t="shared" si="112"/>
        <v/>
      </c>
      <c r="BB467" s="93" t="str">
        <f t="shared" si="113"/>
        <v/>
      </c>
      <c r="BC467" s="93" t="str">
        <f t="shared" si="114"/>
        <v/>
      </c>
      <c r="BD467" s="93" t="str">
        <f t="shared" si="115"/>
        <v/>
      </c>
      <c r="BE467" s="93" t="str">
        <f t="shared" si="116"/>
        <v/>
      </c>
      <c r="IX467" s="10"/>
      <c r="IY467" s="10"/>
    </row>
    <row r="468" spans="3:259" ht="11.85" customHeight="1">
      <c r="C468" s="94"/>
      <c r="D468" s="93"/>
      <c r="E468" s="93"/>
      <c r="F468" s="93"/>
      <c r="G468" s="81"/>
      <c r="H468" s="81"/>
      <c r="I468" s="81"/>
      <c r="AQ468" s="10" t="str">
        <f t="shared" si="102"/>
        <v/>
      </c>
      <c r="AR468" s="93" t="str">
        <f t="shared" si="103"/>
        <v/>
      </c>
      <c r="AS468" s="93" t="str">
        <f t="shared" si="104"/>
        <v/>
      </c>
      <c r="AT468" s="93" t="str">
        <f t="shared" si="105"/>
        <v/>
      </c>
      <c r="AU468" s="93" t="str">
        <f t="shared" si="106"/>
        <v/>
      </c>
      <c r="AV468" s="93" t="str">
        <f t="shared" si="107"/>
        <v/>
      </c>
      <c r="AW468" s="93" t="str">
        <f t="shared" si="108"/>
        <v/>
      </c>
      <c r="AX468" s="93" t="str">
        <f t="shared" si="109"/>
        <v/>
      </c>
      <c r="AY468" s="93" t="str">
        <f t="shared" si="110"/>
        <v/>
      </c>
      <c r="AZ468" s="93" t="str">
        <f t="shared" si="111"/>
        <v/>
      </c>
      <c r="BA468" s="93" t="str">
        <f t="shared" si="112"/>
        <v/>
      </c>
      <c r="BB468" s="93" t="str">
        <f t="shared" si="113"/>
        <v/>
      </c>
      <c r="BC468" s="93" t="str">
        <f t="shared" si="114"/>
        <v/>
      </c>
      <c r="BD468" s="93" t="str">
        <f t="shared" si="115"/>
        <v/>
      </c>
      <c r="BE468" s="93" t="str">
        <f t="shared" si="116"/>
        <v/>
      </c>
      <c r="IX468" s="10"/>
      <c r="IY468" s="10"/>
    </row>
    <row r="469" spans="3:259" ht="11.85" customHeight="1">
      <c r="C469" s="94"/>
      <c r="D469" s="93"/>
      <c r="E469" s="93"/>
      <c r="F469" s="93"/>
      <c r="G469" s="81"/>
      <c r="H469" s="81"/>
      <c r="I469" s="81"/>
      <c r="AQ469" s="10" t="str">
        <f t="shared" si="102"/>
        <v/>
      </c>
      <c r="AR469" s="93" t="str">
        <f t="shared" si="103"/>
        <v/>
      </c>
      <c r="AS469" s="93" t="str">
        <f t="shared" si="104"/>
        <v/>
      </c>
      <c r="AT469" s="93" t="str">
        <f t="shared" si="105"/>
        <v/>
      </c>
      <c r="AU469" s="93" t="str">
        <f t="shared" si="106"/>
        <v/>
      </c>
      <c r="AV469" s="93" t="str">
        <f t="shared" si="107"/>
        <v/>
      </c>
      <c r="AW469" s="93" t="str">
        <f t="shared" si="108"/>
        <v/>
      </c>
      <c r="AX469" s="93" t="str">
        <f t="shared" si="109"/>
        <v/>
      </c>
      <c r="AY469" s="93" t="str">
        <f t="shared" si="110"/>
        <v/>
      </c>
      <c r="AZ469" s="93" t="str">
        <f t="shared" si="111"/>
        <v/>
      </c>
      <c r="BA469" s="93" t="str">
        <f t="shared" si="112"/>
        <v/>
      </c>
      <c r="BB469" s="93" t="str">
        <f t="shared" si="113"/>
        <v/>
      </c>
      <c r="BC469" s="93" t="str">
        <f t="shared" si="114"/>
        <v/>
      </c>
      <c r="BD469" s="93" t="str">
        <f t="shared" si="115"/>
        <v/>
      </c>
      <c r="BE469" s="93" t="str">
        <f t="shared" si="116"/>
        <v/>
      </c>
      <c r="IX469" s="10"/>
      <c r="IY469" s="10"/>
    </row>
    <row r="470" spans="3:259" ht="11.85" customHeight="1">
      <c r="C470" s="94"/>
      <c r="D470" s="93"/>
      <c r="E470" s="93"/>
      <c r="F470" s="93"/>
      <c r="G470" s="81"/>
      <c r="H470" s="81"/>
      <c r="I470" s="81"/>
      <c r="AQ470" s="10" t="str">
        <f t="shared" si="102"/>
        <v/>
      </c>
      <c r="AR470" s="93" t="str">
        <f t="shared" si="103"/>
        <v/>
      </c>
      <c r="AS470" s="93" t="str">
        <f t="shared" si="104"/>
        <v/>
      </c>
      <c r="AT470" s="93" t="str">
        <f t="shared" si="105"/>
        <v/>
      </c>
      <c r="AU470" s="93" t="str">
        <f t="shared" si="106"/>
        <v/>
      </c>
      <c r="AV470" s="93" t="str">
        <f t="shared" si="107"/>
        <v/>
      </c>
      <c r="AW470" s="93" t="str">
        <f t="shared" si="108"/>
        <v/>
      </c>
      <c r="AX470" s="93" t="str">
        <f t="shared" si="109"/>
        <v/>
      </c>
      <c r="AY470" s="93" t="str">
        <f t="shared" si="110"/>
        <v/>
      </c>
      <c r="AZ470" s="93" t="str">
        <f t="shared" si="111"/>
        <v/>
      </c>
      <c r="BA470" s="93" t="str">
        <f t="shared" si="112"/>
        <v/>
      </c>
      <c r="BB470" s="93" t="str">
        <f t="shared" si="113"/>
        <v/>
      </c>
      <c r="BC470" s="93" t="str">
        <f t="shared" si="114"/>
        <v/>
      </c>
      <c r="BD470" s="93" t="str">
        <f t="shared" si="115"/>
        <v/>
      </c>
      <c r="BE470" s="93" t="str">
        <f t="shared" si="116"/>
        <v/>
      </c>
      <c r="IX470" s="10"/>
      <c r="IY470" s="10"/>
    </row>
    <row r="471" spans="3:259" ht="11.85" customHeight="1">
      <c r="C471" s="94"/>
      <c r="D471" s="93"/>
      <c r="E471" s="93"/>
      <c r="F471" s="93"/>
      <c r="G471" s="81"/>
      <c r="H471" s="81"/>
      <c r="I471" s="81"/>
      <c r="AQ471" s="10" t="str">
        <f t="shared" si="102"/>
        <v/>
      </c>
      <c r="AR471" s="93" t="str">
        <f t="shared" si="103"/>
        <v/>
      </c>
      <c r="AS471" s="93" t="str">
        <f t="shared" si="104"/>
        <v/>
      </c>
      <c r="AT471" s="93" t="str">
        <f t="shared" si="105"/>
        <v/>
      </c>
      <c r="AU471" s="93" t="str">
        <f t="shared" si="106"/>
        <v/>
      </c>
      <c r="AV471" s="93" t="str">
        <f t="shared" si="107"/>
        <v/>
      </c>
      <c r="AW471" s="93" t="str">
        <f t="shared" si="108"/>
        <v/>
      </c>
      <c r="AX471" s="93" t="str">
        <f t="shared" si="109"/>
        <v/>
      </c>
      <c r="AY471" s="93" t="str">
        <f t="shared" si="110"/>
        <v/>
      </c>
      <c r="AZ471" s="93" t="str">
        <f t="shared" si="111"/>
        <v/>
      </c>
      <c r="BA471" s="93" t="str">
        <f t="shared" si="112"/>
        <v/>
      </c>
      <c r="BB471" s="93" t="str">
        <f t="shared" si="113"/>
        <v/>
      </c>
      <c r="BC471" s="93" t="str">
        <f t="shared" si="114"/>
        <v/>
      </c>
      <c r="BD471" s="93" t="str">
        <f t="shared" si="115"/>
        <v/>
      </c>
      <c r="BE471" s="93" t="str">
        <f t="shared" si="116"/>
        <v/>
      </c>
      <c r="IX471" s="10"/>
      <c r="IY471" s="10"/>
    </row>
    <row r="472" spans="3:259" ht="11.85" customHeight="1">
      <c r="C472" s="94"/>
      <c r="D472" s="93"/>
      <c r="E472" s="93"/>
      <c r="F472" s="93"/>
      <c r="G472" s="81"/>
      <c r="H472" s="81"/>
      <c r="I472" s="81"/>
      <c r="AQ472" s="10" t="str">
        <f t="shared" si="102"/>
        <v/>
      </c>
      <c r="AR472" s="93" t="str">
        <f t="shared" si="103"/>
        <v/>
      </c>
      <c r="AS472" s="93" t="str">
        <f t="shared" si="104"/>
        <v/>
      </c>
      <c r="AT472" s="93" t="str">
        <f t="shared" si="105"/>
        <v/>
      </c>
      <c r="AU472" s="93" t="str">
        <f t="shared" si="106"/>
        <v/>
      </c>
      <c r="AV472" s="93" t="str">
        <f t="shared" si="107"/>
        <v/>
      </c>
      <c r="AW472" s="93" t="str">
        <f t="shared" si="108"/>
        <v/>
      </c>
      <c r="AX472" s="93" t="str">
        <f t="shared" si="109"/>
        <v/>
      </c>
      <c r="AY472" s="93" t="str">
        <f t="shared" si="110"/>
        <v/>
      </c>
      <c r="AZ472" s="93" t="str">
        <f t="shared" si="111"/>
        <v/>
      </c>
      <c r="BA472" s="93" t="str">
        <f t="shared" si="112"/>
        <v/>
      </c>
      <c r="BB472" s="93" t="str">
        <f t="shared" si="113"/>
        <v/>
      </c>
      <c r="BC472" s="93" t="str">
        <f t="shared" si="114"/>
        <v/>
      </c>
      <c r="BD472" s="93" t="str">
        <f t="shared" si="115"/>
        <v/>
      </c>
      <c r="BE472" s="93" t="str">
        <f t="shared" si="116"/>
        <v/>
      </c>
      <c r="IX472" s="10"/>
      <c r="IY472" s="10"/>
    </row>
    <row r="473" spans="3:259" ht="11.85" customHeight="1">
      <c r="C473" s="94"/>
      <c r="D473" s="93"/>
      <c r="E473" s="93"/>
      <c r="F473" s="93"/>
      <c r="G473" s="81"/>
      <c r="H473" s="81"/>
      <c r="I473" s="81"/>
      <c r="AQ473" s="10" t="str">
        <f t="shared" si="102"/>
        <v/>
      </c>
      <c r="AR473" s="93" t="str">
        <f t="shared" si="103"/>
        <v/>
      </c>
      <c r="AS473" s="93" t="str">
        <f t="shared" si="104"/>
        <v/>
      </c>
      <c r="AT473" s="93" t="str">
        <f t="shared" si="105"/>
        <v/>
      </c>
      <c r="AU473" s="93" t="str">
        <f t="shared" si="106"/>
        <v/>
      </c>
      <c r="AV473" s="93" t="str">
        <f t="shared" si="107"/>
        <v/>
      </c>
      <c r="AW473" s="93" t="str">
        <f t="shared" si="108"/>
        <v/>
      </c>
      <c r="AX473" s="93" t="str">
        <f t="shared" si="109"/>
        <v/>
      </c>
      <c r="AY473" s="93" t="str">
        <f t="shared" si="110"/>
        <v/>
      </c>
      <c r="AZ473" s="93" t="str">
        <f t="shared" si="111"/>
        <v/>
      </c>
      <c r="BA473" s="93" t="str">
        <f t="shared" si="112"/>
        <v/>
      </c>
      <c r="BB473" s="93" t="str">
        <f t="shared" si="113"/>
        <v/>
      </c>
      <c r="BC473" s="93" t="str">
        <f t="shared" si="114"/>
        <v/>
      </c>
      <c r="BD473" s="93" t="str">
        <f t="shared" si="115"/>
        <v/>
      </c>
      <c r="BE473" s="93" t="str">
        <f t="shared" si="116"/>
        <v/>
      </c>
      <c r="IX473" s="10"/>
      <c r="IY473" s="10"/>
    </row>
    <row r="474" spans="3:259" ht="11.85" customHeight="1">
      <c r="C474" s="94"/>
      <c r="D474" s="93"/>
      <c r="E474" s="93"/>
      <c r="F474" s="93"/>
      <c r="G474" s="81"/>
      <c r="H474" s="81"/>
      <c r="I474" s="81"/>
      <c r="AQ474" s="10" t="str">
        <f t="shared" si="102"/>
        <v/>
      </c>
      <c r="AR474" s="93" t="str">
        <f t="shared" si="103"/>
        <v/>
      </c>
      <c r="AS474" s="93" t="str">
        <f t="shared" si="104"/>
        <v/>
      </c>
      <c r="AT474" s="93" t="str">
        <f t="shared" si="105"/>
        <v/>
      </c>
      <c r="AU474" s="93" t="str">
        <f t="shared" si="106"/>
        <v/>
      </c>
      <c r="AV474" s="93" t="str">
        <f t="shared" si="107"/>
        <v/>
      </c>
      <c r="AW474" s="93" t="str">
        <f t="shared" si="108"/>
        <v/>
      </c>
      <c r="AX474" s="93" t="str">
        <f t="shared" si="109"/>
        <v/>
      </c>
      <c r="AY474" s="93" t="str">
        <f t="shared" si="110"/>
        <v/>
      </c>
      <c r="AZ474" s="93" t="str">
        <f t="shared" si="111"/>
        <v/>
      </c>
      <c r="BA474" s="93" t="str">
        <f t="shared" si="112"/>
        <v/>
      </c>
      <c r="BB474" s="93" t="str">
        <f t="shared" si="113"/>
        <v/>
      </c>
      <c r="BC474" s="93" t="str">
        <f t="shared" si="114"/>
        <v/>
      </c>
      <c r="BD474" s="93" t="str">
        <f t="shared" si="115"/>
        <v/>
      </c>
      <c r="BE474" s="93" t="str">
        <f t="shared" si="116"/>
        <v/>
      </c>
      <c r="IX474" s="10"/>
      <c r="IY474" s="10"/>
    </row>
    <row r="475" spans="3:259" ht="11.85" customHeight="1">
      <c r="C475" s="94"/>
      <c r="D475" s="93"/>
      <c r="E475" s="93"/>
      <c r="F475" s="93"/>
      <c r="G475" s="81"/>
      <c r="H475" s="81"/>
      <c r="I475" s="81"/>
      <c r="AQ475" s="10" t="str">
        <f t="shared" si="102"/>
        <v/>
      </c>
      <c r="AR475" s="93" t="str">
        <f t="shared" si="103"/>
        <v/>
      </c>
      <c r="AS475" s="93" t="str">
        <f t="shared" si="104"/>
        <v/>
      </c>
      <c r="AT475" s="93" t="str">
        <f t="shared" si="105"/>
        <v/>
      </c>
      <c r="AU475" s="93" t="str">
        <f t="shared" si="106"/>
        <v/>
      </c>
      <c r="AV475" s="93" t="str">
        <f t="shared" si="107"/>
        <v/>
      </c>
      <c r="AW475" s="93" t="str">
        <f t="shared" si="108"/>
        <v/>
      </c>
      <c r="AX475" s="93" t="str">
        <f t="shared" si="109"/>
        <v/>
      </c>
      <c r="AY475" s="93" t="str">
        <f t="shared" si="110"/>
        <v/>
      </c>
      <c r="AZ475" s="93" t="str">
        <f t="shared" si="111"/>
        <v/>
      </c>
      <c r="BA475" s="93" t="str">
        <f t="shared" si="112"/>
        <v/>
      </c>
      <c r="BB475" s="93" t="str">
        <f t="shared" si="113"/>
        <v/>
      </c>
      <c r="BC475" s="93" t="str">
        <f t="shared" si="114"/>
        <v/>
      </c>
      <c r="BD475" s="93" t="str">
        <f t="shared" si="115"/>
        <v/>
      </c>
      <c r="BE475" s="93" t="str">
        <f t="shared" si="116"/>
        <v/>
      </c>
      <c r="IX475" s="10"/>
      <c r="IY475" s="10"/>
    </row>
    <row r="476" spans="3:259" ht="11.85" customHeight="1">
      <c r="C476" s="94"/>
      <c r="D476" s="93"/>
      <c r="E476" s="93"/>
      <c r="F476" s="93"/>
      <c r="G476" s="81"/>
      <c r="H476" s="81"/>
      <c r="I476" s="81"/>
      <c r="AQ476" s="10" t="str">
        <f t="shared" si="102"/>
        <v/>
      </c>
      <c r="AR476" s="93" t="str">
        <f t="shared" si="103"/>
        <v/>
      </c>
      <c r="AS476" s="93" t="str">
        <f t="shared" si="104"/>
        <v/>
      </c>
      <c r="AT476" s="93" t="str">
        <f t="shared" si="105"/>
        <v/>
      </c>
      <c r="AU476" s="93" t="str">
        <f t="shared" si="106"/>
        <v/>
      </c>
      <c r="AV476" s="93" t="str">
        <f t="shared" si="107"/>
        <v/>
      </c>
      <c r="AW476" s="93" t="str">
        <f t="shared" si="108"/>
        <v/>
      </c>
      <c r="AX476" s="93" t="str">
        <f t="shared" si="109"/>
        <v/>
      </c>
      <c r="AY476" s="93" t="str">
        <f t="shared" si="110"/>
        <v/>
      </c>
      <c r="AZ476" s="93" t="str">
        <f t="shared" si="111"/>
        <v/>
      </c>
      <c r="BA476" s="93" t="str">
        <f t="shared" si="112"/>
        <v/>
      </c>
      <c r="BB476" s="93" t="str">
        <f t="shared" si="113"/>
        <v/>
      </c>
      <c r="BC476" s="93" t="str">
        <f t="shared" si="114"/>
        <v/>
      </c>
      <c r="BD476" s="93" t="str">
        <f t="shared" si="115"/>
        <v/>
      </c>
      <c r="BE476" s="93" t="str">
        <f t="shared" si="116"/>
        <v/>
      </c>
      <c r="IX476" s="10"/>
      <c r="IY476" s="10"/>
    </row>
    <row r="477" spans="3:259" ht="11.85" customHeight="1">
      <c r="C477" s="94"/>
      <c r="D477" s="93"/>
      <c r="E477" s="93"/>
      <c r="F477" s="93"/>
      <c r="G477" s="81"/>
      <c r="H477" s="81"/>
      <c r="I477" s="81"/>
      <c r="AQ477" s="10" t="str">
        <f t="shared" si="102"/>
        <v/>
      </c>
      <c r="AR477" s="93" t="str">
        <f t="shared" si="103"/>
        <v/>
      </c>
      <c r="AS477" s="93" t="str">
        <f t="shared" si="104"/>
        <v/>
      </c>
      <c r="AT477" s="93" t="str">
        <f t="shared" si="105"/>
        <v/>
      </c>
      <c r="AU477" s="93" t="str">
        <f t="shared" si="106"/>
        <v/>
      </c>
      <c r="AV477" s="93" t="str">
        <f t="shared" si="107"/>
        <v/>
      </c>
      <c r="AW477" s="93" t="str">
        <f t="shared" si="108"/>
        <v/>
      </c>
      <c r="AX477" s="93" t="str">
        <f t="shared" si="109"/>
        <v/>
      </c>
      <c r="AY477" s="93" t="str">
        <f t="shared" si="110"/>
        <v/>
      </c>
      <c r="AZ477" s="93" t="str">
        <f t="shared" si="111"/>
        <v/>
      </c>
      <c r="BA477" s="93" t="str">
        <f t="shared" si="112"/>
        <v/>
      </c>
      <c r="BB477" s="93" t="str">
        <f t="shared" si="113"/>
        <v/>
      </c>
      <c r="BC477" s="93" t="str">
        <f t="shared" si="114"/>
        <v/>
      </c>
      <c r="BD477" s="93" t="str">
        <f t="shared" si="115"/>
        <v/>
      </c>
      <c r="BE477" s="93" t="str">
        <f t="shared" si="116"/>
        <v/>
      </c>
      <c r="IX477" s="10"/>
      <c r="IY477" s="10"/>
    </row>
    <row r="478" spans="3:259" ht="11.85" customHeight="1">
      <c r="C478" s="94"/>
      <c r="D478" s="93"/>
      <c r="E478" s="93"/>
      <c r="F478" s="93"/>
      <c r="G478" s="81"/>
      <c r="H478" s="81"/>
      <c r="I478" s="81"/>
      <c r="AQ478" s="10" t="str">
        <f t="shared" si="102"/>
        <v/>
      </c>
      <c r="AR478" s="93" t="str">
        <f t="shared" si="103"/>
        <v/>
      </c>
      <c r="AS478" s="93" t="str">
        <f t="shared" si="104"/>
        <v/>
      </c>
      <c r="AT478" s="93" t="str">
        <f t="shared" si="105"/>
        <v/>
      </c>
      <c r="AU478" s="93" t="str">
        <f t="shared" si="106"/>
        <v/>
      </c>
      <c r="AV478" s="93" t="str">
        <f t="shared" si="107"/>
        <v/>
      </c>
      <c r="AW478" s="93" t="str">
        <f t="shared" si="108"/>
        <v/>
      </c>
      <c r="AX478" s="93" t="str">
        <f t="shared" si="109"/>
        <v/>
      </c>
      <c r="AY478" s="93" t="str">
        <f t="shared" si="110"/>
        <v/>
      </c>
      <c r="AZ478" s="93" t="str">
        <f t="shared" si="111"/>
        <v/>
      </c>
      <c r="BA478" s="93" t="str">
        <f t="shared" si="112"/>
        <v/>
      </c>
      <c r="BB478" s="93" t="str">
        <f t="shared" si="113"/>
        <v/>
      </c>
      <c r="BC478" s="93" t="str">
        <f t="shared" si="114"/>
        <v/>
      </c>
      <c r="BD478" s="93" t="str">
        <f t="shared" si="115"/>
        <v/>
      </c>
      <c r="BE478" s="93" t="str">
        <f t="shared" si="116"/>
        <v/>
      </c>
      <c r="IX478" s="10"/>
      <c r="IY478" s="10"/>
    </row>
    <row r="479" spans="3:259" ht="11.85" customHeight="1">
      <c r="C479" s="94"/>
      <c r="D479" s="93"/>
      <c r="E479" s="93"/>
      <c r="F479" s="93"/>
      <c r="G479" s="81"/>
      <c r="H479" s="81"/>
      <c r="I479" s="81"/>
      <c r="AQ479" s="10" t="str">
        <f t="shared" si="102"/>
        <v/>
      </c>
      <c r="AR479" s="93" t="str">
        <f t="shared" si="103"/>
        <v/>
      </c>
      <c r="AS479" s="93" t="str">
        <f t="shared" si="104"/>
        <v/>
      </c>
      <c r="AT479" s="93" t="str">
        <f t="shared" si="105"/>
        <v/>
      </c>
      <c r="AU479" s="93" t="str">
        <f t="shared" si="106"/>
        <v/>
      </c>
      <c r="AV479" s="93" t="str">
        <f t="shared" si="107"/>
        <v/>
      </c>
      <c r="AW479" s="93" t="str">
        <f t="shared" si="108"/>
        <v/>
      </c>
      <c r="AX479" s="93" t="str">
        <f t="shared" si="109"/>
        <v/>
      </c>
      <c r="AY479" s="93" t="str">
        <f t="shared" si="110"/>
        <v/>
      </c>
      <c r="AZ479" s="93" t="str">
        <f t="shared" si="111"/>
        <v/>
      </c>
      <c r="BA479" s="93" t="str">
        <f t="shared" si="112"/>
        <v/>
      </c>
      <c r="BB479" s="93" t="str">
        <f t="shared" si="113"/>
        <v/>
      </c>
      <c r="BC479" s="93" t="str">
        <f t="shared" si="114"/>
        <v/>
      </c>
      <c r="BD479" s="93" t="str">
        <f t="shared" si="115"/>
        <v/>
      </c>
      <c r="BE479" s="93" t="str">
        <f t="shared" si="116"/>
        <v/>
      </c>
      <c r="IX479" s="10"/>
      <c r="IY479" s="10"/>
    </row>
    <row r="480" spans="3:259" ht="11.85" customHeight="1">
      <c r="C480" s="94"/>
      <c r="D480" s="93"/>
      <c r="E480" s="93"/>
      <c r="F480" s="93"/>
      <c r="G480" s="81"/>
      <c r="H480" s="81"/>
      <c r="I480" s="81"/>
      <c r="AQ480" s="10" t="str">
        <f t="shared" si="102"/>
        <v/>
      </c>
      <c r="AR480" s="93" t="str">
        <f t="shared" si="103"/>
        <v/>
      </c>
      <c r="AS480" s="93" t="str">
        <f t="shared" si="104"/>
        <v/>
      </c>
      <c r="AT480" s="93" t="str">
        <f t="shared" si="105"/>
        <v/>
      </c>
      <c r="AU480" s="93" t="str">
        <f t="shared" si="106"/>
        <v/>
      </c>
      <c r="AV480" s="93" t="str">
        <f t="shared" si="107"/>
        <v/>
      </c>
      <c r="AW480" s="93" t="str">
        <f t="shared" si="108"/>
        <v/>
      </c>
      <c r="AX480" s="93" t="str">
        <f t="shared" si="109"/>
        <v/>
      </c>
      <c r="AY480" s="93" t="str">
        <f t="shared" si="110"/>
        <v/>
      </c>
      <c r="AZ480" s="93" t="str">
        <f t="shared" si="111"/>
        <v/>
      </c>
      <c r="BA480" s="93" t="str">
        <f t="shared" si="112"/>
        <v/>
      </c>
      <c r="BB480" s="93" t="str">
        <f t="shared" si="113"/>
        <v/>
      </c>
      <c r="BC480" s="93" t="str">
        <f t="shared" si="114"/>
        <v/>
      </c>
      <c r="BD480" s="93" t="str">
        <f t="shared" si="115"/>
        <v/>
      </c>
      <c r="BE480" s="93" t="str">
        <f t="shared" si="116"/>
        <v/>
      </c>
      <c r="IX480" s="10"/>
      <c r="IY480" s="10"/>
    </row>
    <row r="481" spans="3:259" ht="11.85" customHeight="1">
      <c r="C481" s="94"/>
      <c r="D481" s="93"/>
      <c r="E481" s="93"/>
      <c r="F481" s="93"/>
      <c r="G481" s="81"/>
      <c r="H481" s="81"/>
      <c r="I481" s="81"/>
      <c r="AQ481" s="10" t="str">
        <f t="shared" si="102"/>
        <v/>
      </c>
      <c r="AR481" s="93" t="str">
        <f t="shared" si="103"/>
        <v/>
      </c>
      <c r="AS481" s="93" t="str">
        <f t="shared" si="104"/>
        <v/>
      </c>
      <c r="AT481" s="93" t="str">
        <f t="shared" si="105"/>
        <v/>
      </c>
      <c r="AU481" s="93" t="str">
        <f t="shared" si="106"/>
        <v/>
      </c>
      <c r="AV481" s="93" t="str">
        <f t="shared" si="107"/>
        <v/>
      </c>
      <c r="AW481" s="93" t="str">
        <f t="shared" si="108"/>
        <v/>
      </c>
      <c r="AX481" s="93" t="str">
        <f t="shared" si="109"/>
        <v/>
      </c>
      <c r="AY481" s="93" t="str">
        <f t="shared" si="110"/>
        <v/>
      </c>
      <c r="AZ481" s="93" t="str">
        <f t="shared" si="111"/>
        <v/>
      </c>
      <c r="BA481" s="93" t="str">
        <f t="shared" si="112"/>
        <v/>
      </c>
      <c r="BB481" s="93" t="str">
        <f t="shared" si="113"/>
        <v/>
      </c>
      <c r="BC481" s="93" t="str">
        <f t="shared" si="114"/>
        <v/>
      </c>
      <c r="BD481" s="93" t="str">
        <f t="shared" si="115"/>
        <v/>
      </c>
      <c r="BE481" s="93" t="str">
        <f t="shared" si="116"/>
        <v/>
      </c>
      <c r="IX481" s="10"/>
      <c r="IY481" s="10"/>
    </row>
    <row r="482" spans="3:259" ht="11.85" customHeight="1">
      <c r="C482" s="94"/>
      <c r="D482" s="93"/>
      <c r="E482" s="93"/>
      <c r="F482" s="93"/>
      <c r="G482" s="81"/>
      <c r="H482" s="81"/>
      <c r="I482" s="81"/>
      <c r="AQ482" s="10" t="str">
        <f t="shared" si="102"/>
        <v/>
      </c>
      <c r="AR482" s="93" t="str">
        <f t="shared" si="103"/>
        <v/>
      </c>
      <c r="AS482" s="93" t="str">
        <f t="shared" si="104"/>
        <v/>
      </c>
      <c r="AT482" s="93" t="str">
        <f t="shared" si="105"/>
        <v/>
      </c>
      <c r="AU482" s="93" t="str">
        <f t="shared" si="106"/>
        <v/>
      </c>
      <c r="AV482" s="93" t="str">
        <f t="shared" si="107"/>
        <v/>
      </c>
      <c r="AW482" s="93" t="str">
        <f t="shared" si="108"/>
        <v/>
      </c>
      <c r="AX482" s="93" t="str">
        <f t="shared" si="109"/>
        <v/>
      </c>
      <c r="AY482" s="93" t="str">
        <f t="shared" si="110"/>
        <v/>
      </c>
      <c r="AZ482" s="93" t="str">
        <f t="shared" si="111"/>
        <v/>
      </c>
      <c r="BA482" s="93" t="str">
        <f t="shared" si="112"/>
        <v/>
      </c>
      <c r="BB482" s="93" t="str">
        <f t="shared" si="113"/>
        <v/>
      </c>
      <c r="BC482" s="93" t="str">
        <f t="shared" si="114"/>
        <v/>
      </c>
      <c r="BD482" s="93" t="str">
        <f t="shared" si="115"/>
        <v/>
      </c>
      <c r="BE482" s="93" t="str">
        <f t="shared" si="116"/>
        <v/>
      </c>
      <c r="IX482" s="10"/>
      <c r="IY482" s="10"/>
    </row>
    <row r="483" spans="3:259" ht="11.85" customHeight="1">
      <c r="C483" s="94"/>
      <c r="D483" s="93"/>
      <c r="E483" s="93"/>
      <c r="F483" s="93"/>
      <c r="G483" s="81"/>
      <c r="H483" s="81"/>
      <c r="I483" s="81"/>
      <c r="AQ483" s="10" t="str">
        <f t="shared" si="102"/>
        <v/>
      </c>
      <c r="AR483" s="93" t="str">
        <f t="shared" si="103"/>
        <v/>
      </c>
      <c r="AS483" s="93" t="str">
        <f t="shared" si="104"/>
        <v/>
      </c>
      <c r="AT483" s="93" t="str">
        <f t="shared" si="105"/>
        <v/>
      </c>
      <c r="AU483" s="93" t="str">
        <f t="shared" si="106"/>
        <v/>
      </c>
      <c r="AV483" s="93" t="str">
        <f t="shared" si="107"/>
        <v/>
      </c>
      <c r="AW483" s="93" t="str">
        <f t="shared" si="108"/>
        <v/>
      </c>
      <c r="AX483" s="93" t="str">
        <f t="shared" si="109"/>
        <v/>
      </c>
      <c r="AY483" s="93" t="str">
        <f t="shared" si="110"/>
        <v/>
      </c>
      <c r="AZ483" s="93" t="str">
        <f t="shared" si="111"/>
        <v/>
      </c>
      <c r="BA483" s="93" t="str">
        <f t="shared" si="112"/>
        <v/>
      </c>
      <c r="BB483" s="93" t="str">
        <f t="shared" si="113"/>
        <v/>
      </c>
      <c r="BC483" s="93" t="str">
        <f t="shared" si="114"/>
        <v/>
      </c>
      <c r="BD483" s="93" t="str">
        <f t="shared" si="115"/>
        <v/>
      </c>
      <c r="BE483" s="93" t="str">
        <f t="shared" si="116"/>
        <v/>
      </c>
      <c r="IX483" s="10"/>
      <c r="IY483" s="10"/>
    </row>
    <row r="484" spans="3:259" ht="11.85" customHeight="1">
      <c r="C484" s="94"/>
      <c r="D484" s="93"/>
      <c r="E484" s="93"/>
      <c r="F484" s="93"/>
      <c r="G484" s="81"/>
      <c r="H484" s="81"/>
      <c r="I484" s="81"/>
      <c r="AQ484" s="10" t="str">
        <f t="shared" si="102"/>
        <v/>
      </c>
      <c r="AR484" s="93" t="str">
        <f t="shared" si="103"/>
        <v/>
      </c>
      <c r="AS484" s="93" t="str">
        <f t="shared" si="104"/>
        <v/>
      </c>
      <c r="AT484" s="93" t="str">
        <f t="shared" si="105"/>
        <v/>
      </c>
      <c r="AU484" s="93" t="str">
        <f t="shared" si="106"/>
        <v/>
      </c>
      <c r="AV484" s="93" t="str">
        <f t="shared" si="107"/>
        <v/>
      </c>
      <c r="AW484" s="93" t="str">
        <f t="shared" si="108"/>
        <v/>
      </c>
      <c r="AX484" s="93" t="str">
        <f t="shared" si="109"/>
        <v/>
      </c>
      <c r="AY484" s="93" t="str">
        <f t="shared" si="110"/>
        <v/>
      </c>
      <c r="AZ484" s="93" t="str">
        <f t="shared" si="111"/>
        <v/>
      </c>
      <c r="BA484" s="93" t="str">
        <f t="shared" si="112"/>
        <v/>
      </c>
      <c r="BB484" s="93" t="str">
        <f t="shared" si="113"/>
        <v/>
      </c>
      <c r="BC484" s="93" t="str">
        <f t="shared" si="114"/>
        <v/>
      </c>
      <c r="BD484" s="93" t="str">
        <f t="shared" si="115"/>
        <v/>
      </c>
      <c r="BE484" s="93" t="str">
        <f t="shared" si="116"/>
        <v/>
      </c>
      <c r="IX484" s="10"/>
      <c r="IY484" s="10"/>
    </row>
    <row r="485" spans="3:259" ht="11.85" customHeight="1">
      <c r="C485" s="94"/>
      <c r="D485" s="93"/>
      <c r="E485" s="93"/>
      <c r="F485" s="93"/>
      <c r="G485" s="81"/>
      <c r="H485" s="81"/>
      <c r="I485" s="81"/>
      <c r="AQ485" s="10" t="str">
        <f t="shared" si="102"/>
        <v/>
      </c>
      <c r="AR485" s="93" t="str">
        <f t="shared" si="103"/>
        <v/>
      </c>
      <c r="AS485" s="93" t="str">
        <f t="shared" si="104"/>
        <v/>
      </c>
      <c r="AT485" s="93" t="str">
        <f t="shared" si="105"/>
        <v/>
      </c>
      <c r="AU485" s="93" t="str">
        <f t="shared" si="106"/>
        <v/>
      </c>
      <c r="AV485" s="93" t="str">
        <f t="shared" si="107"/>
        <v/>
      </c>
      <c r="AW485" s="93" t="str">
        <f t="shared" si="108"/>
        <v/>
      </c>
      <c r="AX485" s="93" t="str">
        <f t="shared" si="109"/>
        <v/>
      </c>
      <c r="AY485" s="93" t="str">
        <f t="shared" si="110"/>
        <v/>
      </c>
      <c r="AZ485" s="93" t="str">
        <f t="shared" si="111"/>
        <v/>
      </c>
      <c r="BA485" s="93" t="str">
        <f t="shared" si="112"/>
        <v/>
      </c>
      <c r="BB485" s="93" t="str">
        <f t="shared" si="113"/>
        <v/>
      </c>
      <c r="BC485" s="93" t="str">
        <f t="shared" si="114"/>
        <v/>
      </c>
      <c r="BD485" s="93" t="str">
        <f t="shared" si="115"/>
        <v/>
      </c>
      <c r="BE485" s="93" t="str">
        <f t="shared" si="116"/>
        <v/>
      </c>
      <c r="IX485" s="10"/>
      <c r="IY485" s="10"/>
    </row>
    <row r="486" spans="3:259" ht="11.85" customHeight="1">
      <c r="C486" s="94"/>
      <c r="D486" s="93"/>
      <c r="E486" s="93"/>
      <c r="F486" s="93"/>
      <c r="G486" s="81"/>
      <c r="H486" s="81"/>
      <c r="I486" s="81"/>
      <c r="AQ486" s="10" t="str">
        <f t="shared" si="102"/>
        <v/>
      </c>
      <c r="AR486" s="93" t="str">
        <f t="shared" si="103"/>
        <v/>
      </c>
      <c r="AS486" s="93" t="str">
        <f t="shared" si="104"/>
        <v/>
      </c>
      <c r="AT486" s="93" t="str">
        <f t="shared" si="105"/>
        <v/>
      </c>
      <c r="AU486" s="93" t="str">
        <f t="shared" si="106"/>
        <v/>
      </c>
      <c r="AV486" s="93" t="str">
        <f t="shared" si="107"/>
        <v/>
      </c>
      <c r="AW486" s="93" t="str">
        <f t="shared" si="108"/>
        <v/>
      </c>
      <c r="AX486" s="93" t="str">
        <f t="shared" si="109"/>
        <v/>
      </c>
      <c r="AY486" s="93" t="str">
        <f t="shared" si="110"/>
        <v/>
      </c>
      <c r="AZ486" s="93" t="str">
        <f t="shared" si="111"/>
        <v/>
      </c>
      <c r="BA486" s="93" t="str">
        <f t="shared" si="112"/>
        <v/>
      </c>
      <c r="BB486" s="93" t="str">
        <f t="shared" si="113"/>
        <v/>
      </c>
      <c r="BC486" s="93" t="str">
        <f t="shared" si="114"/>
        <v/>
      </c>
      <c r="BD486" s="93" t="str">
        <f t="shared" si="115"/>
        <v/>
      </c>
      <c r="BE486" s="93" t="str">
        <f t="shared" si="116"/>
        <v/>
      </c>
      <c r="IX486" s="10"/>
      <c r="IY486" s="10"/>
    </row>
    <row r="487" spans="3:259" ht="11.85" customHeight="1">
      <c r="C487" s="94"/>
      <c r="D487" s="93"/>
      <c r="E487" s="93"/>
      <c r="F487" s="93"/>
      <c r="G487" s="81"/>
      <c r="H487" s="81"/>
      <c r="I487" s="81"/>
      <c r="AQ487" s="10" t="str">
        <f t="shared" si="102"/>
        <v/>
      </c>
      <c r="AR487" s="93" t="str">
        <f t="shared" si="103"/>
        <v/>
      </c>
      <c r="AS487" s="93" t="str">
        <f t="shared" si="104"/>
        <v/>
      </c>
      <c r="AT487" s="93" t="str">
        <f t="shared" si="105"/>
        <v/>
      </c>
      <c r="AU487" s="93" t="str">
        <f t="shared" si="106"/>
        <v/>
      </c>
      <c r="AV487" s="93" t="str">
        <f t="shared" si="107"/>
        <v/>
      </c>
      <c r="AW487" s="93" t="str">
        <f t="shared" si="108"/>
        <v/>
      </c>
      <c r="AX487" s="93" t="str">
        <f t="shared" si="109"/>
        <v/>
      </c>
      <c r="AY487" s="93" t="str">
        <f t="shared" si="110"/>
        <v/>
      </c>
      <c r="AZ487" s="93" t="str">
        <f t="shared" si="111"/>
        <v/>
      </c>
      <c r="BA487" s="93" t="str">
        <f t="shared" si="112"/>
        <v/>
      </c>
      <c r="BB487" s="93" t="str">
        <f t="shared" si="113"/>
        <v/>
      </c>
      <c r="BC487" s="93" t="str">
        <f t="shared" si="114"/>
        <v/>
      </c>
      <c r="BD487" s="93" t="str">
        <f t="shared" si="115"/>
        <v/>
      </c>
      <c r="BE487" s="93" t="str">
        <f t="shared" si="116"/>
        <v/>
      </c>
      <c r="IX487" s="10"/>
      <c r="IY487" s="10"/>
    </row>
    <row r="488" spans="3:259" ht="11.85" customHeight="1">
      <c r="C488" s="94"/>
      <c r="D488" s="93"/>
      <c r="E488" s="93"/>
      <c r="F488" s="93"/>
      <c r="G488" s="81"/>
      <c r="H488" s="81"/>
      <c r="I488" s="81"/>
      <c r="AQ488" s="10" t="str">
        <f t="shared" si="102"/>
        <v/>
      </c>
      <c r="AR488" s="93" t="str">
        <f t="shared" si="103"/>
        <v/>
      </c>
      <c r="AS488" s="93" t="str">
        <f t="shared" si="104"/>
        <v/>
      </c>
      <c r="AT488" s="93" t="str">
        <f t="shared" si="105"/>
        <v/>
      </c>
      <c r="AU488" s="93" t="str">
        <f t="shared" si="106"/>
        <v/>
      </c>
      <c r="AV488" s="93" t="str">
        <f t="shared" si="107"/>
        <v/>
      </c>
      <c r="AW488" s="93" t="str">
        <f t="shared" si="108"/>
        <v/>
      </c>
      <c r="AX488" s="93" t="str">
        <f t="shared" si="109"/>
        <v/>
      </c>
      <c r="AY488" s="93" t="str">
        <f t="shared" si="110"/>
        <v/>
      </c>
      <c r="AZ488" s="93" t="str">
        <f t="shared" si="111"/>
        <v/>
      </c>
      <c r="BA488" s="93" t="str">
        <f t="shared" si="112"/>
        <v/>
      </c>
      <c r="BB488" s="93" t="str">
        <f t="shared" si="113"/>
        <v/>
      </c>
      <c r="BC488" s="93" t="str">
        <f t="shared" si="114"/>
        <v/>
      </c>
      <c r="BD488" s="93" t="str">
        <f t="shared" si="115"/>
        <v/>
      </c>
      <c r="BE488" s="93" t="str">
        <f t="shared" si="116"/>
        <v/>
      </c>
      <c r="IX488" s="10"/>
      <c r="IY488" s="10"/>
    </row>
    <row r="489" spans="3:259" ht="11.85" customHeight="1">
      <c r="C489" s="94"/>
      <c r="D489" s="93"/>
      <c r="E489" s="93"/>
      <c r="F489" s="93"/>
      <c r="G489" s="81"/>
      <c r="H489" s="81"/>
      <c r="I489" s="81"/>
      <c r="AQ489" s="10" t="str">
        <f t="shared" si="102"/>
        <v/>
      </c>
      <c r="AR489" s="93" t="str">
        <f t="shared" si="103"/>
        <v/>
      </c>
      <c r="AS489" s="93" t="str">
        <f t="shared" si="104"/>
        <v/>
      </c>
      <c r="AT489" s="93" t="str">
        <f t="shared" si="105"/>
        <v/>
      </c>
      <c r="AU489" s="93" t="str">
        <f t="shared" si="106"/>
        <v/>
      </c>
      <c r="AV489" s="93" t="str">
        <f t="shared" si="107"/>
        <v/>
      </c>
      <c r="AW489" s="93" t="str">
        <f t="shared" si="108"/>
        <v/>
      </c>
      <c r="AX489" s="93" t="str">
        <f t="shared" si="109"/>
        <v/>
      </c>
      <c r="AY489" s="93" t="str">
        <f t="shared" si="110"/>
        <v/>
      </c>
      <c r="AZ489" s="93" t="str">
        <f t="shared" si="111"/>
        <v/>
      </c>
      <c r="BA489" s="93" t="str">
        <f t="shared" si="112"/>
        <v/>
      </c>
      <c r="BB489" s="93" t="str">
        <f t="shared" si="113"/>
        <v/>
      </c>
      <c r="BC489" s="93" t="str">
        <f t="shared" si="114"/>
        <v/>
      </c>
      <c r="BD489" s="93" t="str">
        <f t="shared" si="115"/>
        <v/>
      </c>
      <c r="BE489" s="93" t="str">
        <f t="shared" si="116"/>
        <v/>
      </c>
      <c r="IX489" s="10"/>
      <c r="IY489" s="10"/>
    </row>
    <row r="490" spans="3:259" ht="11.85" customHeight="1">
      <c r="C490" s="94"/>
      <c r="D490" s="93"/>
      <c r="E490" s="93"/>
      <c r="F490" s="93"/>
      <c r="G490" s="81"/>
      <c r="H490" s="81"/>
      <c r="I490" s="81"/>
      <c r="AQ490" s="10" t="str">
        <f t="shared" si="102"/>
        <v/>
      </c>
      <c r="AR490" s="93" t="str">
        <f t="shared" si="103"/>
        <v/>
      </c>
      <c r="AS490" s="93" t="str">
        <f t="shared" si="104"/>
        <v/>
      </c>
      <c r="AT490" s="93" t="str">
        <f t="shared" si="105"/>
        <v/>
      </c>
      <c r="AU490" s="93" t="str">
        <f t="shared" si="106"/>
        <v/>
      </c>
      <c r="AV490" s="93" t="str">
        <f t="shared" si="107"/>
        <v/>
      </c>
      <c r="AW490" s="93" t="str">
        <f t="shared" si="108"/>
        <v/>
      </c>
      <c r="AX490" s="93" t="str">
        <f t="shared" si="109"/>
        <v/>
      </c>
      <c r="AY490" s="93" t="str">
        <f t="shared" si="110"/>
        <v/>
      </c>
      <c r="AZ490" s="93" t="str">
        <f t="shared" si="111"/>
        <v/>
      </c>
      <c r="BA490" s="93" t="str">
        <f t="shared" si="112"/>
        <v/>
      </c>
      <c r="BB490" s="93" t="str">
        <f t="shared" si="113"/>
        <v/>
      </c>
      <c r="BC490" s="93" t="str">
        <f t="shared" si="114"/>
        <v/>
      </c>
      <c r="BD490" s="93" t="str">
        <f t="shared" si="115"/>
        <v/>
      </c>
      <c r="BE490" s="93" t="str">
        <f t="shared" si="116"/>
        <v/>
      </c>
      <c r="IX490" s="10"/>
      <c r="IY490" s="10"/>
    </row>
    <row r="491" spans="3:259" ht="11.85" customHeight="1">
      <c r="C491" s="94"/>
      <c r="D491" s="93"/>
      <c r="E491" s="93"/>
      <c r="F491" s="93"/>
      <c r="G491" s="81"/>
      <c r="H491" s="81"/>
      <c r="I491" s="81"/>
      <c r="AQ491" s="10" t="str">
        <f t="shared" si="102"/>
        <v/>
      </c>
      <c r="AR491" s="93" t="str">
        <f t="shared" si="103"/>
        <v/>
      </c>
      <c r="AS491" s="93" t="str">
        <f t="shared" si="104"/>
        <v/>
      </c>
      <c r="AT491" s="93" t="str">
        <f t="shared" si="105"/>
        <v/>
      </c>
      <c r="AU491" s="93" t="str">
        <f t="shared" si="106"/>
        <v/>
      </c>
      <c r="AV491" s="93" t="str">
        <f t="shared" si="107"/>
        <v/>
      </c>
      <c r="AW491" s="93" t="str">
        <f t="shared" si="108"/>
        <v/>
      </c>
      <c r="AX491" s="93" t="str">
        <f t="shared" si="109"/>
        <v/>
      </c>
      <c r="AY491" s="93" t="str">
        <f t="shared" si="110"/>
        <v/>
      </c>
      <c r="AZ491" s="93" t="str">
        <f t="shared" si="111"/>
        <v/>
      </c>
      <c r="BA491" s="93" t="str">
        <f t="shared" si="112"/>
        <v/>
      </c>
      <c r="BB491" s="93" t="str">
        <f t="shared" si="113"/>
        <v/>
      </c>
      <c r="BC491" s="93" t="str">
        <f t="shared" si="114"/>
        <v/>
      </c>
      <c r="BD491" s="93" t="str">
        <f t="shared" si="115"/>
        <v/>
      </c>
      <c r="BE491" s="93" t="str">
        <f t="shared" si="116"/>
        <v/>
      </c>
      <c r="IX491" s="10"/>
      <c r="IY491" s="10"/>
    </row>
    <row r="492" spans="3:259" ht="11.85" customHeight="1">
      <c r="C492" s="94"/>
      <c r="D492" s="93"/>
      <c r="E492" s="93"/>
      <c r="F492" s="93"/>
      <c r="G492" s="81"/>
      <c r="H492" s="81"/>
      <c r="I492" s="81"/>
      <c r="AQ492" s="10" t="str">
        <f t="shared" ref="AQ492:AQ500" si="117">IF((ROW(A492)-ROW($A$44))*$E$29&lt;=$E$30,A492,"")</f>
        <v/>
      </c>
      <c r="AR492" s="93" t="str">
        <f t="shared" ref="AR492:AR500" si="118">IF(ISNUMBER(C492),C492,"")</f>
        <v/>
      </c>
      <c r="AS492" s="93" t="str">
        <f t="shared" ref="AS492:AS500" si="119">IF(ISNUMBER(D492),D492,"")</f>
        <v/>
      </c>
      <c r="AT492" s="93" t="str">
        <f t="shared" ref="AT492:AT500" si="120">IF(ISNUMBER(E492),E492,"")</f>
        <v/>
      </c>
      <c r="AU492" s="93" t="str">
        <f t="shared" ref="AU492:AU500" si="121">IF(ISNUMBER(F492),F492,"")</f>
        <v/>
      </c>
      <c r="AV492" s="93" t="str">
        <f t="shared" ref="AV492:AV500" si="122">IF(ISNUMBER(G492),G492,"")</f>
        <v/>
      </c>
      <c r="AW492" s="93" t="str">
        <f t="shared" ref="AW492:AW500" si="123">IF(ISNUMBER(H492),H492,"")</f>
        <v/>
      </c>
      <c r="AX492" s="93" t="str">
        <f t="shared" ref="AX492:AX500" si="124">IF(ISNUMBER(I492),I492,"")</f>
        <v/>
      </c>
      <c r="AY492" s="93" t="str">
        <f t="shared" ref="AY492:AY500" si="125">IF(ISNUMBER(J492),J492,"")</f>
        <v/>
      </c>
      <c r="AZ492" s="93" t="str">
        <f t="shared" ref="AZ492:AZ500" si="126">IF(ISNUMBER(K492),K492,"")</f>
        <v/>
      </c>
      <c r="BA492" s="93" t="str">
        <f t="shared" ref="BA492:BA500" si="127">IF(ISNUMBER(L492),L492,"")</f>
        <v/>
      </c>
      <c r="BB492" s="93" t="str">
        <f t="shared" ref="BB492:BB500" si="128">IF(ISNUMBER(M492),M492,"")</f>
        <v/>
      </c>
      <c r="BC492" s="93" t="str">
        <f t="shared" ref="BC492:BC500" si="129">IF(ISNUMBER(N492),N492,"")</f>
        <v/>
      </c>
      <c r="BD492" s="93" t="str">
        <f t="shared" ref="BD492:BD500" si="130">IF(ISNUMBER(O492),O492,"")</f>
        <v/>
      </c>
      <c r="BE492" s="93" t="str">
        <f t="shared" ref="BE492:BE500" si="131">IF(ISNUMBER(P492),P492,"")</f>
        <v/>
      </c>
      <c r="IX492" s="10"/>
      <c r="IY492" s="10"/>
    </row>
    <row r="493" spans="3:259" ht="11.85" customHeight="1">
      <c r="C493" s="94"/>
      <c r="D493" s="93"/>
      <c r="E493" s="93"/>
      <c r="F493" s="93"/>
      <c r="G493" s="81"/>
      <c r="H493" s="81"/>
      <c r="I493" s="81"/>
      <c r="AQ493" s="10" t="str">
        <f t="shared" si="117"/>
        <v/>
      </c>
      <c r="AR493" s="93" t="str">
        <f t="shared" si="118"/>
        <v/>
      </c>
      <c r="AS493" s="93" t="str">
        <f t="shared" si="119"/>
        <v/>
      </c>
      <c r="AT493" s="93" t="str">
        <f t="shared" si="120"/>
        <v/>
      </c>
      <c r="AU493" s="93" t="str">
        <f t="shared" si="121"/>
        <v/>
      </c>
      <c r="AV493" s="93" t="str">
        <f t="shared" si="122"/>
        <v/>
      </c>
      <c r="AW493" s="93" t="str">
        <f t="shared" si="123"/>
        <v/>
      </c>
      <c r="AX493" s="93" t="str">
        <f t="shared" si="124"/>
        <v/>
      </c>
      <c r="AY493" s="93" t="str">
        <f t="shared" si="125"/>
        <v/>
      </c>
      <c r="AZ493" s="93" t="str">
        <f t="shared" si="126"/>
        <v/>
      </c>
      <c r="BA493" s="93" t="str">
        <f t="shared" si="127"/>
        <v/>
      </c>
      <c r="BB493" s="93" t="str">
        <f t="shared" si="128"/>
        <v/>
      </c>
      <c r="BC493" s="93" t="str">
        <f t="shared" si="129"/>
        <v/>
      </c>
      <c r="BD493" s="93" t="str">
        <f t="shared" si="130"/>
        <v/>
      </c>
      <c r="BE493" s="93" t="str">
        <f t="shared" si="131"/>
        <v/>
      </c>
      <c r="IX493" s="10"/>
      <c r="IY493" s="10"/>
    </row>
    <row r="494" spans="3:259" ht="11.85" customHeight="1">
      <c r="C494" s="94"/>
      <c r="D494" s="93"/>
      <c r="E494" s="93"/>
      <c r="F494" s="93"/>
      <c r="G494" s="81"/>
      <c r="H494" s="81"/>
      <c r="I494" s="81"/>
      <c r="AQ494" s="10" t="str">
        <f t="shared" si="117"/>
        <v/>
      </c>
      <c r="AR494" s="93" t="str">
        <f t="shared" si="118"/>
        <v/>
      </c>
      <c r="AS494" s="93" t="str">
        <f t="shared" si="119"/>
        <v/>
      </c>
      <c r="AT494" s="93" t="str">
        <f t="shared" si="120"/>
        <v/>
      </c>
      <c r="AU494" s="93" t="str">
        <f t="shared" si="121"/>
        <v/>
      </c>
      <c r="AV494" s="93" t="str">
        <f t="shared" si="122"/>
        <v/>
      </c>
      <c r="AW494" s="93" t="str">
        <f t="shared" si="123"/>
        <v/>
      </c>
      <c r="AX494" s="93" t="str">
        <f t="shared" si="124"/>
        <v/>
      </c>
      <c r="AY494" s="93" t="str">
        <f t="shared" si="125"/>
        <v/>
      </c>
      <c r="AZ494" s="93" t="str">
        <f t="shared" si="126"/>
        <v/>
      </c>
      <c r="BA494" s="93" t="str">
        <f t="shared" si="127"/>
        <v/>
      </c>
      <c r="BB494" s="93" t="str">
        <f t="shared" si="128"/>
        <v/>
      </c>
      <c r="BC494" s="93" t="str">
        <f t="shared" si="129"/>
        <v/>
      </c>
      <c r="BD494" s="93" t="str">
        <f t="shared" si="130"/>
        <v/>
      </c>
      <c r="BE494" s="93" t="str">
        <f t="shared" si="131"/>
        <v/>
      </c>
      <c r="IX494" s="10"/>
      <c r="IY494" s="10"/>
    </row>
    <row r="495" spans="3:259" ht="11.85" customHeight="1">
      <c r="C495" s="94"/>
      <c r="D495" s="93"/>
      <c r="E495" s="93"/>
      <c r="F495" s="93"/>
      <c r="G495" s="81"/>
      <c r="H495" s="81"/>
      <c r="I495" s="81"/>
      <c r="AQ495" s="10" t="str">
        <f t="shared" si="117"/>
        <v/>
      </c>
      <c r="AR495" s="93" t="str">
        <f t="shared" si="118"/>
        <v/>
      </c>
      <c r="AS495" s="93" t="str">
        <f t="shared" si="119"/>
        <v/>
      </c>
      <c r="AT495" s="93" t="str">
        <f t="shared" si="120"/>
        <v/>
      </c>
      <c r="AU495" s="93" t="str">
        <f t="shared" si="121"/>
        <v/>
      </c>
      <c r="AV495" s="93" t="str">
        <f t="shared" si="122"/>
        <v/>
      </c>
      <c r="AW495" s="93" t="str">
        <f t="shared" si="123"/>
        <v/>
      </c>
      <c r="AX495" s="93" t="str">
        <f t="shared" si="124"/>
        <v/>
      </c>
      <c r="AY495" s="93" t="str">
        <f t="shared" si="125"/>
        <v/>
      </c>
      <c r="AZ495" s="93" t="str">
        <f t="shared" si="126"/>
        <v/>
      </c>
      <c r="BA495" s="93" t="str">
        <f t="shared" si="127"/>
        <v/>
      </c>
      <c r="BB495" s="93" t="str">
        <f t="shared" si="128"/>
        <v/>
      </c>
      <c r="BC495" s="93" t="str">
        <f t="shared" si="129"/>
        <v/>
      </c>
      <c r="BD495" s="93" t="str">
        <f t="shared" si="130"/>
        <v/>
      </c>
      <c r="BE495" s="93" t="str">
        <f t="shared" si="131"/>
        <v/>
      </c>
      <c r="IX495" s="10"/>
      <c r="IY495" s="10"/>
    </row>
    <row r="496" spans="3:259" ht="11.85" customHeight="1">
      <c r="C496" s="94"/>
      <c r="D496" s="93"/>
      <c r="E496" s="93"/>
      <c r="F496" s="93"/>
      <c r="G496" s="81"/>
      <c r="H496" s="81"/>
      <c r="I496" s="81"/>
      <c r="AQ496" s="10" t="str">
        <f t="shared" si="117"/>
        <v/>
      </c>
      <c r="AR496" s="93" t="str">
        <f t="shared" si="118"/>
        <v/>
      </c>
      <c r="AS496" s="93" t="str">
        <f t="shared" si="119"/>
        <v/>
      </c>
      <c r="AT496" s="93" t="str">
        <f t="shared" si="120"/>
        <v/>
      </c>
      <c r="AU496" s="93" t="str">
        <f t="shared" si="121"/>
        <v/>
      </c>
      <c r="AV496" s="93" t="str">
        <f t="shared" si="122"/>
        <v/>
      </c>
      <c r="AW496" s="93" t="str">
        <f t="shared" si="123"/>
        <v/>
      </c>
      <c r="AX496" s="93" t="str">
        <f t="shared" si="124"/>
        <v/>
      </c>
      <c r="AY496" s="93" t="str">
        <f t="shared" si="125"/>
        <v/>
      </c>
      <c r="AZ496" s="93" t="str">
        <f t="shared" si="126"/>
        <v/>
      </c>
      <c r="BA496" s="93" t="str">
        <f t="shared" si="127"/>
        <v/>
      </c>
      <c r="BB496" s="93" t="str">
        <f t="shared" si="128"/>
        <v/>
      </c>
      <c r="BC496" s="93" t="str">
        <f t="shared" si="129"/>
        <v/>
      </c>
      <c r="BD496" s="93" t="str">
        <f t="shared" si="130"/>
        <v/>
      </c>
      <c r="BE496" s="93" t="str">
        <f t="shared" si="131"/>
        <v/>
      </c>
      <c r="IX496" s="10"/>
      <c r="IY496" s="10"/>
    </row>
    <row r="497" spans="3:259" ht="11.85" customHeight="1">
      <c r="C497" s="94"/>
      <c r="D497" s="93"/>
      <c r="E497" s="93"/>
      <c r="F497" s="93"/>
      <c r="G497" s="81"/>
      <c r="H497" s="81"/>
      <c r="I497" s="81"/>
      <c r="AQ497" s="10" t="str">
        <f t="shared" si="117"/>
        <v/>
      </c>
      <c r="AR497" s="93" t="str">
        <f t="shared" si="118"/>
        <v/>
      </c>
      <c r="AS497" s="93" t="str">
        <f t="shared" si="119"/>
        <v/>
      </c>
      <c r="AT497" s="93" t="str">
        <f t="shared" si="120"/>
        <v/>
      </c>
      <c r="AU497" s="93" t="str">
        <f t="shared" si="121"/>
        <v/>
      </c>
      <c r="AV497" s="93" t="str">
        <f t="shared" si="122"/>
        <v/>
      </c>
      <c r="AW497" s="93" t="str">
        <f t="shared" si="123"/>
        <v/>
      </c>
      <c r="AX497" s="93" t="str">
        <f t="shared" si="124"/>
        <v/>
      </c>
      <c r="AY497" s="93" t="str">
        <f t="shared" si="125"/>
        <v/>
      </c>
      <c r="AZ497" s="93" t="str">
        <f t="shared" si="126"/>
        <v/>
      </c>
      <c r="BA497" s="93" t="str">
        <f t="shared" si="127"/>
        <v/>
      </c>
      <c r="BB497" s="93" t="str">
        <f t="shared" si="128"/>
        <v/>
      </c>
      <c r="BC497" s="93" t="str">
        <f t="shared" si="129"/>
        <v/>
      </c>
      <c r="BD497" s="93" t="str">
        <f t="shared" si="130"/>
        <v/>
      </c>
      <c r="BE497" s="93" t="str">
        <f t="shared" si="131"/>
        <v/>
      </c>
      <c r="IX497" s="10"/>
      <c r="IY497" s="10"/>
    </row>
    <row r="498" spans="3:259" ht="11.85" customHeight="1">
      <c r="C498" s="94"/>
      <c r="D498" s="93"/>
      <c r="E498" s="93"/>
      <c r="F498" s="93"/>
      <c r="G498" s="81"/>
      <c r="H498" s="81"/>
      <c r="I498" s="81"/>
      <c r="AQ498" s="10" t="str">
        <f t="shared" si="117"/>
        <v/>
      </c>
      <c r="AR498" s="93" t="str">
        <f t="shared" si="118"/>
        <v/>
      </c>
      <c r="AS498" s="93" t="str">
        <f t="shared" si="119"/>
        <v/>
      </c>
      <c r="AT498" s="93" t="str">
        <f t="shared" si="120"/>
        <v/>
      </c>
      <c r="AU498" s="93" t="str">
        <f t="shared" si="121"/>
        <v/>
      </c>
      <c r="AV498" s="93" t="str">
        <f t="shared" si="122"/>
        <v/>
      </c>
      <c r="AW498" s="93" t="str">
        <f t="shared" si="123"/>
        <v/>
      </c>
      <c r="AX498" s="93" t="str">
        <f t="shared" si="124"/>
        <v/>
      </c>
      <c r="AY498" s="93" t="str">
        <f t="shared" si="125"/>
        <v/>
      </c>
      <c r="AZ498" s="93" t="str">
        <f t="shared" si="126"/>
        <v/>
      </c>
      <c r="BA498" s="93" t="str">
        <f t="shared" si="127"/>
        <v/>
      </c>
      <c r="BB498" s="93" t="str">
        <f t="shared" si="128"/>
        <v/>
      </c>
      <c r="BC498" s="93" t="str">
        <f t="shared" si="129"/>
        <v/>
      </c>
      <c r="BD498" s="93" t="str">
        <f t="shared" si="130"/>
        <v/>
      </c>
      <c r="BE498" s="93" t="str">
        <f t="shared" si="131"/>
        <v/>
      </c>
      <c r="IX498" s="10"/>
      <c r="IY498" s="10"/>
    </row>
    <row r="499" spans="3:259" ht="11.85" customHeight="1">
      <c r="C499" s="94"/>
      <c r="D499" s="93"/>
      <c r="E499" s="93"/>
      <c r="F499" s="93"/>
      <c r="G499" s="81"/>
      <c r="H499" s="81"/>
      <c r="I499" s="81"/>
      <c r="AQ499" s="10" t="str">
        <f t="shared" si="117"/>
        <v/>
      </c>
      <c r="AR499" s="93" t="str">
        <f t="shared" si="118"/>
        <v/>
      </c>
      <c r="AS499" s="93" t="str">
        <f t="shared" si="119"/>
        <v/>
      </c>
      <c r="AT499" s="93" t="str">
        <f t="shared" si="120"/>
        <v/>
      </c>
      <c r="AU499" s="93" t="str">
        <f t="shared" si="121"/>
        <v/>
      </c>
      <c r="AV499" s="93" t="str">
        <f t="shared" si="122"/>
        <v/>
      </c>
      <c r="AW499" s="93" t="str">
        <f t="shared" si="123"/>
        <v/>
      </c>
      <c r="AX499" s="93" t="str">
        <f t="shared" si="124"/>
        <v/>
      </c>
      <c r="AY499" s="93" t="str">
        <f t="shared" si="125"/>
        <v/>
      </c>
      <c r="AZ499" s="93" t="str">
        <f t="shared" si="126"/>
        <v/>
      </c>
      <c r="BA499" s="93" t="str">
        <f t="shared" si="127"/>
        <v/>
      </c>
      <c r="BB499" s="93" t="str">
        <f t="shared" si="128"/>
        <v/>
      </c>
      <c r="BC499" s="93" t="str">
        <f t="shared" si="129"/>
        <v/>
      </c>
      <c r="BD499" s="93" t="str">
        <f t="shared" si="130"/>
        <v/>
      </c>
      <c r="BE499" s="93" t="str">
        <f t="shared" si="131"/>
        <v/>
      </c>
      <c r="IX499" s="10"/>
      <c r="IY499" s="10"/>
    </row>
    <row r="500" spans="3:259" ht="11.85" customHeight="1">
      <c r="C500" s="94"/>
      <c r="D500" s="93"/>
      <c r="E500" s="93"/>
      <c r="F500" s="93"/>
      <c r="G500" s="81"/>
      <c r="H500" s="81"/>
      <c r="I500" s="81"/>
      <c r="AQ500" s="10" t="str">
        <f t="shared" si="117"/>
        <v/>
      </c>
      <c r="AR500" s="93" t="str">
        <f t="shared" si="118"/>
        <v/>
      </c>
      <c r="AS500" s="93" t="str">
        <f t="shared" si="119"/>
        <v/>
      </c>
      <c r="AT500" s="93" t="str">
        <f t="shared" si="120"/>
        <v/>
      </c>
      <c r="AU500" s="93" t="str">
        <f t="shared" si="121"/>
        <v/>
      </c>
      <c r="AV500" s="93" t="str">
        <f t="shared" si="122"/>
        <v/>
      </c>
      <c r="AW500" s="93" t="str">
        <f t="shared" si="123"/>
        <v/>
      </c>
      <c r="AX500" s="93" t="str">
        <f t="shared" si="124"/>
        <v/>
      </c>
      <c r="AY500" s="93" t="str">
        <f t="shared" si="125"/>
        <v/>
      </c>
      <c r="AZ500" s="93" t="str">
        <f t="shared" si="126"/>
        <v/>
      </c>
      <c r="BA500" s="93" t="str">
        <f t="shared" si="127"/>
        <v/>
      </c>
      <c r="BB500" s="93" t="str">
        <f t="shared" si="128"/>
        <v/>
      </c>
      <c r="BC500" s="93" t="str">
        <f t="shared" si="129"/>
        <v/>
      </c>
      <c r="BD500" s="93" t="str">
        <f t="shared" si="130"/>
        <v/>
      </c>
      <c r="BE500" s="93" t="str">
        <f t="shared" si="131"/>
        <v/>
      </c>
      <c r="IX500" s="10"/>
      <c r="IY500" s="10"/>
    </row>
    <row r="501" spans="3:259" ht="11.85" customHeight="1">
      <c r="C501" s="94"/>
      <c r="D501" s="93"/>
      <c r="E501" s="93"/>
      <c r="F501" s="93"/>
      <c r="G501" s="81"/>
      <c r="H501" s="81"/>
      <c r="I501" s="81"/>
      <c r="IX501" s="10"/>
      <c r="IY501" s="10"/>
    </row>
    <row r="502" spans="3:259" ht="11.85" customHeight="1">
      <c r="C502" s="94"/>
      <c r="D502" s="93"/>
      <c r="E502" s="93"/>
      <c r="F502" s="93"/>
      <c r="G502" s="81"/>
      <c r="H502" s="81"/>
      <c r="I502" s="81"/>
      <c r="IX502" s="10"/>
      <c r="IY502" s="10"/>
    </row>
    <row r="503" spans="3:259" ht="11.85" customHeight="1">
      <c r="C503" s="94"/>
      <c r="D503" s="93"/>
      <c r="E503" s="93"/>
      <c r="F503" s="93"/>
      <c r="G503" s="81"/>
      <c r="H503" s="81"/>
      <c r="I503" s="81"/>
      <c r="IX503" s="10"/>
      <c r="IY503" s="10"/>
    </row>
    <row r="504" spans="3:259" ht="11.85" customHeight="1">
      <c r="C504" s="94"/>
      <c r="D504" s="93"/>
      <c r="E504" s="93"/>
      <c r="F504" s="93"/>
      <c r="G504" s="81"/>
      <c r="H504" s="81"/>
      <c r="I504" s="81"/>
      <c r="IX504" s="10"/>
      <c r="IY504" s="10"/>
    </row>
    <row r="505" spans="3:259" ht="11.85" customHeight="1">
      <c r="C505" s="94"/>
      <c r="D505" s="93"/>
      <c r="E505" s="93"/>
      <c r="F505" s="93"/>
      <c r="G505" s="81"/>
      <c r="H505" s="81"/>
      <c r="I505" s="81"/>
      <c r="IX505" s="10"/>
      <c r="IY505" s="10"/>
    </row>
    <row r="506" spans="3:259" ht="11.85" customHeight="1">
      <c r="C506" s="94"/>
      <c r="D506" s="93"/>
      <c r="E506" s="93"/>
      <c r="F506" s="93"/>
      <c r="G506" s="81"/>
      <c r="H506" s="81"/>
      <c r="I506" s="81"/>
      <c r="IX506" s="10"/>
      <c r="IY506" s="10"/>
    </row>
    <row r="507" spans="3:259" ht="11.85" customHeight="1">
      <c r="C507" s="94"/>
      <c r="D507" s="93"/>
      <c r="E507" s="93"/>
      <c r="F507" s="93"/>
      <c r="G507" s="81"/>
      <c r="H507" s="81"/>
      <c r="I507" s="81"/>
      <c r="IX507" s="10"/>
      <c r="IY507" s="10"/>
    </row>
    <row r="508" spans="3:259" ht="11.85" customHeight="1">
      <c r="C508" s="94"/>
      <c r="D508" s="93"/>
      <c r="E508" s="93"/>
      <c r="F508" s="93"/>
      <c r="G508" s="81"/>
      <c r="H508" s="81"/>
      <c r="I508" s="81"/>
      <c r="IX508" s="10"/>
      <c r="IY508" s="10"/>
    </row>
    <row r="509" spans="3:259" ht="11.85" customHeight="1">
      <c r="C509" s="94"/>
      <c r="D509" s="93"/>
      <c r="E509" s="93"/>
      <c r="F509" s="93"/>
      <c r="G509" s="81"/>
      <c r="H509" s="81"/>
      <c r="I509" s="81"/>
      <c r="IX509" s="10"/>
      <c r="IY509" s="10"/>
    </row>
    <row r="510" spans="3:259" ht="11.85" customHeight="1">
      <c r="C510" s="94"/>
      <c r="D510" s="93"/>
      <c r="E510" s="93"/>
      <c r="F510" s="93"/>
      <c r="G510" s="81"/>
      <c r="H510" s="81"/>
      <c r="I510" s="81"/>
      <c r="IX510" s="10"/>
      <c r="IY510" s="10"/>
    </row>
    <row r="511" spans="3:259" ht="11.85" customHeight="1">
      <c r="C511" s="94"/>
      <c r="D511" s="93"/>
      <c r="E511" s="93"/>
      <c r="F511" s="93"/>
      <c r="G511" s="81"/>
      <c r="H511" s="81"/>
      <c r="I511" s="81"/>
      <c r="IX511" s="10"/>
      <c r="IY511" s="10"/>
    </row>
    <row r="512" spans="3:259" ht="11.85" customHeight="1">
      <c r="C512" s="94"/>
      <c r="D512" s="93"/>
      <c r="E512" s="93"/>
      <c r="F512" s="93"/>
      <c r="G512" s="81"/>
      <c r="H512" s="81"/>
      <c r="I512" s="81"/>
      <c r="IX512" s="10"/>
      <c r="IY512" s="10"/>
    </row>
    <row r="513" spans="3:259" ht="11.85" customHeight="1">
      <c r="C513" s="94"/>
      <c r="D513" s="93"/>
      <c r="E513" s="93"/>
      <c r="F513" s="93"/>
      <c r="G513" s="81"/>
      <c r="H513" s="81"/>
      <c r="I513" s="81"/>
      <c r="IX513" s="10"/>
      <c r="IY513" s="10"/>
    </row>
    <row r="514" spans="3:259" ht="11.85" customHeight="1">
      <c r="C514" s="94"/>
      <c r="D514" s="93"/>
      <c r="E514" s="93"/>
      <c r="F514" s="93"/>
      <c r="G514" s="81"/>
      <c r="H514" s="81"/>
      <c r="I514" s="81"/>
      <c r="IX514" s="10"/>
      <c r="IY514" s="10"/>
    </row>
    <row r="515" spans="3:259" ht="11.85" customHeight="1">
      <c r="C515" s="94"/>
      <c r="D515" s="93"/>
      <c r="E515" s="93"/>
      <c r="F515" s="93"/>
      <c r="G515" s="81"/>
      <c r="H515" s="81"/>
      <c r="I515" s="81"/>
      <c r="IX515" s="10"/>
      <c r="IY515" s="10"/>
    </row>
    <row r="516" spans="3:259" ht="11.85" customHeight="1">
      <c r="C516" s="94"/>
      <c r="D516" s="93"/>
      <c r="E516" s="93"/>
      <c r="F516" s="93"/>
      <c r="G516" s="81"/>
      <c r="H516" s="81"/>
      <c r="I516" s="81"/>
      <c r="IX516" s="10"/>
      <c r="IY516" s="10"/>
    </row>
    <row r="517" spans="3:259" ht="11.85" customHeight="1">
      <c r="C517" s="94"/>
      <c r="D517" s="93"/>
      <c r="E517" s="93"/>
      <c r="F517" s="93"/>
      <c r="G517" s="81"/>
      <c r="H517" s="81"/>
      <c r="I517" s="81"/>
      <c r="IX517" s="10"/>
      <c r="IY517" s="10"/>
    </row>
    <row r="518" spans="3:259" ht="11.85" customHeight="1">
      <c r="C518" s="94"/>
      <c r="D518" s="93"/>
      <c r="E518" s="93"/>
      <c r="F518" s="93"/>
      <c r="G518" s="81"/>
      <c r="H518" s="81"/>
      <c r="I518" s="81"/>
      <c r="IX518" s="10"/>
      <c r="IY518" s="10"/>
    </row>
    <row r="519" spans="3:259" ht="11.85" customHeight="1">
      <c r="C519" s="94"/>
      <c r="D519" s="93"/>
      <c r="E519" s="93"/>
      <c r="F519" s="93"/>
      <c r="G519" s="81"/>
      <c r="H519" s="81"/>
      <c r="I519" s="81"/>
      <c r="IX519" s="10"/>
      <c r="IY519" s="10"/>
    </row>
    <row r="520" spans="3:259" ht="11.85" customHeight="1">
      <c r="C520" s="94"/>
      <c r="D520" s="93"/>
      <c r="E520" s="93"/>
      <c r="F520" s="93"/>
      <c r="G520" s="81"/>
      <c r="H520" s="81"/>
      <c r="I520" s="81"/>
      <c r="IX520" s="10"/>
      <c r="IY520" s="10"/>
    </row>
    <row r="521" spans="3:259" ht="11.85" customHeight="1">
      <c r="C521" s="94"/>
      <c r="D521" s="93"/>
      <c r="E521" s="93"/>
      <c r="F521" s="93"/>
      <c r="G521" s="81"/>
      <c r="H521" s="81"/>
      <c r="I521" s="81"/>
      <c r="IX521" s="10"/>
      <c r="IY521" s="10"/>
    </row>
    <row r="522" spans="3:259" ht="11.85" customHeight="1">
      <c r="C522" s="94"/>
      <c r="D522" s="93"/>
      <c r="E522" s="93"/>
      <c r="F522" s="93"/>
      <c r="G522" s="81"/>
      <c r="H522" s="81"/>
      <c r="I522" s="81"/>
      <c r="IX522" s="10"/>
      <c r="IY522" s="10"/>
    </row>
    <row r="523" spans="3:259" ht="11.85" customHeight="1">
      <c r="C523" s="94"/>
      <c r="D523" s="93"/>
      <c r="E523" s="93"/>
      <c r="F523" s="93"/>
      <c r="G523" s="81"/>
      <c r="H523" s="81"/>
      <c r="I523" s="81"/>
      <c r="IX523" s="10"/>
      <c r="IY523" s="10"/>
    </row>
    <row r="524" spans="3:259" ht="11.85" customHeight="1">
      <c r="C524" s="94"/>
      <c r="D524" s="93"/>
      <c r="E524" s="93"/>
      <c r="F524" s="93"/>
      <c r="G524" s="81"/>
      <c r="H524" s="81"/>
      <c r="I524" s="81"/>
      <c r="IX524" s="10"/>
      <c r="IY524" s="10"/>
    </row>
    <row r="525" spans="3:259" ht="11.85" customHeight="1">
      <c r="C525" s="94"/>
      <c r="D525" s="93"/>
      <c r="E525" s="93"/>
      <c r="F525" s="93"/>
      <c r="G525" s="81"/>
      <c r="H525" s="81"/>
      <c r="I525" s="81"/>
      <c r="IX525" s="10"/>
      <c r="IY525" s="10"/>
    </row>
    <row r="526" spans="3:259" ht="11.85" customHeight="1">
      <c r="C526" s="94"/>
      <c r="D526" s="93"/>
      <c r="E526" s="93"/>
      <c r="F526" s="93"/>
      <c r="G526" s="81"/>
      <c r="H526" s="81"/>
      <c r="I526" s="81"/>
      <c r="IX526" s="10"/>
      <c r="IY526" s="10"/>
    </row>
    <row r="527" spans="3:259" ht="11.85" customHeight="1">
      <c r="C527" s="94"/>
      <c r="D527" s="93"/>
      <c r="E527" s="93"/>
      <c r="F527" s="93"/>
      <c r="G527" s="81"/>
      <c r="H527" s="81"/>
      <c r="I527" s="81"/>
      <c r="IX527" s="10"/>
      <c r="IY527" s="10"/>
    </row>
    <row r="528" spans="3:259" ht="11.85" customHeight="1">
      <c r="C528" s="94"/>
      <c r="D528" s="93"/>
      <c r="E528" s="93"/>
      <c r="F528" s="93"/>
      <c r="G528" s="81"/>
      <c r="H528" s="81"/>
      <c r="I528" s="81"/>
      <c r="IX528" s="10"/>
      <c r="IY528" s="10"/>
    </row>
    <row r="529" spans="3:259" ht="11.85" customHeight="1">
      <c r="C529" s="94"/>
      <c r="D529" s="93"/>
      <c r="E529" s="93"/>
      <c r="F529" s="93"/>
      <c r="G529" s="81"/>
      <c r="H529" s="81"/>
      <c r="I529" s="81"/>
      <c r="IX529" s="10"/>
      <c r="IY529" s="10"/>
    </row>
    <row r="530" spans="3:259" ht="11.85" customHeight="1">
      <c r="C530" s="94"/>
      <c r="D530" s="93"/>
      <c r="E530" s="93"/>
      <c r="F530" s="93"/>
      <c r="G530" s="81"/>
      <c r="H530" s="81"/>
      <c r="I530" s="81"/>
      <c r="IX530" s="10"/>
      <c r="IY530" s="10"/>
    </row>
    <row r="531" spans="3:259" ht="11.85" customHeight="1">
      <c r="C531" s="94"/>
      <c r="D531" s="93"/>
      <c r="E531" s="93"/>
      <c r="F531" s="93"/>
      <c r="G531" s="81"/>
      <c r="H531" s="81"/>
      <c r="I531" s="81"/>
      <c r="IX531" s="10"/>
      <c r="IY531" s="10"/>
    </row>
    <row r="532" spans="3:259" ht="11.85" customHeight="1">
      <c r="C532" s="94"/>
      <c r="D532" s="93"/>
      <c r="E532" s="93"/>
      <c r="F532" s="93"/>
      <c r="G532" s="81"/>
      <c r="H532" s="81"/>
      <c r="I532" s="81"/>
      <c r="IX532" s="10"/>
      <c r="IY532" s="10"/>
    </row>
    <row r="533" spans="3:259" ht="11.85" customHeight="1">
      <c r="C533" s="94"/>
      <c r="D533" s="93"/>
      <c r="E533" s="93"/>
      <c r="F533" s="93"/>
      <c r="G533" s="81"/>
      <c r="H533" s="81"/>
      <c r="I533" s="81"/>
      <c r="IX533" s="10"/>
      <c r="IY533" s="10"/>
    </row>
    <row r="534" spans="3:259" ht="11.85" customHeight="1">
      <c r="C534" s="94"/>
      <c r="D534" s="93"/>
      <c r="E534" s="93"/>
      <c r="F534" s="93"/>
      <c r="G534" s="81"/>
      <c r="H534" s="81"/>
      <c r="I534" s="81"/>
      <c r="IX534" s="10"/>
      <c r="IY534" s="10"/>
    </row>
    <row r="535" spans="3:259" ht="11.85" customHeight="1">
      <c r="C535" s="94"/>
      <c r="D535" s="93"/>
      <c r="E535" s="93"/>
      <c r="F535" s="93"/>
      <c r="G535" s="81"/>
      <c r="H535" s="81"/>
      <c r="I535" s="81"/>
      <c r="IX535" s="10"/>
      <c r="IY535" s="10"/>
    </row>
    <row r="536" spans="3:259" ht="11.85" customHeight="1">
      <c r="C536" s="94"/>
      <c r="D536" s="93"/>
      <c r="E536" s="93"/>
      <c r="F536" s="93"/>
      <c r="G536" s="81"/>
      <c r="H536" s="81"/>
      <c r="I536" s="81"/>
      <c r="IX536" s="10"/>
      <c r="IY536" s="10"/>
    </row>
    <row r="537" spans="3:259" ht="11.85" customHeight="1">
      <c r="C537" s="94"/>
      <c r="D537" s="93"/>
      <c r="E537" s="93"/>
      <c r="F537" s="93"/>
      <c r="G537" s="81"/>
      <c r="H537" s="81"/>
      <c r="I537" s="81"/>
      <c r="IX537" s="10"/>
      <c r="IY537" s="10"/>
    </row>
    <row r="538" spans="3:259" ht="11.85" customHeight="1">
      <c r="C538" s="94"/>
      <c r="D538" s="93"/>
      <c r="E538" s="93"/>
      <c r="F538" s="93"/>
      <c r="G538" s="81"/>
      <c r="H538" s="81"/>
      <c r="I538" s="81"/>
      <c r="IX538" s="10"/>
      <c r="IY538" s="10"/>
    </row>
    <row r="539" spans="3:259" ht="11.85" customHeight="1">
      <c r="C539" s="94"/>
      <c r="D539" s="93"/>
      <c r="E539" s="93"/>
      <c r="F539" s="93"/>
      <c r="G539" s="81"/>
      <c r="H539" s="81"/>
      <c r="I539" s="81"/>
      <c r="IX539" s="10"/>
      <c r="IY539" s="10"/>
    </row>
    <row r="540" spans="3:259" ht="11.85" customHeight="1">
      <c r="C540" s="94"/>
      <c r="D540" s="93"/>
      <c r="E540" s="93"/>
      <c r="F540" s="93"/>
      <c r="G540" s="81"/>
      <c r="H540" s="81"/>
      <c r="I540" s="81"/>
      <c r="IX540" s="10"/>
      <c r="IY540" s="10"/>
    </row>
    <row r="541" spans="3:259" ht="11.85" customHeight="1">
      <c r="C541" s="94"/>
      <c r="D541" s="93"/>
      <c r="E541" s="93"/>
      <c r="F541" s="93"/>
      <c r="G541" s="81"/>
      <c r="H541" s="81"/>
      <c r="I541" s="81"/>
      <c r="IX541" s="10"/>
      <c r="IY541" s="10"/>
    </row>
    <row r="542" spans="3:259" ht="11.85" customHeight="1">
      <c r="C542" s="94"/>
      <c r="D542" s="93"/>
      <c r="E542" s="93"/>
      <c r="F542" s="93"/>
      <c r="G542" s="81"/>
      <c r="H542" s="81"/>
      <c r="I542" s="81"/>
      <c r="IX542" s="10"/>
      <c r="IY542" s="10"/>
    </row>
    <row r="543" spans="3:259" ht="11.85" customHeight="1">
      <c r="C543" s="94"/>
      <c r="D543" s="93"/>
      <c r="E543" s="93"/>
      <c r="F543" s="93"/>
      <c r="G543" s="81"/>
      <c r="H543" s="81"/>
      <c r="I543" s="81"/>
      <c r="IX543" s="10"/>
      <c r="IY543" s="10"/>
    </row>
    <row r="544" spans="3:259" ht="11.85" customHeight="1">
      <c r="C544" s="94"/>
      <c r="D544" s="93"/>
      <c r="E544" s="93"/>
      <c r="F544" s="93"/>
      <c r="G544" s="81"/>
      <c r="H544" s="81"/>
      <c r="I544" s="81"/>
      <c r="IX544" s="10"/>
      <c r="IY544" s="10"/>
    </row>
    <row r="545" spans="3:259" ht="11.85" customHeight="1">
      <c r="C545" s="94"/>
      <c r="D545" s="93"/>
      <c r="E545" s="93"/>
      <c r="F545" s="93"/>
      <c r="G545" s="81"/>
      <c r="H545" s="81"/>
      <c r="I545" s="81"/>
      <c r="IX545" s="10"/>
      <c r="IY545" s="10"/>
    </row>
    <row r="546" spans="3:259" ht="11.85" customHeight="1">
      <c r="C546" s="94"/>
      <c r="D546" s="93"/>
      <c r="E546" s="93"/>
      <c r="F546" s="93"/>
      <c r="G546" s="81"/>
      <c r="H546" s="81"/>
      <c r="I546" s="81"/>
      <c r="IX546" s="10"/>
      <c r="IY546" s="10"/>
    </row>
    <row r="547" spans="3:259" ht="11.85" customHeight="1">
      <c r="C547" s="94"/>
      <c r="D547" s="93"/>
      <c r="E547" s="93"/>
      <c r="F547" s="93"/>
      <c r="G547" s="81"/>
      <c r="H547" s="81"/>
      <c r="I547" s="81"/>
      <c r="IX547" s="10"/>
      <c r="IY547" s="10"/>
    </row>
    <row r="548" spans="3:259" ht="11.85" customHeight="1">
      <c r="C548" s="94"/>
      <c r="D548" s="93"/>
      <c r="E548" s="93"/>
      <c r="F548" s="93"/>
      <c r="G548" s="81"/>
      <c r="H548" s="81"/>
      <c r="I548" s="81"/>
      <c r="IX548" s="10"/>
      <c r="IY548" s="10"/>
    </row>
    <row r="549" spans="3:259" ht="11.85" customHeight="1">
      <c r="C549" s="94"/>
      <c r="D549" s="93"/>
      <c r="E549" s="93"/>
      <c r="F549" s="93"/>
      <c r="G549" s="81"/>
      <c r="H549" s="81"/>
      <c r="I549" s="81"/>
      <c r="IX549" s="10"/>
      <c r="IY549" s="10"/>
    </row>
    <row r="550" spans="3:259" ht="11.85" customHeight="1">
      <c r="C550" s="94"/>
      <c r="D550" s="93"/>
      <c r="E550" s="93"/>
      <c r="F550" s="93"/>
      <c r="G550" s="81"/>
      <c r="H550" s="81"/>
      <c r="I550" s="81"/>
      <c r="IX550" s="10"/>
      <c r="IY550" s="10"/>
    </row>
    <row r="551" spans="3:259" ht="11.85" customHeight="1">
      <c r="C551" s="94"/>
      <c r="D551" s="93"/>
      <c r="E551" s="93"/>
      <c r="F551" s="93"/>
      <c r="G551" s="81"/>
      <c r="H551" s="81"/>
      <c r="I551" s="81"/>
      <c r="IX551" s="10"/>
      <c r="IY551" s="10"/>
    </row>
    <row r="552" spans="3:259" ht="11.85" customHeight="1">
      <c r="C552" s="94"/>
      <c r="D552" s="93"/>
      <c r="E552" s="93"/>
      <c r="F552" s="93"/>
      <c r="G552" s="81"/>
      <c r="H552" s="81"/>
      <c r="I552" s="81"/>
      <c r="IX552" s="10"/>
      <c r="IY552" s="10"/>
    </row>
    <row r="553" spans="3:259" ht="11.85" customHeight="1">
      <c r="C553" s="94"/>
      <c r="D553" s="93"/>
      <c r="E553" s="93"/>
      <c r="F553" s="93"/>
      <c r="G553" s="81"/>
      <c r="H553" s="81"/>
      <c r="I553" s="81"/>
      <c r="IX553" s="10"/>
      <c r="IY553" s="10"/>
    </row>
    <row r="554" spans="3:259" ht="11.85" customHeight="1">
      <c r="C554" s="94"/>
      <c r="D554" s="93"/>
      <c r="E554" s="93"/>
      <c r="F554" s="93"/>
      <c r="G554" s="81"/>
      <c r="H554" s="81"/>
      <c r="I554" s="81"/>
      <c r="IX554" s="10"/>
      <c r="IY554" s="10"/>
    </row>
    <row r="555" spans="3:259" ht="11.85" customHeight="1">
      <c r="C555" s="94"/>
      <c r="D555" s="93"/>
      <c r="E555" s="93"/>
      <c r="F555" s="93"/>
      <c r="G555" s="81"/>
      <c r="H555" s="81"/>
      <c r="I555" s="81"/>
      <c r="IX555" s="10"/>
      <c r="IY555" s="10"/>
    </row>
    <row r="556" spans="3:259" ht="11.85" customHeight="1">
      <c r="C556" s="94"/>
      <c r="D556" s="93"/>
      <c r="E556" s="93"/>
      <c r="F556" s="93"/>
      <c r="G556" s="81"/>
      <c r="H556" s="81"/>
      <c r="I556" s="81"/>
      <c r="IX556" s="10"/>
      <c r="IY556" s="10"/>
    </row>
    <row r="557" spans="3:259" ht="11.85" customHeight="1">
      <c r="C557" s="94"/>
      <c r="D557" s="93"/>
      <c r="E557" s="93"/>
      <c r="F557" s="93"/>
      <c r="G557" s="81"/>
      <c r="H557" s="81"/>
      <c r="I557" s="81"/>
      <c r="IX557" s="10"/>
      <c r="IY557" s="10"/>
    </row>
    <row r="558" spans="3:259" ht="11.85" customHeight="1">
      <c r="C558" s="94"/>
      <c r="D558" s="93"/>
      <c r="E558" s="93"/>
      <c r="F558" s="93"/>
      <c r="G558" s="81"/>
      <c r="H558" s="81"/>
      <c r="I558" s="81"/>
      <c r="IX558" s="10"/>
      <c r="IY558" s="10"/>
    </row>
    <row r="559" spans="3:259" ht="11.85" customHeight="1">
      <c r="C559" s="94"/>
      <c r="D559" s="93"/>
      <c r="E559" s="93"/>
      <c r="F559" s="93"/>
      <c r="G559" s="81"/>
      <c r="H559" s="81"/>
      <c r="I559" s="81"/>
      <c r="IX559" s="10"/>
      <c r="IY559" s="10"/>
    </row>
    <row r="560" spans="3:259" ht="11.85" customHeight="1">
      <c r="C560" s="94"/>
      <c r="D560" s="93"/>
      <c r="E560" s="93"/>
      <c r="F560" s="93"/>
      <c r="G560" s="81"/>
      <c r="H560" s="81"/>
      <c r="I560" s="81"/>
      <c r="IX560" s="10"/>
      <c r="IY560" s="10"/>
    </row>
    <row r="561" spans="3:259" ht="11.85" customHeight="1">
      <c r="C561" s="94"/>
      <c r="D561" s="93"/>
      <c r="E561" s="93"/>
      <c r="F561" s="93"/>
      <c r="G561" s="81"/>
      <c r="H561" s="81"/>
      <c r="I561" s="81"/>
      <c r="IX561" s="10"/>
      <c r="IY561" s="10"/>
    </row>
    <row r="562" spans="3:259" ht="11.85" customHeight="1">
      <c r="C562" s="94"/>
      <c r="D562" s="93"/>
      <c r="E562" s="93"/>
      <c r="F562" s="93"/>
      <c r="G562" s="81"/>
      <c r="H562" s="81"/>
      <c r="I562" s="81"/>
      <c r="IX562" s="10"/>
      <c r="IY562" s="10"/>
    </row>
    <row r="563" spans="3:259" ht="11.85" customHeight="1">
      <c r="C563" s="94"/>
      <c r="D563" s="93"/>
      <c r="E563" s="93"/>
      <c r="F563" s="93"/>
      <c r="G563" s="81"/>
      <c r="H563" s="81"/>
      <c r="I563" s="81"/>
      <c r="IX563" s="10"/>
      <c r="IY563" s="10"/>
    </row>
    <row r="564" spans="3:259" ht="11.85" customHeight="1">
      <c r="C564" s="94"/>
      <c r="D564" s="93"/>
      <c r="E564" s="93"/>
      <c r="F564" s="93"/>
      <c r="G564" s="81"/>
      <c r="H564" s="81"/>
      <c r="I564" s="81"/>
      <c r="IX564" s="10"/>
      <c r="IY564" s="10"/>
    </row>
    <row r="565" spans="3:259" ht="11.85" customHeight="1">
      <c r="C565" s="94"/>
      <c r="D565" s="93"/>
      <c r="E565" s="93"/>
      <c r="F565" s="93"/>
      <c r="G565" s="81"/>
      <c r="H565" s="81"/>
      <c r="I565" s="81"/>
      <c r="IX565" s="10"/>
      <c r="IY565" s="10"/>
    </row>
    <row r="566" spans="3:259" ht="11.85" customHeight="1">
      <c r="C566" s="94"/>
      <c r="D566" s="93"/>
      <c r="E566" s="93"/>
      <c r="F566" s="93"/>
      <c r="G566" s="81"/>
      <c r="H566" s="81"/>
      <c r="I566" s="81"/>
      <c r="IX566" s="10"/>
      <c r="IY566" s="10"/>
    </row>
    <row r="567" spans="3:259" ht="11.85" customHeight="1">
      <c r="C567" s="94"/>
      <c r="D567" s="93"/>
      <c r="E567" s="93"/>
      <c r="F567" s="93"/>
      <c r="G567" s="81"/>
      <c r="H567" s="81"/>
      <c r="I567" s="81"/>
      <c r="IX567" s="10"/>
      <c r="IY567" s="10"/>
    </row>
    <row r="568" spans="3:259" ht="11.85" customHeight="1">
      <c r="C568" s="94"/>
      <c r="D568" s="93"/>
      <c r="E568" s="93"/>
      <c r="F568" s="93"/>
      <c r="G568" s="81"/>
      <c r="H568" s="81"/>
      <c r="I568" s="81"/>
      <c r="IX568" s="10"/>
      <c r="IY568" s="10"/>
    </row>
    <row r="569" spans="3:259" ht="11.85" customHeight="1">
      <c r="C569" s="94"/>
      <c r="D569" s="93"/>
      <c r="E569" s="93"/>
      <c r="F569" s="93"/>
      <c r="G569" s="81"/>
      <c r="H569" s="81"/>
      <c r="I569" s="81"/>
      <c r="IX569" s="10"/>
      <c r="IY569" s="10"/>
    </row>
    <row r="570" spans="3:259" ht="11.85" customHeight="1">
      <c r="C570" s="94"/>
      <c r="D570" s="93"/>
      <c r="E570" s="93"/>
      <c r="F570" s="93"/>
      <c r="G570" s="81"/>
      <c r="H570" s="81"/>
      <c r="I570" s="81"/>
      <c r="IX570" s="10"/>
      <c r="IY570" s="10"/>
    </row>
    <row r="571" spans="3:259" ht="11.85" customHeight="1">
      <c r="C571" s="94"/>
      <c r="D571" s="93"/>
      <c r="E571" s="93"/>
      <c r="F571" s="93"/>
      <c r="G571" s="81"/>
      <c r="H571" s="81"/>
      <c r="I571" s="81"/>
      <c r="IX571" s="10"/>
      <c r="IY571" s="10"/>
    </row>
    <row r="572" spans="3:259" ht="11.85" customHeight="1">
      <c r="C572" s="94"/>
      <c r="D572" s="93"/>
      <c r="E572" s="93"/>
      <c r="F572" s="93"/>
      <c r="G572" s="81"/>
      <c r="H572" s="81"/>
      <c r="I572" s="81"/>
      <c r="IX572" s="10"/>
      <c r="IY572" s="10"/>
    </row>
    <row r="573" spans="3:259" ht="11.85" customHeight="1">
      <c r="C573" s="94"/>
      <c r="D573" s="93"/>
      <c r="E573" s="93"/>
      <c r="F573" s="93"/>
      <c r="G573" s="81"/>
      <c r="H573" s="81"/>
      <c r="I573" s="81"/>
      <c r="IX573" s="10"/>
      <c r="IY573" s="10"/>
    </row>
    <row r="574" spans="3:259" ht="11.85" customHeight="1">
      <c r="C574" s="94"/>
      <c r="D574" s="93"/>
      <c r="E574" s="93"/>
      <c r="F574" s="93"/>
      <c r="G574" s="81"/>
      <c r="H574" s="81"/>
      <c r="I574" s="81"/>
      <c r="IX574" s="10"/>
      <c r="IY574" s="10"/>
    </row>
    <row r="575" spans="3:259" ht="11.85" customHeight="1">
      <c r="C575" s="94"/>
      <c r="D575" s="93"/>
      <c r="E575" s="93"/>
      <c r="F575" s="93"/>
      <c r="G575" s="81"/>
      <c r="H575" s="81"/>
      <c r="I575" s="81"/>
      <c r="IX575" s="10"/>
      <c r="IY575" s="10"/>
    </row>
    <row r="576" spans="3:259" ht="11.85" customHeight="1">
      <c r="C576" s="94"/>
      <c r="D576" s="93"/>
      <c r="E576" s="93"/>
      <c r="F576" s="93"/>
      <c r="G576" s="81"/>
      <c r="H576" s="81"/>
      <c r="I576" s="81"/>
      <c r="IX576" s="10"/>
      <c r="IY576" s="10"/>
    </row>
    <row r="577" spans="3:259" ht="11.85" customHeight="1">
      <c r="C577" s="94"/>
      <c r="D577" s="93"/>
      <c r="E577" s="93"/>
      <c r="F577" s="93"/>
      <c r="G577" s="81"/>
      <c r="H577" s="81"/>
      <c r="I577" s="81"/>
      <c r="IX577" s="10"/>
      <c r="IY577" s="10"/>
    </row>
    <row r="578" spans="3:259" ht="11.85" customHeight="1">
      <c r="C578" s="94"/>
      <c r="D578" s="93"/>
      <c r="E578" s="93"/>
      <c r="F578" s="93"/>
      <c r="G578" s="81"/>
      <c r="H578" s="81"/>
      <c r="I578" s="81"/>
      <c r="IX578" s="10"/>
      <c r="IY578" s="10"/>
    </row>
    <row r="579" spans="3:259" ht="11.85" customHeight="1">
      <c r="C579" s="94"/>
      <c r="D579" s="93"/>
      <c r="E579" s="93"/>
      <c r="F579" s="93"/>
      <c r="G579" s="81"/>
      <c r="H579" s="81"/>
      <c r="I579" s="81"/>
      <c r="IX579" s="10"/>
      <c r="IY579" s="10"/>
    </row>
    <row r="580" spans="3:259" ht="11.85" customHeight="1">
      <c r="C580" s="94"/>
      <c r="D580" s="93"/>
      <c r="E580" s="93"/>
      <c r="F580" s="93"/>
      <c r="G580" s="81"/>
      <c r="H580" s="81"/>
      <c r="I580" s="81"/>
      <c r="IX580" s="10"/>
      <c r="IY580" s="10"/>
    </row>
    <row r="581" spans="3:259" ht="11.85" customHeight="1">
      <c r="C581" s="94"/>
      <c r="D581" s="93"/>
      <c r="E581" s="93"/>
      <c r="F581" s="93"/>
      <c r="G581" s="81"/>
      <c r="H581" s="81"/>
      <c r="I581" s="81"/>
      <c r="IX581" s="10"/>
      <c r="IY581" s="10"/>
    </row>
    <row r="582" spans="3:259" ht="11.85" customHeight="1">
      <c r="C582" s="94"/>
      <c r="D582" s="93"/>
      <c r="E582" s="93"/>
      <c r="F582" s="93"/>
      <c r="G582" s="81"/>
      <c r="H582" s="81"/>
      <c r="I582" s="81"/>
      <c r="IX582" s="10"/>
      <c r="IY582" s="10"/>
    </row>
    <row r="583" spans="3:259" ht="11.85" customHeight="1">
      <c r="C583" s="94"/>
      <c r="D583" s="93"/>
      <c r="E583" s="93"/>
      <c r="F583" s="93"/>
      <c r="G583" s="81"/>
      <c r="H583" s="81"/>
      <c r="I583" s="81"/>
      <c r="IX583" s="10"/>
      <c r="IY583" s="10"/>
    </row>
    <row r="584" spans="3:259" ht="11.85" customHeight="1">
      <c r="C584" s="94"/>
      <c r="D584" s="93"/>
      <c r="E584" s="93"/>
      <c r="F584" s="93"/>
      <c r="G584" s="81"/>
      <c r="H584" s="81"/>
      <c r="I584" s="81"/>
      <c r="IX584" s="10"/>
      <c r="IY584" s="10"/>
    </row>
    <row r="585" spans="3:259" ht="11.85" customHeight="1">
      <c r="C585" s="94"/>
      <c r="D585" s="93"/>
      <c r="E585" s="93"/>
      <c r="F585" s="93"/>
      <c r="G585" s="81"/>
      <c r="H585" s="81"/>
      <c r="I585" s="81"/>
      <c r="IX585" s="10"/>
      <c r="IY585" s="10"/>
    </row>
    <row r="586" spans="3:259" ht="11.85" customHeight="1">
      <c r="C586" s="94"/>
      <c r="D586" s="93"/>
      <c r="E586" s="93"/>
      <c r="F586" s="93"/>
      <c r="G586" s="81"/>
      <c r="H586" s="81"/>
      <c r="I586" s="81"/>
      <c r="IX586" s="10"/>
      <c r="IY586" s="10"/>
    </row>
    <row r="587" spans="3:259" ht="11.85" customHeight="1">
      <c r="C587" s="94"/>
      <c r="D587" s="93"/>
      <c r="E587" s="93"/>
      <c r="F587" s="93"/>
      <c r="G587" s="81"/>
      <c r="H587" s="81"/>
      <c r="I587" s="81"/>
      <c r="IX587" s="10"/>
      <c r="IY587" s="10"/>
    </row>
    <row r="588" spans="3:259" ht="11.85" customHeight="1">
      <c r="C588" s="94"/>
      <c r="D588" s="93"/>
      <c r="E588" s="93"/>
      <c r="F588" s="93"/>
      <c r="G588" s="81"/>
      <c r="H588" s="81"/>
      <c r="I588" s="81"/>
      <c r="IX588" s="10"/>
      <c r="IY588" s="10"/>
    </row>
    <row r="589" spans="3:259" ht="11.85" customHeight="1">
      <c r="C589" s="94"/>
      <c r="D589" s="93"/>
      <c r="E589" s="93"/>
      <c r="F589" s="93"/>
      <c r="G589" s="81"/>
      <c r="H589" s="81"/>
      <c r="I589" s="81"/>
      <c r="IX589" s="10"/>
      <c r="IY589" s="10"/>
    </row>
    <row r="590" spans="3:259" ht="11.85" customHeight="1">
      <c r="C590" s="94"/>
      <c r="D590" s="93"/>
      <c r="E590" s="93"/>
      <c r="F590" s="93"/>
      <c r="G590" s="81"/>
      <c r="H590" s="81"/>
      <c r="I590" s="81"/>
      <c r="IX590" s="10"/>
      <c r="IY590" s="10"/>
    </row>
    <row r="591" spans="3:259" ht="11.85" customHeight="1">
      <c r="C591" s="94"/>
      <c r="D591" s="93"/>
      <c r="E591" s="93"/>
      <c r="F591" s="93"/>
      <c r="G591" s="81"/>
      <c r="H591" s="81"/>
      <c r="I591" s="81"/>
      <c r="IX591" s="10"/>
      <c r="IY591" s="10"/>
    </row>
    <row r="592" spans="3:259" ht="11.85" customHeight="1">
      <c r="C592" s="94"/>
      <c r="D592" s="93"/>
      <c r="E592" s="93"/>
      <c r="F592" s="93"/>
      <c r="G592" s="81"/>
      <c r="H592" s="81"/>
      <c r="I592" s="81"/>
      <c r="IX592" s="10"/>
      <c r="IY592" s="10"/>
    </row>
    <row r="593" spans="2:259" ht="11.85" customHeight="1">
      <c r="C593" s="94"/>
      <c r="D593" s="93"/>
      <c r="E593" s="93"/>
      <c r="F593" s="93"/>
      <c r="G593" s="81"/>
      <c r="H593" s="81"/>
      <c r="I593" s="81"/>
      <c r="IX593" s="10"/>
      <c r="IY593" s="10"/>
    </row>
    <row r="594" spans="2:259" ht="11.85" customHeight="1">
      <c r="C594" s="94"/>
      <c r="D594" s="93"/>
      <c r="E594" s="93"/>
      <c r="F594" s="93"/>
      <c r="G594" s="81"/>
      <c r="H594" s="81"/>
      <c r="I594" s="81"/>
      <c r="IX594" s="10"/>
      <c r="IY594" s="10"/>
    </row>
    <row r="595" spans="2:259" ht="11.85" customHeight="1">
      <c r="C595" s="94"/>
      <c r="D595" s="93"/>
      <c r="E595" s="93"/>
      <c r="F595" s="93"/>
      <c r="G595" s="81"/>
      <c r="H595" s="81"/>
      <c r="I595" s="81"/>
      <c r="IX595" s="10"/>
      <c r="IY595" s="10"/>
    </row>
    <row r="596" spans="2:259" ht="11.85" customHeight="1">
      <c r="C596" s="94"/>
      <c r="D596" s="93"/>
      <c r="E596" s="93"/>
      <c r="F596" s="93"/>
      <c r="G596" s="81"/>
      <c r="H596" s="81"/>
      <c r="I596" s="81"/>
      <c r="IX596" s="10"/>
      <c r="IY596" s="10"/>
    </row>
    <row r="597" spans="2:259" ht="11.85" customHeight="1">
      <c r="C597" s="94"/>
      <c r="D597" s="93"/>
      <c r="E597" s="93"/>
      <c r="F597" s="93"/>
      <c r="G597" s="81"/>
      <c r="H597" s="81"/>
      <c r="I597" s="81"/>
      <c r="IX597" s="10"/>
      <c r="IY597" s="10"/>
    </row>
    <row r="598" spans="2:259" ht="11.85" customHeight="1">
      <c r="C598" s="94"/>
      <c r="D598" s="93"/>
      <c r="E598" s="93"/>
      <c r="F598" s="93"/>
      <c r="G598" s="81"/>
      <c r="H598" s="81"/>
      <c r="I598" s="81"/>
      <c r="IX598" s="10"/>
      <c r="IY598" s="10"/>
    </row>
    <row r="599" spans="2:259" ht="11.85" customHeight="1">
      <c r="C599" s="94"/>
      <c r="D599" s="93"/>
      <c r="E599" s="93"/>
      <c r="F599" s="93"/>
      <c r="G599" s="81"/>
      <c r="H599" s="81"/>
      <c r="I599" s="81"/>
      <c r="IX599" s="10"/>
      <c r="IY599" s="10"/>
    </row>
    <row r="600" spans="2:259" ht="11.85" customHeight="1">
      <c r="C600" s="94"/>
      <c r="D600" s="93"/>
      <c r="E600" s="93"/>
      <c r="F600" s="93"/>
      <c r="G600" s="81"/>
      <c r="H600" s="81"/>
      <c r="I600" s="81"/>
      <c r="IX600" s="10"/>
      <c r="IY600" s="10"/>
    </row>
    <row r="601" spans="2:259" ht="11.85" customHeight="1">
      <c r="C601" s="94"/>
      <c r="D601" s="93"/>
      <c r="E601" s="93"/>
      <c r="F601" s="93"/>
      <c r="G601" s="81"/>
      <c r="H601" s="81"/>
      <c r="I601" s="81"/>
      <c r="IX601" s="10"/>
      <c r="IY601" s="10"/>
    </row>
    <row r="602" spans="2:259" ht="11.85" customHeight="1">
      <c r="B602" s="32"/>
      <c r="C602" s="94"/>
      <c r="D602" s="93"/>
      <c r="E602" s="93"/>
      <c r="F602" s="93"/>
      <c r="G602" s="81"/>
      <c r="H602" s="81"/>
      <c r="I602" s="81"/>
      <c r="IX602" s="10"/>
      <c r="IY602" s="10"/>
    </row>
    <row r="603" spans="2:259" ht="11.85" customHeight="1">
      <c r="B603" s="32"/>
      <c r="C603" s="94"/>
      <c r="D603" s="93"/>
      <c r="E603" s="93"/>
      <c r="F603" s="93"/>
      <c r="G603" s="81"/>
      <c r="H603" s="81"/>
      <c r="I603" s="81"/>
      <c r="IX603" s="10"/>
      <c r="IY603" s="10"/>
    </row>
    <row r="604" spans="2:259" ht="11.85" customHeight="1">
      <c r="B604" s="32"/>
      <c r="C604" s="94"/>
      <c r="D604" s="93"/>
      <c r="E604" s="93"/>
      <c r="F604" s="93"/>
      <c r="G604" s="81"/>
      <c r="H604" s="81"/>
      <c r="I604" s="81"/>
      <c r="IX604" s="10"/>
      <c r="IY604" s="10"/>
    </row>
    <row r="605" spans="2:259" ht="11.85" customHeight="1">
      <c r="B605" s="32"/>
      <c r="C605" s="94"/>
      <c r="D605" s="93"/>
      <c r="E605" s="93"/>
      <c r="F605" s="93"/>
      <c r="G605" s="81"/>
      <c r="H605" s="81"/>
      <c r="I605" s="81"/>
      <c r="IX605" s="10"/>
      <c r="IY605" s="10"/>
    </row>
    <row r="606" spans="2:259">
      <c r="C606" s="94"/>
      <c r="D606" s="93"/>
      <c r="E606" s="93"/>
      <c r="F606" s="93"/>
      <c r="G606" s="81"/>
      <c r="H606" s="81"/>
      <c r="I606" s="81"/>
      <c r="IX606" s="10"/>
      <c r="IY606" s="10"/>
    </row>
    <row r="607" spans="2:259">
      <c r="C607" s="94"/>
      <c r="D607" s="93"/>
      <c r="E607" s="93"/>
      <c r="F607" s="93"/>
      <c r="G607" s="81"/>
      <c r="H607" s="81"/>
      <c r="I607" s="81"/>
      <c r="IX607" s="10"/>
      <c r="IY607" s="10"/>
    </row>
    <row r="608" spans="2:259">
      <c r="C608" s="94"/>
      <c r="D608" s="93"/>
      <c r="E608" s="93"/>
      <c r="F608" s="93"/>
      <c r="G608" s="81"/>
      <c r="H608" s="81"/>
      <c r="I608" s="81"/>
      <c r="IX608" s="10"/>
      <c r="IY608" s="10"/>
    </row>
    <row r="609" spans="3:259">
      <c r="C609" s="94"/>
      <c r="D609" s="93"/>
      <c r="E609" s="93"/>
      <c r="F609" s="93"/>
      <c r="G609" s="81"/>
      <c r="H609" s="81"/>
      <c r="I609" s="81"/>
      <c r="IX609" s="10"/>
      <c r="IY609" s="10"/>
    </row>
    <row r="610" spans="3:259">
      <c r="C610" s="94"/>
      <c r="D610" s="93"/>
      <c r="E610" s="93"/>
      <c r="F610" s="93"/>
      <c r="G610" s="81"/>
      <c r="H610" s="81"/>
      <c r="I610" s="81"/>
      <c r="IX610" s="10"/>
      <c r="IY610" s="10"/>
    </row>
    <row r="611" spans="3:259">
      <c r="C611" s="94"/>
      <c r="D611" s="93"/>
      <c r="E611" s="93"/>
      <c r="F611" s="93"/>
      <c r="G611" s="81"/>
      <c r="H611" s="81"/>
      <c r="I611" s="81"/>
      <c r="IX611" s="10"/>
      <c r="IY611" s="10"/>
    </row>
    <row r="612" spans="3:259">
      <c r="C612" s="94"/>
      <c r="D612" s="93"/>
      <c r="E612" s="93"/>
      <c r="F612" s="93"/>
      <c r="G612" s="81"/>
      <c r="H612" s="81"/>
      <c r="I612" s="81"/>
      <c r="IX612" s="10"/>
      <c r="IY612" s="10"/>
    </row>
    <row r="613" spans="3:259">
      <c r="C613" s="94"/>
      <c r="D613" s="93"/>
      <c r="E613" s="93"/>
      <c r="F613" s="93"/>
      <c r="G613" s="81"/>
      <c r="H613" s="81"/>
      <c r="I613" s="81"/>
      <c r="IX613" s="10"/>
      <c r="IY613" s="10"/>
    </row>
    <row r="614" spans="3:259">
      <c r="C614" s="94"/>
      <c r="D614" s="93"/>
      <c r="E614" s="93"/>
      <c r="F614" s="93"/>
      <c r="G614" s="81"/>
      <c r="H614" s="81"/>
      <c r="I614" s="81"/>
      <c r="IX614" s="10"/>
      <c r="IY614" s="10"/>
    </row>
    <row r="615" spans="3:259">
      <c r="C615" s="94"/>
      <c r="D615" s="93"/>
      <c r="E615" s="93"/>
      <c r="F615" s="93"/>
      <c r="G615" s="81"/>
      <c r="H615" s="81"/>
      <c r="I615" s="81"/>
      <c r="IX615" s="10"/>
      <c r="IY615" s="10"/>
    </row>
    <row r="616" spans="3:259">
      <c r="C616" s="94"/>
      <c r="D616" s="93"/>
      <c r="E616" s="93"/>
      <c r="F616" s="93"/>
      <c r="G616" s="81"/>
      <c r="H616" s="81"/>
      <c r="I616" s="81"/>
      <c r="IX616" s="10"/>
      <c r="IY616" s="10"/>
    </row>
    <row r="617" spans="3:259">
      <c r="C617" s="94"/>
      <c r="D617" s="93"/>
      <c r="E617" s="93"/>
      <c r="F617" s="93"/>
      <c r="G617" s="81"/>
      <c r="H617" s="81"/>
      <c r="I617" s="81"/>
      <c r="IX617" s="10"/>
      <c r="IY617" s="10"/>
    </row>
    <row r="618" spans="3:259">
      <c r="C618" s="94"/>
      <c r="D618" s="93"/>
      <c r="E618" s="93"/>
      <c r="F618" s="93"/>
      <c r="G618" s="81"/>
      <c r="H618" s="81"/>
      <c r="I618" s="81"/>
      <c r="IX618" s="10"/>
      <c r="IY618" s="10"/>
    </row>
    <row r="619" spans="3:259">
      <c r="C619" s="94"/>
      <c r="D619" s="93"/>
      <c r="E619" s="93"/>
      <c r="F619" s="93"/>
      <c r="G619" s="81"/>
      <c r="H619" s="81"/>
      <c r="I619" s="81"/>
      <c r="IX619" s="10"/>
      <c r="IY619" s="10"/>
    </row>
    <row r="620" spans="3:259">
      <c r="C620" s="94"/>
      <c r="D620" s="93"/>
      <c r="E620" s="93"/>
      <c r="F620" s="93"/>
      <c r="G620" s="81"/>
      <c r="H620" s="81"/>
      <c r="I620" s="81"/>
      <c r="IX620" s="10"/>
      <c r="IY620" s="10"/>
    </row>
    <row r="621" spans="3:259">
      <c r="C621" s="94"/>
      <c r="D621" s="93"/>
      <c r="E621" s="93"/>
      <c r="F621" s="93"/>
      <c r="G621" s="81"/>
      <c r="H621" s="81"/>
      <c r="I621" s="81"/>
      <c r="IX621" s="10"/>
      <c r="IY621" s="10"/>
    </row>
    <row r="622" spans="3:259">
      <c r="C622" s="94"/>
      <c r="D622" s="93"/>
      <c r="E622" s="93"/>
      <c r="F622" s="93"/>
      <c r="G622" s="81"/>
      <c r="H622" s="81"/>
      <c r="I622" s="81"/>
      <c r="IX622" s="10"/>
      <c r="IY622" s="10"/>
    </row>
    <row r="623" spans="3:259">
      <c r="C623" s="94"/>
      <c r="D623" s="93"/>
      <c r="E623" s="93"/>
      <c r="F623" s="93"/>
      <c r="G623" s="81"/>
      <c r="H623" s="81"/>
      <c r="I623" s="81"/>
      <c r="IX623" s="10"/>
      <c r="IY623" s="10"/>
    </row>
    <row r="624" spans="3:259">
      <c r="C624" s="94"/>
      <c r="D624" s="93"/>
      <c r="E624" s="93"/>
      <c r="F624" s="93"/>
      <c r="G624" s="81"/>
      <c r="H624" s="81"/>
      <c r="I624" s="81"/>
      <c r="IX624" s="10"/>
      <c r="IY624" s="10"/>
    </row>
    <row r="625" spans="3:259">
      <c r="C625" s="94"/>
      <c r="D625" s="93"/>
      <c r="E625" s="93"/>
      <c r="F625" s="93"/>
      <c r="G625" s="81"/>
      <c r="H625" s="81"/>
      <c r="I625" s="81"/>
      <c r="IX625" s="10"/>
      <c r="IY625" s="10"/>
    </row>
    <row r="626" spans="3:259">
      <c r="C626" s="94"/>
      <c r="D626" s="93"/>
      <c r="E626" s="93"/>
      <c r="F626" s="93"/>
      <c r="G626" s="81"/>
      <c r="H626" s="81"/>
      <c r="I626" s="81"/>
      <c r="IX626" s="10"/>
      <c r="IY626" s="10"/>
    </row>
    <row r="627" spans="3:259">
      <c r="C627" s="94"/>
      <c r="D627" s="93"/>
      <c r="E627" s="93"/>
      <c r="F627" s="93"/>
      <c r="G627" s="81"/>
      <c r="H627" s="81"/>
      <c r="I627" s="81"/>
      <c r="IX627" s="10"/>
      <c r="IY627" s="10"/>
    </row>
    <row r="628" spans="3:259">
      <c r="C628" s="94"/>
      <c r="D628" s="93"/>
      <c r="E628" s="93"/>
      <c r="F628" s="93"/>
      <c r="G628" s="81"/>
      <c r="H628" s="81"/>
      <c r="I628" s="81"/>
      <c r="IX628" s="10"/>
      <c r="IY628" s="10"/>
    </row>
    <row r="629" spans="3:259">
      <c r="C629" s="94"/>
      <c r="D629" s="93"/>
      <c r="E629" s="93"/>
      <c r="F629" s="93"/>
      <c r="G629" s="81"/>
      <c r="H629" s="81"/>
      <c r="I629" s="81"/>
      <c r="IX629" s="10"/>
      <c r="IY629" s="10"/>
    </row>
    <row r="630" spans="3:259">
      <c r="C630" s="94"/>
      <c r="D630" s="93"/>
      <c r="E630" s="93"/>
      <c r="F630" s="93"/>
      <c r="G630" s="81"/>
      <c r="H630" s="81"/>
      <c r="I630" s="81"/>
      <c r="IX630" s="10"/>
      <c r="IY630" s="10"/>
    </row>
    <row r="631" spans="3:259">
      <c r="C631" s="94"/>
      <c r="D631" s="93"/>
      <c r="E631" s="93"/>
      <c r="F631" s="93"/>
      <c r="G631" s="81"/>
      <c r="H631" s="81"/>
      <c r="I631" s="81"/>
      <c r="IX631" s="10"/>
      <c r="IY631" s="10"/>
    </row>
    <row r="632" spans="3:259">
      <c r="C632" s="94"/>
      <c r="D632" s="93"/>
      <c r="E632" s="93"/>
      <c r="F632" s="93"/>
      <c r="G632" s="81"/>
      <c r="H632" s="81"/>
      <c r="I632" s="81"/>
      <c r="IX632" s="10"/>
      <c r="IY632" s="10"/>
    </row>
    <row r="633" spans="3:259">
      <c r="C633" s="94"/>
      <c r="D633" s="93"/>
      <c r="E633" s="93"/>
      <c r="F633" s="93"/>
      <c r="G633" s="81"/>
      <c r="H633" s="81"/>
      <c r="I633" s="81"/>
      <c r="IX633" s="10"/>
      <c r="IY633" s="10"/>
    </row>
    <row r="634" spans="3:259">
      <c r="C634" s="94"/>
      <c r="D634" s="93"/>
      <c r="E634" s="93"/>
      <c r="F634" s="93"/>
      <c r="G634" s="81"/>
      <c r="H634" s="81"/>
      <c r="I634" s="81"/>
      <c r="IX634" s="10"/>
      <c r="IY634" s="10"/>
    </row>
    <row r="635" spans="3:259">
      <c r="C635" s="94"/>
      <c r="D635" s="93"/>
      <c r="E635" s="93"/>
      <c r="F635" s="93"/>
      <c r="G635" s="81"/>
      <c r="H635" s="81"/>
      <c r="I635" s="81"/>
      <c r="IX635" s="10"/>
      <c r="IY635" s="10"/>
    </row>
    <row r="636" spans="3:259">
      <c r="C636" s="94"/>
      <c r="D636" s="93"/>
      <c r="E636" s="93"/>
      <c r="F636" s="93"/>
      <c r="G636" s="81"/>
      <c r="H636" s="81"/>
      <c r="I636" s="81"/>
      <c r="IX636" s="10"/>
      <c r="IY636" s="10"/>
    </row>
    <row r="637" spans="3:259">
      <c r="C637" s="94"/>
      <c r="D637" s="93"/>
      <c r="E637" s="93"/>
      <c r="F637" s="93"/>
      <c r="G637" s="81"/>
      <c r="H637" s="81"/>
      <c r="I637" s="81"/>
      <c r="IX637" s="10"/>
      <c r="IY637" s="10"/>
    </row>
    <row r="638" spans="3:259">
      <c r="C638" s="94"/>
      <c r="D638" s="93"/>
      <c r="E638" s="93"/>
      <c r="F638" s="93"/>
      <c r="G638" s="81"/>
      <c r="H638" s="81"/>
      <c r="I638" s="81"/>
      <c r="IX638" s="10"/>
      <c r="IY638" s="10"/>
    </row>
    <row r="639" spans="3:259">
      <c r="C639" s="94"/>
      <c r="D639" s="93"/>
      <c r="E639" s="93"/>
      <c r="F639" s="93"/>
      <c r="G639" s="81"/>
      <c r="H639" s="81"/>
      <c r="I639" s="81"/>
      <c r="IX639" s="10"/>
      <c r="IY639" s="10"/>
    </row>
    <row r="640" spans="3:259">
      <c r="C640" s="94"/>
      <c r="D640" s="93"/>
      <c r="E640" s="93"/>
      <c r="F640" s="93"/>
      <c r="G640" s="81"/>
      <c r="H640" s="81"/>
      <c r="I640" s="81"/>
      <c r="IX640" s="10"/>
      <c r="IY640" s="10"/>
    </row>
    <row r="641" spans="1:259">
      <c r="C641" s="94"/>
      <c r="D641" s="93"/>
      <c r="E641" s="93"/>
      <c r="F641" s="93"/>
      <c r="G641" s="81"/>
      <c r="H641" s="81"/>
      <c r="I641" s="81"/>
      <c r="IX641" s="10"/>
      <c r="IY641" s="10"/>
    </row>
    <row r="642" spans="1:259">
      <c r="C642" s="94"/>
      <c r="D642" s="93"/>
      <c r="E642" s="93"/>
      <c r="F642" s="93"/>
      <c r="G642" s="81"/>
      <c r="H642" s="81"/>
      <c r="I642" s="81"/>
      <c r="IX642" s="10"/>
      <c r="IY642" s="10"/>
    </row>
    <row r="643" spans="1:259">
      <c r="C643" s="94"/>
      <c r="D643" s="93"/>
      <c r="E643" s="93"/>
      <c r="F643" s="93"/>
      <c r="G643" s="81"/>
      <c r="H643" s="81"/>
      <c r="I643" s="81"/>
      <c r="IX643" s="10"/>
      <c r="IY643" s="10"/>
    </row>
    <row r="644" spans="1:259">
      <c r="C644" s="94"/>
      <c r="D644" s="93"/>
      <c r="E644" s="93"/>
      <c r="F644" s="93"/>
      <c r="G644" s="81"/>
      <c r="H644" s="81"/>
      <c r="I644" s="81"/>
      <c r="IX644" s="10"/>
      <c r="IY644" s="10"/>
    </row>
    <row r="645" spans="1:259">
      <c r="C645" s="94"/>
      <c r="D645" s="93"/>
      <c r="E645" s="93"/>
      <c r="F645" s="93"/>
      <c r="G645" s="81"/>
      <c r="H645" s="81"/>
      <c r="I645" s="81"/>
      <c r="IX645" s="10"/>
      <c r="IY645" s="10"/>
    </row>
    <row r="646" spans="1:259">
      <c r="C646" s="94"/>
      <c r="D646" s="93"/>
      <c r="E646" s="93"/>
      <c r="F646" s="93"/>
      <c r="G646" s="81"/>
      <c r="H646" s="81"/>
      <c r="I646" s="81"/>
      <c r="IX646" s="10"/>
      <c r="IY646" s="10"/>
    </row>
    <row r="647" spans="1:259">
      <c r="C647" s="94"/>
      <c r="D647" s="93"/>
      <c r="E647" s="93"/>
      <c r="F647" s="93"/>
      <c r="G647" s="81"/>
      <c r="H647" s="81"/>
      <c r="I647" s="81"/>
      <c r="IX647" s="10"/>
      <c r="IY647" s="10"/>
    </row>
    <row r="648" spans="1:259">
      <c r="C648" s="94"/>
      <c r="D648" s="93"/>
      <c r="E648" s="93"/>
      <c r="F648" s="93"/>
      <c r="G648" s="81"/>
      <c r="H648" s="81"/>
      <c r="I648" s="81"/>
      <c r="IX648" s="10"/>
      <c r="IY648" s="10"/>
    </row>
    <row r="649" spans="1:259">
      <c r="C649" s="94"/>
      <c r="D649" s="93"/>
      <c r="E649" s="93"/>
      <c r="F649" s="93"/>
      <c r="G649" s="81"/>
      <c r="H649" s="81"/>
      <c r="I649" s="81"/>
      <c r="IX649" s="10"/>
      <c r="IY649" s="10"/>
    </row>
    <row r="650" spans="1:259" ht="13.15" customHeight="1">
      <c r="A650" s="12"/>
      <c r="D650" s="77"/>
      <c r="S650" s="12"/>
    </row>
    <row r="651" spans="1:259" ht="13.15" customHeight="1">
      <c r="A651" s="12"/>
      <c r="S651" s="12"/>
    </row>
    <row r="652" spans="1:259" ht="11.85" customHeight="1">
      <c r="IU652" s="12"/>
      <c r="IV652" s="12"/>
      <c r="IW652" s="12"/>
    </row>
    <row r="653" spans="1:259" ht="11.85" customHeight="1">
      <c r="IW653" s="12"/>
    </row>
    <row r="654" spans="1:259" ht="11.85" customHeight="1">
      <c r="B654" s="73"/>
      <c r="C654" s="81"/>
      <c r="G654" s="73"/>
      <c r="H654" s="73"/>
      <c r="I654" s="81"/>
      <c r="S654" s="73"/>
      <c r="T654" s="73"/>
    </row>
    <row r="655" spans="1:259" ht="11.45" customHeight="1">
      <c r="C655" s="94"/>
      <c r="D655" s="93"/>
      <c r="E655" s="93"/>
      <c r="F655" s="93"/>
      <c r="G655" s="81"/>
      <c r="H655" s="81"/>
      <c r="I655" s="78"/>
      <c r="J655" s="79"/>
      <c r="K655" s="79"/>
      <c r="L655" s="79"/>
      <c r="M655" s="79"/>
      <c r="N655" s="79"/>
      <c r="O655" s="79"/>
      <c r="P655" s="79"/>
      <c r="Q655" s="79"/>
      <c r="R655" s="79"/>
      <c r="T655" s="79"/>
      <c r="IW655" s="12"/>
    </row>
    <row r="656" spans="1:259" ht="11.85" customHeight="1">
      <c r="C656" s="94"/>
      <c r="D656" s="93"/>
      <c r="E656" s="93"/>
      <c r="F656" s="93"/>
      <c r="G656" s="81"/>
      <c r="H656" s="81"/>
      <c r="I656" s="81"/>
      <c r="IW656" s="12"/>
    </row>
    <row r="657" spans="3:259" ht="11.85" customHeight="1">
      <c r="C657" s="94"/>
      <c r="D657" s="93"/>
      <c r="E657" s="93"/>
      <c r="F657" s="93"/>
      <c r="G657" s="81"/>
      <c r="H657" s="81"/>
      <c r="I657" s="81"/>
      <c r="IW657" s="12"/>
    </row>
    <row r="658" spans="3:259" ht="11.45" customHeight="1">
      <c r="C658" s="94"/>
      <c r="D658" s="93"/>
      <c r="E658" s="93"/>
      <c r="F658" s="93"/>
      <c r="G658" s="81"/>
      <c r="H658" s="81"/>
      <c r="I658" s="81"/>
      <c r="IW658" s="12"/>
    </row>
    <row r="659" spans="3:259" ht="13.9" customHeight="1">
      <c r="C659" s="94"/>
      <c r="D659" s="93"/>
      <c r="E659" s="93"/>
      <c r="F659" s="93"/>
      <c r="G659" s="81"/>
      <c r="H659" s="81"/>
      <c r="I659" s="81"/>
      <c r="IW659" s="12"/>
    </row>
    <row r="660" spans="3:259" ht="13.15" customHeight="1">
      <c r="C660" s="94"/>
      <c r="D660" s="93"/>
      <c r="E660" s="93"/>
      <c r="F660" s="93"/>
      <c r="G660" s="81"/>
      <c r="H660" s="81"/>
      <c r="I660" s="81"/>
      <c r="IW660" s="12"/>
    </row>
    <row r="661" spans="3:259" ht="11.85" customHeight="1">
      <c r="C661" s="94"/>
      <c r="D661" s="93"/>
      <c r="E661" s="93"/>
      <c r="F661" s="93"/>
      <c r="G661" s="81"/>
      <c r="H661" s="81"/>
      <c r="I661" s="81"/>
      <c r="IW661" s="12"/>
    </row>
    <row r="662" spans="3:259" ht="11.85" customHeight="1">
      <c r="C662" s="94"/>
      <c r="D662" s="93"/>
      <c r="E662" s="93"/>
      <c r="F662" s="93"/>
      <c r="G662" s="81"/>
      <c r="H662" s="81"/>
      <c r="I662" s="81"/>
      <c r="IW662" s="12"/>
    </row>
    <row r="663" spans="3:259" ht="11.85" customHeight="1">
      <c r="C663" s="94"/>
      <c r="D663" s="93"/>
      <c r="E663" s="93"/>
      <c r="F663" s="93"/>
      <c r="G663" s="81"/>
      <c r="H663" s="81"/>
      <c r="I663" s="81"/>
      <c r="IW663" s="12"/>
    </row>
    <row r="664" spans="3:259" ht="11.85" customHeight="1">
      <c r="C664" s="94"/>
      <c r="D664" s="93"/>
      <c r="E664" s="93"/>
      <c r="F664" s="93"/>
      <c r="G664" s="81"/>
      <c r="H664" s="81"/>
      <c r="I664" s="81"/>
      <c r="IW664" s="12"/>
    </row>
    <row r="665" spans="3:259" ht="11.85" customHeight="1">
      <c r="C665" s="94"/>
      <c r="D665" s="93"/>
      <c r="E665" s="93"/>
      <c r="F665" s="93"/>
      <c r="G665" s="81"/>
      <c r="H665" s="81"/>
      <c r="I665" s="81"/>
    </row>
    <row r="666" spans="3:259" ht="11.85" customHeight="1">
      <c r="C666" s="94"/>
      <c r="D666" s="93"/>
      <c r="E666" s="93"/>
      <c r="F666" s="93"/>
      <c r="G666" s="81"/>
      <c r="H666" s="81"/>
      <c r="I666" s="81"/>
    </row>
    <row r="667" spans="3:259" ht="11.85" customHeight="1">
      <c r="C667" s="94"/>
      <c r="D667" s="93"/>
      <c r="E667" s="93"/>
      <c r="F667" s="93"/>
      <c r="G667" s="81"/>
      <c r="H667" s="81"/>
      <c r="I667" s="81"/>
    </row>
    <row r="668" spans="3:259" ht="11.85" customHeight="1">
      <c r="C668" s="94"/>
      <c r="D668" s="93"/>
      <c r="E668" s="93"/>
      <c r="F668" s="93"/>
      <c r="G668" s="81"/>
      <c r="H668" s="81"/>
      <c r="I668" s="81"/>
    </row>
    <row r="669" spans="3:259" ht="11.85" customHeight="1">
      <c r="C669" s="94"/>
      <c r="D669" s="93"/>
      <c r="E669" s="93"/>
      <c r="F669" s="93"/>
      <c r="G669" s="81"/>
      <c r="H669" s="81"/>
      <c r="I669" s="81"/>
    </row>
    <row r="670" spans="3:259" ht="11.85" customHeight="1">
      <c r="C670" s="94"/>
      <c r="D670" s="93"/>
      <c r="E670" s="93"/>
      <c r="F670" s="93"/>
      <c r="G670" s="81"/>
      <c r="H670" s="81"/>
      <c r="I670" s="81"/>
    </row>
    <row r="671" spans="3:259" ht="11.85" customHeight="1">
      <c r="C671" s="94"/>
      <c r="D671" s="93"/>
      <c r="E671" s="93"/>
      <c r="F671" s="93"/>
      <c r="G671" s="81"/>
      <c r="H671" s="81"/>
      <c r="I671" s="81"/>
      <c r="IX671" s="10"/>
      <c r="IY671" s="10"/>
    </row>
    <row r="672" spans="3:259" ht="11.85" customHeight="1">
      <c r="C672" s="94"/>
      <c r="D672" s="93"/>
      <c r="E672" s="93"/>
      <c r="F672" s="93"/>
      <c r="G672" s="81"/>
      <c r="H672" s="81"/>
      <c r="I672" s="81"/>
      <c r="IX672" s="10"/>
      <c r="IY672" s="10"/>
    </row>
    <row r="673" spans="3:259" ht="11.85" customHeight="1">
      <c r="C673" s="94"/>
      <c r="D673" s="93"/>
      <c r="E673" s="93"/>
      <c r="F673" s="93"/>
      <c r="G673" s="81"/>
      <c r="H673" s="81"/>
      <c r="I673" s="81"/>
      <c r="IX673" s="10"/>
      <c r="IY673" s="10"/>
    </row>
    <row r="674" spans="3:259" ht="11.85" customHeight="1">
      <c r="C674" s="94"/>
      <c r="D674" s="93"/>
      <c r="E674" s="93"/>
      <c r="F674" s="93"/>
      <c r="G674" s="81"/>
      <c r="H674" s="81"/>
      <c r="I674" s="81"/>
      <c r="IX674" s="10"/>
      <c r="IY674" s="10"/>
    </row>
    <row r="675" spans="3:259" ht="11.85" customHeight="1">
      <c r="C675" s="94"/>
      <c r="D675" s="93"/>
      <c r="E675" s="93"/>
      <c r="F675" s="93"/>
      <c r="G675" s="81"/>
      <c r="H675" s="81"/>
      <c r="I675" s="81"/>
      <c r="IX675" s="10"/>
      <c r="IY675" s="10"/>
    </row>
    <row r="676" spans="3:259" ht="11.85" customHeight="1">
      <c r="C676" s="94"/>
      <c r="D676" s="93"/>
      <c r="E676" s="93"/>
      <c r="F676" s="93"/>
      <c r="G676" s="81"/>
      <c r="H676" s="81"/>
      <c r="I676" s="81"/>
      <c r="IX676" s="10"/>
      <c r="IY676" s="10"/>
    </row>
    <row r="677" spans="3:259" ht="11.85" customHeight="1">
      <c r="C677" s="94"/>
      <c r="D677" s="93"/>
      <c r="E677" s="93"/>
      <c r="F677" s="93"/>
      <c r="G677" s="81"/>
      <c r="H677" s="81"/>
      <c r="I677" s="81"/>
      <c r="IX677" s="10"/>
      <c r="IY677" s="10"/>
    </row>
    <row r="678" spans="3:259" ht="11.85" customHeight="1">
      <c r="C678" s="94"/>
      <c r="D678" s="93"/>
      <c r="E678" s="93"/>
      <c r="F678" s="93"/>
      <c r="G678" s="81"/>
      <c r="H678" s="81"/>
      <c r="I678" s="81"/>
      <c r="IX678" s="10"/>
      <c r="IY678" s="10"/>
    </row>
    <row r="679" spans="3:259" ht="11.85" customHeight="1">
      <c r="C679" s="94"/>
      <c r="D679" s="93"/>
      <c r="E679" s="93"/>
      <c r="F679" s="93"/>
      <c r="G679" s="81"/>
      <c r="H679" s="81"/>
      <c r="I679" s="81"/>
      <c r="IX679" s="10"/>
      <c r="IY679" s="10"/>
    </row>
    <row r="680" spans="3:259" ht="11.85" customHeight="1">
      <c r="C680" s="94"/>
      <c r="D680" s="93"/>
      <c r="E680" s="93"/>
      <c r="F680" s="93"/>
      <c r="G680" s="81"/>
      <c r="H680" s="81"/>
      <c r="I680" s="81"/>
      <c r="IX680" s="10"/>
      <c r="IY680" s="10"/>
    </row>
    <row r="681" spans="3:259" ht="11.85" customHeight="1">
      <c r="C681" s="94"/>
      <c r="D681" s="93"/>
      <c r="E681" s="93"/>
      <c r="F681" s="93"/>
      <c r="G681" s="81"/>
      <c r="H681" s="81"/>
      <c r="I681" s="81"/>
      <c r="IX681" s="10"/>
      <c r="IY681" s="10"/>
    </row>
    <row r="682" spans="3:259" ht="11.85" customHeight="1">
      <c r="C682" s="94"/>
      <c r="D682" s="93"/>
      <c r="E682" s="93"/>
      <c r="F682" s="93"/>
      <c r="G682" s="81"/>
      <c r="H682" s="81"/>
      <c r="I682" s="81"/>
      <c r="IX682" s="10"/>
      <c r="IY682" s="10"/>
    </row>
    <row r="683" spans="3:259" ht="11.85" customHeight="1">
      <c r="C683" s="94"/>
      <c r="D683" s="93"/>
      <c r="E683" s="93"/>
      <c r="F683" s="93"/>
      <c r="G683" s="81"/>
      <c r="H683" s="81"/>
      <c r="I683" s="81"/>
      <c r="IX683" s="10"/>
      <c r="IY683" s="10"/>
    </row>
    <row r="684" spans="3:259" ht="11.85" customHeight="1">
      <c r="C684" s="94"/>
      <c r="D684" s="93"/>
      <c r="E684" s="93"/>
      <c r="F684" s="93"/>
      <c r="G684" s="81"/>
      <c r="H684" s="81"/>
      <c r="I684" s="81"/>
      <c r="IX684" s="10"/>
      <c r="IY684" s="10"/>
    </row>
    <row r="685" spans="3:259" ht="11.85" customHeight="1">
      <c r="C685" s="94"/>
      <c r="D685" s="93"/>
      <c r="E685" s="93"/>
      <c r="F685" s="93"/>
      <c r="G685" s="81"/>
      <c r="H685" s="81"/>
      <c r="I685" s="81"/>
      <c r="IX685" s="10"/>
      <c r="IY685" s="10"/>
    </row>
    <row r="686" spans="3:259" ht="11.85" customHeight="1">
      <c r="C686" s="94"/>
      <c r="D686" s="93"/>
      <c r="E686" s="93"/>
      <c r="F686" s="93"/>
      <c r="G686" s="81"/>
      <c r="H686" s="81"/>
      <c r="I686" s="81"/>
      <c r="IX686" s="10"/>
      <c r="IY686" s="10"/>
    </row>
    <row r="687" spans="3:259" ht="11.85" customHeight="1">
      <c r="C687" s="94"/>
      <c r="D687" s="93"/>
      <c r="E687" s="93"/>
      <c r="F687" s="93"/>
      <c r="G687" s="81"/>
      <c r="H687" s="81"/>
      <c r="I687" s="81"/>
      <c r="IX687" s="10"/>
      <c r="IY687" s="10"/>
    </row>
    <row r="688" spans="3:259" ht="11.85" customHeight="1">
      <c r="C688" s="94"/>
      <c r="D688" s="93"/>
      <c r="E688" s="93"/>
      <c r="F688" s="93"/>
      <c r="G688" s="81"/>
      <c r="H688" s="81"/>
      <c r="I688" s="81"/>
      <c r="IX688" s="10"/>
      <c r="IY688" s="10"/>
    </row>
    <row r="689" spans="3:259" ht="11.85" customHeight="1">
      <c r="C689" s="94"/>
      <c r="D689" s="93"/>
      <c r="E689" s="93"/>
      <c r="F689" s="93"/>
      <c r="G689" s="81"/>
      <c r="H689" s="81"/>
      <c r="I689" s="81"/>
      <c r="IX689" s="10"/>
      <c r="IY689" s="10"/>
    </row>
    <row r="690" spans="3:259" ht="11.85" customHeight="1">
      <c r="C690" s="94"/>
      <c r="D690" s="93"/>
      <c r="E690" s="93"/>
      <c r="F690" s="93"/>
      <c r="G690" s="81"/>
      <c r="H690" s="81"/>
      <c r="I690" s="81"/>
      <c r="IX690" s="10"/>
      <c r="IY690" s="10"/>
    </row>
    <row r="691" spans="3:259" ht="11.85" customHeight="1">
      <c r="C691" s="94"/>
      <c r="D691" s="93"/>
      <c r="E691" s="93"/>
      <c r="F691" s="93"/>
      <c r="G691" s="81"/>
      <c r="H691" s="81"/>
      <c r="I691" s="81"/>
      <c r="IX691" s="10"/>
      <c r="IY691" s="10"/>
    </row>
    <row r="692" spans="3:259" ht="11.85" customHeight="1">
      <c r="C692" s="94"/>
      <c r="D692" s="93"/>
      <c r="E692" s="93"/>
      <c r="F692" s="93"/>
      <c r="G692" s="81"/>
      <c r="H692" s="81"/>
      <c r="I692" s="81"/>
      <c r="IX692" s="10"/>
      <c r="IY692" s="10"/>
    </row>
    <row r="693" spans="3:259" ht="11.85" customHeight="1">
      <c r="C693" s="94"/>
      <c r="D693" s="93"/>
      <c r="E693" s="93"/>
      <c r="F693" s="93"/>
      <c r="G693" s="81"/>
      <c r="H693" s="81"/>
      <c r="I693" s="81"/>
      <c r="IX693" s="10"/>
      <c r="IY693" s="10"/>
    </row>
    <row r="694" spans="3:259" ht="11.85" customHeight="1">
      <c r="C694" s="94"/>
      <c r="D694" s="93"/>
      <c r="E694" s="93"/>
      <c r="F694" s="93"/>
      <c r="G694" s="81"/>
      <c r="H694" s="81"/>
      <c r="I694" s="81"/>
      <c r="IX694" s="10"/>
      <c r="IY694" s="10"/>
    </row>
    <row r="695" spans="3:259" ht="11.85" customHeight="1">
      <c r="C695" s="94"/>
      <c r="D695" s="93"/>
      <c r="E695" s="93"/>
      <c r="F695" s="93"/>
      <c r="G695" s="81"/>
      <c r="H695" s="81"/>
      <c r="I695" s="81"/>
      <c r="IX695" s="10"/>
      <c r="IY695" s="10"/>
    </row>
    <row r="696" spans="3:259" ht="11.85" customHeight="1">
      <c r="C696" s="94"/>
      <c r="D696" s="93"/>
      <c r="E696" s="93"/>
      <c r="F696" s="93"/>
      <c r="G696" s="81"/>
      <c r="H696" s="81"/>
      <c r="I696" s="81"/>
      <c r="IX696" s="10"/>
      <c r="IY696" s="10"/>
    </row>
    <row r="697" spans="3:259" ht="11.85" customHeight="1">
      <c r="C697" s="94"/>
      <c r="D697" s="93"/>
      <c r="E697" s="93"/>
      <c r="F697" s="93"/>
      <c r="G697" s="81"/>
      <c r="H697" s="81"/>
      <c r="I697" s="81"/>
      <c r="IX697" s="10"/>
      <c r="IY697" s="10"/>
    </row>
    <row r="698" spans="3:259" ht="11.85" customHeight="1">
      <c r="C698" s="94"/>
      <c r="D698" s="93"/>
      <c r="E698" s="93"/>
      <c r="F698" s="93"/>
      <c r="G698" s="81"/>
      <c r="H698" s="81"/>
      <c r="I698" s="81"/>
      <c r="IX698" s="10"/>
      <c r="IY698" s="10"/>
    </row>
    <row r="699" spans="3:259" ht="11.85" customHeight="1">
      <c r="C699" s="94"/>
      <c r="D699" s="93"/>
      <c r="E699" s="93"/>
      <c r="F699" s="93"/>
      <c r="G699" s="81"/>
      <c r="H699" s="81"/>
      <c r="I699" s="81"/>
      <c r="IX699" s="10"/>
      <c r="IY699" s="10"/>
    </row>
    <row r="700" spans="3:259" ht="11.85" customHeight="1">
      <c r="C700" s="94"/>
      <c r="D700" s="93"/>
      <c r="E700" s="93"/>
      <c r="F700" s="93"/>
      <c r="G700" s="81"/>
      <c r="H700" s="81"/>
      <c r="I700" s="81"/>
      <c r="IX700" s="10"/>
      <c r="IY700" s="10"/>
    </row>
    <row r="701" spans="3:259" ht="11.85" customHeight="1">
      <c r="C701" s="94"/>
      <c r="D701" s="93"/>
      <c r="E701" s="93"/>
      <c r="F701" s="93"/>
      <c r="G701" s="81"/>
      <c r="H701" s="81"/>
      <c r="I701" s="81"/>
      <c r="IX701" s="10"/>
      <c r="IY701" s="10"/>
    </row>
    <row r="702" spans="3:259" ht="11.85" customHeight="1">
      <c r="C702" s="94"/>
      <c r="D702" s="93"/>
      <c r="E702" s="93"/>
      <c r="F702" s="93"/>
      <c r="G702" s="81"/>
      <c r="H702" s="81"/>
      <c r="I702" s="81"/>
      <c r="IX702" s="10"/>
      <c r="IY702" s="10"/>
    </row>
    <row r="703" spans="3:259" ht="11.85" customHeight="1">
      <c r="C703" s="94"/>
      <c r="D703" s="93"/>
      <c r="E703" s="93"/>
      <c r="F703" s="93"/>
      <c r="G703" s="81"/>
      <c r="H703" s="81"/>
      <c r="I703" s="81"/>
      <c r="IX703" s="10"/>
      <c r="IY703" s="10"/>
    </row>
    <row r="704" spans="3:259" ht="11.85" customHeight="1">
      <c r="C704" s="94"/>
      <c r="D704" s="93"/>
      <c r="E704" s="93"/>
      <c r="F704" s="93"/>
      <c r="G704" s="81"/>
      <c r="H704" s="81"/>
      <c r="I704" s="81"/>
      <c r="IX704" s="10"/>
      <c r="IY704" s="10"/>
    </row>
    <row r="705" spans="3:259" ht="11.85" customHeight="1">
      <c r="C705" s="94"/>
      <c r="D705" s="93"/>
      <c r="E705" s="93"/>
      <c r="F705" s="93"/>
      <c r="G705" s="81"/>
      <c r="H705" s="81"/>
      <c r="I705" s="81"/>
      <c r="IX705" s="10"/>
      <c r="IY705" s="10"/>
    </row>
    <row r="706" spans="3:259" ht="11.85" customHeight="1">
      <c r="C706" s="94"/>
      <c r="D706" s="93"/>
      <c r="E706" s="93"/>
      <c r="F706" s="93"/>
      <c r="G706" s="81"/>
      <c r="H706" s="81"/>
      <c r="I706" s="81"/>
      <c r="IX706" s="10"/>
      <c r="IY706" s="10"/>
    </row>
    <row r="707" spans="3:259" ht="11.85" customHeight="1">
      <c r="C707" s="94"/>
      <c r="D707" s="93"/>
      <c r="E707" s="93"/>
      <c r="F707" s="93"/>
      <c r="G707" s="81"/>
      <c r="H707" s="81"/>
      <c r="I707" s="81"/>
      <c r="IX707" s="10"/>
      <c r="IY707" s="10"/>
    </row>
    <row r="708" spans="3:259" ht="11.85" customHeight="1">
      <c r="C708" s="94"/>
      <c r="D708" s="93"/>
      <c r="E708" s="93"/>
      <c r="F708" s="93"/>
      <c r="G708" s="81"/>
      <c r="H708" s="81"/>
      <c r="I708" s="81"/>
      <c r="IX708" s="10"/>
      <c r="IY708" s="10"/>
    </row>
    <row r="709" spans="3:259" ht="11.85" customHeight="1">
      <c r="C709" s="94"/>
      <c r="D709" s="93"/>
      <c r="E709" s="93"/>
      <c r="F709" s="93"/>
      <c r="G709" s="81"/>
      <c r="H709" s="81"/>
      <c r="I709" s="81"/>
      <c r="IX709" s="10"/>
      <c r="IY709" s="10"/>
    </row>
    <row r="710" spans="3:259" ht="11.85" customHeight="1">
      <c r="C710" s="94"/>
      <c r="D710" s="93"/>
      <c r="E710" s="93"/>
      <c r="F710" s="93"/>
      <c r="G710" s="81"/>
      <c r="H710" s="81"/>
      <c r="I710" s="81"/>
      <c r="IX710" s="10"/>
      <c r="IY710" s="10"/>
    </row>
    <row r="711" spans="3:259" ht="11.85" customHeight="1">
      <c r="C711" s="94"/>
      <c r="D711" s="93"/>
      <c r="E711" s="93"/>
      <c r="F711" s="93"/>
      <c r="G711" s="81"/>
      <c r="H711" s="81"/>
      <c r="I711" s="81"/>
      <c r="IX711" s="10"/>
      <c r="IY711" s="10"/>
    </row>
    <row r="712" spans="3:259" ht="11.85" customHeight="1">
      <c r="C712" s="94"/>
      <c r="D712" s="93"/>
      <c r="E712" s="93"/>
      <c r="F712" s="93"/>
      <c r="G712" s="81"/>
      <c r="H712" s="81"/>
      <c r="I712" s="81"/>
      <c r="IX712" s="10"/>
      <c r="IY712" s="10"/>
    </row>
    <row r="713" spans="3:259" ht="11.85" customHeight="1">
      <c r="C713" s="94"/>
      <c r="D713" s="93"/>
      <c r="E713" s="93"/>
      <c r="F713" s="93"/>
      <c r="G713" s="81"/>
      <c r="H713" s="81"/>
      <c r="I713" s="81"/>
      <c r="IX713" s="10"/>
      <c r="IY713" s="10"/>
    </row>
    <row r="714" spans="3:259" ht="11.85" customHeight="1">
      <c r="C714" s="94"/>
      <c r="D714" s="93"/>
      <c r="E714" s="93"/>
      <c r="F714" s="93"/>
      <c r="G714" s="81"/>
      <c r="H714" s="81"/>
      <c r="I714" s="81"/>
      <c r="IX714" s="10"/>
      <c r="IY714" s="10"/>
    </row>
    <row r="715" spans="3:259" ht="11.85" customHeight="1">
      <c r="C715" s="94"/>
      <c r="D715" s="93"/>
      <c r="E715" s="93"/>
      <c r="F715" s="93"/>
      <c r="G715" s="81"/>
      <c r="H715" s="81"/>
      <c r="I715" s="81"/>
      <c r="IX715" s="10"/>
      <c r="IY715" s="10"/>
    </row>
    <row r="716" spans="3:259" ht="11.85" customHeight="1">
      <c r="C716" s="94"/>
      <c r="D716" s="93"/>
      <c r="E716" s="93"/>
      <c r="F716" s="93"/>
      <c r="G716" s="81"/>
      <c r="H716" s="81"/>
      <c r="I716" s="81"/>
      <c r="IX716" s="10"/>
      <c r="IY716" s="10"/>
    </row>
    <row r="717" spans="3:259" ht="11.85" customHeight="1">
      <c r="C717" s="94"/>
      <c r="D717" s="93"/>
      <c r="E717" s="93"/>
      <c r="F717" s="93"/>
      <c r="G717" s="81"/>
      <c r="H717" s="81"/>
      <c r="I717" s="81"/>
      <c r="IX717" s="10"/>
      <c r="IY717" s="10"/>
    </row>
    <row r="718" spans="3:259" ht="11.85" customHeight="1">
      <c r="C718" s="94"/>
      <c r="D718" s="93"/>
      <c r="E718" s="93"/>
      <c r="F718" s="93"/>
      <c r="G718" s="81"/>
      <c r="H718" s="81"/>
      <c r="I718" s="81"/>
      <c r="IX718" s="10"/>
      <c r="IY718" s="10"/>
    </row>
    <row r="719" spans="3:259" ht="11.85" customHeight="1">
      <c r="C719" s="94"/>
      <c r="D719" s="93"/>
      <c r="E719" s="93"/>
      <c r="F719" s="93"/>
      <c r="G719" s="81"/>
      <c r="H719" s="81"/>
      <c r="I719" s="81"/>
      <c r="IX719" s="10"/>
      <c r="IY719" s="10"/>
    </row>
    <row r="720" spans="3:259" ht="11.85" customHeight="1">
      <c r="C720" s="94"/>
      <c r="D720" s="93"/>
      <c r="E720" s="93"/>
      <c r="F720" s="93"/>
      <c r="G720" s="81"/>
      <c r="H720" s="81"/>
      <c r="I720" s="81"/>
      <c r="IX720" s="10"/>
      <c r="IY720" s="10"/>
    </row>
    <row r="721" spans="3:259" ht="11.85" customHeight="1">
      <c r="C721" s="94"/>
      <c r="D721" s="93"/>
      <c r="E721" s="93"/>
      <c r="F721" s="93"/>
      <c r="G721" s="81"/>
      <c r="H721" s="81"/>
      <c r="I721" s="81"/>
      <c r="IX721" s="10"/>
      <c r="IY721" s="10"/>
    </row>
    <row r="722" spans="3:259" ht="11.85" customHeight="1">
      <c r="C722" s="94"/>
      <c r="D722" s="93"/>
      <c r="E722" s="93"/>
      <c r="F722" s="93"/>
      <c r="G722" s="81"/>
      <c r="H722" s="81"/>
      <c r="I722" s="81"/>
      <c r="IX722" s="10"/>
      <c r="IY722" s="10"/>
    </row>
    <row r="723" spans="3:259" ht="11.85" customHeight="1">
      <c r="C723" s="94"/>
      <c r="D723" s="93"/>
      <c r="E723" s="93"/>
      <c r="F723" s="93"/>
      <c r="G723" s="81"/>
      <c r="H723" s="81"/>
      <c r="I723" s="81"/>
      <c r="IX723" s="10"/>
      <c r="IY723" s="10"/>
    </row>
    <row r="724" spans="3:259" ht="11.85" customHeight="1">
      <c r="C724" s="94"/>
      <c r="D724" s="93"/>
      <c r="E724" s="93"/>
      <c r="F724" s="93"/>
      <c r="G724" s="81"/>
      <c r="H724" s="81"/>
      <c r="I724" s="81"/>
      <c r="IX724" s="10"/>
      <c r="IY724" s="10"/>
    </row>
    <row r="725" spans="3:259" ht="11.85" customHeight="1">
      <c r="C725" s="94"/>
      <c r="D725" s="93"/>
      <c r="E725" s="93"/>
      <c r="F725" s="93"/>
      <c r="G725" s="81"/>
      <c r="H725" s="81"/>
      <c r="I725" s="81"/>
      <c r="IX725" s="10"/>
      <c r="IY725" s="10"/>
    </row>
    <row r="726" spans="3:259" ht="11.85" customHeight="1">
      <c r="C726" s="94"/>
      <c r="D726" s="93"/>
      <c r="E726" s="93"/>
      <c r="F726" s="93"/>
      <c r="G726" s="81"/>
      <c r="H726" s="81"/>
      <c r="I726" s="81"/>
      <c r="IX726" s="10"/>
      <c r="IY726" s="10"/>
    </row>
    <row r="727" spans="3:259" ht="11.85" customHeight="1">
      <c r="C727" s="94"/>
      <c r="D727" s="93"/>
      <c r="E727" s="93"/>
      <c r="F727" s="93"/>
      <c r="G727" s="81"/>
      <c r="H727" s="81"/>
      <c r="I727" s="81"/>
      <c r="IX727" s="10"/>
      <c r="IY727" s="10"/>
    </row>
    <row r="728" spans="3:259" ht="11.85" customHeight="1">
      <c r="C728" s="94"/>
      <c r="D728" s="93"/>
      <c r="E728" s="93"/>
      <c r="F728" s="93"/>
      <c r="G728" s="81"/>
      <c r="H728" s="81"/>
      <c r="I728" s="81"/>
      <c r="IX728" s="10"/>
      <c r="IY728" s="10"/>
    </row>
    <row r="729" spans="3:259" ht="11.85" customHeight="1">
      <c r="C729" s="94"/>
      <c r="D729" s="93"/>
      <c r="E729" s="93"/>
      <c r="F729" s="93"/>
      <c r="G729" s="81"/>
      <c r="H729" s="81"/>
      <c r="I729" s="81"/>
      <c r="IX729" s="10"/>
      <c r="IY729" s="10"/>
    </row>
    <row r="730" spans="3:259" ht="11.85" customHeight="1">
      <c r="C730" s="94"/>
      <c r="D730" s="93"/>
      <c r="E730" s="93"/>
      <c r="F730" s="93"/>
      <c r="G730" s="81"/>
      <c r="H730" s="81"/>
      <c r="I730" s="81"/>
      <c r="IX730" s="10"/>
      <c r="IY730" s="10"/>
    </row>
    <row r="731" spans="3:259" ht="11.85" customHeight="1">
      <c r="C731" s="94"/>
      <c r="D731" s="93"/>
      <c r="E731" s="93"/>
      <c r="F731" s="93"/>
      <c r="G731" s="81"/>
      <c r="H731" s="81"/>
      <c r="I731" s="81"/>
      <c r="IX731" s="10"/>
      <c r="IY731" s="10"/>
    </row>
    <row r="732" spans="3:259" ht="11.85" customHeight="1">
      <c r="C732" s="94"/>
      <c r="D732" s="93"/>
      <c r="E732" s="93"/>
      <c r="F732" s="93"/>
      <c r="G732" s="81"/>
      <c r="H732" s="81"/>
      <c r="I732" s="81"/>
      <c r="IX732" s="10"/>
      <c r="IY732" s="10"/>
    </row>
    <row r="733" spans="3:259" ht="11.85" customHeight="1">
      <c r="C733" s="94"/>
      <c r="D733" s="93"/>
      <c r="E733" s="93"/>
      <c r="F733" s="93"/>
      <c r="G733" s="81"/>
      <c r="H733" s="81"/>
      <c r="I733" s="81"/>
      <c r="IX733" s="10"/>
      <c r="IY733" s="10"/>
    </row>
    <row r="734" spans="3:259" ht="11.85" customHeight="1">
      <c r="C734" s="94"/>
      <c r="D734" s="93"/>
      <c r="E734" s="93"/>
      <c r="F734" s="93"/>
      <c r="G734" s="81"/>
      <c r="H734" s="81"/>
      <c r="I734" s="81"/>
      <c r="IX734" s="10"/>
      <c r="IY734" s="10"/>
    </row>
    <row r="735" spans="3:259" ht="11.85" customHeight="1">
      <c r="C735" s="94"/>
      <c r="D735" s="93"/>
      <c r="E735" s="93"/>
      <c r="F735" s="93"/>
      <c r="G735" s="81"/>
      <c r="H735" s="81"/>
      <c r="I735" s="81"/>
      <c r="IX735" s="10"/>
      <c r="IY735" s="10"/>
    </row>
    <row r="736" spans="3:259" ht="11.85" customHeight="1">
      <c r="C736" s="94"/>
      <c r="D736" s="93"/>
      <c r="E736" s="93"/>
      <c r="F736" s="93"/>
      <c r="G736" s="81"/>
      <c r="H736" s="81"/>
      <c r="I736" s="81"/>
      <c r="IX736" s="10"/>
      <c r="IY736" s="10"/>
    </row>
    <row r="737" spans="3:259" ht="11.85" customHeight="1">
      <c r="C737" s="94"/>
      <c r="D737" s="93"/>
      <c r="E737" s="93"/>
      <c r="F737" s="93"/>
      <c r="G737" s="81"/>
      <c r="H737" s="81"/>
      <c r="I737" s="81"/>
      <c r="IX737" s="10"/>
      <c r="IY737" s="10"/>
    </row>
    <row r="738" spans="3:259" ht="11.85" customHeight="1">
      <c r="C738" s="94"/>
      <c r="D738" s="93"/>
      <c r="E738" s="93"/>
      <c r="F738" s="93"/>
      <c r="G738" s="81"/>
      <c r="H738" s="81"/>
      <c r="I738" s="81"/>
      <c r="IX738" s="10"/>
      <c r="IY738" s="10"/>
    </row>
    <row r="739" spans="3:259" ht="11.85" customHeight="1">
      <c r="C739" s="94"/>
      <c r="D739" s="93"/>
      <c r="E739" s="93"/>
      <c r="F739" s="93"/>
      <c r="G739" s="81"/>
      <c r="H739" s="81"/>
      <c r="I739" s="81"/>
      <c r="IX739" s="10"/>
      <c r="IY739" s="10"/>
    </row>
    <row r="740" spans="3:259" ht="11.85" customHeight="1">
      <c r="C740" s="94"/>
      <c r="D740" s="93"/>
      <c r="E740" s="93"/>
      <c r="F740" s="93"/>
      <c r="G740" s="81"/>
      <c r="H740" s="81"/>
      <c r="I740" s="81"/>
      <c r="IX740" s="10"/>
      <c r="IY740" s="10"/>
    </row>
    <row r="741" spans="3:259" ht="11.85" customHeight="1">
      <c r="C741" s="94"/>
      <c r="D741" s="93"/>
      <c r="E741" s="93"/>
      <c r="F741" s="93"/>
      <c r="G741" s="81"/>
      <c r="H741" s="81"/>
      <c r="I741" s="81"/>
      <c r="IX741" s="10"/>
      <c r="IY741" s="10"/>
    </row>
    <row r="742" spans="3:259" ht="11.85" customHeight="1">
      <c r="C742" s="94"/>
      <c r="D742" s="93"/>
      <c r="E742" s="93"/>
      <c r="F742" s="93"/>
      <c r="G742" s="81"/>
      <c r="H742" s="81"/>
      <c r="I742" s="81"/>
      <c r="IX742" s="10"/>
      <c r="IY742" s="10"/>
    </row>
    <row r="743" spans="3:259" ht="11.85" customHeight="1">
      <c r="C743" s="94"/>
      <c r="D743" s="93"/>
      <c r="E743" s="93"/>
      <c r="F743" s="93"/>
      <c r="G743" s="81"/>
      <c r="H743" s="81"/>
      <c r="I743" s="81"/>
      <c r="IX743" s="10"/>
      <c r="IY743" s="10"/>
    </row>
    <row r="744" spans="3:259" ht="11.85" customHeight="1">
      <c r="C744" s="94"/>
      <c r="D744" s="93"/>
      <c r="E744" s="93"/>
      <c r="F744" s="93"/>
      <c r="G744" s="81"/>
      <c r="H744" s="81"/>
      <c r="I744" s="81"/>
      <c r="IX744" s="10"/>
      <c r="IY744" s="10"/>
    </row>
    <row r="745" spans="3:259" ht="11.85" customHeight="1">
      <c r="C745" s="94"/>
      <c r="D745" s="93"/>
      <c r="E745" s="93"/>
      <c r="F745" s="93"/>
      <c r="G745" s="81"/>
      <c r="H745" s="81"/>
      <c r="I745" s="81"/>
      <c r="IX745" s="10"/>
      <c r="IY745" s="10"/>
    </row>
    <row r="746" spans="3:259" ht="11.85" customHeight="1">
      <c r="C746" s="94"/>
      <c r="D746" s="93"/>
      <c r="E746" s="93"/>
      <c r="F746" s="93"/>
      <c r="G746" s="81"/>
      <c r="H746" s="81"/>
      <c r="I746" s="81"/>
      <c r="IX746" s="10"/>
      <c r="IY746" s="10"/>
    </row>
    <row r="747" spans="3:259" ht="11.85" customHeight="1">
      <c r="C747" s="94"/>
      <c r="D747" s="93"/>
      <c r="E747" s="93"/>
      <c r="F747" s="93"/>
      <c r="G747" s="81"/>
      <c r="H747" s="81"/>
      <c r="I747" s="81"/>
      <c r="IX747" s="10"/>
      <c r="IY747" s="10"/>
    </row>
    <row r="748" spans="3:259" ht="11.85" customHeight="1">
      <c r="C748" s="94"/>
      <c r="D748" s="93"/>
      <c r="E748" s="93"/>
      <c r="F748" s="93"/>
      <c r="G748" s="81"/>
      <c r="H748" s="81"/>
      <c r="I748" s="81"/>
      <c r="IX748" s="10"/>
      <c r="IY748" s="10"/>
    </row>
    <row r="749" spans="3:259" ht="11.85" customHeight="1">
      <c r="C749" s="94"/>
      <c r="D749" s="93"/>
      <c r="E749" s="93"/>
      <c r="F749" s="93"/>
      <c r="G749" s="81"/>
      <c r="H749" s="81"/>
      <c r="I749" s="81"/>
      <c r="IX749" s="10"/>
      <c r="IY749" s="10"/>
    </row>
    <row r="750" spans="3:259" ht="11.85" customHeight="1">
      <c r="C750" s="94"/>
      <c r="D750" s="93"/>
      <c r="E750" s="93"/>
      <c r="F750" s="93"/>
      <c r="G750" s="81"/>
      <c r="H750" s="81"/>
      <c r="I750" s="81"/>
      <c r="IX750" s="10"/>
      <c r="IY750" s="10"/>
    </row>
    <row r="751" spans="3:259" ht="11.85" customHeight="1">
      <c r="C751" s="94"/>
      <c r="D751" s="93"/>
      <c r="E751" s="93"/>
      <c r="F751" s="93"/>
      <c r="G751" s="81"/>
      <c r="H751" s="81"/>
      <c r="I751" s="81"/>
      <c r="IX751" s="10"/>
      <c r="IY751" s="10"/>
    </row>
    <row r="752" spans="3:259" ht="11.85" customHeight="1">
      <c r="C752" s="94"/>
      <c r="D752" s="93"/>
      <c r="E752" s="93"/>
      <c r="F752" s="93"/>
      <c r="G752" s="81"/>
      <c r="H752" s="81"/>
      <c r="I752" s="81"/>
      <c r="IX752" s="10"/>
      <c r="IY752" s="10"/>
    </row>
    <row r="753" spans="3:259" ht="11.85" customHeight="1">
      <c r="C753" s="94"/>
      <c r="D753" s="93"/>
      <c r="E753" s="93"/>
      <c r="F753" s="93"/>
      <c r="G753" s="81"/>
      <c r="H753" s="81"/>
      <c r="I753" s="81"/>
      <c r="IX753" s="10"/>
      <c r="IY753" s="10"/>
    </row>
    <row r="754" spans="3:259" ht="11.85" customHeight="1">
      <c r="C754" s="94"/>
      <c r="D754" s="93"/>
      <c r="E754" s="93"/>
      <c r="F754" s="93"/>
      <c r="G754" s="81"/>
      <c r="H754" s="81"/>
      <c r="I754" s="81"/>
      <c r="IX754" s="10"/>
      <c r="IY754" s="10"/>
    </row>
    <row r="755" spans="3:259" ht="11.85" customHeight="1">
      <c r="C755" s="94"/>
      <c r="D755" s="93"/>
      <c r="E755" s="93"/>
      <c r="F755" s="93"/>
      <c r="G755" s="81"/>
      <c r="H755" s="81"/>
      <c r="I755" s="81"/>
      <c r="IX755" s="10"/>
      <c r="IY755" s="10"/>
    </row>
    <row r="756" spans="3:259" ht="11.85" customHeight="1">
      <c r="C756" s="94"/>
      <c r="D756" s="93"/>
      <c r="E756" s="93"/>
      <c r="F756" s="93"/>
      <c r="G756" s="81"/>
      <c r="H756" s="81"/>
      <c r="I756" s="81"/>
      <c r="IX756" s="10"/>
      <c r="IY756" s="10"/>
    </row>
    <row r="757" spans="3:259" ht="11.85" customHeight="1">
      <c r="C757" s="94"/>
      <c r="D757" s="93"/>
      <c r="E757" s="93"/>
      <c r="F757" s="93"/>
      <c r="G757" s="81"/>
      <c r="H757" s="81"/>
      <c r="I757" s="81"/>
      <c r="IX757" s="10"/>
      <c r="IY757" s="10"/>
    </row>
    <row r="758" spans="3:259" ht="11.85" customHeight="1">
      <c r="C758" s="94"/>
      <c r="D758" s="93"/>
      <c r="E758" s="93"/>
      <c r="F758" s="93"/>
      <c r="G758" s="81"/>
      <c r="H758" s="81"/>
      <c r="I758" s="81"/>
      <c r="IX758" s="10"/>
      <c r="IY758" s="10"/>
    </row>
    <row r="759" spans="3:259" ht="11.85" customHeight="1">
      <c r="C759" s="94"/>
      <c r="D759" s="93"/>
      <c r="E759" s="93"/>
      <c r="F759" s="93"/>
      <c r="G759" s="81"/>
      <c r="H759" s="81"/>
      <c r="I759" s="81"/>
      <c r="IX759" s="10"/>
      <c r="IY759" s="10"/>
    </row>
    <row r="760" spans="3:259" ht="11.85" customHeight="1">
      <c r="C760" s="94"/>
      <c r="D760" s="93"/>
      <c r="E760" s="93"/>
      <c r="F760" s="93"/>
      <c r="G760" s="81"/>
      <c r="H760" s="81"/>
      <c r="I760" s="81"/>
      <c r="IX760" s="10"/>
      <c r="IY760" s="10"/>
    </row>
    <row r="761" spans="3:259" ht="11.85" customHeight="1">
      <c r="C761" s="94"/>
      <c r="D761" s="93"/>
      <c r="E761" s="93"/>
      <c r="F761" s="93"/>
      <c r="G761" s="81"/>
      <c r="H761" s="81"/>
      <c r="I761" s="81"/>
      <c r="IX761" s="10"/>
      <c r="IY761" s="10"/>
    </row>
    <row r="762" spans="3:259" ht="11.85" customHeight="1">
      <c r="C762" s="94"/>
      <c r="D762" s="93"/>
      <c r="E762" s="93"/>
      <c r="F762" s="93"/>
      <c r="G762" s="81"/>
      <c r="H762" s="81"/>
      <c r="I762" s="81"/>
      <c r="IX762" s="10"/>
      <c r="IY762" s="10"/>
    </row>
    <row r="763" spans="3:259" ht="11.85" customHeight="1">
      <c r="C763" s="94"/>
      <c r="D763" s="93"/>
      <c r="E763" s="93"/>
      <c r="F763" s="93"/>
      <c r="G763" s="81"/>
      <c r="H763" s="81"/>
      <c r="I763" s="81"/>
      <c r="IX763" s="10"/>
      <c r="IY763" s="10"/>
    </row>
    <row r="764" spans="3:259" ht="11.85" customHeight="1">
      <c r="C764" s="94"/>
      <c r="D764" s="93"/>
      <c r="E764" s="93"/>
      <c r="F764" s="93"/>
      <c r="G764" s="81"/>
      <c r="H764" s="81"/>
      <c r="I764" s="81"/>
      <c r="IX764" s="10"/>
      <c r="IY764" s="10"/>
    </row>
    <row r="765" spans="3:259" ht="11.85" customHeight="1">
      <c r="C765" s="94"/>
      <c r="D765" s="93"/>
      <c r="E765" s="93"/>
      <c r="F765" s="93"/>
      <c r="G765" s="81"/>
      <c r="H765" s="81"/>
      <c r="I765" s="81"/>
      <c r="IX765" s="10"/>
      <c r="IY765" s="10"/>
    </row>
    <row r="766" spans="3:259" ht="11.85" customHeight="1">
      <c r="C766" s="94"/>
      <c r="D766" s="93"/>
      <c r="E766" s="93"/>
      <c r="F766" s="93"/>
      <c r="G766" s="81"/>
      <c r="H766" s="81"/>
      <c r="I766" s="81"/>
      <c r="IX766" s="10"/>
      <c r="IY766" s="10"/>
    </row>
    <row r="767" spans="3:259" ht="11.85" customHeight="1">
      <c r="C767" s="94"/>
      <c r="D767" s="93"/>
      <c r="E767" s="93"/>
      <c r="F767" s="93"/>
      <c r="G767" s="81"/>
      <c r="H767" s="81"/>
      <c r="I767" s="81"/>
      <c r="IX767" s="10"/>
      <c r="IY767" s="10"/>
    </row>
    <row r="768" spans="3:259" ht="11.85" customHeight="1">
      <c r="C768" s="94"/>
      <c r="D768" s="93"/>
      <c r="E768" s="93"/>
      <c r="F768" s="93"/>
      <c r="G768" s="81"/>
      <c r="H768" s="81"/>
      <c r="I768" s="81"/>
      <c r="IX768" s="10"/>
      <c r="IY768" s="10"/>
    </row>
    <row r="769" spans="3:259" ht="11.85" customHeight="1">
      <c r="C769" s="94"/>
      <c r="D769" s="93"/>
      <c r="E769" s="93"/>
      <c r="F769" s="93"/>
      <c r="G769" s="81"/>
      <c r="H769" s="81"/>
      <c r="I769" s="81"/>
      <c r="IX769" s="10"/>
      <c r="IY769" s="10"/>
    </row>
    <row r="770" spans="3:259" ht="11.85" customHeight="1">
      <c r="C770" s="94"/>
      <c r="D770" s="93"/>
      <c r="E770" s="93"/>
      <c r="F770" s="93"/>
      <c r="G770" s="81"/>
      <c r="H770" s="81"/>
      <c r="I770" s="81"/>
      <c r="IX770" s="10"/>
      <c r="IY770" s="10"/>
    </row>
    <row r="771" spans="3:259" ht="11.85" customHeight="1">
      <c r="C771" s="94"/>
      <c r="D771" s="93"/>
      <c r="E771" s="93"/>
      <c r="F771" s="93"/>
      <c r="G771" s="81"/>
      <c r="H771" s="81"/>
      <c r="I771" s="81"/>
      <c r="IX771" s="10"/>
      <c r="IY771" s="10"/>
    </row>
    <row r="772" spans="3:259" ht="11.85" customHeight="1">
      <c r="C772" s="94"/>
      <c r="D772" s="93"/>
      <c r="E772" s="93"/>
      <c r="F772" s="93"/>
      <c r="G772" s="81"/>
      <c r="H772" s="81"/>
      <c r="I772" s="81"/>
      <c r="IX772" s="10"/>
      <c r="IY772" s="10"/>
    </row>
    <row r="773" spans="3:259" ht="11.85" customHeight="1">
      <c r="C773" s="94"/>
      <c r="D773" s="93"/>
      <c r="E773" s="93"/>
      <c r="F773" s="93"/>
      <c r="G773" s="81"/>
      <c r="H773" s="81"/>
      <c r="I773" s="81"/>
      <c r="IX773" s="10"/>
      <c r="IY773" s="10"/>
    </row>
    <row r="774" spans="3:259" ht="11.85" customHeight="1">
      <c r="C774" s="94"/>
      <c r="D774" s="93"/>
      <c r="E774" s="93"/>
      <c r="F774" s="93"/>
      <c r="G774" s="81"/>
      <c r="H774" s="81"/>
      <c r="I774" s="81"/>
      <c r="IX774" s="10"/>
      <c r="IY774" s="10"/>
    </row>
    <row r="775" spans="3:259" ht="11.85" customHeight="1">
      <c r="C775" s="94"/>
      <c r="D775" s="93"/>
      <c r="E775" s="93"/>
      <c r="F775" s="93"/>
      <c r="G775" s="81"/>
      <c r="H775" s="81"/>
      <c r="I775" s="81"/>
      <c r="IX775" s="10"/>
      <c r="IY775" s="10"/>
    </row>
    <row r="776" spans="3:259" ht="11.85" customHeight="1">
      <c r="C776" s="94"/>
      <c r="D776" s="93"/>
      <c r="E776" s="93"/>
      <c r="F776" s="93"/>
      <c r="G776" s="81"/>
      <c r="H776" s="81"/>
      <c r="I776" s="81"/>
      <c r="IX776" s="10"/>
      <c r="IY776" s="10"/>
    </row>
    <row r="777" spans="3:259" ht="11.85" customHeight="1">
      <c r="C777" s="94"/>
      <c r="D777" s="93"/>
      <c r="E777" s="93"/>
      <c r="F777" s="93"/>
      <c r="G777" s="81"/>
      <c r="H777" s="81"/>
      <c r="I777" s="81"/>
      <c r="IX777" s="10"/>
      <c r="IY777" s="10"/>
    </row>
    <row r="778" spans="3:259" ht="11.85" customHeight="1">
      <c r="C778" s="94"/>
      <c r="D778" s="93"/>
      <c r="E778" s="93"/>
      <c r="F778" s="93"/>
      <c r="G778" s="81"/>
      <c r="H778" s="81"/>
      <c r="I778" s="81"/>
      <c r="IX778" s="10"/>
      <c r="IY778" s="10"/>
    </row>
    <row r="779" spans="3:259" ht="11.85" customHeight="1">
      <c r="C779" s="94"/>
      <c r="D779" s="93"/>
      <c r="E779" s="93"/>
      <c r="F779" s="93"/>
      <c r="G779" s="81"/>
      <c r="H779" s="81"/>
      <c r="I779" s="81"/>
      <c r="IX779" s="10"/>
      <c r="IY779" s="10"/>
    </row>
    <row r="780" spans="3:259" ht="11.85" customHeight="1">
      <c r="C780" s="94"/>
      <c r="D780" s="93"/>
      <c r="E780" s="93"/>
      <c r="F780" s="93"/>
      <c r="G780" s="81"/>
      <c r="H780" s="81"/>
      <c r="I780" s="81"/>
      <c r="IX780" s="10"/>
      <c r="IY780" s="10"/>
    </row>
    <row r="781" spans="3:259" ht="11.85" customHeight="1">
      <c r="C781" s="94"/>
      <c r="D781" s="93"/>
      <c r="E781" s="93"/>
      <c r="F781" s="93"/>
      <c r="G781" s="81"/>
      <c r="H781" s="81"/>
      <c r="I781" s="81"/>
      <c r="IX781" s="10"/>
      <c r="IY781" s="10"/>
    </row>
    <row r="782" spans="3:259" ht="11.85" customHeight="1">
      <c r="C782" s="94"/>
      <c r="D782" s="93"/>
      <c r="E782" s="93"/>
      <c r="F782" s="93"/>
      <c r="G782" s="81"/>
      <c r="H782" s="81"/>
      <c r="I782" s="81"/>
      <c r="IX782" s="10"/>
      <c r="IY782" s="10"/>
    </row>
    <row r="783" spans="3:259" ht="11.85" customHeight="1">
      <c r="C783" s="94"/>
      <c r="D783" s="93"/>
      <c r="E783" s="93"/>
      <c r="F783" s="93"/>
      <c r="G783" s="81"/>
      <c r="H783" s="81"/>
      <c r="I783" s="81"/>
      <c r="IX783" s="10"/>
      <c r="IY783" s="10"/>
    </row>
    <row r="784" spans="3:259" ht="11.85" customHeight="1">
      <c r="C784" s="94"/>
      <c r="D784" s="93"/>
      <c r="E784" s="93"/>
      <c r="F784" s="93"/>
      <c r="G784" s="81"/>
      <c r="H784" s="81"/>
      <c r="I784" s="81"/>
      <c r="IX784" s="10"/>
      <c r="IY784" s="10"/>
    </row>
    <row r="785" spans="3:259" ht="11.85" customHeight="1">
      <c r="C785" s="94"/>
      <c r="D785" s="93"/>
      <c r="E785" s="93"/>
      <c r="F785" s="93"/>
      <c r="G785" s="81"/>
      <c r="H785" s="81"/>
      <c r="I785" s="81"/>
      <c r="IX785" s="10"/>
      <c r="IY785" s="10"/>
    </row>
    <row r="786" spans="3:259" ht="11.85" customHeight="1">
      <c r="C786" s="94"/>
      <c r="D786" s="93"/>
      <c r="E786" s="93"/>
      <c r="F786" s="93"/>
      <c r="G786" s="81"/>
      <c r="H786" s="81"/>
      <c r="I786" s="81"/>
      <c r="IX786" s="10"/>
      <c r="IY786" s="10"/>
    </row>
    <row r="787" spans="3:259" ht="11.85" customHeight="1">
      <c r="C787" s="94"/>
      <c r="D787" s="93"/>
      <c r="E787" s="93"/>
      <c r="F787" s="93"/>
      <c r="G787" s="81"/>
      <c r="H787" s="81"/>
      <c r="I787" s="81"/>
      <c r="IX787" s="10"/>
      <c r="IY787" s="10"/>
    </row>
    <row r="788" spans="3:259" ht="11.85" customHeight="1">
      <c r="C788" s="94"/>
      <c r="D788" s="93"/>
      <c r="E788" s="93"/>
      <c r="F788" s="93"/>
      <c r="G788" s="81"/>
      <c r="H788" s="81"/>
      <c r="I788" s="81"/>
      <c r="IX788" s="10"/>
      <c r="IY788" s="10"/>
    </row>
    <row r="789" spans="3:259" ht="11.85" customHeight="1">
      <c r="C789" s="94"/>
      <c r="D789" s="93"/>
      <c r="E789" s="93"/>
      <c r="F789" s="93"/>
      <c r="G789" s="81"/>
      <c r="H789" s="81"/>
      <c r="I789" s="81"/>
      <c r="IX789" s="10"/>
      <c r="IY789" s="10"/>
    </row>
    <row r="790" spans="3:259" ht="11.85" customHeight="1">
      <c r="C790" s="94"/>
      <c r="D790" s="93"/>
      <c r="E790" s="93"/>
      <c r="F790" s="93"/>
      <c r="G790" s="81"/>
      <c r="H790" s="81"/>
      <c r="I790" s="81"/>
      <c r="IX790" s="10"/>
      <c r="IY790" s="10"/>
    </row>
    <row r="791" spans="3:259" ht="11.85" customHeight="1">
      <c r="C791" s="94"/>
      <c r="D791" s="93"/>
      <c r="E791" s="93"/>
      <c r="F791" s="93"/>
      <c r="G791" s="81"/>
      <c r="H791" s="81"/>
      <c r="I791" s="81"/>
      <c r="IX791" s="10"/>
      <c r="IY791" s="10"/>
    </row>
    <row r="792" spans="3:259" ht="11.85" customHeight="1">
      <c r="C792" s="94"/>
      <c r="D792" s="93"/>
      <c r="E792" s="93"/>
      <c r="F792" s="93"/>
      <c r="G792" s="81"/>
      <c r="H792" s="81"/>
      <c r="I792" s="81"/>
      <c r="IX792" s="10"/>
      <c r="IY792" s="10"/>
    </row>
    <row r="793" spans="3:259" ht="11.85" customHeight="1">
      <c r="C793" s="94"/>
      <c r="D793" s="93"/>
      <c r="E793" s="93"/>
      <c r="F793" s="93"/>
      <c r="G793" s="81"/>
      <c r="H793" s="81"/>
      <c r="I793" s="81"/>
      <c r="IX793" s="10"/>
      <c r="IY793" s="10"/>
    </row>
    <row r="794" spans="3:259" ht="11.85" customHeight="1">
      <c r="C794" s="94"/>
      <c r="D794" s="93"/>
      <c r="E794" s="93"/>
      <c r="F794" s="93"/>
      <c r="G794" s="81"/>
      <c r="H794" s="81"/>
      <c r="I794" s="81"/>
      <c r="IX794" s="10"/>
      <c r="IY794" s="10"/>
    </row>
    <row r="795" spans="3:259" ht="11.85" customHeight="1">
      <c r="C795" s="94"/>
      <c r="D795" s="93"/>
      <c r="E795" s="93"/>
      <c r="F795" s="93"/>
      <c r="G795" s="81"/>
      <c r="H795" s="81"/>
      <c r="I795" s="81"/>
      <c r="IX795" s="10"/>
      <c r="IY795" s="10"/>
    </row>
    <row r="796" spans="3:259" ht="11.85" customHeight="1">
      <c r="C796" s="94"/>
      <c r="D796" s="93"/>
      <c r="E796" s="93"/>
      <c r="F796" s="93"/>
      <c r="G796" s="81"/>
      <c r="H796" s="81"/>
      <c r="I796" s="81"/>
      <c r="IX796" s="10"/>
      <c r="IY796" s="10"/>
    </row>
    <row r="797" spans="3:259" ht="11.85" customHeight="1">
      <c r="C797" s="94"/>
      <c r="D797" s="93"/>
      <c r="E797" s="93"/>
      <c r="F797" s="93"/>
      <c r="G797" s="81"/>
      <c r="H797" s="81"/>
      <c r="I797" s="81"/>
      <c r="IX797" s="10"/>
      <c r="IY797" s="10"/>
    </row>
    <row r="798" spans="3:259" ht="11.85" customHeight="1">
      <c r="C798" s="94"/>
      <c r="D798" s="93"/>
      <c r="E798" s="93"/>
      <c r="F798" s="93"/>
      <c r="G798" s="81"/>
      <c r="H798" s="81"/>
      <c r="I798" s="81"/>
      <c r="IX798" s="10"/>
      <c r="IY798" s="10"/>
    </row>
    <row r="799" spans="3:259" ht="11.85" customHeight="1">
      <c r="C799" s="94"/>
      <c r="D799" s="93"/>
      <c r="E799" s="93"/>
      <c r="F799" s="93"/>
      <c r="G799" s="81"/>
      <c r="H799" s="81"/>
      <c r="I799" s="81"/>
      <c r="IX799" s="10"/>
      <c r="IY799" s="10"/>
    </row>
    <row r="800" spans="3:259" ht="11.85" customHeight="1">
      <c r="C800" s="94"/>
      <c r="D800" s="93"/>
      <c r="E800" s="93"/>
      <c r="F800" s="93"/>
      <c r="G800" s="81"/>
      <c r="H800" s="81"/>
      <c r="I800" s="81"/>
      <c r="IX800" s="10"/>
      <c r="IY800" s="10"/>
    </row>
    <row r="801" spans="3:259" ht="11.85" customHeight="1">
      <c r="C801" s="94"/>
      <c r="D801" s="93"/>
      <c r="E801" s="93"/>
      <c r="F801" s="93"/>
      <c r="G801" s="81"/>
      <c r="H801" s="81"/>
      <c r="I801" s="81"/>
      <c r="IX801" s="10"/>
      <c r="IY801" s="10"/>
    </row>
    <row r="802" spans="3:259" ht="11.85" customHeight="1">
      <c r="C802" s="94"/>
      <c r="D802" s="93"/>
      <c r="E802" s="93"/>
      <c r="F802" s="93"/>
      <c r="G802" s="81"/>
      <c r="H802" s="81"/>
      <c r="I802" s="81"/>
      <c r="IX802" s="10"/>
      <c r="IY802" s="10"/>
    </row>
    <row r="803" spans="3:259" ht="11.85" customHeight="1">
      <c r="C803" s="94"/>
      <c r="D803" s="93"/>
      <c r="E803" s="93"/>
      <c r="F803" s="93"/>
      <c r="G803" s="81"/>
      <c r="H803" s="81"/>
      <c r="I803" s="81"/>
      <c r="IX803" s="10"/>
      <c r="IY803" s="10"/>
    </row>
    <row r="804" spans="3:259" ht="11.85" customHeight="1">
      <c r="C804" s="94"/>
      <c r="D804" s="93"/>
      <c r="E804" s="93"/>
      <c r="F804" s="93"/>
      <c r="G804" s="81"/>
      <c r="H804" s="81"/>
      <c r="I804" s="81"/>
      <c r="IX804" s="10"/>
      <c r="IY804" s="10"/>
    </row>
    <row r="805" spans="3:259" ht="11.85" customHeight="1">
      <c r="C805" s="94"/>
      <c r="D805" s="93"/>
      <c r="E805" s="93"/>
      <c r="F805" s="93"/>
      <c r="G805" s="81"/>
      <c r="H805" s="81"/>
      <c r="I805" s="81"/>
      <c r="IX805" s="10"/>
      <c r="IY805" s="10"/>
    </row>
    <row r="806" spans="3:259" ht="11.85" customHeight="1">
      <c r="C806" s="94"/>
      <c r="D806" s="93"/>
      <c r="E806" s="93"/>
      <c r="F806" s="93"/>
      <c r="G806" s="81"/>
      <c r="H806" s="81"/>
      <c r="I806" s="81"/>
      <c r="IX806" s="10"/>
      <c r="IY806" s="10"/>
    </row>
    <row r="807" spans="3:259" ht="11.85" customHeight="1">
      <c r="C807" s="94"/>
      <c r="D807" s="93"/>
      <c r="E807" s="93"/>
      <c r="F807" s="93"/>
      <c r="G807" s="81"/>
      <c r="H807" s="81"/>
      <c r="I807" s="81"/>
      <c r="IX807" s="10"/>
      <c r="IY807" s="10"/>
    </row>
    <row r="808" spans="3:259" ht="11.85" customHeight="1">
      <c r="C808" s="94"/>
      <c r="D808" s="93"/>
      <c r="E808" s="93"/>
      <c r="F808" s="93"/>
      <c r="G808" s="81"/>
      <c r="H808" s="81"/>
      <c r="I808" s="81"/>
      <c r="IX808" s="10"/>
      <c r="IY808" s="10"/>
    </row>
    <row r="809" spans="3:259" ht="11.85" customHeight="1">
      <c r="C809" s="94"/>
      <c r="D809" s="93"/>
      <c r="E809" s="93"/>
      <c r="F809" s="93"/>
      <c r="G809" s="81"/>
      <c r="H809" s="81"/>
      <c r="I809" s="81"/>
      <c r="IX809" s="10"/>
      <c r="IY809" s="10"/>
    </row>
    <row r="810" spans="3:259" ht="11.85" customHeight="1">
      <c r="C810" s="94"/>
      <c r="D810" s="93"/>
      <c r="E810" s="93"/>
      <c r="F810" s="93"/>
      <c r="G810" s="81"/>
      <c r="H810" s="81"/>
      <c r="I810" s="81"/>
      <c r="IX810" s="10"/>
      <c r="IY810" s="10"/>
    </row>
    <row r="811" spans="3:259" ht="11.85" customHeight="1">
      <c r="C811" s="94"/>
      <c r="D811" s="93"/>
      <c r="E811" s="93"/>
      <c r="F811" s="93"/>
      <c r="G811" s="81"/>
      <c r="H811" s="81"/>
      <c r="I811" s="81"/>
      <c r="IX811" s="10"/>
      <c r="IY811" s="10"/>
    </row>
    <row r="812" spans="3:259" ht="11.85" customHeight="1">
      <c r="C812" s="94"/>
      <c r="D812" s="93"/>
      <c r="E812" s="93"/>
      <c r="F812" s="93"/>
      <c r="G812" s="81"/>
      <c r="H812" s="81"/>
      <c r="I812" s="81"/>
      <c r="IX812" s="10"/>
      <c r="IY812" s="10"/>
    </row>
    <row r="813" spans="3:259" ht="11.85" customHeight="1">
      <c r="C813" s="94"/>
      <c r="D813" s="93"/>
      <c r="E813" s="93"/>
      <c r="F813" s="93"/>
      <c r="G813" s="81"/>
      <c r="H813" s="81"/>
      <c r="I813" s="81"/>
      <c r="IX813" s="10"/>
      <c r="IY813" s="10"/>
    </row>
    <row r="814" spans="3:259" ht="11.85" customHeight="1">
      <c r="C814" s="94"/>
      <c r="D814" s="93"/>
      <c r="E814" s="93"/>
      <c r="F814" s="93"/>
      <c r="G814" s="81"/>
      <c r="H814" s="81"/>
      <c r="I814" s="81"/>
      <c r="IX814" s="10"/>
      <c r="IY814" s="10"/>
    </row>
    <row r="815" spans="3:259" ht="11.85" customHeight="1">
      <c r="C815" s="94"/>
      <c r="D815" s="93"/>
      <c r="E815" s="93"/>
      <c r="F815" s="93"/>
      <c r="G815" s="81"/>
      <c r="H815" s="81"/>
      <c r="I815" s="81"/>
      <c r="IX815" s="10"/>
      <c r="IY815" s="10"/>
    </row>
    <row r="816" spans="3:259" ht="11.85" customHeight="1">
      <c r="C816" s="94"/>
      <c r="D816" s="93"/>
      <c r="E816" s="93"/>
      <c r="F816" s="93"/>
      <c r="G816" s="81"/>
      <c r="H816" s="81"/>
      <c r="I816" s="81"/>
      <c r="IX816" s="10"/>
      <c r="IY816" s="10"/>
    </row>
    <row r="817" spans="3:259" ht="11.85" customHeight="1">
      <c r="C817" s="94"/>
      <c r="D817" s="93"/>
      <c r="E817" s="93"/>
      <c r="F817" s="93"/>
      <c r="G817" s="81"/>
      <c r="H817" s="81"/>
      <c r="I817" s="81"/>
      <c r="IX817" s="10"/>
      <c r="IY817" s="10"/>
    </row>
    <row r="818" spans="3:259" ht="11.85" customHeight="1">
      <c r="C818" s="94"/>
      <c r="D818" s="93"/>
      <c r="E818" s="93"/>
      <c r="F818" s="93"/>
      <c r="G818" s="81"/>
      <c r="H818" s="81"/>
      <c r="I818" s="81"/>
      <c r="IX818" s="10"/>
      <c r="IY818" s="10"/>
    </row>
    <row r="819" spans="3:259" ht="11.85" customHeight="1">
      <c r="C819" s="94"/>
      <c r="D819" s="93"/>
      <c r="E819" s="93"/>
      <c r="F819" s="93"/>
      <c r="G819" s="81"/>
      <c r="H819" s="81"/>
      <c r="I819" s="81"/>
      <c r="IX819" s="10"/>
      <c r="IY819" s="10"/>
    </row>
    <row r="820" spans="3:259" ht="11.85" customHeight="1">
      <c r="C820" s="94"/>
      <c r="D820" s="93"/>
      <c r="E820" s="93"/>
      <c r="F820" s="93"/>
      <c r="G820" s="81"/>
      <c r="H820" s="81"/>
      <c r="I820" s="81"/>
      <c r="IX820" s="10"/>
      <c r="IY820" s="10"/>
    </row>
    <row r="821" spans="3:259" ht="11.85" customHeight="1">
      <c r="C821" s="94"/>
      <c r="D821" s="93"/>
      <c r="E821" s="93"/>
      <c r="F821" s="93"/>
      <c r="G821" s="81"/>
      <c r="H821" s="81"/>
      <c r="I821" s="81"/>
      <c r="IX821" s="10"/>
      <c r="IY821" s="10"/>
    </row>
    <row r="822" spans="3:259" ht="11.85" customHeight="1">
      <c r="C822" s="94"/>
      <c r="D822" s="93"/>
      <c r="E822" s="93"/>
      <c r="F822" s="93"/>
      <c r="G822" s="81"/>
      <c r="H822" s="81"/>
      <c r="I822" s="81"/>
      <c r="IX822" s="10"/>
      <c r="IY822" s="10"/>
    </row>
    <row r="823" spans="3:259" ht="11.85" customHeight="1">
      <c r="C823" s="94"/>
      <c r="D823" s="93"/>
      <c r="E823" s="93"/>
      <c r="F823" s="93"/>
      <c r="G823" s="81"/>
      <c r="H823" s="81"/>
      <c r="I823" s="81"/>
      <c r="IX823" s="10"/>
      <c r="IY823" s="10"/>
    </row>
    <row r="824" spans="3:259" ht="11.85" customHeight="1">
      <c r="C824" s="94"/>
      <c r="D824" s="93"/>
      <c r="E824" s="93"/>
      <c r="F824" s="93"/>
      <c r="G824" s="81"/>
      <c r="H824" s="81"/>
      <c r="I824" s="81"/>
      <c r="IX824" s="10"/>
      <c r="IY824" s="10"/>
    </row>
    <row r="825" spans="3:259" ht="11.85" customHeight="1">
      <c r="C825" s="94"/>
      <c r="D825" s="93"/>
      <c r="E825" s="93"/>
      <c r="F825" s="93"/>
      <c r="G825" s="81"/>
      <c r="H825" s="81"/>
      <c r="I825" s="81"/>
      <c r="IX825" s="10"/>
      <c r="IY825" s="10"/>
    </row>
    <row r="826" spans="3:259" ht="11.85" customHeight="1">
      <c r="C826" s="94"/>
      <c r="D826" s="93"/>
      <c r="E826" s="93"/>
      <c r="F826" s="93"/>
      <c r="G826" s="81"/>
      <c r="H826" s="81"/>
      <c r="I826" s="81"/>
      <c r="IX826" s="10"/>
      <c r="IY826" s="10"/>
    </row>
    <row r="827" spans="3:259" ht="11.85" customHeight="1">
      <c r="C827" s="94"/>
      <c r="D827" s="93"/>
      <c r="E827" s="93"/>
      <c r="F827" s="93"/>
      <c r="G827" s="81"/>
      <c r="H827" s="81"/>
      <c r="I827" s="81"/>
      <c r="IX827" s="10"/>
      <c r="IY827" s="10"/>
    </row>
    <row r="828" spans="3:259" ht="11.85" customHeight="1">
      <c r="C828" s="94"/>
      <c r="D828" s="93"/>
      <c r="E828" s="93"/>
      <c r="F828" s="93"/>
      <c r="G828" s="81"/>
      <c r="H828" s="81"/>
      <c r="I828" s="81"/>
      <c r="IX828" s="10"/>
      <c r="IY828" s="10"/>
    </row>
    <row r="829" spans="3:259" ht="11.85" customHeight="1">
      <c r="C829" s="94"/>
      <c r="D829" s="93"/>
      <c r="E829" s="93"/>
      <c r="F829" s="93"/>
      <c r="G829" s="81"/>
      <c r="H829" s="81"/>
      <c r="I829" s="81"/>
      <c r="IX829" s="10"/>
      <c r="IY829" s="10"/>
    </row>
    <row r="830" spans="3:259" ht="11.85" customHeight="1">
      <c r="C830" s="94"/>
      <c r="D830" s="93"/>
      <c r="E830" s="93"/>
      <c r="F830" s="93"/>
      <c r="G830" s="81"/>
      <c r="H830" s="81"/>
      <c r="I830" s="81"/>
      <c r="IX830" s="10"/>
      <c r="IY830" s="10"/>
    </row>
    <row r="831" spans="3:259" ht="11.85" customHeight="1">
      <c r="C831" s="94"/>
      <c r="D831" s="93"/>
      <c r="E831" s="93"/>
      <c r="F831" s="93"/>
      <c r="G831" s="81"/>
      <c r="H831" s="81"/>
      <c r="I831" s="81"/>
      <c r="IX831" s="10"/>
      <c r="IY831" s="10"/>
    </row>
    <row r="832" spans="3:259" ht="11.85" customHeight="1">
      <c r="C832" s="94"/>
      <c r="D832" s="93"/>
      <c r="E832" s="93"/>
      <c r="F832" s="93"/>
      <c r="G832" s="81"/>
      <c r="H832" s="81"/>
      <c r="I832" s="81"/>
      <c r="IX832" s="10"/>
      <c r="IY832" s="10"/>
    </row>
    <row r="833" spans="3:259" ht="11.85" customHeight="1">
      <c r="C833" s="94"/>
      <c r="D833" s="93"/>
      <c r="E833" s="93"/>
      <c r="F833" s="93"/>
      <c r="G833" s="81"/>
      <c r="H833" s="81"/>
      <c r="I833" s="81"/>
      <c r="IX833" s="10"/>
      <c r="IY833" s="10"/>
    </row>
    <row r="834" spans="3:259" ht="11.85" customHeight="1">
      <c r="C834" s="94"/>
      <c r="D834" s="93"/>
      <c r="E834" s="93"/>
      <c r="F834" s="93"/>
      <c r="G834" s="81"/>
      <c r="H834" s="81"/>
      <c r="I834" s="81"/>
      <c r="IX834" s="10"/>
      <c r="IY834" s="10"/>
    </row>
    <row r="835" spans="3:259" ht="11.85" customHeight="1">
      <c r="C835" s="94"/>
      <c r="D835" s="93"/>
      <c r="E835" s="93"/>
      <c r="F835" s="93"/>
      <c r="G835" s="81"/>
      <c r="H835" s="81"/>
      <c r="I835" s="81"/>
      <c r="IX835" s="10"/>
      <c r="IY835" s="10"/>
    </row>
    <row r="836" spans="3:259" ht="11.85" customHeight="1">
      <c r="C836" s="94"/>
      <c r="D836" s="93"/>
      <c r="E836" s="93"/>
      <c r="F836" s="93"/>
      <c r="G836" s="81"/>
      <c r="H836" s="81"/>
      <c r="I836" s="81"/>
      <c r="IX836" s="10"/>
      <c r="IY836" s="10"/>
    </row>
    <row r="837" spans="3:259" ht="11.85" customHeight="1">
      <c r="C837" s="94"/>
      <c r="D837" s="93"/>
      <c r="E837" s="93"/>
      <c r="F837" s="93"/>
      <c r="G837" s="81"/>
      <c r="H837" s="81"/>
      <c r="I837" s="81"/>
      <c r="IX837" s="10"/>
      <c r="IY837" s="10"/>
    </row>
    <row r="838" spans="3:259" ht="11.85" customHeight="1">
      <c r="C838" s="94"/>
      <c r="D838" s="93"/>
      <c r="E838" s="93"/>
      <c r="F838" s="93"/>
      <c r="G838" s="81"/>
      <c r="H838" s="81"/>
      <c r="I838" s="81"/>
      <c r="IX838" s="10"/>
      <c r="IY838" s="10"/>
    </row>
    <row r="839" spans="3:259" ht="11.85" customHeight="1">
      <c r="C839" s="94"/>
      <c r="D839" s="93"/>
      <c r="E839" s="93"/>
      <c r="F839" s="93"/>
      <c r="G839" s="81"/>
      <c r="H839" s="81"/>
      <c r="I839" s="81"/>
      <c r="IX839" s="10"/>
      <c r="IY839" s="10"/>
    </row>
    <row r="840" spans="3:259" ht="11.85" customHeight="1">
      <c r="C840" s="94"/>
      <c r="D840" s="93"/>
      <c r="E840" s="93"/>
      <c r="F840" s="93"/>
      <c r="G840" s="81"/>
      <c r="H840" s="81"/>
      <c r="I840" s="81"/>
      <c r="IX840" s="10"/>
      <c r="IY840" s="10"/>
    </row>
    <row r="841" spans="3:259" ht="11.85" customHeight="1">
      <c r="C841" s="94"/>
      <c r="D841" s="93"/>
      <c r="E841" s="93"/>
      <c r="F841" s="93"/>
      <c r="G841" s="81"/>
      <c r="H841" s="81"/>
      <c r="I841" s="81"/>
      <c r="IX841" s="10"/>
      <c r="IY841" s="10"/>
    </row>
    <row r="842" spans="3:259" ht="11.85" customHeight="1">
      <c r="C842" s="94"/>
      <c r="D842" s="93"/>
      <c r="E842" s="93"/>
      <c r="F842" s="93"/>
      <c r="G842" s="81"/>
      <c r="H842" s="81"/>
      <c r="I842" s="81"/>
      <c r="IX842" s="10"/>
      <c r="IY842" s="10"/>
    </row>
    <row r="843" spans="3:259" ht="11.85" customHeight="1">
      <c r="C843" s="94"/>
      <c r="D843" s="93"/>
      <c r="E843" s="93"/>
      <c r="F843" s="93"/>
      <c r="G843" s="81"/>
      <c r="H843" s="81"/>
      <c r="I843" s="81"/>
      <c r="IX843" s="10"/>
      <c r="IY843" s="10"/>
    </row>
    <row r="844" spans="3:259" ht="11.85" customHeight="1">
      <c r="C844" s="94"/>
      <c r="D844" s="93"/>
      <c r="E844" s="93"/>
      <c r="F844" s="93"/>
      <c r="G844" s="81"/>
      <c r="H844" s="81"/>
      <c r="I844" s="81"/>
      <c r="IX844" s="10"/>
      <c r="IY844" s="10"/>
    </row>
    <row r="845" spans="3:259" ht="11.85" customHeight="1">
      <c r="C845" s="94"/>
      <c r="D845" s="93"/>
      <c r="E845" s="93"/>
      <c r="F845" s="93"/>
      <c r="G845" s="81"/>
      <c r="H845" s="81"/>
      <c r="I845" s="81"/>
      <c r="IX845" s="10"/>
      <c r="IY845" s="10"/>
    </row>
    <row r="846" spans="3:259" ht="11.85" customHeight="1">
      <c r="C846" s="94"/>
      <c r="D846" s="93"/>
      <c r="E846" s="93"/>
      <c r="F846" s="93"/>
      <c r="G846" s="81"/>
      <c r="H846" s="81"/>
      <c r="I846" s="81"/>
      <c r="IX846" s="10"/>
      <c r="IY846" s="10"/>
    </row>
    <row r="847" spans="3:259" ht="11.85" customHeight="1">
      <c r="C847" s="94"/>
      <c r="D847" s="93"/>
      <c r="E847" s="93"/>
      <c r="F847" s="93"/>
      <c r="G847" s="81"/>
      <c r="H847" s="81"/>
      <c r="I847" s="81"/>
      <c r="IX847" s="10"/>
      <c r="IY847" s="10"/>
    </row>
    <row r="848" spans="3:259" ht="11.85" customHeight="1">
      <c r="C848" s="94"/>
      <c r="D848" s="93"/>
      <c r="E848" s="93"/>
      <c r="F848" s="93"/>
      <c r="G848" s="81"/>
      <c r="H848" s="81"/>
      <c r="I848" s="81"/>
      <c r="IX848" s="10"/>
      <c r="IY848" s="10"/>
    </row>
    <row r="849" spans="3:259" ht="11.85" customHeight="1">
      <c r="C849" s="94"/>
      <c r="D849" s="93"/>
      <c r="E849" s="93"/>
      <c r="F849" s="93"/>
      <c r="G849" s="81"/>
      <c r="H849" s="81"/>
      <c r="I849" s="81"/>
      <c r="IX849" s="10"/>
      <c r="IY849" s="10"/>
    </row>
    <row r="850" spans="3:259" ht="11.85" customHeight="1">
      <c r="C850" s="94"/>
      <c r="D850" s="93"/>
      <c r="E850" s="93"/>
      <c r="F850" s="93"/>
      <c r="G850" s="81"/>
      <c r="H850" s="81"/>
      <c r="I850" s="81"/>
      <c r="IX850" s="10"/>
      <c r="IY850" s="10"/>
    </row>
    <row r="851" spans="3:259" ht="11.85" customHeight="1">
      <c r="C851" s="94"/>
      <c r="D851" s="93"/>
      <c r="E851" s="93"/>
      <c r="F851" s="93"/>
      <c r="G851" s="81"/>
      <c r="H851" s="81"/>
      <c r="I851" s="81"/>
      <c r="IX851" s="10"/>
      <c r="IY851" s="10"/>
    </row>
    <row r="852" spans="3:259" ht="11.85" customHeight="1">
      <c r="C852" s="94"/>
      <c r="D852" s="93"/>
      <c r="E852" s="93"/>
      <c r="F852" s="93"/>
      <c r="G852" s="81"/>
      <c r="H852" s="81"/>
      <c r="I852" s="81"/>
      <c r="IX852" s="10"/>
      <c r="IY852" s="10"/>
    </row>
    <row r="853" spans="3:259" ht="11.85" customHeight="1">
      <c r="C853" s="94"/>
      <c r="D853" s="93"/>
      <c r="E853" s="93"/>
      <c r="F853" s="93"/>
      <c r="G853" s="81"/>
      <c r="H853" s="81"/>
      <c r="I853" s="81"/>
      <c r="IX853" s="10"/>
      <c r="IY853" s="10"/>
    </row>
    <row r="854" spans="3:259" ht="11.85" customHeight="1">
      <c r="C854" s="94"/>
      <c r="D854" s="93"/>
      <c r="E854" s="93"/>
      <c r="F854" s="93"/>
      <c r="G854" s="81"/>
      <c r="H854" s="81"/>
      <c r="I854" s="81"/>
      <c r="IX854" s="10"/>
      <c r="IY854" s="10"/>
    </row>
    <row r="855" spans="3:259" ht="11.85" customHeight="1">
      <c r="C855" s="94"/>
      <c r="D855" s="93"/>
      <c r="E855" s="93"/>
      <c r="F855" s="93"/>
      <c r="G855" s="81"/>
      <c r="H855" s="81"/>
      <c r="I855" s="81"/>
      <c r="IX855" s="10"/>
      <c r="IY855" s="10"/>
    </row>
    <row r="856" spans="3:259" ht="11.85" customHeight="1">
      <c r="C856" s="94"/>
      <c r="D856" s="93"/>
      <c r="E856" s="93"/>
      <c r="F856" s="93"/>
      <c r="G856" s="81"/>
      <c r="H856" s="81"/>
      <c r="I856" s="81"/>
      <c r="IX856" s="10"/>
      <c r="IY856" s="10"/>
    </row>
    <row r="857" spans="3:259" ht="11.85" customHeight="1">
      <c r="C857" s="94"/>
      <c r="D857" s="93"/>
      <c r="E857" s="93"/>
      <c r="F857" s="93"/>
      <c r="G857" s="81"/>
      <c r="H857" s="81"/>
      <c r="I857" s="81"/>
      <c r="IX857" s="10"/>
      <c r="IY857" s="10"/>
    </row>
    <row r="858" spans="3:259" ht="11.85" customHeight="1">
      <c r="C858" s="94"/>
      <c r="D858" s="93"/>
      <c r="E858" s="93"/>
      <c r="F858" s="93"/>
      <c r="G858" s="81"/>
      <c r="H858" s="81"/>
      <c r="I858" s="81"/>
      <c r="IX858" s="10"/>
      <c r="IY858" s="10"/>
    </row>
    <row r="859" spans="3:259" ht="11.85" customHeight="1">
      <c r="C859" s="94"/>
      <c r="D859" s="93"/>
      <c r="E859" s="93"/>
      <c r="F859" s="93"/>
      <c r="G859" s="81"/>
      <c r="H859" s="81"/>
      <c r="I859" s="81"/>
      <c r="IX859" s="10"/>
      <c r="IY859" s="10"/>
    </row>
    <row r="860" spans="3:259" ht="11.85" customHeight="1">
      <c r="C860" s="94"/>
      <c r="D860" s="93"/>
      <c r="E860" s="93"/>
      <c r="F860" s="93"/>
      <c r="G860" s="81"/>
      <c r="H860" s="81"/>
      <c r="I860" s="81"/>
      <c r="IX860" s="10"/>
      <c r="IY860" s="10"/>
    </row>
    <row r="861" spans="3:259" ht="11.85" customHeight="1">
      <c r="C861" s="94"/>
      <c r="D861" s="93"/>
      <c r="E861" s="93"/>
      <c r="F861" s="93"/>
      <c r="G861" s="81"/>
      <c r="H861" s="81"/>
      <c r="I861" s="81"/>
      <c r="IX861" s="10"/>
      <c r="IY861" s="10"/>
    </row>
    <row r="862" spans="3:259" ht="11.85" customHeight="1">
      <c r="C862" s="94"/>
      <c r="D862" s="93"/>
      <c r="E862" s="93"/>
      <c r="F862" s="93"/>
      <c r="G862" s="81"/>
      <c r="H862" s="81"/>
      <c r="I862" s="81"/>
      <c r="IX862" s="10"/>
      <c r="IY862" s="10"/>
    </row>
    <row r="863" spans="3:259" ht="11.85" customHeight="1">
      <c r="C863" s="94"/>
      <c r="D863" s="93"/>
      <c r="E863" s="93"/>
      <c r="F863" s="93"/>
      <c r="G863" s="81"/>
      <c r="H863" s="81"/>
      <c r="I863" s="81"/>
      <c r="IX863" s="10"/>
      <c r="IY863" s="10"/>
    </row>
    <row r="864" spans="3:259" ht="11.85" customHeight="1">
      <c r="C864" s="94"/>
      <c r="D864" s="93"/>
      <c r="E864" s="93"/>
      <c r="F864" s="93"/>
      <c r="G864" s="81"/>
      <c r="H864" s="81"/>
      <c r="I864" s="81"/>
      <c r="IX864" s="10"/>
      <c r="IY864" s="10"/>
    </row>
    <row r="865" spans="3:259" ht="11.85" customHeight="1">
      <c r="C865" s="94"/>
      <c r="D865" s="93"/>
      <c r="E865" s="93"/>
      <c r="F865" s="93"/>
      <c r="G865" s="81"/>
      <c r="H865" s="81"/>
      <c r="I865" s="81"/>
      <c r="IX865" s="10"/>
      <c r="IY865" s="10"/>
    </row>
    <row r="866" spans="3:259" ht="11.85" customHeight="1">
      <c r="C866" s="94"/>
      <c r="D866" s="93"/>
      <c r="E866" s="93"/>
      <c r="F866" s="93"/>
      <c r="G866" s="81"/>
      <c r="H866" s="81"/>
      <c r="I866" s="81"/>
      <c r="IX866" s="10"/>
      <c r="IY866" s="10"/>
    </row>
    <row r="867" spans="3:259" ht="11.85" customHeight="1">
      <c r="C867" s="94"/>
      <c r="D867" s="93"/>
      <c r="E867" s="93"/>
      <c r="F867" s="93"/>
      <c r="G867" s="81"/>
      <c r="H867" s="81"/>
      <c r="I867" s="81"/>
      <c r="IX867" s="10"/>
      <c r="IY867" s="10"/>
    </row>
    <row r="868" spans="3:259" ht="11.85" customHeight="1">
      <c r="C868" s="94"/>
      <c r="D868" s="93"/>
      <c r="E868" s="93"/>
      <c r="F868" s="93"/>
      <c r="G868" s="81"/>
      <c r="H868" s="81"/>
      <c r="I868" s="81"/>
      <c r="IX868" s="10"/>
      <c r="IY868" s="10"/>
    </row>
    <row r="869" spans="3:259" ht="11.85" customHeight="1">
      <c r="C869" s="94"/>
      <c r="D869" s="93"/>
      <c r="E869" s="93"/>
      <c r="F869" s="93"/>
      <c r="G869" s="81"/>
      <c r="H869" s="81"/>
      <c r="I869" s="81"/>
      <c r="IX869" s="10"/>
      <c r="IY869" s="10"/>
    </row>
    <row r="870" spans="3:259" ht="11.85" customHeight="1">
      <c r="C870" s="94"/>
      <c r="D870" s="93"/>
      <c r="E870" s="93"/>
      <c r="F870" s="93"/>
      <c r="G870" s="81"/>
      <c r="H870" s="81"/>
      <c r="I870" s="81"/>
      <c r="IX870" s="10"/>
      <c r="IY870" s="10"/>
    </row>
    <row r="871" spans="3:259" ht="11.85" customHeight="1">
      <c r="C871" s="94"/>
      <c r="D871" s="93"/>
      <c r="E871" s="93"/>
      <c r="F871" s="93"/>
      <c r="G871" s="81"/>
      <c r="H871" s="81"/>
      <c r="I871" s="81"/>
      <c r="IX871" s="10"/>
      <c r="IY871" s="10"/>
    </row>
    <row r="872" spans="3:259" ht="11.85" customHeight="1">
      <c r="C872" s="94"/>
      <c r="D872" s="93"/>
      <c r="E872" s="93"/>
      <c r="F872" s="93"/>
      <c r="G872" s="81"/>
      <c r="H872" s="81"/>
      <c r="I872" s="81"/>
      <c r="IX872" s="10"/>
      <c r="IY872" s="10"/>
    </row>
    <row r="873" spans="3:259" ht="11.85" customHeight="1">
      <c r="C873" s="94"/>
      <c r="D873" s="93"/>
      <c r="E873" s="93"/>
      <c r="F873" s="93"/>
      <c r="G873" s="81"/>
      <c r="H873" s="81"/>
      <c r="I873" s="81"/>
      <c r="IX873" s="10"/>
      <c r="IY873" s="10"/>
    </row>
    <row r="874" spans="3:259" ht="11.85" customHeight="1">
      <c r="C874" s="94"/>
      <c r="D874" s="93"/>
      <c r="E874" s="93"/>
      <c r="F874" s="93"/>
      <c r="G874" s="81"/>
      <c r="H874" s="81"/>
      <c r="I874" s="81"/>
      <c r="IX874" s="10"/>
      <c r="IY874" s="10"/>
    </row>
    <row r="875" spans="3:259" ht="11.85" customHeight="1">
      <c r="C875" s="94"/>
      <c r="D875" s="93"/>
      <c r="E875" s="93"/>
      <c r="F875" s="93"/>
      <c r="G875" s="81"/>
      <c r="H875" s="81"/>
      <c r="I875" s="81"/>
      <c r="IX875" s="10"/>
      <c r="IY875" s="10"/>
    </row>
    <row r="876" spans="3:259" ht="11.85" customHeight="1">
      <c r="C876" s="94"/>
      <c r="D876" s="93"/>
      <c r="E876" s="93"/>
      <c r="F876" s="93"/>
      <c r="G876" s="81"/>
      <c r="H876" s="81"/>
      <c r="I876" s="81"/>
      <c r="IX876" s="10"/>
      <c r="IY876" s="10"/>
    </row>
    <row r="877" spans="3:259" ht="11.85" customHeight="1">
      <c r="C877" s="94"/>
      <c r="D877" s="93"/>
      <c r="E877" s="93"/>
      <c r="F877" s="93"/>
      <c r="G877" s="81"/>
      <c r="H877" s="81"/>
      <c r="I877" s="81"/>
      <c r="IX877" s="10"/>
      <c r="IY877" s="10"/>
    </row>
    <row r="878" spans="3:259" ht="11.85" customHeight="1">
      <c r="C878" s="94"/>
      <c r="D878" s="93"/>
      <c r="E878" s="93"/>
      <c r="F878" s="93"/>
      <c r="G878" s="81"/>
      <c r="H878" s="81"/>
      <c r="I878" s="81"/>
      <c r="IX878" s="10"/>
      <c r="IY878" s="10"/>
    </row>
    <row r="879" spans="3:259" ht="11.85" customHeight="1">
      <c r="C879" s="94"/>
      <c r="D879" s="93"/>
      <c r="E879" s="93"/>
      <c r="F879" s="93"/>
      <c r="G879" s="81"/>
      <c r="H879" s="81"/>
      <c r="I879" s="81"/>
      <c r="IX879" s="10"/>
      <c r="IY879" s="10"/>
    </row>
    <row r="880" spans="3:259" ht="11.85" customHeight="1">
      <c r="C880" s="94"/>
      <c r="D880" s="93"/>
      <c r="E880" s="93"/>
      <c r="F880" s="93"/>
      <c r="G880" s="81"/>
      <c r="H880" s="81"/>
      <c r="I880" s="81"/>
      <c r="IX880" s="10"/>
      <c r="IY880" s="10"/>
    </row>
    <row r="881" spans="3:259" ht="11.85" customHeight="1">
      <c r="C881" s="94"/>
      <c r="D881" s="93"/>
      <c r="E881" s="93"/>
      <c r="F881" s="93"/>
      <c r="G881" s="81"/>
      <c r="H881" s="81"/>
      <c r="I881" s="81"/>
      <c r="IX881" s="10"/>
      <c r="IY881" s="10"/>
    </row>
    <row r="882" spans="3:259" ht="11.85" customHeight="1">
      <c r="C882" s="94"/>
      <c r="D882" s="93"/>
      <c r="E882" s="93"/>
      <c r="F882" s="93"/>
      <c r="G882" s="81"/>
      <c r="H882" s="81"/>
      <c r="I882" s="81"/>
      <c r="IX882" s="10"/>
      <c r="IY882" s="10"/>
    </row>
    <row r="883" spans="3:259" ht="11.85" customHeight="1">
      <c r="C883" s="94"/>
      <c r="D883" s="93"/>
      <c r="E883" s="93"/>
      <c r="F883" s="93"/>
      <c r="G883" s="81"/>
      <c r="H883" s="81"/>
      <c r="I883" s="81"/>
      <c r="IX883" s="10"/>
      <c r="IY883" s="10"/>
    </row>
    <row r="884" spans="3:259" ht="11.85" customHeight="1">
      <c r="C884" s="94"/>
      <c r="D884" s="93"/>
      <c r="E884" s="93"/>
      <c r="F884" s="93"/>
      <c r="G884" s="81"/>
      <c r="H884" s="81"/>
      <c r="I884" s="81"/>
      <c r="IX884" s="10"/>
      <c r="IY884" s="10"/>
    </row>
    <row r="885" spans="3:259" ht="11.85" customHeight="1">
      <c r="C885" s="94"/>
      <c r="D885" s="93"/>
      <c r="E885" s="93"/>
      <c r="F885" s="93"/>
      <c r="G885" s="81"/>
      <c r="H885" s="81"/>
      <c r="I885" s="81"/>
      <c r="IX885" s="10"/>
      <c r="IY885" s="10"/>
    </row>
    <row r="886" spans="3:259" ht="11.85" customHeight="1">
      <c r="C886" s="94"/>
      <c r="D886" s="93"/>
      <c r="E886" s="93"/>
      <c r="F886" s="93"/>
      <c r="G886" s="81"/>
      <c r="H886" s="81"/>
      <c r="I886" s="81"/>
      <c r="IX886" s="10"/>
      <c r="IY886" s="10"/>
    </row>
    <row r="887" spans="3:259" ht="11.85" customHeight="1">
      <c r="C887" s="94"/>
      <c r="D887" s="93"/>
      <c r="E887" s="93"/>
      <c r="F887" s="93"/>
      <c r="G887" s="81"/>
      <c r="H887" s="81"/>
      <c r="I887" s="81"/>
      <c r="IX887" s="10"/>
      <c r="IY887" s="10"/>
    </row>
    <row r="888" spans="3:259" ht="11.85" customHeight="1">
      <c r="C888" s="94"/>
      <c r="D888" s="93"/>
      <c r="E888" s="93"/>
      <c r="F888" s="93"/>
      <c r="G888" s="81"/>
      <c r="H888" s="81"/>
      <c r="I888" s="81"/>
      <c r="IX888" s="10"/>
      <c r="IY888" s="10"/>
    </row>
    <row r="889" spans="3:259" ht="11.85" customHeight="1">
      <c r="C889" s="94"/>
      <c r="D889" s="93"/>
      <c r="E889" s="93"/>
      <c r="F889" s="93"/>
      <c r="G889" s="81"/>
      <c r="H889" s="81"/>
      <c r="I889" s="81"/>
      <c r="IX889" s="10"/>
      <c r="IY889" s="10"/>
    </row>
    <row r="890" spans="3:259" ht="11.85" customHeight="1">
      <c r="C890" s="94"/>
      <c r="D890" s="93"/>
      <c r="E890" s="93"/>
      <c r="F890" s="93"/>
      <c r="G890" s="81"/>
      <c r="H890" s="81"/>
      <c r="I890" s="81"/>
      <c r="IX890" s="10"/>
      <c r="IY890" s="10"/>
    </row>
    <row r="891" spans="3:259" ht="11.85" customHeight="1">
      <c r="C891" s="94"/>
      <c r="D891" s="93"/>
      <c r="E891" s="93"/>
      <c r="F891" s="93"/>
      <c r="G891" s="81"/>
      <c r="H891" s="81"/>
      <c r="I891" s="81"/>
      <c r="IX891" s="10"/>
      <c r="IY891" s="10"/>
    </row>
    <row r="892" spans="3:259" ht="11.85" customHeight="1">
      <c r="C892" s="94"/>
      <c r="D892" s="93"/>
      <c r="E892" s="93"/>
      <c r="F892" s="93"/>
      <c r="G892" s="81"/>
      <c r="H892" s="81"/>
      <c r="I892" s="81"/>
      <c r="IX892" s="10"/>
      <c r="IY892" s="10"/>
    </row>
    <row r="893" spans="3:259" ht="11.85" customHeight="1">
      <c r="C893" s="94"/>
      <c r="D893" s="93"/>
      <c r="E893" s="93"/>
      <c r="F893" s="93"/>
      <c r="G893" s="81"/>
      <c r="H893" s="81"/>
      <c r="I893" s="81"/>
      <c r="IX893" s="10"/>
      <c r="IY893" s="10"/>
    </row>
    <row r="894" spans="3:259" ht="11.85" customHeight="1">
      <c r="C894" s="94"/>
      <c r="D894" s="93"/>
      <c r="E894" s="93"/>
      <c r="F894" s="93"/>
      <c r="G894" s="81"/>
      <c r="H894" s="81"/>
      <c r="I894" s="81"/>
      <c r="IX894" s="10"/>
      <c r="IY894" s="10"/>
    </row>
    <row r="895" spans="3:259" ht="11.85" customHeight="1">
      <c r="C895" s="94"/>
      <c r="D895" s="93"/>
      <c r="E895" s="93"/>
      <c r="F895" s="93"/>
      <c r="G895" s="81"/>
      <c r="H895" s="81"/>
      <c r="I895" s="81"/>
      <c r="IX895" s="10"/>
      <c r="IY895" s="10"/>
    </row>
    <row r="896" spans="3:259" ht="11.85" customHeight="1">
      <c r="C896" s="94"/>
      <c r="D896" s="93"/>
      <c r="E896" s="93"/>
      <c r="F896" s="93"/>
      <c r="G896" s="81"/>
      <c r="H896" s="81"/>
      <c r="I896" s="81"/>
      <c r="IX896" s="10"/>
      <c r="IY896" s="10"/>
    </row>
    <row r="897" spans="2:259" ht="11.85" customHeight="1">
      <c r="C897" s="94"/>
      <c r="D897" s="93"/>
      <c r="E897" s="93"/>
      <c r="F897" s="93"/>
      <c r="G897" s="81"/>
      <c r="H897" s="81"/>
      <c r="I897" s="81"/>
      <c r="IX897" s="10"/>
      <c r="IY897" s="10"/>
    </row>
    <row r="898" spans="2:259" ht="11.85" customHeight="1">
      <c r="C898" s="94"/>
      <c r="D898" s="93"/>
      <c r="E898" s="93"/>
      <c r="F898" s="93"/>
      <c r="G898" s="81"/>
      <c r="H898" s="81"/>
      <c r="I898" s="81"/>
      <c r="IX898" s="10"/>
      <c r="IY898" s="10"/>
    </row>
    <row r="899" spans="2:259" ht="11.85" customHeight="1">
      <c r="C899" s="94"/>
      <c r="D899" s="93"/>
      <c r="E899" s="93"/>
      <c r="F899" s="93"/>
      <c r="G899" s="81"/>
      <c r="H899" s="81"/>
      <c r="I899" s="81"/>
      <c r="IX899" s="10"/>
      <c r="IY899" s="10"/>
    </row>
    <row r="900" spans="2:259" ht="11.85" customHeight="1">
      <c r="C900" s="94"/>
      <c r="D900" s="93"/>
      <c r="E900" s="93"/>
      <c r="F900" s="93"/>
      <c r="G900" s="81"/>
      <c r="H900" s="81"/>
      <c r="I900" s="81"/>
      <c r="IX900" s="10"/>
      <c r="IY900" s="10"/>
    </row>
    <row r="901" spans="2:259" ht="11.85" customHeight="1">
      <c r="C901" s="94"/>
      <c r="D901" s="93"/>
      <c r="E901" s="93"/>
      <c r="F901" s="93"/>
      <c r="G901" s="81"/>
      <c r="H901" s="81"/>
      <c r="I901" s="81"/>
      <c r="IX901" s="10"/>
      <c r="IY901" s="10"/>
    </row>
    <row r="902" spans="2:259" ht="11.85" customHeight="1">
      <c r="C902" s="94"/>
      <c r="D902" s="93"/>
      <c r="E902" s="93"/>
      <c r="F902" s="93"/>
      <c r="G902" s="81"/>
      <c r="H902" s="81"/>
      <c r="I902" s="81"/>
      <c r="IX902" s="10"/>
      <c r="IY902" s="10"/>
    </row>
    <row r="903" spans="2:259" ht="11.85" customHeight="1">
      <c r="C903" s="94"/>
      <c r="D903" s="93"/>
      <c r="E903" s="93"/>
      <c r="F903" s="93"/>
      <c r="G903" s="81"/>
      <c r="H903" s="81"/>
      <c r="I903" s="81"/>
      <c r="IX903" s="10"/>
      <c r="IY903" s="10"/>
    </row>
    <row r="904" spans="2:259" ht="11.85" customHeight="1">
      <c r="C904" s="94"/>
      <c r="D904" s="93"/>
      <c r="E904" s="93"/>
      <c r="F904" s="93"/>
      <c r="G904" s="81"/>
      <c r="H904" s="81"/>
      <c r="I904" s="81"/>
      <c r="IX904" s="10"/>
      <c r="IY904" s="10"/>
    </row>
    <row r="905" spans="2:259" ht="11.85" customHeight="1">
      <c r="C905" s="94"/>
      <c r="D905" s="93"/>
      <c r="E905" s="93"/>
      <c r="F905" s="93"/>
      <c r="G905" s="81"/>
      <c r="H905" s="81"/>
      <c r="I905" s="81"/>
      <c r="IX905" s="10"/>
      <c r="IY905" s="10"/>
    </row>
    <row r="906" spans="2:259" ht="11.85" customHeight="1">
      <c r="C906" s="94"/>
      <c r="D906" s="93"/>
      <c r="E906" s="93"/>
      <c r="F906" s="93"/>
      <c r="G906" s="81"/>
      <c r="H906" s="81"/>
      <c r="I906" s="81"/>
      <c r="IX906" s="10"/>
      <c r="IY906" s="10"/>
    </row>
    <row r="907" spans="2:259" ht="11.85" customHeight="1">
      <c r="C907" s="94"/>
      <c r="D907" s="93"/>
      <c r="E907" s="93"/>
      <c r="F907" s="93"/>
      <c r="G907" s="81"/>
      <c r="H907" s="81"/>
      <c r="I907" s="81"/>
      <c r="IX907" s="10"/>
      <c r="IY907" s="10"/>
    </row>
    <row r="908" spans="2:259" ht="11.85" customHeight="1">
      <c r="B908" s="32"/>
      <c r="C908" s="94"/>
      <c r="D908" s="93"/>
      <c r="E908" s="93"/>
      <c r="F908" s="93"/>
      <c r="G908" s="81"/>
      <c r="H908" s="81"/>
      <c r="I908" s="81"/>
      <c r="IX908" s="10"/>
      <c r="IY908" s="10"/>
    </row>
    <row r="909" spans="2:259" ht="11.85" customHeight="1">
      <c r="B909" s="32"/>
      <c r="C909" s="94"/>
      <c r="D909" s="93"/>
      <c r="E909" s="93"/>
      <c r="F909" s="93"/>
      <c r="G909" s="81"/>
      <c r="H909" s="81"/>
      <c r="I909" s="81"/>
      <c r="IX909" s="10"/>
      <c r="IY909" s="10"/>
    </row>
    <row r="910" spans="2:259" ht="11.85" customHeight="1">
      <c r="B910" s="32"/>
      <c r="C910" s="94"/>
      <c r="D910" s="93"/>
      <c r="E910" s="93"/>
      <c r="F910" s="93"/>
      <c r="G910" s="81"/>
      <c r="H910" s="81"/>
      <c r="I910" s="81"/>
      <c r="IX910" s="10"/>
      <c r="IY910" s="10"/>
    </row>
    <row r="911" spans="2:259" ht="11.85" customHeight="1">
      <c r="B911" s="32"/>
      <c r="C911" s="94"/>
      <c r="D911" s="93"/>
      <c r="E911" s="93"/>
      <c r="F911" s="93"/>
      <c r="G911" s="81"/>
      <c r="H911" s="81"/>
      <c r="I911" s="81"/>
      <c r="IX911" s="10"/>
      <c r="IY911" s="10"/>
    </row>
    <row r="912" spans="2:259">
      <c r="C912" s="94"/>
      <c r="D912" s="93"/>
      <c r="E912" s="93"/>
      <c r="F912" s="93"/>
      <c r="G912" s="81"/>
      <c r="H912" s="81"/>
      <c r="I912" s="81"/>
      <c r="IX912" s="10"/>
      <c r="IY912" s="10"/>
    </row>
    <row r="913" spans="3:259">
      <c r="C913" s="94"/>
      <c r="D913" s="93"/>
      <c r="E913" s="93"/>
      <c r="F913" s="93"/>
      <c r="G913" s="81"/>
      <c r="H913" s="81"/>
      <c r="I913" s="81"/>
      <c r="IX913" s="10"/>
      <c r="IY913" s="10"/>
    </row>
    <row r="914" spans="3:259">
      <c r="C914" s="94"/>
      <c r="D914" s="93"/>
      <c r="E914" s="93"/>
      <c r="F914" s="93"/>
      <c r="G914" s="81"/>
      <c r="H914" s="81"/>
      <c r="I914" s="81"/>
      <c r="IX914" s="10"/>
      <c r="IY914" s="10"/>
    </row>
    <row r="915" spans="3:259">
      <c r="C915" s="94"/>
      <c r="D915" s="93"/>
      <c r="E915" s="93"/>
      <c r="F915" s="93"/>
      <c r="G915" s="81"/>
      <c r="H915" s="81"/>
      <c r="I915" s="81"/>
      <c r="IX915" s="10"/>
      <c r="IY915" s="10"/>
    </row>
    <row r="916" spans="3:259">
      <c r="C916" s="94"/>
      <c r="D916" s="93"/>
      <c r="E916" s="93"/>
      <c r="F916" s="93"/>
      <c r="G916" s="81"/>
      <c r="H916" s="81"/>
      <c r="I916" s="81"/>
      <c r="IX916" s="10"/>
      <c r="IY916" s="10"/>
    </row>
    <row r="917" spans="3:259">
      <c r="C917" s="94"/>
      <c r="D917" s="93"/>
      <c r="E917" s="93"/>
      <c r="F917" s="93"/>
      <c r="G917" s="81"/>
      <c r="H917" s="81"/>
      <c r="I917" s="81"/>
      <c r="IX917" s="10"/>
      <c r="IY917" s="10"/>
    </row>
    <row r="918" spans="3:259">
      <c r="C918" s="94"/>
      <c r="D918" s="93"/>
      <c r="E918" s="93"/>
      <c r="F918" s="93"/>
      <c r="G918" s="81"/>
      <c r="H918" s="81"/>
      <c r="I918" s="81"/>
      <c r="IX918" s="10"/>
      <c r="IY918" s="10"/>
    </row>
    <row r="919" spans="3:259">
      <c r="C919" s="94"/>
      <c r="D919" s="93"/>
      <c r="E919" s="93"/>
      <c r="F919" s="93"/>
      <c r="G919" s="81"/>
      <c r="H919" s="81"/>
      <c r="I919" s="81"/>
      <c r="IX919" s="10"/>
      <c r="IY919" s="10"/>
    </row>
    <row r="920" spans="3:259">
      <c r="C920" s="94"/>
      <c r="D920" s="93"/>
      <c r="E920" s="93"/>
      <c r="F920" s="93"/>
      <c r="G920" s="81"/>
      <c r="H920" s="81"/>
      <c r="I920" s="81"/>
      <c r="IX920" s="10"/>
      <c r="IY920" s="10"/>
    </row>
    <row r="921" spans="3:259">
      <c r="C921" s="94"/>
      <c r="D921" s="93"/>
      <c r="E921" s="93"/>
      <c r="F921" s="93"/>
      <c r="G921" s="81"/>
      <c r="H921" s="81"/>
      <c r="I921" s="81"/>
      <c r="IX921" s="10"/>
      <c r="IY921" s="10"/>
    </row>
    <row r="922" spans="3:259">
      <c r="C922" s="94"/>
      <c r="D922" s="93"/>
      <c r="E922" s="93"/>
      <c r="F922" s="93"/>
      <c r="G922" s="81"/>
      <c r="H922" s="81"/>
      <c r="I922" s="81"/>
      <c r="IX922" s="10"/>
      <c r="IY922" s="10"/>
    </row>
    <row r="923" spans="3:259">
      <c r="C923" s="94"/>
      <c r="D923" s="93"/>
      <c r="E923" s="93"/>
      <c r="F923" s="93"/>
      <c r="G923" s="81"/>
      <c r="H923" s="81"/>
      <c r="I923" s="81"/>
      <c r="IX923" s="10"/>
      <c r="IY923" s="10"/>
    </row>
    <row r="924" spans="3:259">
      <c r="C924" s="94"/>
      <c r="D924" s="93"/>
      <c r="E924" s="93"/>
      <c r="F924" s="93"/>
      <c r="G924" s="81"/>
      <c r="H924" s="81"/>
      <c r="I924" s="81"/>
      <c r="IX924" s="10"/>
      <c r="IY924" s="10"/>
    </row>
    <row r="925" spans="3:259">
      <c r="C925" s="94"/>
      <c r="D925" s="93"/>
      <c r="E925" s="93"/>
      <c r="F925" s="93"/>
      <c r="G925" s="81"/>
      <c r="H925" s="81"/>
      <c r="I925" s="81"/>
      <c r="IX925" s="10"/>
      <c r="IY925" s="10"/>
    </row>
    <row r="926" spans="3:259">
      <c r="C926" s="94"/>
      <c r="D926" s="93"/>
      <c r="E926" s="93"/>
      <c r="F926" s="93"/>
      <c r="G926" s="81"/>
      <c r="H926" s="81"/>
      <c r="I926" s="81"/>
      <c r="IX926" s="10"/>
      <c r="IY926" s="10"/>
    </row>
    <row r="927" spans="3:259">
      <c r="C927" s="94"/>
      <c r="D927" s="93"/>
      <c r="E927" s="93"/>
      <c r="F927" s="93"/>
      <c r="G927" s="81"/>
      <c r="H927" s="81"/>
      <c r="I927" s="81"/>
      <c r="IX927" s="10"/>
      <c r="IY927" s="10"/>
    </row>
    <row r="928" spans="3:259">
      <c r="C928" s="94"/>
      <c r="D928" s="93"/>
      <c r="E928" s="93"/>
      <c r="F928" s="93"/>
      <c r="G928" s="81"/>
      <c r="H928" s="81"/>
      <c r="I928" s="81"/>
      <c r="IX928" s="10"/>
      <c r="IY928" s="10"/>
    </row>
    <row r="929" spans="3:259">
      <c r="C929" s="94"/>
      <c r="D929" s="93"/>
      <c r="E929" s="93"/>
      <c r="F929" s="93"/>
      <c r="G929" s="81"/>
      <c r="H929" s="81"/>
      <c r="I929" s="81"/>
      <c r="IX929" s="10"/>
      <c r="IY929" s="10"/>
    </row>
    <row r="930" spans="3:259">
      <c r="C930" s="94"/>
      <c r="D930" s="93"/>
      <c r="E930" s="93"/>
      <c r="F930" s="93"/>
      <c r="G930" s="81"/>
      <c r="H930" s="81"/>
      <c r="I930" s="81"/>
      <c r="IX930" s="10"/>
      <c r="IY930" s="10"/>
    </row>
    <row r="931" spans="3:259">
      <c r="C931" s="94"/>
      <c r="D931" s="93"/>
      <c r="E931" s="93"/>
      <c r="F931" s="93"/>
      <c r="G931" s="81"/>
      <c r="H931" s="81"/>
      <c r="I931" s="81"/>
      <c r="IX931" s="10"/>
      <c r="IY931" s="10"/>
    </row>
    <row r="932" spans="3:259">
      <c r="C932" s="94"/>
      <c r="D932" s="93"/>
      <c r="E932" s="93"/>
      <c r="F932" s="93"/>
      <c r="G932" s="81"/>
      <c r="H932" s="81"/>
      <c r="I932" s="81"/>
      <c r="IX932" s="10"/>
      <c r="IY932" s="10"/>
    </row>
    <row r="933" spans="3:259">
      <c r="C933" s="94"/>
      <c r="D933" s="93"/>
      <c r="E933" s="93"/>
      <c r="F933" s="93"/>
      <c r="G933" s="81"/>
      <c r="H933" s="81"/>
      <c r="I933" s="81"/>
      <c r="IX933" s="10"/>
      <c r="IY933" s="10"/>
    </row>
    <row r="934" spans="3:259">
      <c r="C934" s="94"/>
      <c r="D934" s="93"/>
      <c r="E934" s="93"/>
      <c r="F934" s="93"/>
      <c r="G934" s="81"/>
      <c r="H934" s="81"/>
      <c r="I934" s="81"/>
      <c r="IX934" s="10"/>
      <c r="IY934" s="10"/>
    </row>
    <row r="935" spans="3:259">
      <c r="C935" s="94"/>
      <c r="D935" s="93"/>
      <c r="E935" s="93"/>
      <c r="F935" s="93"/>
      <c r="G935" s="81"/>
      <c r="H935" s="81"/>
      <c r="I935" s="81"/>
      <c r="IX935" s="10"/>
      <c r="IY935" s="10"/>
    </row>
    <row r="936" spans="3:259">
      <c r="C936" s="94"/>
      <c r="D936" s="93"/>
      <c r="E936" s="93"/>
      <c r="F936" s="93"/>
      <c r="G936" s="81"/>
      <c r="H936" s="81"/>
      <c r="I936" s="81"/>
      <c r="IX936" s="10"/>
      <c r="IY936" s="10"/>
    </row>
    <row r="937" spans="3:259">
      <c r="C937" s="94"/>
      <c r="D937" s="93"/>
      <c r="E937" s="93"/>
      <c r="F937" s="93"/>
      <c r="G937" s="81"/>
      <c r="H937" s="81"/>
      <c r="I937" s="81"/>
      <c r="IX937" s="10"/>
      <c r="IY937" s="10"/>
    </row>
    <row r="938" spans="3:259">
      <c r="C938" s="94"/>
      <c r="D938" s="93"/>
      <c r="E938" s="93"/>
      <c r="F938" s="93"/>
      <c r="G938" s="81"/>
      <c r="H938" s="81"/>
      <c r="I938" s="81"/>
      <c r="IX938" s="10"/>
      <c r="IY938" s="10"/>
    </row>
    <row r="939" spans="3:259">
      <c r="C939" s="94"/>
      <c r="D939" s="93"/>
      <c r="E939" s="93"/>
      <c r="F939" s="93"/>
      <c r="G939" s="81"/>
      <c r="H939" s="81"/>
      <c r="I939" s="81"/>
      <c r="IX939" s="10"/>
      <c r="IY939" s="10"/>
    </row>
    <row r="940" spans="3:259">
      <c r="C940" s="94"/>
      <c r="D940" s="93"/>
      <c r="E940" s="93"/>
      <c r="F940" s="93"/>
      <c r="G940" s="81"/>
      <c r="H940" s="81"/>
      <c r="I940" s="81"/>
      <c r="IX940" s="10"/>
      <c r="IY940" s="10"/>
    </row>
    <row r="941" spans="3:259">
      <c r="C941" s="94"/>
      <c r="D941" s="93"/>
      <c r="E941" s="93"/>
      <c r="F941" s="93"/>
      <c r="G941" s="81"/>
      <c r="H941" s="81"/>
      <c r="I941" s="81"/>
      <c r="IX941" s="10"/>
      <c r="IY941" s="10"/>
    </row>
    <row r="942" spans="3:259">
      <c r="C942" s="94"/>
      <c r="D942" s="93"/>
      <c r="E942" s="93"/>
      <c r="F942" s="93"/>
      <c r="G942" s="81"/>
      <c r="H942" s="81"/>
      <c r="I942" s="81"/>
      <c r="IX942" s="10"/>
      <c r="IY942" s="10"/>
    </row>
    <row r="943" spans="3:259">
      <c r="C943" s="94"/>
      <c r="D943" s="93"/>
      <c r="E943" s="93"/>
      <c r="F943" s="93"/>
      <c r="G943" s="81"/>
      <c r="H943" s="81"/>
      <c r="I943" s="81"/>
      <c r="IX943" s="10"/>
      <c r="IY943" s="10"/>
    </row>
    <row r="944" spans="3:259">
      <c r="C944" s="94"/>
      <c r="D944" s="93"/>
      <c r="E944" s="93"/>
      <c r="F944" s="93"/>
      <c r="G944" s="81"/>
      <c r="H944" s="81"/>
      <c r="I944" s="81"/>
      <c r="IX944" s="10"/>
      <c r="IY944" s="10"/>
    </row>
    <row r="945" spans="3:259">
      <c r="C945" s="94"/>
      <c r="D945" s="93"/>
      <c r="E945" s="93"/>
      <c r="F945" s="93"/>
      <c r="G945" s="81"/>
      <c r="H945" s="81"/>
      <c r="I945" s="81"/>
      <c r="IX945" s="10"/>
      <c r="IY945" s="10"/>
    </row>
    <row r="946" spans="3:259">
      <c r="C946" s="94"/>
      <c r="D946" s="93"/>
      <c r="E946" s="93"/>
      <c r="F946" s="93"/>
      <c r="G946" s="81"/>
      <c r="H946" s="81"/>
      <c r="I946" s="81"/>
      <c r="IX946" s="10"/>
      <c r="IY946" s="10"/>
    </row>
    <row r="947" spans="3:259">
      <c r="C947" s="94"/>
      <c r="D947" s="93"/>
      <c r="E947" s="93"/>
      <c r="F947" s="93"/>
      <c r="G947" s="81"/>
      <c r="H947" s="81"/>
      <c r="I947" s="81"/>
      <c r="IX947" s="10"/>
      <c r="IY947" s="10"/>
    </row>
    <row r="948" spans="3:259">
      <c r="C948" s="94"/>
      <c r="D948" s="93"/>
      <c r="E948" s="93"/>
      <c r="F948" s="93"/>
      <c r="G948" s="81"/>
      <c r="H948" s="81"/>
      <c r="I948" s="81"/>
      <c r="IX948" s="10"/>
      <c r="IY948" s="10"/>
    </row>
    <row r="949" spans="3:259">
      <c r="C949" s="94"/>
      <c r="D949" s="93"/>
      <c r="E949" s="93"/>
      <c r="F949" s="93"/>
      <c r="G949" s="81"/>
      <c r="H949" s="81"/>
      <c r="I949" s="81"/>
      <c r="IX949" s="10"/>
      <c r="IY949" s="10"/>
    </row>
    <row r="950" spans="3:259">
      <c r="C950" s="94"/>
      <c r="D950" s="93"/>
      <c r="E950" s="93"/>
      <c r="F950" s="93"/>
      <c r="G950" s="81"/>
      <c r="H950" s="81"/>
      <c r="I950" s="81"/>
      <c r="IX950" s="10"/>
      <c r="IY950" s="10"/>
    </row>
    <row r="951" spans="3:259">
      <c r="C951" s="94"/>
      <c r="D951" s="93"/>
      <c r="E951" s="93"/>
      <c r="F951" s="93"/>
      <c r="G951" s="81"/>
      <c r="H951" s="81"/>
      <c r="I951" s="81"/>
      <c r="IX951" s="10"/>
      <c r="IY951" s="10"/>
    </row>
    <row r="952" spans="3:259">
      <c r="C952" s="94"/>
      <c r="D952" s="93"/>
      <c r="E952" s="93"/>
      <c r="F952" s="93"/>
      <c r="G952" s="81"/>
      <c r="H952" s="81"/>
      <c r="I952" s="81"/>
      <c r="IX952" s="10"/>
      <c r="IY952" s="10"/>
    </row>
    <row r="953" spans="3:259">
      <c r="C953" s="94"/>
      <c r="D953" s="93"/>
      <c r="E953" s="93"/>
      <c r="F953" s="93"/>
      <c r="G953" s="81"/>
      <c r="H953" s="81"/>
      <c r="I953" s="81"/>
      <c r="IX953" s="10"/>
      <c r="IY953" s="10"/>
    </row>
    <row r="954" spans="3:259">
      <c r="C954" s="94"/>
      <c r="D954" s="93"/>
      <c r="E954" s="93"/>
      <c r="F954" s="93"/>
      <c r="G954" s="81"/>
      <c r="H954" s="81"/>
      <c r="I954" s="81"/>
      <c r="IX954" s="10"/>
      <c r="IY954" s="10"/>
    </row>
    <row r="955" spans="3:259">
      <c r="C955" s="94"/>
      <c r="D955" s="93"/>
      <c r="E955" s="93"/>
      <c r="F955" s="93"/>
      <c r="G955" s="81"/>
      <c r="H955" s="81"/>
      <c r="I955" s="81"/>
      <c r="IX955" s="10"/>
      <c r="IY955" s="10"/>
    </row>
    <row r="956" spans="3:259" s="10" customFormat="1" ht="12.75"/>
    <row r="957" spans="3:259" s="10" customFormat="1" ht="12.75"/>
    <row r="958" spans="3:259" s="10" customFormat="1" ht="12.75"/>
    <row r="959" spans="3:259" s="10" customFormat="1" ht="12.75"/>
    <row r="960" spans="3:259" s="10" customFormat="1" ht="12.75"/>
    <row r="961" s="10" customFormat="1" ht="12.75"/>
    <row r="962" s="10" customFormat="1" ht="12.75"/>
    <row r="963" s="10" customFormat="1" ht="12.75"/>
    <row r="964" s="10" customFormat="1" ht="12.75"/>
    <row r="965" s="10" customFormat="1" ht="12.75"/>
    <row r="966" s="10" customFormat="1" ht="12.75"/>
    <row r="967" s="10" customFormat="1" ht="12.75"/>
    <row r="968" s="10" customFormat="1" ht="12.75"/>
    <row r="969" s="10" customFormat="1" ht="12.75"/>
    <row r="970" s="10" customFormat="1" ht="12.75"/>
    <row r="971" s="10" customFormat="1" ht="12.75"/>
    <row r="972" s="10" customFormat="1" ht="12.75"/>
    <row r="973" s="10" customFormat="1" ht="12.75"/>
    <row r="974" s="10" customFormat="1" ht="12.75"/>
    <row r="975" s="10" customFormat="1" ht="12.75"/>
    <row r="976" s="10" customFormat="1" ht="12.75"/>
    <row r="977" s="10" customFormat="1" ht="12.75"/>
    <row r="978" s="10" customFormat="1" ht="12.75"/>
    <row r="979" s="10" customFormat="1" ht="12.75"/>
    <row r="980" s="10" customFormat="1" ht="12.75"/>
    <row r="981" s="10" customFormat="1" ht="12.75"/>
    <row r="982" s="10" customFormat="1" ht="12.75"/>
    <row r="983" s="10" customFormat="1" ht="12.75"/>
    <row r="984" s="10" customFormat="1" ht="12.75"/>
    <row r="985" s="10" customFormat="1" ht="12.75"/>
    <row r="986" s="10" customFormat="1" ht="12.75"/>
    <row r="987" s="10" customFormat="1" ht="12.75"/>
    <row r="988" s="10" customFormat="1" ht="12.75"/>
    <row r="989" s="10" customFormat="1" ht="12.75"/>
    <row r="990" s="10" customFormat="1" ht="12.75"/>
    <row r="991" s="10" customFormat="1" ht="12.75"/>
    <row r="992" s="10" customFormat="1" ht="12.75"/>
    <row r="993" s="10" customFormat="1" ht="12.75"/>
    <row r="994" s="10" customFormat="1" ht="12.75"/>
    <row r="995" s="10" customFormat="1" ht="12.75"/>
    <row r="996" s="10" customFormat="1" ht="12.75"/>
    <row r="997" s="10" customFormat="1" ht="12.75"/>
    <row r="998" s="10" customFormat="1" ht="12.75"/>
    <row r="999" s="10" customFormat="1" ht="12.75"/>
    <row r="1000" s="10" customFormat="1" ht="12.75"/>
    <row r="1001" s="10" customFormat="1" ht="12.75"/>
    <row r="1002" s="10" customFormat="1" ht="12.75"/>
    <row r="1003" s="10" customFormat="1" ht="12.75"/>
    <row r="1004" s="10" customFormat="1" ht="12.75"/>
    <row r="1005" s="10" customFormat="1" ht="12.75"/>
    <row r="1006" s="10" customFormat="1" ht="12.75"/>
    <row r="1007" s="10" customFormat="1" ht="12.75"/>
    <row r="1008" s="10" customFormat="1" ht="12.75"/>
    <row r="1009" s="10" customFormat="1" ht="12.75"/>
    <row r="1010" s="10" customFormat="1" ht="12.75"/>
    <row r="1011" s="10" customFormat="1" ht="12.75"/>
    <row r="1012" s="10" customFormat="1" ht="12.75"/>
    <row r="1013" s="10" customFormat="1" ht="12.75"/>
    <row r="1014" s="10" customFormat="1" ht="12.75"/>
    <row r="1015" s="10" customFormat="1" ht="12.75"/>
    <row r="1016" s="10" customFormat="1" ht="12.75"/>
    <row r="1017" s="10" customFormat="1" ht="12.75"/>
    <row r="1018" s="10" customFormat="1" ht="12.75"/>
    <row r="1019" s="10" customFormat="1" ht="12.75"/>
    <row r="1020" s="10" customFormat="1" ht="12.75"/>
    <row r="1021" s="10" customFormat="1" ht="12.75"/>
    <row r="1022" s="10" customFormat="1" ht="12.75"/>
    <row r="1023" s="10" customFormat="1" ht="12.75"/>
    <row r="1024" s="10" customFormat="1" ht="12.75"/>
    <row r="1025" s="10" customFormat="1" ht="12.75"/>
    <row r="1026" s="10" customFormat="1" ht="12.75"/>
    <row r="1027" s="10" customFormat="1" ht="12.75"/>
    <row r="1028" s="10" customFormat="1" ht="12.75"/>
    <row r="1029" s="10" customFormat="1" ht="12.75"/>
    <row r="1030" s="10" customFormat="1" ht="12.75"/>
    <row r="1031" s="10" customFormat="1" ht="12.75"/>
    <row r="1032" s="10" customFormat="1" ht="12.75"/>
    <row r="1033" s="10" customFormat="1" ht="12.75"/>
    <row r="1034" s="10" customFormat="1" ht="12.75"/>
    <row r="1035" s="10" customFormat="1" ht="12.75"/>
    <row r="1036" s="10" customFormat="1" ht="12.75"/>
    <row r="1037" s="10" customFormat="1" ht="12.75"/>
    <row r="1038" s="10" customFormat="1" ht="12.75"/>
    <row r="1039" s="10" customFormat="1" ht="12.75"/>
    <row r="1040" s="10" customFormat="1" ht="12.75"/>
    <row r="1041" s="10" customFormat="1" ht="12.75"/>
    <row r="1042" s="10" customFormat="1" ht="12.75"/>
    <row r="1043" s="10" customFormat="1" ht="12.75"/>
    <row r="1044" s="10" customFormat="1" ht="12.75"/>
    <row r="1045" s="10" customFormat="1" ht="12.75"/>
    <row r="1046" s="10" customFormat="1" ht="12.75"/>
    <row r="1047" s="10" customFormat="1" ht="12.75"/>
    <row r="1048" s="10" customFormat="1" ht="12.75"/>
    <row r="1049" s="10" customFormat="1" ht="12.75"/>
    <row r="1050" s="10" customFormat="1" ht="12.75"/>
    <row r="1051" s="10" customFormat="1" ht="12.75"/>
    <row r="1052" s="10" customFormat="1" ht="12.75"/>
    <row r="1053" s="10" customFormat="1" ht="12.75"/>
    <row r="1054" s="10" customFormat="1" ht="12.75"/>
    <row r="1055" s="10" customFormat="1" ht="12.75"/>
    <row r="1056" s="10" customFormat="1" ht="12.75"/>
    <row r="1057" s="10" customFormat="1" ht="12.75"/>
    <row r="1058" s="10" customFormat="1" ht="12.75"/>
    <row r="1059" s="10" customFormat="1" ht="12.75"/>
    <row r="1060" s="10" customFormat="1" ht="12.75"/>
    <row r="1061" s="10" customFormat="1" ht="12.75"/>
    <row r="1062" s="10" customFormat="1" ht="12.75"/>
    <row r="1063" s="10" customFormat="1" ht="12.75"/>
    <row r="1064" s="10" customFormat="1" ht="12.75"/>
    <row r="1065" s="10" customFormat="1" ht="12.75"/>
    <row r="1066" s="10" customFormat="1" ht="12.75"/>
    <row r="1067" s="10" customFormat="1" ht="12.75"/>
    <row r="1068" s="10" customFormat="1" ht="12.75"/>
    <row r="1069" s="10" customFormat="1" ht="12.75"/>
    <row r="1070" s="10" customFormat="1" ht="12.75"/>
    <row r="1071" s="10" customFormat="1" ht="12.75"/>
    <row r="1072" s="10" customFormat="1" ht="12.75"/>
    <row r="1073" s="10" customFormat="1" ht="12.75"/>
    <row r="1074" s="10" customFormat="1" ht="12.75"/>
    <row r="1075" s="10" customFormat="1" ht="12.75"/>
    <row r="1076" s="10" customFormat="1" ht="12.75"/>
    <row r="1077" s="10" customFormat="1" ht="12.75"/>
    <row r="1078" s="10" customFormat="1" ht="12.75"/>
    <row r="1079" s="10" customFormat="1" ht="12.75"/>
    <row r="1080" s="10" customFormat="1" ht="12.75"/>
    <row r="1081" s="10" customFormat="1" ht="12.75"/>
    <row r="1082" s="10" customFormat="1" ht="12.75"/>
    <row r="1083" s="10" customFormat="1" ht="12.75"/>
    <row r="1084" s="10" customFormat="1" ht="12.75"/>
    <row r="1085" s="10" customFormat="1" ht="12.75"/>
    <row r="1086" s="10" customFormat="1" ht="12.75"/>
    <row r="1087" s="10" customFormat="1" ht="12.75"/>
    <row r="1088" s="10" customFormat="1" ht="12.75"/>
    <row r="1089" s="10" customFormat="1" ht="12.75"/>
    <row r="1090" s="10" customFormat="1" ht="12.75"/>
    <row r="1091" s="10" customFormat="1" ht="12.75"/>
    <row r="1092" s="10" customFormat="1" ht="12.75"/>
    <row r="1093" s="10" customFormat="1" ht="12.75"/>
    <row r="1094" s="10" customFormat="1" ht="12.75"/>
    <row r="1095" s="10" customFormat="1" ht="12.75"/>
    <row r="1096" s="10" customFormat="1" ht="12.75"/>
    <row r="1097" s="10" customFormat="1" ht="12.75"/>
    <row r="1098" s="10" customFormat="1" ht="12.75"/>
    <row r="1099" s="10" customFormat="1" ht="12.75"/>
    <row r="1100" s="10" customFormat="1" ht="12.75"/>
    <row r="1101" s="10" customFormat="1" ht="12.75"/>
    <row r="1102" s="10" customFormat="1" ht="12.75"/>
    <row r="1103" s="10" customFormat="1" ht="12.75"/>
    <row r="1104" s="10" customFormat="1" ht="12.75"/>
    <row r="1105" s="10" customFormat="1" ht="12.75"/>
    <row r="1106" s="10" customFormat="1" ht="12.75"/>
    <row r="1107" s="10" customFormat="1" ht="12.75"/>
    <row r="1108" s="10" customFormat="1" ht="12.75"/>
    <row r="1109" s="10" customFormat="1" ht="12.75"/>
    <row r="1110" s="10" customFormat="1" ht="12.75"/>
    <row r="1111" s="10" customFormat="1" ht="12.75"/>
    <row r="1112" s="10" customFormat="1" ht="12.75"/>
    <row r="1113" s="10" customFormat="1" ht="12.75"/>
    <row r="1114" s="10" customFormat="1" ht="12.75"/>
    <row r="1115" s="10" customFormat="1" ht="12.75"/>
    <row r="1116" s="10" customFormat="1" ht="12.75"/>
    <row r="1117" s="10" customFormat="1" ht="12.75"/>
    <row r="1118" s="10" customFormat="1" ht="12.75"/>
    <row r="1119" s="10" customFormat="1" ht="12.75"/>
    <row r="1120" s="10" customFormat="1" ht="12.75"/>
    <row r="1121" s="10" customFormat="1" ht="12.75"/>
    <row r="1122" s="10" customFormat="1" ht="12.75"/>
    <row r="1123" s="10" customFormat="1" ht="12.75"/>
    <row r="1124" s="10" customFormat="1" ht="12.75"/>
    <row r="1125" s="10" customFormat="1" ht="12.75"/>
    <row r="1126" s="10" customFormat="1" ht="12.75"/>
    <row r="1127" s="10" customFormat="1" ht="12.75"/>
    <row r="1128" s="10" customFormat="1" ht="12.75"/>
    <row r="1129" s="10" customFormat="1" ht="12.75"/>
    <row r="1130" s="10" customFormat="1" ht="12.75"/>
    <row r="1131" s="10" customFormat="1" ht="12.75"/>
    <row r="1132" s="10" customFormat="1" ht="12.75"/>
    <row r="1133" s="10" customFormat="1" ht="12.75"/>
    <row r="1134" s="10" customFormat="1" ht="12.75"/>
    <row r="1135" s="10" customFormat="1" ht="12.75"/>
    <row r="1136" s="10" customFormat="1" ht="12.75"/>
    <row r="1137" s="10" customFormat="1" ht="12.75"/>
    <row r="1138" s="10" customFormat="1" ht="12.75"/>
    <row r="1139" s="10" customFormat="1" ht="12.75"/>
    <row r="1140" s="10" customFormat="1" ht="12.75"/>
    <row r="1141" s="10" customFormat="1" ht="12.75"/>
    <row r="1142" s="10" customFormat="1" ht="12.75"/>
    <row r="1143" s="10" customFormat="1" ht="12.75"/>
    <row r="1144" s="10" customFormat="1" ht="12.75"/>
    <row r="1145" s="10" customFormat="1" ht="12.75"/>
    <row r="1146" s="10" customFormat="1" ht="12.75"/>
    <row r="1147" s="10" customFormat="1" ht="12.75"/>
    <row r="1148" s="10" customFormat="1" ht="12.75"/>
    <row r="1149" s="10" customFormat="1" ht="12.75"/>
    <row r="1150" s="10" customFormat="1" ht="12.75"/>
    <row r="1151" s="10" customFormat="1" ht="12.75"/>
    <row r="1152" s="10" customFormat="1" ht="12.75"/>
    <row r="1153" s="10" customFormat="1" ht="12.75"/>
    <row r="1154" s="10" customFormat="1" ht="12.75"/>
    <row r="1155" s="10" customFormat="1" ht="12.75"/>
    <row r="1156" s="10" customFormat="1" ht="12.75"/>
    <row r="1157" s="10" customFormat="1" ht="12.75"/>
    <row r="1158" s="10" customFormat="1" ht="12.75"/>
    <row r="1159" s="10" customFormat="1" ht="12.75"/>
    <row r="1160" s="10" customFormat="1" ht="12.75"/>
    <row r="1161" s="10" customFormat="1" ht="12.75"/>
    <row r="1162" s="10" customFormat="1" ht="12.75"/>
    <row r="1163" s="10" customFormat="1" ht="12.75"/>
    <row r="1164" s="10" customFormat="1" ht="12.75"/>
    <row r="1165" s="10" customFormat="1" ht="12.75"/>
    <row r="1166" s="10" customFormat="1" ht="12.75"/>
    <row r="1167" s="10" customFormat="1" ht="12.75"/>
    <row r="1168" s="10" customFormat="1" ht="12.75"/>
    <row r="1169" s="10" customFormat="1" ht="12.75"/>
    <row r="1170" s="10" customFormat="1" ht="12.75"/>
    <row r="1171" s="10" customFormat="1" ht="12.75"/>
    <row r="1172" s="10" customFormat="1" ht="12.75"/>
    <row r="1173" s="10" customFormat="1" ht="12.75"/>
    <row r="1174" s="10" customFormat="1" ht="12.75"/>
    <row r="1175" s="10" customFormat="1" ht="12.75"/>
    <row r="1176" s="10" customFormat="1" ht="12.75"/>
    <row r="1177" s="10" customFormat="1" ht="12.75"/>
    <row r="1178" s="10" customFormat="1" ht="12.75"/>
    <row r="1179" s="10" customFormat="1" ht="12.75"/>
    <row r="1180" s="10" customFormat="1" ht="12.75"/>
    <row r="1181" s="10" customFormat="1" ht="12.75"/>
    <row r="1182" s="10" customFormat="1" ht="12.75"/>
    <row r="1183" s="10" customFormat="1" ht="12.75"/>
    <row r="1184" s="10" customFormat="1" ht="12.75"/>
    <row r="1185" s="10" customFormat="1" ht="12.75"/>
    <row r="1186" s="10" customFormat="1" ht="12.75"/>
    <row r="1187" s="10" customFormat="1" ht="12.75"/>
    <row r="1188" s="10" customFormat="1" ht="12.75"/>
    <row r="1189" s="10" customFormat="1" ht="12.75"/>
    <row r="1190" s="10" customFormat="1" ht="12.75"/>
    <row r="1191" s="10" customFormat="1" ht="12.75"/>
    <row r="1192" s="10" customFormat="1" ht="12.75"/>
    <row r="1193" s="10" customFormat="1" ht="12.75"/>
    <row r="1194" s="10" customFormat="1" ht="12.75"/>
    <row r="1195" s="10" customFormat="1" ht="12.75"/>
    <row r="1196" s="10" customFormat="1" ht="12.75"/>
    <row r="1197" s="10" customFormat="1" ht="12.75"/>
    <row r="1198" s="10" customFormat="1" ht="12.75"/>
    <row r="1199" s="10" customFormat="1" ht="12.75"/>
    <row r="1200" s="10" customFormat="1" ht="12.75"/>
    <row r="1201" s="10" customFormat="1" ht="12.75"/>
    <row r="1202" s="10" customFormat="1" ht="12.75"/>
    <row r="1203" s="10" customFormat="1" ht="12.75"/>
    <row r="1204" s="10" customFormat="1" ht="12.75"/>
    <row r="1205" s="10" customFormat="1" ht="12.75"/>
    <row r="1206" s="10" customFormat="1" ht="12.75"/>
    <row r="1207" s="10" customFormat="1" ht="12.75"/>
    <row r="1208" s="10" customFormat="1" ht="12.75"/>
    <row r="1209" s="10" customFormat="1" ht="12.75"/>
    <row r="1210" s="10" customFormat="1" ht="12.75"/>
    <row r="1211" s="10" customFormat="1" ht="12.75"/>
    <row r="1212" s="10" customFormat="1" ht="12.75"/>
    <row r="1213" s="10" customFormat="1" ht="12.75"/>
    <row r="1214" s="10" customFormat="1" ht="12.75"/>
    <row r="1215" s="10" customFormat="1" ht="12.75"/>
    <row r="1216" s="10" customFormat="1" ht="12.75"/>
    <row r="1217" s="10" customFormat="1" ht="12.75"/>
    <row r="1218" s="10" customFormat="1" ht="12.75"/>
    <row r="1219" s="10" customFormat="1" ht="12.75"/>
    <row r="1220" s="10" customFormat="1" ht="12.75"/>
    <row r="1221" s="10" customFormat="1" ht="12.75"/>
    <row r="1222" s="10" customFormat="1" ht="12.75"/>
    <row r="1223" s="10" customFormat="1" ht="12.75"/>
    <row r="1224" s="10" customFormat="1" ht="12.75"/>
    <row r="1225" s="10" customFormat="1" ht="12.75"/>
    <row r="1226" s="10" customFormat="1" ht="12.75"/>
    <row r="1227" s="10" customFormat="1" ht="12.75"/>
    <row r="1228" s="10" customFormat="1" ht="12.75"/>
    <row r="1229" s="10" customFormat="1" ht="12.75"/>
    <row r="1230" s="10" customFormat="1" ht="12.75"/>
    <row r="1231" s="10" customFormat="1" ht="12.75"/>
    <row r="1232" s="10" customFormat="1" ht="12.75"/>
    <row r="1233" s="10" customFormat="1" ht="12.75"/>
    <row r="1234" s="10" customFormat="1" ht="12.75"/>
    <row r="1235" s="10" customFormat="1" ht="12.75"/>
    <row r="1236" s="10" customFormat="1" ht="12.75"/>
    <row r="1237" s="10" customFormat="1" ht="12.75"/>
    <row r="1238" s="10" customFormat="1" ht="12.75"/>
    <row r="1239" s="10" customFormat="1" ht="12.75"/>
    <row r="1240" s="10" customFormat="1" ht="12.75"/>
    <row r="1241" s="10" customFormat="1" ht="12.75"/>
    <row r="1242" s="10" customFormat="1" ht="12.75"/>
    <row r="1243" s="10" customFormat="1" ht="12.75"/>
    <row r="1244" s="10" customFormat="1" ht="12.75"/>
    <row r="1245" s="10" customFormat="1" ht="12.75"/>
    <row r="1246" s="10" customFormat="1" ht="12.75"/>
    <row r="1247" s="10" customFormat="1" ht="12.75"/>
    <row r="1248" s="10" customFormat="1" ht="12.75"/>
    <row r="1249" s="10" customFormat="1" ht="12.75"/>
    <row r="1250" s="10" customFormat="1" ht="12.75"/>
    <row r="1251" s="10" customFormat="1" ht="12.75"/>
    <row r="1252" s="10" customFormat="1" ht="12.75"/>
    <row r="1253" s="10" customFormat="1" ht="12.75"/>
    <row r="1254" s="10" customFormat="1" ht="12.75"/>
    <row r="1255" s="10" customFormat="1" ht="12.75"/>
    <row r="1256" s="10" customFormat="1" ht="12.75"/>
    <row r="1257" s="10" customFormat="1" ht="12.75"/>
    <row r="1258" s="10" customFormat="1" ht="12.75"/>
    <row r="1259" s="10" customFormat="1" ht="12.75"/>
    <row r="1260" s="10" customFormat="1" ht="12.75"/>
    <row r="1261" s="10" customFormat="1" ht="12.75"/>
    <row r="1262" s="10" customFormat="1" ht="12.75"/>
    <row r="1263" s="10" customFormat="1" ht="12.75"/>
    <row r="1264" s="10" customFormat="1" ht="12.75"/>
    <row r="1265" s="10" customFormat="1" ht="12.75"/>
    <row r="1266" s="10" customFormat="1" ht="12.75"/>
    <row r="1267" s="10" customFormat="1" ht="12.75"/>
    <row r="1268" s="10" customFormat="1" ht="12.75"/>
    <row r="1269" s="10" customFormat="1" ht="12.75"/>
    <row r="1270" s="10" customFormat="1" ht="12.75"/>
    <row r="1271" s="10" customFormat="1" ht="12.75"/>
    <row r="1272" s="10" customFormat="1" ht="12.75"/>
    <row r="1273" s="10" customFormat="1" ht="12.75"/>
    <row r="1274" s="10" customFormat="1" ht="12.75"/>
    <row r="1275" s="10" customFormat="1" ht="12.75"/>
    <row r="1276" s="10" customFormat="1" ht="12.75"/>
    <row r="1277" s="10" customFormat="1" ht="12.75"/>
    <row r="1278" s="10" customFormat="1" ht="12.75"/>
    <row r="1279" s="10" customFormat="1" ht="12.75"/>
    <row r="1280" s="10" customFormat="1" ht="12.75"/>
    <row r="1281" s="10" customFormat="1" ht="12.75"/>
    <row r="1282" s="10" customFormat="1" ht="12.75"/>
    <row r="1283" s="10" customFormat="1" ht="12.75"/>
    <row r="1284" s="10" customFormat="1" ht="12.75"/>
    <row r="1285" s="10" customFormat="1" ht="12.75"/>
    <row r="1286" s="10" customFormat="1" ht="12.75"/>
    <row r="1287" s="10" customFormat="1" ht="12.75"/>
    <row r="1288" s="10" customFormat="1" ht="12.75"/>
    <row r="1289" s="10" customFormat="1" ht="12.75"/>
    <row r="1290" s="10" customFormat="1" ht="12.75"/>
    <row r="1291" s="10" customFormat="1" ht="12.75"/>
    <row r="1292" s="10" customFormat="1" ht="12.75"/>
    <row r="1293" s="10" customFormat="1" ht="12.75"/>
    <row r="1294" s="10" customFormat="1" ht="12.75"/>
    <row r="1295" s="10" customFormat="1" ht="12.75"/>
    <row r="1296" s="10" customFormat="1" ht="12.75"/>
    <row r="1297" s="10" customFormat="1" ht="12.75"/>
    <row r="1298" s="10" customFormat="1" ht="12.75"/>
    <row r="1299" s="10" customFormat="1" ht="12.75"/>
    <row r="1300" s="10" customFormat="1" ht="12.75"/>
    <row r="1301" s="10" customFormat="1" ht="12.75"/>
    <row r="1302" s="10" customFormat="1" ht="12.75"/>
    <row r="1303" s="10" customFormat="1" ht="12.75"/>
    <row r="1304" s="10" customFormat="1" ht="12.75"/>
    <row r="1305" s="10" customFormat="1" ht="12.75"/>
    <row r="1306" s="10" customFormat="1" ht="12.75"/>
    <row r="1307" s="10" customFormat="1" ht="12.75"/>
    <row r="1308" s="10" customFormat="1" ht="12.75"/>
    <row r="1309" s="10" customFormat="1" ht="12.75"/>
    <row r="1310" s="10" customFormat="1" ht="12.75"/>
    <row r="1311" s="10" customFormat="1" ht="12.75"/>
    <row r="1312" s="10" customFormat="1" ht="12.75"/>
    <row r="1313" s="10" customFormat="1" ht="12.75"/>
    <row r="1314" s="10" customFormat="1" ht="12.75"/>
    <row r="1315" s="10" customFormat="1" ht="12.75"/>
    <row r="1316" s="10" customFormat="1" ht="12.75"/>
    <row r="1317" s="10" customFormat="1" ht="12.75"/>
    <row r="1318" s="10" customFormat="1" ht="12.75"/>
    <row r="1319" s="10" customFormat="1" ht="12.75"/>
    <row r="1320" s="10" customFormat="1" ht="12.75"/>
    <row r="1321" s="10" customFormat="1" ht="12.75"/>
    <row r="1322" s="10" customFormat="1" ht="12.75"/>
    <row r="1323" s="10" customFormat="1" ht="12.75"/>
    <row r="1324" s="10" customFormat="1" ht="12.75"/>
    <row r="1325" s="10" customFormat="1" ht="12.75"/>
    <row r="1326" s="10" customFormat="1" ht="12.75"/>
    <row r="1327" s="10" customFormat="1" ht="12.75"/>
    <row r="1328" s="10" customFormat="1" ht="12.75"/>
    <row r="1329" s="10" customFormat="1" ht="12.75"/>
    <row r="1330" s="10" customFormat="1" ht="12.75"/>
    <row r="1331" s="10" customFormat="1" ht="12.75"/>
    <row r="1332" s="10" customFormat="1" ht="12.75"/>
    <row r="1333" s="10" customFormat="1" ht="12.75"/>
    <row r="1334" s="10" customFormat="1" ht="12.75"/>
    <row r="1335" s="10" customFormat="1" ht="12.75"/>
    <row r="1336" s="10" customFormat="1" ht="12.75"/>
    <row r="1337" s="10" customFormat="1" ht="12.75"/>
    <row r="1338" s="10" customFormat="1" ht="12.75"/>
    <row r="1339" s="10" customFormat="1" ht="12.75"/>
    <row r="1340" s="10" customFormat="1" ht="12.75"/>
    <row r="1341" s="10" customFormat="1" ht="12.75"/>
    <row r="1342" s="10" customFormat="1" ht="12.75"/>
    <row r="1343" s="10" customFormat="1" ht="12.75"/>
    <row r="1344" s="10" customFormat="1" ht="12.75"/>
    <row r="1345" spans="5:258" s="10" customFormat="1" ht="12.75"/>
    <row r="1346" spans="5:258" s="10" customFormat="1" ht="12.75"/>
    <row r="1347" spans="5:258" s="10" customFormat="1" ht="12.75"/>
    <row r="1348" spans="5:258" s="10" customFormat="1" ht="12.75"/>
    <row r="1349" spans="5:258" s="10" customFormat="1" ht="12.75">
      <c r="E1349" s="82"/>
      <c r="IX1349" s="12"/>
    </row>
    <row r="1350" spans="5:258" s="10" customFormat="1" ht="12.75">
      <c r="E1350" s="82"/>
      <c r="IX1350" s="12"/>
    </row>
    <row r="1351" spans="5:258" s="10" customFormat="1" ht="12.75">
      <c r="E1351" s="82"/>
      <c r="IX1351" s="12"/>
    </row>
    <row r="1352" spans="5:258" s="10" customFormat="1" ht="12.75">
      <c r="E1352" s="82"/>
      <c r="IX1352" s="12"/>
    </row>
    <row r="1353" spans="5:258" s="10" customFormat="1" ht="12.75">
      <c r="E1353" s="82"/>
      <c r="IX1353" s="12"/>
    </row>
    <row r="1354" spans="5:258" s="10" customFormat="1" ht="12.75">
      <c r="E1354" s="82"/>
      <c r="IX1354" s="1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xr:uid="{00000000-0002-0000-0700-000000000000}">
          <x14:formula1>
            <xm:f>EnumInput!$B$2:$B$3</xm:f>
          </x14:formula1>
          <x14:formula2>
            <xm:f>0</xm:f>
          </x14:formula2>
          <xm:sqref>E25</xm:sqref>
        </x14:dataValidation>
        <x14:dataValidation type="list" operator="equal" allowBlank="1" showInputMessage="1" showErrorMessage="1" xr:uid="{00000000-0002-0000-0700-000001000000}">
          <x14:formula1>
            <xm:f>EnumInput!$C$1:$C$2</xm:f>
          </x14:formula1>
          <x14:formula2>
            <xm:f>0</xm:f>
          </x14:formula2>
          <xm:sqref>E28 D34:D40 D345 D650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zoomScale="65" zoomScaleNormal="65" workbookViewId="0">
      <selection activeCell="I34" sqref="I34"/>
    </sheetView>
  </sheetViews>
  <sheetFormatPr defaultColWidth="8.85546875" defaultRowHeight="15"/>
  <cols>
    <col min="1" max="11" width="10.42578125" customWidth="1"/>
    <col min="12" max="12" width="11.5703125" style="95" customWidth="1"/>
    <col min="13" max="13" width="11.5703125" style="96" customWidth="1"/>
    <col min="14" max="1025" width="10.42578125" customWidth="1"/>
  </cols>
  <sheetData>
    <row r="1" spans="10:23">
      <c r="J1" t="s">
        <v>225</v>
      </c>
      <c r="K1" t="s">
        <v>239</v>
      </c>
      <c r="L1" s="95" t="s">
        <v>240</v>
      </c>
      <c r="N1" t="s">
        <v>219</v>
      </c>
    </row>
    <row r="2" spans="10:23">
      <c r="J2">
        <v>0</v>
      </c>
      <c r="K2">
        <v>4.4425509166732304</v>
      </c>
      <c r="L2" s="95">
        <v>4.4425509166732304</v>
      </c>
      <c r="M2" s="96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5">
        <v>4.6870542377489999</v>
      </c>
      <c r="M3" s="96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5">
        <v>4.6493993809797303</v>
      </c>
      <c r="M4" s="96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5">
        <v>4.6725722072412497</v>
      </c>
      <c r="M5" s="96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5">
        <v>4.7282633938188496</v>
      </c>
      <c r="M6" s="96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5">
        <v>4.7362171644253097</v>
      </c>
      <c r="M7" s="96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5">
        <v>4.7044702229606603</v>
      </c>
      <c r="M8" s="96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5">
        <v>4.6980995631611897</v>
      </c>
      <c r="M9" s="96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5">
        <v>4.6747849381600899</v>
      </c>
      <c r="M10" s="96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5">
        <v>4.6609267100187699</v>
      </c>
      <c r="M11" s="96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5">
        <v>4.5761229401070898</v>
      </c>
      <c r="M12" s="96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5">
        <v>4.6095262834024204</v>
      </c>
      <c r="M13" s="96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3.9272280119706102</v>
      </c>
      <c r="L14" s="95">
        <v>4.57557684591215</v>
      </c>
      <c r="M14" s="96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5">
        <v>4.4925783720417698</v>
      </c>
      <c r="M15" s="96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5">
        <v>4.45096335520513</v>
      </c>
      <c r="M16" s="96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5">
        <v>4.4201654230629597</v>
      </c>
      <c r="M17" s="96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5">
        <v>4.3552211298795198</v>
      </c>
      <c r="M18" s="96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5">
        <v>4.3316668271643799</v>
      </c>
      <c r="M19" s="96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5">
        <v>4.2549565304546997</v>
      </c>
      <c r="M20" s="96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5">
        <v>4.2210302468411003</v>
      </c>
      <c r="M21" s="96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5">
        <v>4.1770816138947904</v>
      </c>
      <c r="M22" s="96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5">
        <v>4.1453361634449601</v>
      </c>
      <c r="M23" s="96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5">
        <v>4.1117009509051003</v>
      </c>
      <c r="M24" s="96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5">
        <v>4.0508226301107504</v>
      </c>
      <c r="M25" s="96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5">
        <v>3.97380161813085</v>
      </c>
      <c r="M26" s="96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5">
        <v>3.95223546713272</v>
      </c>
      <c r="M27" s="96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5">
        <v>3.9355197502824999</v>
      </c>
      <c r="M28" s="96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5">
        <v>3.8966269276110599</v>
      </c>
      <c r="M29" s="96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5">
        <v>3.8518966501734102</v>
      </c>
      <c r="M30" s="96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5">
        <v>3.7647531738495101</v>
      </c>
      <c r="M31" s="96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5">
        <v>3.7780082285004499</v>
      </c>
      <c r="M32" s="96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5">
        <v>3.7577431833357702</v>
      </c>
      <c r="M33" s="96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5">
        <v>3.72430283192833</v>
      </c>
      <c r="M34" s="96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5">
        <v>3.6707175324101202</v>
      </c>
      <c r="M35" s="96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5">
        <v>3.5968917299124699</v>
      </c>
      <c r="M36" s="96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5">
        <v>3.53551495895094</v>
      </c>
      <c r="M37" s="96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5">
        <v>3.52936003192064</v>
      </c>
      <c r="M38" s="96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5">
        <v>3.49586293444986</v>
      </c>
      <c r="M39" s="96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5">
        <v>3.4514011627957202</v>
      </c>
      <c r="M40" s="96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5">
        <v>3.36003720746639</v>
      </c>
      <c r="M41" s="96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5">
        <v>3.3179802367988098</v>
      </c>
      <c r="M42" s="96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5">
        <v>3.30256504363064</v>
      </c>
      <c r="M43" s="96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5">
        <v>3.27076596656745</v>
      </c>
      <c r="M44" s="96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5">
        <v>3.1817741333215199</v>
      </c>
      <c r="M45" s="96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5">
        <v>3.1054123269853702</v>
      </c>
      <c r="M46" s="96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5">
        <v>3.0547363025256602</v>
      </c>
      <c r="M47" s="96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5">
        <v>3.0456405201629302</v>
      </c>
      <c r="M48" s="96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5">
        <v>3.0161560587705498</v>
      </c>
      <c r="M49" s="96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5">
        <v>2.9753204946517999</v>
      </c>
      <c r="M50" s="96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5">
        <v>2.8837289885708799</v>
      </c>
      <c r="M51" s="96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5">
        <v>2.8072728197180501</v>
      </c>
      <c r="M52" s="96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5">
        <v>2.7817025181741402</v>
      </c>
      <c r="M53" s="96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5">
        <v>2.75719832198146</v>
      </c>
      <c r="M54" s="96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5">
        <v>2.6783505312002598</v>
      </c>
      <c r="M55" s="96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5">
        <v>2.5894228244105002</v>
      </c>
      <c r="M56" s="96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5">
        <v>2.4992197715753002</v>
      </c>
      <c r="M57" s="96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5">
        <v>2.4634062257064602</v>
      </c>
      <c r="M58" s="96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5">
        <v>2.4308405120581602</v>
      </c>
      <c r="M59" s="96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5">
        <v>2.3780492231523298</v>
      </c>
      <c r="M60" s="96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5">
        <v>2.2878281329355001</v>
      </c>
      <c r="M61" s="96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5">
        <v>2.2043485902406799</v>
      </c>
      <c r="M62" s="96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5">
        <v>2.1829307420192698</v>
      </c>
      <c r="M63" s="96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5">
        <v>2.1588167142378198</v>
      </c>
      <c r="M64" s="96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5">
        <v>2.0952423647467899</v>
      </c>
      <c r="M65" s="96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5">
        <v>1.9998805595831599</v>
      </c>
      <c r="M66" s="96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5">
        <v>1.9142931009928299</v>
      </c>
      <c r="M67" s="96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5">
        <v>1.89257854661417</v>
      </c>
      <c r="M68" s="96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5">
        <v>1.8588670478979601</v>
      </c>
      <c r="M69" s="96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5">
        <v>1.80111967986021</v>
      </c>
      <c r="M70" s="96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5">
        <v>1.7141187223904399</v>
      </c>
      <c r="M71" s="96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5">
        <v>1.6373063734750699</v>
      </c>
      <c r="M72" s="96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5">
        <v>1.624729505481</v>
      </c>
      <c r="M73" s="96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5">
        <v>1.60621444535588</v>
      </c>
      <c r="M74" s="96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5">
        <v>1.55807955597698</v>
      </c>
      <c r="M75" s="96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5">
        <v>1.4591718638367099</v>
      </c>
      <c r="M76" s="96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5">
        <v>1.3583020596661901</v>
      </c>
      <c r="M77" s="96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5">
        <v>1.35276338231949</v>
      </c>
      <c r="M78" s="96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5">
        <v>1.35159937968789</v>
      </c>
      <c r="M79" s="96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5">
        <v>1.2868224296314701</v>
      </c>
      <c r="M80" s="96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5">
        <v>1.19473266072606</v>
      </c>
      <c r="M81" s="96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5">
        <v>1.0990082728517701</v>
      </c>
      <c r="M82" s="96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5">
        <v>1.09729087428001</v>
      </c>
      <c r="M83" s="96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5">
        <v>1.09039031425922</v>
      </c>
      <c r="M84" s="96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5">
        <v>1.0745727275311301</v>
      </c>
      <c r="M85" s="96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5">
        <v>0.96739524499875196</v>
      </c>
      <c r="M86" s="96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5">
        <v>0.86910257326354601</v>
      </c>
      <c r="M87" s="96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5">
        <v>0.88431431467177701</v>
      </c>
      <c r="M88" s="96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5">
        <v>0.92174375601816305</v>
      </c>
      <c r="M89" s="96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5">
        <v>0.85123040946306106</v>
      </c>
      <c r="M90" s="96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5">
        <v>0.75019287050415795</v>
      </c>
      <c r="M91" s="96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5">
        <v>0.62618926714998102</v>
      </c>
      <c r="M92" s="96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5">
        <v>0.63436336525136405</v>
      </c>
      <c r="M93" s="96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5">
        <v>0.63456782284096303</v>
      </c>
      <c r="M94" s="96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5">
        <v>0.66746508115416803</v>
      </c>
      <c r="M95" s="96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5">
        <v>0.49353227268616701</v>
      </c>
      <c r="M96" s="96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5">
        <v>0.335612045519739</v>
      </c>
      <c r="M97" s="96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5">
        <v>0.38179254340816599</v>
      </c>
      <c r="M98" s="96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5">
        <v>0.53527895952104099</v>
      </c>
      <c r="M99" s="96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5">
        <v>0.35773941005585802</v>
      </c>
      <c r="M100" s="96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5">
        <v>9.8781321846640999E-2</v>
      </c>
      <c r="M101" s="96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5">
        <v>0</v>
      </c>
      <c r="M102" s="96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81"/>
  <sheetViews>
    <sheetView zoomScale="65" zoomScaleNormal="65" workbookViewId="0">
      <selection activeCell="J15" sqref="J15"/>
    </sheetView>
  </sheetViews>
  <sheetFormatPr defaultColWidth="8.85546875" defaultRowHeight="15"/>
  <cols>
    <col min="1" max="11" width="10.42578125" customWidth="1"/>
    <col min="12" max="12" width="11.5703125" style="95" customWidth="1"/>
    <col min="13" max="13" width="11.5703125" style="96" customWidth="1"/>
    <col min="14" max="1025" width="10.42578125" customWidth="1"/>
  </cols>
  <sheetData>
    <row r="1" spans="7:34">
      <c r="J1" t="s">
        <v>225</v>
      </c>
      <c r="K1" t="s">
        <v>239</v>
      </c>
      <c r="L1" s="95" t="s">
        <v>240</v>
      </c>
      <c r="N1" t="s">
        <v>219</v>
      </c>
      <c r="AH1">
        <v>1.43837404922544</v>
      </c>
    </row>
    <row r="2" spans="7:34">
      <c r="J2">
        <v>0</v>
      </c>
      <c r="K2" s="97">
        <v>1.05168452262448</v>
      </c>
      <c r="L2" s="97">
        <v>1.05168452262448</v>
      </c>
      <c r="M2" s="96">
        <v>1.05168452262448</v>
      </c>
      <c r="N2" s="97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241</v>
      </c>
      <c r="K3" s="97">
        <v>1.0814649203932101</v>
      </c>
      <c r="L3" s="97">
        <v>1.3202502174466999</v>
      </c>
      <c r="M3" s="96">
        <v>1.02454871957673</v>
      </c>
      <c r="N3" s="97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7">
        <v>1.06706985720827</v>
      </c>
      <c r="L4" s="97">
        <v>1.3762386104181901</v>
      </c>
      <c r="M4" s="96">
        <v>0.98237174910425396</v>
      </c>
      <c r="N4" s="97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7">
        <v>1.07267983092541</v>
      </c>
      <c r="L5" s="97">
        <v>1.34446865510198</v>
      </c>
      <c r="M5" s="96">
        <v>0.89151148528760704</v>
      </c>
      <c r="N5" s="97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7">
        <v>1.07397738594051</v>
      </c>
      <c r="L6" s="97">
        <v>1.2957562709693899</v>
      </c>
      <c r="M6" s="96">
        <v>0.90142064236762398</v>
      </c>
      <c r="N6" s="97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7">
        <v>1.07665543212218</v>
      </c>
      <c r="L7" s="97">
        <v>1.28048259333464</v>
      </c>
      <c r="M7" s="96">
        <v>0.72787067220148205</v>
      </c>
      <c r="N7" s="97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7">
        <v>1.0797692302694</v>
      </c>
      <c r="L8" s="97">
        <v>1.3288782801493599</v>
      </c>
      <c r="M8" s="96">
        <v>0.72854465152535097</v>
      </c>
      <c r="N8" s="97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7">
        <v>1.08554956239467</v>
      </c>
      <c r="L9" s="97">
        <v>1.3740568038121299</v>
      </c>
      <c r="M9" s="96">
        <v>0.73781117804159002</v>
      </c>
      <c r="N9" s="97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7">
        <v>1.08571185319871</v>
      </c>
      <c r="L10" s="97">
        <v>1.4385678412995899</v>
      </c>
      <c r="M10" s="96">
        <v>0.71305612659345396</v>
      </c>
      <c r="N10" s="97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7">
        <v>1.0890114785943501</v>
      </c>
      <c r="L11" s="97">
        <v>1.4718551144743199</v>
      </c>
      <c r="M11" s="96">
        <v>0.67122116872308302</v>
      </c>
      <c r="N11" s="97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7">
        <v>1.09235367035483</v>
      </c>
      <c r="L12" s="97">
        <v>1.47425611894237</v>
      </c>
      <c r="M12" s="96">
        <v>0.70721092699418597</v>
      </c>
      <c r="N12" s="97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7">
        <v>1.09625663835234</v>
      </c>
      <c r="L13" s="97">
        <v>1.4783214470708499</v>
      </c>
      <c r="M13" s="96">
        <v>0.63576410006049999</v>
      </c>
      <c r="N13" s="97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7">
        <v>1.0983119679580999</v>
      </c>
      <c r="L14" s="97">
        <v>1.4739888294040999</v>
      </c>
      <c r="M14" s="96">
        <v>0.57766784675780203</v>
      </c>
      <c r="N14" s="97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7">
        <v>1.1045064144505601</v>
      </c>
      <c r="L15" s="97">
        <v>1.4829711587494301</v>
      </c>
      <c r="M15" s="96">
        <v>0.5871293708809</v>
      </c>
      <c r="N15" s="97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7">
        <v>1.1060805637833599</v>
      </c>
      <c r="L16" s="97">
        <v>1.4967953373920599</v>
      </c>
      <c r="M16" s="96">
        <v>0.57672833013256797</v>
      </c>
      <c r="N16" s="97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7">
        <v>1.1092280947023601</v>
      </c>
      <c r="L17" s="97">
        <v>1.52786894177088</v>
      </c>
      <c r="M17" s="96">
        <v>0.50752572041075905</v>
      </c>
      <c r="N17" s="97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7">
        <v>1.1133632112693901</v>
      </c>
      <c r="L18" s="97">
        <v>1.5518446119191001</v>
      </c>
      <c r="M18" s="96">
        <v>0.55493670381098004</v>
      </c>
      <c r="N18" s="97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7">
        <v>1.11917438463859</v>
      </c>
      <c r="L19" s="97">
        <v>1.61586045901396</v>
      </c>
      <c r="M19" s="96">
        <v>0.55373852503627596</v>
      </c>
      <c r="N19" s="97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7">
        <v>1.1205665479120099</v>
      </c>
      <c r="L20" s="97">
        <v>1.5990578243809599</v>
      </c>
      <c r="M20" s="96">
        <v>0.58099677286399698</v>
      </c>
      <c r="N20" s="97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7">
        <v>1.12386338933319</v>
      </c>
      <c r="L21" s="97">
        <v>1.5865620263063001</v>
      </c>
      <c r="M21" s="96">
        <v>0.57171099815400706</v>
      </c>
      <c r="N21" s="97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7">
        <v>1.12950265903348</v>
      </c>
      <c r="L22" s="97">
        <v>1.56085898288356</v>
      </c>
      <c r="M22" s="96">
        <v>0.42626792110863898</v>
      </c>
      <c r="N22" s="97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7">
        <v>1.1336908129268399</v>
      </c>
      <c r="L23" s="97">
        <v>1.59191756548157</v>
      </c>
      <c r="M23" s="96">
        <v>0.42976008908354102</v>
      </c>
      <c r="N23" s="97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7">
        <v>1.1370312358046599</v>
      </c>
      <c r="L24" s="97">
        <v>1.60945043585789</v>
      </c>
      <c r="M24" s="96">
        <v>0.421812538395759</v>
      </c>
      <c r="N24" s="97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7" t="s">
        <v>242</v>
      </c>
      <c r="K25" s="97">
        <v>1.14193019056175</v>
      </c>
      <c r="L25" s="97">
        <v>1.6181009169512099</v>
      </c>
      <c r="M25" s="96">
        <v>0.43122874478347101</v>
      </c>
      <c r="N25" s="97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7" t="s">
        <v>243</v>
      </c>
      <c r="K26" s="97">
        <v>1.1439280643651999</v>
      </c>
      <c r="L26" s="97">
        <v>1.5891507512980001</v>
      </c>
      <c r="M26" s="96">
        <v>0.43380192766171999</v>
      </c>
      <c r="N26" s="97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7">
        <v>1.1479131901442601</v>
      </c>
      <c r="L27" s="97">
        <v>1.65360153749182</v>
      </c>
      <c r="M27" s="96">
        <v>0.35388160552917802</v>
      </c>
      <c r="N27" s="97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7">
        <v>1.15108936240672</v>
      </c>
      <c r="L28" s="97">
        <v>1.6747348864852101</v>
      </c>
      <c r="M28" s="96">
        <v>0.36164008819257998</v>
      </c>
      <c r="N28" s="97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7">
        <v>1.1550466345108299</v>
      </c>
      <c r="L29" s="97">
        <v>1.7182845670249001</v>
      </c>
      <c r="M29" s="96">
        <v>0.347438736060528</v>
      </c>
      <c r="N29" s="97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7">
        <v>1.15710201499299</v>
      </c>
      <c r="L30" s="97">
        <v>1.7279046012041099</v>
      </c>
      <c r="M30" s="96">
        <v>0.34194467664895201</v>
      </c>
      <c r="N30" s="97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7">
        <v>1.1562023606131799</v>
      </c>
      <c r="L31" s="97">
        <v>1.6970180895485201</v>
      </c>
      <c r="M31" s="96">
        <v>0.35435397571484201</v>
      </c>
      <c r="N31" s="97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7">
        <v>1.16487037858008</v>
      </c>
      <c r="L32" s="97">
        <v>1.76668891820762</v>
      </c>
      <c r="M32" s="96">
        <v>0.23978708728579301</v>
      </c>
      <c r="N32" s="97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7">
        <v>1.1679606244954199</v>
      </c>
      <c r="L33" s="97">
        <v>1.8017107131389101</v>
      </c>
      <c r="M33" s="96">
        <v>0.22824352475211401</v>
      </c>
      <c r="N33" s="97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7">
        <v>1.17109203046154</v>
      </c>
      <c r="L34" s="97">
        <v>1.8062307052965401</v>
      </c>
      <c r="M34" s="96">
        <v>0.242952229177374</v>
      </c>
      <c r="N34" s="97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7">
        <v>1.17596447729328</v>
      </c>
      <c r="L35" s="97">
        <v>1.80250939530386</v>
      </c>
      <c r="M35" s="96">
        <v>0.24037871346198</v>
      </c>
      <c r="N35" s="97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7">
        <v>1.1900275269910301</v>
      </c>
      <c r="L36" s="97">
        <v>1.8152960586184801</v>
      </c>
      <c r="M36" s="96">
        <v>0.23496334506573999</v>
      </c>
      <c r="N36" s="97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7">
        <v>1.2030765512339101</v>
      </c>
      <c r="L37" s="97">
        <v>1.84961408570678</v>
      </c>
      <c r="M37" s="96">
        <v>0.232101049567256</v>
      </c>
      <c r="N37" s="97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7">
        <v>1.21109399268295</v>
      </c>
      <c r="L38" s="97">
        <v>1.8626416790853999</v>
      </c>
      <c r="M38" s="96">
        <v>0.22808453503287901</v>
      </c>
      <c r="N38" s="97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7">
        <v>1.2233100384334601</v>
      </c>
      <c r="L39" s="97">
        <v>1.8901159181018401</v>
      </c>
      <c r="M39" s="96">
        <v>0.22069073170245601</v>
      </c>
      <c r="N39" s="97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7">
        <v>1.2377637621695601</v>
      </c>
      <c r="L40" s="97">
        <v>1.93471880401151</v>
      </c>
      <c r="M40" s="96">
        <v>0.22466103403100701</v>
      </c>
      <c r="N40" s="97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7">
        <v>1.23440240523946</v>
      </c>
      <c r="L41" s="97">
        <v>1.9579949546844999</v>
      </c>
      <c r="M41" s="96">
        <v>0.21966200091448099</v>
      </c>
      <c r="N41" s="97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7">
        <v>1.2369208689964799</v>
      </c>
      <c r="L42" s="97">
        <v>2.0374509439424302</v>
      </c>
      <c r="M42" s="96">
        <v>0.17432371924208101</v>
      </c>
      <c r="N42" s="97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7">
        <v>1.2419866681176801</v>
      </c>
      <c r="L43" s="97">
        <v>2.0484608218962799</v>
      </c>
      <c r="M43" s="96">
        <v>0.170053326097448</v>
      </c>
      <c r="N43" s="97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7">
        <v>1.24270001203783</v>
      </c>
      <c r="L44" s="97">
        <v>2.0525686870009499</v>
      </c>
      <c r="M44" s="96">
        <v>0.165387207051511</v>
      </c>
      <c r="N44" s="97">
        <v>0.76404980367718101</v>
      </c>
      <c r="O44">
        <v>1.56256035547838</v>
      </c>
      <c r="P44">
        <v>2.00049007675136</v>
      </c>
      <c r="Q44">
        <v>0.98649309503748694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7">
        <v>1.2317871109408101</v>
      </c>
      <c r="L45" s="97">
        <v>2.02756338949307</v>
      </c>
      <c r="M45" s="96">
        <v>0.16580548514917501</v>
      </c>
      <c r="N45" s="97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7">
        <v>1.23014013122327</v>
      </c>
      <c r="L46" s="97">
        <v>2.0207560412178101</v>
      </c>
      <c r="M46" s="96">
        <v>0.17352770348425001</v>
      </c>
      <c r="N46" s="97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7">
        <v>1.2357774661393</v>
      </c>
      <c r="L47" s="97">
        <v>2.0757642469096198</v>
      </c>
      <c r="M47" s="96">
        <v>0.132772626403031</v>
      </c>
      <c r="N47" s="97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7">
        <v>1.2334395465980501</v>
      </c>
      <c r="L48" s="97">
        <v>2.0750445522444898</v>
      </c>
      <c r="M48" s="96">
        <v>0.13782273812545801</v>
      </c>
      <c r="N48" s="97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7">
        <v>1.2312739549149101</v>
      </c>
      <c r="L49" s="97">
        <v>2.0730474989632</v>
      </c>
      <c r="M49" s="96">
        <v>0.13345822215726599</v>
      </c>
      <c r="N49" s="97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7">
        <v>1.23455371714893</v>
      </c>
      <c r="L50" s="97">
        <v>2.0880006384668199</v>
      </c>
      <c r="M50" s="96">
        <v>0.131517649036728</v>
      </c>
      <c r="N50" s="97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7">
        <v>1.23364526927158</v>
      </c>
      <c r="L51" s="97">
        <v>2.0873981720038799</v>
      </c>
      <c r="M51" s="96">
        <v>0.136583332429254</v>
      </c>
      <c r="N51" s="97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7">
        <v>1.2411655972133</v>
      </c>
      <c r="L52" s="97">
        <v>2.1226181414904901</v>
      </c>
      <c r="M52" s="96">
        <v>0.13685786073777401</v>
      </c>
      <c r="N52" s="97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7">
        <v>1.24053023798783</v>
      </c>
      <c r="L53" s="97">
        <v>2.1438904022712801</v>
      </c>
      <c r="M53" s="96">
        <v>0.114325234592053</v>
      </c>
      <c r="N53" s="97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7">
        <v>1.2418985472545701</v>
      </c>
      <c r="L54" s="97">
        <v>2.1549815388516298</v>
      </c>
      <c r="M54" s="96">
        <v>0.123652135966461</v>
      </c>
      <c r="N54" s="97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7">
        <v>1.24142413260047</v>
      </c>
      <c r="L55" s="97">
        <v>2.1613516859790498</v>
      </c>
      <c r="M55" s="96">
        <v>0.125709768712785</v>
      </c>
      <c r="N55" s="97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7">
        <v>1.2419644023571701</v>
      </c>
      <c r="L56" s="97">
        <v>2.1590355837453798</v>
      </c>
      <c r="M56" s="96">
        <v>0.112826321364423</v>
      </c>
      <c r="N56" s="97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7">
        <v>1.2528874572480999</v>
      </c>
      <c r="L57" s="97">
        <v>2.1873633519346201</v>
      </c>
      <c r="M57" s="96">
        <v>0.120060248218283</v>
      </c>
      <c r="N57" s="97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7">
        <v>1.25228087240068</v>
      </c>
      <c r="L58" s="97">
        <v>2.2039099500250598</v>
      </c>
      <c r="M58" s="96">
        <v>0.109798285703471</v>
      </c>
      <c r="N58" s="97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7">
        <v>1.2546346275662501</v>
      </c>
      <c r="L59" s="97">
        <v>2.2397915765285101</v>
      </c>
      <c r="M59" s="96">
        <v>0.104255137686307</v>
      </c>
      <c r="N59" s="97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7">
        <v>1.25581372940917</v>
      </c>
      <c r="L60" s="97">
        <v>2.2646572677049002</v>
      </c>
      <c r="M60" s="96">
        <v>0.10747555032473299</v>
      </c>
      <c r="N60" s="97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7">
        <v>1.25757419053696</v>
      </c>
      <c r="L61" s="97">
        <v>2.2578031533025298</v>
      </c>
      <c r="M61" s="96">
        <v>0.108577799099297</v>
      </c>
      <c r="N61" s="97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7">
        <v>1.2690794075894001</v>
      </c>
      <c r="L62" s="97">
        <v>2.2815982986060801</v>
      </c>
      <c r="M62" s="96">
        <v>9.1762464831240995E-2</v>
      </c>
      <c r="N62" s="97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7">
        <v>1.2683869660838201</v>
      </c>
      <c r="L63" s="97">
        <v>2.3357108770165098</v>
      </c>
      <c r="M63" s="96">
        <v>9.49290977626642E-2</v>
      </c>
      <c r="N63" s="97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7">
        <v>1.26795163855286</v>
      </c>
      <c r="L64" s="97">
        <v>2.3650938195197901</v>
      </c>
      <c r="M64" s="96">
        <v>9.4798667095611605E-2</v>
      </c>
      <c r="N64" s="97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7">
        <v>1.2741217535924401</v>
      </c>
      <c r="L65" s="97">
        <v>2.3836782709206101</v>
      </c>
      <c r="M65" s="96">
        <v>0.111057211050724</v>
      </c>
      <c r="N65" s="97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7">
        <v>1.27149504323837</v>
      </c>
      <c r="L66" s="97">
        <v>2.3424062594703798</v>
      </c>
      <c r="M66" s="96">
        <v>0.100563639140426</v>
      </c>
      <c r="N66" s="97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7">
        <v>1.2847059800432401</v>
      </c>
      <c r="L67" s="97">
        <v>2.38886325898478</v>
      </c>
      <c r="M67" s="96">
        <v>9.3665953959491594E-2</v>
      </c>
      <c r="N67" s="97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7">
        <v>1.2848910952758299</v>
      </c>
      <c r="L68" s="97">
        <v>2.40643941556604</v>
      </c>
      <c r="M68" s="96">
        <v>9.8481497459301598E-2</v>
      </c>
      <c r="N68" s="97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7">
        <v>1.2894265983744999</v>
      </c>
      <c r="L69" s="97">
        <v>2.4400858382794199</v>
      </c>
      <c r="M69" s="96">
        <v>0.115432486945657</v>
      </c>
      <c r="N69" s="97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7">
        <v>1.28418309613647</v>
      </c>
      <c r="L70" s="97">
        <v>2.4490447992498798</v>
      </c>
      <c r="M70" s="96">
        <v>0.104349088345623</v>
      </c>
      <c r="N70" s="97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7">
        <v>1.2870152386876901</v>
      </c>
      <c r="L71" s="97">
        <v>2.4367724341403001</v>
      </c>
      <c r="M71" s="96">
        <v>0.110221764687722</v>
      </c>
      <c r="N71" s="97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7">
        <v>1.30339189383163</v>
      </c>
      <c r="L72" s="97">
        <v>2.53038044233891</v>
      </c>
      <c r="M72" s="96">
        <v>7.9961307233027704E-2</v>
      </c>
      <c r="N72" s="97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7">
        <v>1.3068259564506299</v>
      </c>
      <c r="L73" s="97">
        <v>2.4971497512714098</v>
      </c>
      <c r="M73" s="96">
        <v>7.4754044180179696E-2</v>
      </c>
      <c r="N73" s="97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7">
        <v>1.3087706061870901</v>
      </c>
      <c r="L74" s="97">
        <v>2.4967744343100402</v>
      </c>
      <c r="M74" s="96">
        <v>7.6806742124072194E-2</v>
      </c>
      <c r="N74" s="97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7">
        <v>1.3240107627943201</v>
      </c>
      <c r="L75" s="97">
        <v>2.5574166366646001</v>
      </c>
      <c r="M75" s="96">
        <v>7.6081367342881498E-2</v>
      </c>
      <c r="N75" s="97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7">
        <v>1.33566265591554</v>
      </c>
      <c r="L76" s="97">
        <v>2.5849319860742299</v>
      </c>
      <c r="M76" s="96">
        <v>8.4901064509990104E-2</v>
      </c>
      <c r="N76" s="97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7">
        <v>1.3574995137082799</v>
      </c>
      <c r="L77" s="97">
        <v>2.6881717361382802</v>
      </c>
      <c r="M77" s="96">
        <v>5.8338898813224002E-2</v>
      </c>
      <c r="N77" s="97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7">
        <v>1.36489971040088</v>
      </c>
      <c r="L78" s="97">
        <v>2.6404557571864502</v>
      </c>
      <c r="M78" s="96">
        <v>5.2702098267368498E-2</v>
      </c>
      <c r="N78" s="97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7">
        <v>1.3856100205594599</v>
      </c>
      <c r="L79" s="97">
        <v>2.6872783733788701</v>
      </c>
      <c r="M79" s="96">
        <v>6.8884673286775194E-2</v>
      </c>
      <c r="N79" s="97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7">
        <v>1.38500352257379</v>
      </c>
      <c r="L80" s="97">
        <v>2.6812458561350199</v>
      </c>
      <c r="M80" s="96">
        <v>5.8693260318040799E-2</v>
      </c>
      <c r="N80" s="97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7">
        <v>1.37326735174002</v>
      </c>
      <c r="L81" s="97">
        <v>2.6607571557569298</v>
      </c>
      <c r="M81" s="96">
        <v>6.5446838892839101E-2</v>
      </c>
      <c r="N81" s="97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7">
        <v>1.2793920055695001</v>
      </c>
      <c r="L82" s="97">
        <v>3.0154100436754998</v>
      </c>
      <c r="M82" s="96">
        <v>0</v>
      </c>
      <c r="N82" s="97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7">
        <v>1.26812881049684</v>
      </c>
      <c r="L83" s="97">
        <v>2.5472876181861199</v>
      </c>
      <c r="M83" s="96">
        <v>0</v>
      </c>
      <c r="N83" s="97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7">
        <v>1.2802906489669399</v>
      </c>
      <c r="L84" s="97">
        <v>2.5509625026171698</v>
      </c>
      <c r="M84" s="96">
        <v>0</v>
      </c>
      <c r="N84" s="97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7">
        <v>1.23909795455035</v>
      </c>
      <c r="L85" s="97">
        <v>2.50473152598203</v>
      </c>
      <c r="M85" s="96">
        <v>0</v>
      </c>
      <c r="N85" s="97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7">
        <v>1.19052050465119</v>
      </c>
      <c r="L86" s="97">
        <v>2.4444947128479799</v>
      </c>
      <c r="M86" s="96">
        <v>0</v>
      </c>
      <c r="N86" s="97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7">
        <v>1.1518467682425799</v>
      </c>
      <c r="L87" s="97">
        <v>2.4854479871578099</v>
      </c>
      <c r="M87" s="96">
        <v>0</v>
      </c>
      <c r="N87" s="97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7">
        <v>1.15264669595964</v>
      </c>
      <c r="L88" s="97">
        <v>2.4657421015280598</v>
      </c>
      <c r="M88" s="96">
        <v>0</v>
      </c>
      <c r="N88" s="97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7">
        <v>1.14799826431634</v>
      </c>
      <c r="L89" s="97">
        <v>2.4445016407391602</v>
      </c>
      <c r="M89" s="96">
        <v>0</v>
      </c>
      <c r="N89" s="97">
        <v>0</v>
      </c>
      <c r="O89">
        <v>2.2146131959110398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7">
        <v>1.14261393217805</v>
      </c>
      <c r="L90" s="97">
        <v>2.4274319534725302</v>
      </c>
      <c r="M90" s="96">
        <v>0</v>
      </c>
      <c r="N90" s="97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7">
        <v>1.11011780868814</v>
      </c>
      <c r="L91" s="97">
        <v>2.3612345041241301</v>
      </c>
      <c r="M91" s="96">
        <v>0</v>
      </c>
      <c r="N91" s="97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7">
        <v>1.0734396100747601</v>
      </c>
      <c r="L92" s="97">
        <v>2.3149169094409201</v>
      </c>
      <c r="M92" s="96">
        <v>0</v>
      </c>
      <c r="N92" s="97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7">
        <v>1.0733321175524799</v>
      </c>
      <c r="L93" s="97">
        <v>2.29768241953568</v>
      </c>
      <c r="M93" s="96">
        <v>0</v>
      </c>
      <c r="N93" s="97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7">
        <v>1.0692656079171401</v>
      </c>
      <c r="L94" s="97">
        <v>2.2764391345593502</v>
      </c>
      <c r="M94" s="96">
        <v>0</v>
      </c>
      <c r="N94" s="97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7">
        <v>1.03898754411453</v>
      </c>
      <c r="L95" s="97">
        <v>2.2184217090251401</v>
      </c>
      <c r="M95" s="96">
        <v>0</v>
      </c>
      <c r="N95" s="97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7">
        <v>1.00624236353275</v>
      </c>
      <c r="L96" s="97">
        <v>2.1496235385997999</v>
      </c>
      <c r="M96" s="96">
        <v>0</v>
      </c>
      <c r="N96" s="97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7">
        <v>0.969699357761035</v>
      </c>
      <c r="L97" s="97">
        <v>2.07906469623157</v>
      </c>
      <c r="M97" s="96">
        <v>0</v>
      </c>
      <c r="N97" s="97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7">
        <v>0.96521520227695901</v>
      </c>
      <c r="L98" s="97">
        <v>2.0539053233478</v>
      </c>
      <c r="M98" s="96">
        <v>0</v>
      </c>
      <c r="N98" s="97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7">
        <v>0.95506958284020504</v>
      </c>
      <c r="L99" s="97">
        <v>2.02063610737213</v>
      </c>
      <c r="M99" s="96">
        <v>0</v>
      </c>
      <c r="N99" s="97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7">
        <v>0.94027175787073802</v>
      </c>
      <c r="L100" s="97">
        <v>1.98580543216252</v>
      </c>
      <c r="M100" s="96">
        <v>0</v>
      </c>
      <c r="N100" s="97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7">
        <v>0.90749304520319496</v>
      </c>
      <c r="L101" s="97">
        <v>1.9184458200287899</v>
      </c>
      <c r="M101" s="96">
        <v>0</v>
      </c>
      <c r="N101" s="97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7">
        <v>0.87061053542742395</v>
      </c>
      <c r="L102" s="97">
        <v>1.8667425566423099</v>
      </c>
      <c r="M102" s="96">
        <v>0</v>
      </c>
      <c r="N102" s="97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7">
        <v>0.86943797005772705</v>
      </c>
      <c r="L103" s="97">
        <v>1.8536533315499</v>
      </c>
      <c r="M103" s="96">
        <v>0</v>
      </c>
      <c r="N103" s="97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7">
        <v>0.86797539877354601</v>
      </c>
      <c r="L104" s="97">
        <v>1.84002330997341</v>
      </c>
      <c r="M104" s="96">
        <v>0</v>
      </c>
      <c r="N104" s="97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7">
        <v>0.84750217932546901</v>
      </c>
      <c r="L105" s="97">
        <v>1.79028689556304</v>
      </c>
      <c r="M105" s="96">
        <v>0</v>
      </c>
      <c r="N105" s="97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7">
        <v>0.81217908415143403</v>
      </c>
      <c r="L106" s="97">
        <v>1.71819900830256</v>
      </c>
      <c r="M106" s="96">
        <v>0</v>
      </c>
      <c r="N106" s="97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7">
        <v>0.77390877944124403</v>
      </c>
      <c r="L107" s="97">
        <v>1.6359225180950201</v>
      </c>
      <c r="M107" s="96">
        <v>0</v>
      </c>
      <c r="N107" s="97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7">
        <v>0.77472067183738003</v>
      </c>
      <c r="L108" s="97">
        <v>1.62953066835021</v>
      </c>
      <c r="M108" s="96">
        <v>0</v>
      </c>
      <c r="N108" s="97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7">
        <v>0.77077175768596895</v>
      </c>
      <c r="L109" s="97">
        <v>1.6176335536000599</v>
      </c>
      <c r="M109" s="96">
        <v>0</v>
      </c>
      <c r="N109" s="97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7">
        <v>0.75239479393745601</v>
      </c>
      <c r="L110" s="97">
        <v>1.5741586618810399</v>
      </c>
      <c r="M110" s="96">
        <v>0</v>
      </c>
      <c r="N110" s="97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7">
        <v>0.71774115477605804</v>
      </c>
      <c r="L111" s="97">
        <v>1.4958975836249</v>
      </c>
      <c r="M111" s="96">
        <v>0</v>
      </c>
      <c r="N111" s="97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7">
        <v>0.67865754956027002</v>
      </c>
      <c r="L112" s="97">
        <v>1.41739271112913</v>
      </c>
      <c r="M112" s="96">
        <v>0</v>
      </c>
      <c r="N112" s="97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7">
        <v>0.68034641118295802</v>
      </c>
      <c r="L113" s="97">
        <v>1.4173814946132799</v>
      </c>
      <c r="M113" s="96">
        <v>0</v>
      </c>
      <c r="N113" s="97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7">
        <v>0.67956196364811605</v>
      </c>
      <c r="L114" s="97">
        <v>1.4111564191317101</v>
      </c>
      <c r="M114" s="96">
        <v>0</v>
      </c>
      <c r="N114" s="97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7">
        <v>0.66476678999709304</v>
      </c>
      <c r="L115" s="97">
        <v>1.37617407306256</v>
      </c>
      <c r="M115" s="96">
        <v>0</v>
      </c>
      <c r="N115" s="97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7">
        <v>0.62362954558461603</v>
      </c>
      <c r="L116" s="97">
        <v>1.2858274389761</v>
      </c>
      <c r="M116" s="96">
        <v>0</v>
      </c>
      <c r="N116" s="97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7">
        <v>0.58310536535476698</v>
      </c>
      <c r="L117" s="97">
        <v>1.2091773428605099</v>
      </c>
      <c r="M117" s="96">
        <v>0</v>
      </c>
      <c r="N117" s="97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7">
        <v>0.58722164848900005</v>
      </c>
      <c r="L118" s="97">
        <v>1.20668515110397</v>
      </c>
      <c r="M118" s="96">
        <v>0</v>
      </c>
      <c r="N118" s="97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7">
        <v>0.59265643574508098</v>
      </c>
      <c r="L119" s="97">
        <v>1.21151304370075</v>
      </c>
      <c r="M119" s="96">
        <v>0</v>
      </c>
      <c r="N119" s="97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7">
        <v>0.56835049859387099</v>
      </c>
      <c r="L120" s="97">
        <v>1.1578025714256399</v>
      </c>
      <c r="M120" s="96">
        <v>0</v>
      </c>
      <c r="N120" s="97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7">
        <v>0.52924535005103202</v>
      </c>
      <c r="L121" s="97">
        <v>1.07578971698438</v>
      </c>
      <c r="M121" s="96">
        <v>0</v>
      </c>
      <c r="N121" s="97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7">
        <v>0.487314686372812</v>
      </c>
      <c r="L122" s="97">
        <v>0.98872303057407995</v>
      </c>
      <c r="M122" s="96">
        <v>0</v>
      </c>
      <c r="N122" s="97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7">
        <v>0.49186671543703703</v>
      </c>
      <c r="L123" s="97">
        <v>0.99187649065290595</v>
      </c>
      <c r="M123" s="96">
        <v>0</v>
      </c>
      <c r="N123" s="97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7">
        <v>0.49462881999881497</v>
      </c>
      <c r="L124" s="97">
        <v>0.992152477098871</v>
      </c>
      <c r="M124" s="96">
        <v>0</v>
      </c>
      <c r="N124" s="97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7">
        <v>0.49223748881983598</v>
      </c>
      <c r="L125" s="97">
        <v>0.98187687496084797</v>
      </c>
      <c r="M125" s="96">
        <v>0</v>
      </c>
      <c r="N125" s="97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7">
        <v>0.44128157704608301</v>
      </c>
      <c r="L126" s="97">
        <v>0.88081216002234597</v>
      </c>
      <c r="M126" s="96">
        <v>0</v>
      </c>
      <c r="N126" s="97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7">
        <v>0.397546103107423</v>
      </c>
      <c r="L127" s="97">
        <v>0.79238835115731798</v>
      </c>
      <c r="M127" s="96">
        <v>0</v>
      </c>
      <c r="N127" s="97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7">
        <v>0.410072498689319</v>
      </c>
      <c r="L128" s="97">
        <v>0.81380666298934501</v>
      </c>
      <c r="M128" s="96">
        <v>0</v>
      </c>
      <c r="N128" s="97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7">
        <v>0.43524629917353502</v>
      </c>
      <c r="L129" s="97">
        <v>0.85736098419429996</v>
      </c>
      <c r="M129" s="96">
        <v>0</v>
      </c>
      <c r="N129" s="97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7">
        <v>0.40291162448302198</v>
      </c>
      <c r="L130" s="97">
        <v>0.79321972579482003</v>
      </c>
      <c r="M130" s="96">
        <v>0</v>
      </c>
      <c r="N130" s="97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7">
        <v>0.355752317111661</v>
      </c>
      <c r="L131" s="97">
        <v>0.70011119865953297</v>
      </c>
      <c r="M131" s="96">
        <v>0</v>
      </c>
      <c r="N131" s="97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7">
        <v>0.29905341258875701</v>
      </c>
      <c r="L132" s="97">
        <v>0.58535737638639196</v>
      </c>
      <c r="M132" s="96">
        <v>0</v>
      </c>
      <c r="N132" s="97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7">
        <v>0.30670782930501</v>
      </c>
      <c r="L133" s="97">
        <v>0.59697826867458603</v>
      </c>
      <c r="M133" s="96">
        <v>0</v>
      </c>
      <c r="N133" s="97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7">
        <v>0.30986966192955301</v>
      </c>
      <c r="L134" s="97">
        <v>0.60148146019842597</v>
      </c>
      <c r="M134" s="96">
        <v>0</v>
      </c>
      <c r="N134" s="97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7">
        <v>0.33243049573265798</v>
      </c>
      <c r="L135" s="97">
        <v>0.63815880268006298</v>
      </c>
      <c r="M135" s="96">
        <v>0</v>
      </c>
      <c r="N135" s="97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7">
        <v>0.24392302321284401</v>
      </c>
      <c r="L136" s="97">
        <v>0.46950543295997998</v>
      </c>
      <c r="M136" s="96">
        <v>0</v>
      </c>
      <c r="N136" s="97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7">
        <v>0.167783223483292</v>
      </c>
      <c r="L137" s="97">
        <v>0.32084441334951602</v>
      </c>
      <c r="M137" s="96">
        <v>0</v>
      </c>
      <c r="N137" s="97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7">
        <v>0.19502281807080901</v>
      </c>
      <c r="L138" s="97">
        <v>0.368670743740867</v>
      </c>
      <c r="M138" s="96">
        <v>0</v>
      </c>
      <c r="N138" s="97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7">
        <v>0.28098555735300801</v>
      </c>
      <c r="L139" s="97">
        <v>0.52386332721193396</v>
      </c>
      <c r="M139" s="96">
        <v>0</v>
      </c>
      <c r="N139" s="97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7">
        <v>0.18718852446574399</v>
      </c>
      <c r="L140" s="97">
        <v>0.34931051386737</v>
      </c>
      <c r="M140" s="96">
        <v>0</v>
      </c>
      <c r="N140" s="97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7">
        <v>4.7904468340982997E-2</v>
      </c>
      <c r="L141" s="97">
        <v>9.3158848905945099E-2</v>
      </c>
      <c r="M141" s="96">
        <v>0</v>
      </c>
      <c r="N141" s="97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7">
        <v>0</v>
      </c>
      <c r="L142" s="97">
        <v>0</v>
      </c>
      <c r="M142" s="96">
        <v>0</v>
      </c>
      <c r="N142" s="97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6">
        <v>0</v>
      </c>
      <c r="AH143">
        <v>1.27044613071715</v>
      </c>
    </row>
    <row r="144" spans="10:38">
      <c r="M144" s="96">
        <v>0</v>
      </c>
      <c r="AH144">
        <v>1.23253695811064</v>
      </c>
    </row>
    <row r="145" spans="13:34">
      <c r="M145" s="96">
        <v>0</v>
      </c>
      <c r="AH145">
        <v>1.1816763178790299</v>
      </c>
    </row>
    <row r="146" spans="13:34">
      <c r="M146" s="96">
        <v>0</v>
      </c>
      <c r="AH146">
        <v>1.12770118235846</v>
      </c>
    </row>
    <row r="147" spans="13:34">
      <c r="M147" s="96">
        <v>0</v>
      </c>
      <c r="AH147">
        <v>1.1139638297641401</v>
      </c>
    </row>
    <row r="148" spans="13:34">
      <c r="M148" s="96">
        <v>0</v>
      </c>
      <c r="AH148">
        <v>1.12646092569664</v>
      </c>
    </row>
    <row r="149" spans="13:34">
      <c r="M149" s="96">
        <v>0</v>
      </c>
      <c r="AH149">
        <v>1.1189501480361801</v>
      </c>
    </row>
    <row r="150" spans="13:34">
      <c r="M150" s="96">
        <v>0</v>
      </c>
      <c r="AH150">
        <v>1.0886632656717199</v>
      </c>
    </row>
    <row r="151" spans="13:34">
      <c r="M151" s="96">
        <v>0</v>
      </c>
      <c r="AH151">
        <v>1.0526383128769701</v>
      </c>
    </row>
    <row r="152" spans="13:34">
      <c r="M152" s="96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E550"/>
  <sheetViews>
    <sheetView zoomScale="65" zoomScaleNormal="65" workbookViewId="0">
      <selection activeCell="G26" sqref="G26"/>
    </sheetView>
  </sheetViews>
  <sheetFormatPr defaultColWidth="8.85546875" defaultRowHeight="15"/>
  <cols>
    <col min="1" max="11" width="10.42578125" customWidth="1"/>
    <col min="12" max="12" width="11.5703125" style="95" customWidth="1"/>
    <col min="13" max="13" width="11.5703125" style="96" customWidth="1"/>
    <col min="14" max="1025" width="10.42578125" customWidth="1"/>
  </cols>
  <sheetData>
    <row r="1" spans="10:41">
      <c r="J1" t="s">
        <v>225</v>
      </c>
      <c r="K1" t="s">
        <v>239</v>
      </c>
      <c r="L1" s="95" t="s">
        <v>240</v>
      </c>
      <c r="N1" t="s">
        <v>219</v>
      </c>
      <c r="AH1">
        <v>1.43837404922544</v>
      </c>
      <c r="AL1" t="s">
        <v>244</v>
      </c>
    </row>
    <row r="2" spans="10:41">
      <c r="J2">
        <v>0</v>
      </c>
      <c r="K2">
        <v>1.4438449987955499</v>
      </c>
      <c r="L2" s="95">
        <v>1.4438449987955499</v>
      </c>
      <c r="M2" s="96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245</v>
      </c>
    </row>
    <row r="3" spans="10:41">
      <c r="K3">
        <v>1.4807289835894399</v>
      </c>
      <c r="L3" s="95">
        <v>1.9160586543246201</v>
      </c>
      <c r="M3" s="96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246</v>
      </c>
    </row>
    <row r="4" spans="10:41">
      <c r="K4">
        <v>1.46200640412837</v>
      </c>
      <c r="L4" s="95">
        <v>1.80613138895207</v>
      </c>
      <c r="M4" s="96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239</v>
      </c>
      <c r="AM4" t="s">
        <v>247</v>
      </c>
      <c r="AN4" t="s">
        <v>248</v>
      </c>
      <c r="AO4" t="s">
        <v>218</v>
      </c>
    </row>
    <row r="5" spans="10:41">
      <c r="K5">
        <v>1.4658202719836999</v>
      </c>
      <c r="L5" s="95">
        <v>1.78222912166882</v>
      </c>
      <c r="M5" s="96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 s="95">
        <v>1.8012717960007001</v>
      </c>
      <c r="M6" s="9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 s="95">
        <v>1.72467761692999</v>
      </c>
      <c r="M7" s="96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 s="95">
        <v>1.7299097834756201</v>
      </c>
      <c r="M8" s="96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 s="95">
        <v>1.74785597112768</v>
      </c>
      <c r="M9" s="96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 s="95">
        <v>1.74442146392273</v>
      </c>
      <c r="M10" s="96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 s="95">
        <v>1.7597574526589499</v>
      </c>
      <c r="M11" s="96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 s="95">
        <v>1.7682691563292501</v>
      </c>
      <c r="M12" s="96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 s="95">
        <v>1.74975109582528</v>
      </c>
      <c r="M13" s="96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 s="95">
        <v>1.76787081747047</v>
      </c>
      <c r="M14" s="96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 s="95">
        <v>1.7647676569426201</v>
      </c>
      <c r="M15" s="96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 s="95">
        <v>1.76973075788738</v>
      </c>
      <c r="M16" s="9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 s="95">
        <v>1.7705360334811799</v>
      </c>
      <c r="M17" s="96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 s="95">
        <v>1.7815383637904001</v>
      </c>
      <c r="M18" s="96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 s="95">
        <v>1.8059490994646601</v>
      </c>
      <c r="M19" s="96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 s="95">
        <v>1.8042591921844799</v>
      </c>
      <c r="M20" s="96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 s="95">
        <v>1.81814755465013</v>
      </c>
      <c r="M21" s="96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 s="95">
        <v>1.80268902277153</v>
      </c>
      <c r="M22" s="96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 s="95">
        <v>1.8144937777610199</v>
      </c>
      <c r="M23" s="96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 s="95">
        <v>1.82062862689143</v>
      </c>
      <c r="M24" s="96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 s="95">
        <v>1.8566644806192101</v>
      </c>
      <c r="M25" s="96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7" t="s">
        <v>249</v>
      </c>
      <c r="K26">
        <v>1.49173273541977</v>
      </c>
      <c r="L26" s="95">
        <v>1.8444153937057399</v>
      </c>
      <c r="M26" s="9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7" t="s">
        <v>250</v>
      </c>
      <c r="K27">
        <v>1.49317471004714</v>
      </c>
      <c r="L27" s="95">
        <v>1.8765915251773799</v>
      </c>
      <c r="M27" s="96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 s="95">
        <v>1.8825614355967</v>
      </c>
      <c r="M28" s="96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 s="95">
        <v>1.9030383045533401</v>
      </c>
      <c r="M29" s="96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 s="95">
        <v>1.9021672518722601</v>
      </c>
      <c r="M30" s="96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 s="95">
        <v>1.9114495573315</v>
      </c>
      <c r="M31" s="96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 s="95">
        <v>1.89311467371996</v>
      </c>
      <c r="M32" s="96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 s="95">
        <v>1.91302107809686</v>
      </c>
      <c r="M33" s="96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 s="95">
        <v>1.91785067502859</v>
      </c>
      <c r="M34" s="96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 s="95">
        <v>1.9644164344675199</v>
      </c>
      <c r="M35" s="96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 s="95">
        <v>1.9676582407797201</v>
      </c>
      <c r="M36" s="9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 s="95">
        <v>2.0557060702116798</v>
      </c>
      <c r="M37" s="96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 s="95">
        <v>2.0923729567209999</v>
      </c>
      <c r="M38" s="96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 s="95">
        <v>2.14656964975361</v>
      </c>
      <c r="M39" s="96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 s="95">
        <v>2.1557319981565799</v>
      </c>
      <c r="M40" s="96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 s="95">
        <v>2.15978567047028</v>
      </c>
      <c r="M41" s="96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 s="95">
        <v>2.2606921669543798</v>
      </c>
      <c r="M42" s="96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 s="95">
        <v>2.2946799714423398</v>
      </c>
      <c r="M43" s="96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 s="95">
        <v>2.3150619680441999</v>
      </c>
      <c r="M44" s="96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 s="95">
        <v>2.3461514441242</v>
      </c>
      <c r="M45" s="96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 s="95">
        <v>2.3120733160823601</v>
      </c>
      <c r="M46" s="9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 s="95">
        <v>2.4204557979416399</v>
      </c>
      <c r="M47" s="96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 s="95">
        <v>2.4312363922323899</v>
      </c>
      <c r="M48" s="96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 s="95">
        <v>2.46466132080934</v>
      </c>
      <c r="M49" s="96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 s="95">
        <v>2.4687198023700501</v>
      </c>
      <c r="M50" s="96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 s="95">
        <v>2.4679584482004699</v>
      </c>
      <c r="M51" s="96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 s="95">
        <v>2.4856668205748802</v>
      </c>
      <c r="M52" s="96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 s="95">
        <v>2.5256487718070701</v>
      </c>
      <c r="M53" s="96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 s="95">
        <v>2.5314055623268299</v>
      </c>
      <c r="M54" s="96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 s="95">
        <v>2.55127133213526</v>
      </c>
      <c r="M55" s="96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 s="95">
        <v>2.5131579195663698</v>
      </c>
      <c r="M56" s="9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 s="95">
        <v>2.5198569418110699</v>
      </c>
      <c r="M57" s="96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 s="95">
        <v>2.62008653882673</v>
      </c>
      <c r="M58" s="96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 s="95">
        <v>2.6767934212890601</v>
      </c>
      <c r="M59" s="96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 s="95">
        <v>2.6945211885766098</v>
      </c>
      <c r="M60" s="96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 s="95">
        <v>2.6521094750712799</v>
      </c>
      <c r="M61" s="96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 s="95">
        <v>2.6826041650133501</v>
      </c>
      <c r="M62" s="96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 s="95">
        <v>2.7236160787939498</v>
      </c>
      <c r="M63" s="96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 s="95">
        <v>2.74664178885457</v>
      </c>
      <c r="M64" s="96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 s="95">
        <v>2.76862513869027</v>
      </c>
      <c r="M65" s="96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 s="95">
        <v>2.7278397466704201</v>
      </c>
      <c r="M66" s="9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 s="95">
        <v>2.7591691533623202</v>
      </c>
      <c r="M67" s="96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 s="95">
        <v>2.8027251850381201</v>
      </c>
      <c r="M68" s="96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 s="95">
        <v>2.8204732211071999</v>
      </c>
      <c r="M69" s="96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 s="95">
        <v>2.8274140898273799</v>
      </c>
      <c r="M70" s="96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 s="95">
        <v>2.79787624219199</v>
      </c>
      <c r="M71" s="96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 s="95">
        <v>2.9003501435458499</v>
      </c>
      <c r="M72" s="96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 s="95">
        <v>2.8590016442356898</v>
      </c>
      <c r="M73" s="96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 s="95">
        <v>2.88795106585256</v>
      </c>
      <c r="M74" s="96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 s="95">
        <v>2.9660721124869101</v>
      </c>
      <c r="M75" s="96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 s="95">
        <v>2.97017208674519</v>
      </c>
      <c r="M76" s="9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 s="95">
        <v>3.0657548920342701</v>
      </c>
      <c r="M77" s="96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 s="95">
        <v>3.04926489381806</v>
      </c>
      <c r="M78" s="96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 s="95">
        <v>3.1026033212042901</v>
      </c>
      <c r="M79" s="96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 s="95">
        <v>3.1325323205556002</v>
      </c>
      <c r="M80" s="96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 s="95">
        <v>3.06578900917608</v>
      </c>
      <c r="M81" s="96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 s="95">
        <v>2.8202720989760799</v>
      </c>
      <c r="M82" s="96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 s="95">
        <v>2.8438467806479202</v>
      </c>
      <c r="M83" s="96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 s="95">
        <v>2.8515481266899498</v>
      </c>
      <c r="M84" s="96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 s="95">
        <v>2.8099498449504399</v>
      </c>
      <c r="M85" s="96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 s="95">
        <v>2.7818840840446</v>
      </c>
      <c r="M86" s="9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 s="95">
        <v>2.7602588107516102</v>
      </c>
      <c r="M87" s="96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 s="95">
        <v>2.7932573353524099</v>
      </c>
      <c r="M88" s="96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 s="95">
        <v>2.80472182860884</v>
      </c>
      <c r="M89" s="96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 s="95">
        <v>2.76742893851626</v>
      </c>
      <c r="M90" s="96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 s="95">
        <v>2.7013909083213599</v>
      </c>
      <c r="M91" s="96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 s="95">
        <v>2.7191609827263101</v>
      </c>
      <c r="M92" s="96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 s="95">
        <v>2.7376083345971201</v>
      </c>
      <c r="M93" s="96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 s="95">
        <v>2.74222674705319</v>
      </c>
      <c r="M94" s="96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 s="95">
        <v>2.7345099609536798</v>
      </c>
      <c r="M95" s="96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 s="95">
        <v>2.67046885763137</v>
      </c>
      <c r="M96" s="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 s="95">
        <v>2.6228593578693098</v>
      </c>
      <c r="M97" s="96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 s="95">
        <v>2.73453059554432</v>
      </c>
      <c r="M98" s="96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 s="95">
        <v>2.7173238613884401</v>
      </c>
      <c r="M99" s="96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 s="95">
        <v>2.6725275729790599</v>
      </c>
      <c r="M100" s="96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 s="95">
        <v>2.60357309778751</v>
      </c>
      <c r="M101" s="96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 s="95">
        <v>2.4808363889151201</v>
      </c>
      <c r="M102" s="96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 s="95">
        <v>2.4801518866863601</v>
      </c>
      <c r="M103" s="96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 s="95">
        <v>2.46090909573743</v>
      </c>
      <c r="M104" s="96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 s="95">
        <v>2.4293370363507898</v>
      </c>
      <c r="M105" s="96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 s="95">
        <v>2.4007559195867501</v>
      </c>
      <c r="M106" s="9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 s="95">
        <v>2.3873476837999599</v>
      </c>
      <c r="M107" s="96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 s="95">
        <v>2.3792802771650998</v>
      </c>
      <c r="M108" s="96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 s="95">
        <v>2.3737465955017201</v>
      </c>
      <c r="M109" s="96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 s="95">
        <v>2.36002950580751</v>
      </c>
      <c r="M110" s="96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 s="95">
        <v>2.3304887608025902</v>
      </c>
      <c r="M111" s="96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 s="95">
        <v>2.3263140655471899</v>
      </c>
      <c r="M112" s="96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 s="95">
        <v>2.33173207648509</v>
      </c>
      <c r="M113" s="96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 s="95">
        <v>2.32155310229673</v>
      </c>
      <c r="M114" s="96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 s="95">
        <v>2.29295289487502</v>
      </c>
      <c r="M115" s="96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 s="95">
        <v>2.2609608695600101</v>
      </c>
      <c r="M116" s="9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 s="95">
        <v>2.2333321637685302</v>
      </c>
      <c r="M117" s="96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 s="95">
        <v>2.2304683097667901</v>
      </c>
      <c r="M118" s="96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 s="95">
        <v>2.22345509364377</v>
      </c>
      <c r="M119" s="96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 s="95">
        <v>2.2105627804423</v>
      </c>
      <c r="M120" s="96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 s="95">
        <v>2.1656339841889798</v>
      </c>
      <c r="M121" s="96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 s="95">
        <v>2.05677135032944</v>
      </c>
      <c r="M122" s="96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 s="95">
        <v>2.0654152940284201</v>
      </c>
      <c r="M123" s="96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 s="95">
        <v>2.0631215101763098</v>
      </c>
      <c r="M124" s="96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 s="95">
        <v>2.03796902750442</v>
      </c>
      <c r="M125" s="96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 s="95">
        <v>2.01061335889634</v>
      </c>
      <c r="M126" s="9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 s="95">
        <v>1.9697207483741399</v>
      </c>
      <c r="M127" s="96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 s="95">
        <v>1.9750979408507501</v>
      </c>
      <c r="M128" s="96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 s="95">
        <v>1.9747194488501001</v>
      </c>
      <c r="M129" s="96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 s="95">
        <v>1.97159380456091</v>
      </c>
      <c r="M130" s="96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 s="95">
        <v>1.91792435538502</v>
      </c>
      <c r="M131" s="96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 s="95">
        <v>1.8654765266787701</v>
      </c>
      <c r="M132" s="96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 s="95">
        <v>1.85910911027131</v>
      </c>
      <c r="M133" s="96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 s="95">
        <v>1.85125326841622</v>
      </c>
      <c r="M134" s="96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 s="95">
        <v>1.7953681437420299</v>
      </c>
      <c r="M135" s="96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 s="95">
        <v>1.7401593702452101</v>
      </c>
      <c r="M136" s="9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 s="95">
        <v>1.7097444835877</v>
      </c>
      <c r="M137" s="96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 s="95">
        <v>1.7034117148107399</v>
      </c>
      <c r="M138" s="96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 s="95">
        <v>1.68549545616913</v>
      </c>
      <c r="M139" s="96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 s="95">
        <v>1.66665826532498</v>
      </c>
      <c r="M140" s="96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 s="95">
        <v>1.61397641201631</v>
      </c>
      <c r="M141" s="96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 s="95">
        <v>1.4976329585814601</v>
      </c>
      <c r="M142" s="96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 s="95">
        <v>1.5041765661478701</v>
      </c>
      <c r="M143" s="96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 s="95">
        <v>1.51623080695991</v>
      </c>
      <c r="M144" s="96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 s="95">
        <v>1.49036460542739</v>
      </c>
      <c r="M145" s="96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 s="95">
        <v>1.43727159168261</v>
      </c>
      <c r="M146" s="9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 s="95">
        <v>1.38351598598905</v>
      </c>
      <c r="M147" s="96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 s="95">
        <v>1.3849373234198901</v>
      </c>
      <c r="M148" s="96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 s="95">
        <v>1.37610219059156</v>
      </c>
      <c r="M149" s="96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 s="95">
        <v>1.3350534741454601</v>
      </c>
      <c r="M150" s="96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 s="95">
        <v>1.2717878056746199</v>
      </c>
      <c r="M151" s="96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 s="95">
        <v>1.21015720491255</v>
      </c>
      <c r="M152" s="96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 s="95">
        <v>1.2092685599459101</v>
      </c>
      <c r="M153" s="96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 s="95">
        <v>1.2085133331162099</v>
      </c>
      <c r="M154" s="96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 s="95">
        <v>1.1825921868704099</v>
      </c>
      <c r="M155" s="96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 s="95">
        <v>1.11926318032989</v>
      </c>
      <c r="M156" s="9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 s="95">
        <v>1.0676840118355999</v>
      </c>
      <c r="M157" s="96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 s="95">
        <v>1.0770452268353401</v>
      </c>
      <c r="M158" s="96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 s="95">
        <v>1.08665221971744</v>
      </c>
      <c r="M159" s="96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 s="95">
        <v>1.04744442583998</v>
      </c>
      <c r="M160" s="96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 s="95">
        <v>0.98354024311774402</v>
      </c>
      <c r="M161" s="96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 s="95">
        <v>0.88676237685034798</v>
      </c>
      <c r="M162" s="96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 s="95">
        <v>0.90516211199482199</v>
      </c>
      <c r="M163" s="96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 s="95">
        <v>0.91270957869031399</v>
      </c>
      <c r="M164" s="96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 s="95">
        <v>0.90010890423435896</v>
      </c>
      <c r="M165" s="96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 s="95">
        <v>0.80200549612848204</v>
      </c>
      <c r="M166" s="9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 s="95">
        <v>0.720185141380695</v>
      </c>
      <c r="M167" s="96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 s="95">
        <v>0.756410712475588</v>
      </c>
      <c r="M168" s="96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 s="95">
        <v>0.80640248769428602</v>
      </c>
      <c r="M169" s="96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 s="95">
        <v>0.73347864571518995</v>
      </c>
      <c r="M170" s="96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 s="95">
        <v>0.63944008437820299</v>
      </c>
      <c r="M171" s="96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 s="95">
        <v>0.53539600167477197</v>
      </c>
      <c r="M172" s="96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 s="95">
        <v>0.570865689189888</v>
      </c>
      <c r="M173" s="96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 s="95">
        <v>0.58659362491896905</v>
      </c>
      <c r="M174" s="96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 s="95">
        <v>0.61884279840265299</v>
      </c>
      <c r="M175" s="96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 s="95">
        <v>0.43958119677229301</v>
      </c>
      <c r="M176" s="9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 s="95">
        <v>0.29933901319151901</v>
      </c>
      <c r="M177" s="96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 s="95">
        <v>0.38196774417880702</v>
      </c>
      <c r="M178" s="96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 s="95">
        <v>0.54783751198947706</v>
      </c>
      <c r="M179" s="96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 s="95">
        <v>0.366361122662133</v>
      </c>
      <c r="M180" s="96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 s="95">
        <v>9.5454265368074595E-2</v>
      </c>
      <c r="M181" s="96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 s="95">
        <v>0</v>
      </c>
      <c r="M182" s="96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251</v>
      </c>
    </row>
    <row r="187" spans="10:39">
      <c r="AL187" t="s">
        <v>252</v>
      </c>
      <c r="AM187" t="s">
        <v>253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254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1.2933590789960001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255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50"/>
  <sheetViews>
    <sheetView zoomScale="65" zoomScaleNormal="65" workbookViewId="0">
      <selection activeCell="K6" sqref="K6"/>
    </sheetView>
  </sheetViews>
  <sheetFormatPr defaultColWidth="8.85546875" defaultRowHeight="15"/>
  <cols>
    <col min="1" max="11" width="10.42578125" customWidth="1"/>
    <col min="12" max="12" width="11.5703125" style="95" customWidth="1"/>
    <col min="13" max="13" width="11.5703125" style="96" customWidth="1"/>
    <col min="14" max="1025" width="10.42578125" customWidth="1"/>
  </cols>
  <sheetData>
    <row r="1" spans="10:76" ht="15.75">
      <c r="J1" t="s">
        <v>225</v>
      </c>
      <c r="K1" t="s">
        <v>239</v>
      </c>
      <c r="L1" s="95" t="s">
        <v>240</v>
      </c>
      <c r="N1" t="s">
        <v>219</v>
      </c>
      <c r="AH1">
        <v>1.43837404922544</v>
      </c>
      <c r="AL1" t="s">
        <v>256</v>
      </c>
      <c r="BU1">
        <v>1.73859441083999</v>
      </c>
      <c r="BX1" s="98">
        <v>1.44878456178605</v>
      </c>
    </row>
    <row r="2" spans="10:76" ht="15.75">
      <c r="J2">
        <v>0</v>
      </c>
      <c r="K2">
        <v>1.44878456178605</v>
      </c>
      <c r="L2" s="95">
        <v>1.44878456178605</v>
      </c>
      <c r="M2" s="96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257</v>
      </c>
      <c r="BU2">
        <v>1.7831191319970101</v>
      </c>
      <c r="BX2" s="98">
        <v>1.4825558966082699</v>
      </c>
    </row>
    <row r="3" spans="10:76" ht="15.75">
      <c r="K3">
        <v>1.4825558966082699</v>
      </c>
      <c r="L3" s="95">
        <v>1.89214443649465</v>
      </c>
      <c r="M3" s="96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246</v>
      </c>
      <c r="BU3">
        <v>1.7561149132565601</v>
      </c>
      <c r="BX3" s="98">
        <v>1.46288978697881</v>
      </c>
    </row>
    <row r="4" spans="10:76" ht="15.75">
      <c r="K4">
        <v>1.46288978697881</v>
      </c>
      <c r="L4" s="95">
        <v>1.8314308193175199</v>
      </c>
      <c r="M4" s="96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239</v>
      </c>
      <c r="AM4" t="s">
        <v>247</v>
      </c>
      <c r="AN4" t="s">
        <v>248</v>
      </c>
      <c r="AO4" t="s">
        <v>218</v>
      </c>
      <c r="BU4">
        <v>1.75892468447443</v>
      </c>
      <c r="BX4" s="98">
        <v>1.46565321366223</v>
      </c>
    </row>
    <row r="5" spans="10:76" ht="15.75">
      <c r="K5">
        <v>1.46565321366223</v>
      </c>
      <c r="L5" s="95">
        <v>1.63878814044637</v>
      </c>
      <c r="M5" s="96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8">
        <v>1.46213855898138</v>
      </c>
    </row>
    <row r="6" spans="10:76" ht="15.75">
      <c r="K6">
        <v>1.46213855898138</v>
      </c>
      <c r="L6" s="95">
        <v>1.63366249495978</v>
      </c>
      <c r="M6" s="9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8">
        <v>1.4632575137544099</v>
      </c>
    </row>
    <row r="7" spans="10:76" ht="15.75">
      <c r="K7">
        <v>1.4632575137544099</v>
      </c>
      <c r="L7" s="95">
        <v>1.6722106602850699</v>
      </c>
      <c r="M7" s="96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8">
        <v>1.4629063739172401</v>
      </c>
    </row>
    <row r="8" spans="10:76" ht="15.75">
      <c r="K8">
        <v>1.4629063739172401</v>
      </c>
      <c r="L8" s="95">
        <v>1.6812390836758799</v>
      </c>
      <c r="M8" s="96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8">
        <v>1.4653957405988201</v>
      </c>
    </row>
    <row r="9" spans="10:76" ht="15.75">
      <c r="K9">
        <v>1.4653957405988201</v>
      </c>
      <c r="L9" s="95">
        <v>1.78435764490343</v>
      </c>
      <c r="M9" s="96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8">
        <v>1.46150863477997</v>
      </c>
    </row>
    <row r="10" spans="10:76" ht="15.75">
      <c r="K10">
        <v>1.46150863477997</v>
      </c>
      <c r="L10" s="95">
        <v>1.8774260747314999</v>
      </c>
      <c r="M10" s="96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8">
        <v>1.46307758879206</v>
      </c>
    </row>
    <row r="11" spans="10:76" ht="15.75">
      <c r="K11">
        <v>1.46307758879206</v>
      </c>
      <c r="L11" s="95">
        <v>1.84679209344523</v>
      </c>
      <c r="M11" s="96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8">
        <v>1.46370566030761</v>
      </c>
    </row>
    <row r="12" spans="10:76" ht="15.75">
      <c r="K12">
        <v>1.46370566030761</v>
      </c>
      <c r="L12" s="95">
        <v>1.8219805849494499</v>
      </c>
      <c r="M12" s="96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8">
        <v>1.46369159840179</v>
      </c>
    </row>
    <row r="13" spans="10:76" ht="15.75">
      <c r="K13">
        <v>1.46369159840179</v>
      </c>
      <c r="L13" s="95">
        <v>1.82734699369027</v>
      </c>
      <c r="M13" s="96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8">
        <v>1.46477054009304</v>
      </c>
    </row>
    <row r="14" spans="10:76" ht="15.75">
      <c r="K14">
        <v>1.46477054009304</v>
      </c>
      <c r="L14" s="95">
        <v>1.80977818152811</v>
      </c>
      <c r="M14" s="96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8">
        <v>1.46867775130334</v>
      </c>
    </row>
    <row r="15" spans="10:76" ht="15.75">
      <c r="K15">
        <v>1.46867775130334</v>
      </c>
      <c r="L15" s="95">
        <v>1.7939486145971899</v>
      </c>
      <c r="M15" s="96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8">
        <v>1.46535040983788</v>
      </c>
    </row>
    <row r="16" spans="10:76" ht="15.75">
      <c r="K16">
        <v>1.46535040983788</v>
      </c>
      <c r="L16" s="95">
        <v>1.7962490216904501</v>
      </c>
      <c r="M16" s="9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8">
        <v>1.4653414753078</v>
      </c>
    </row>
    <row r="17" spans="2:76" ht="15.75">
      <c r="K17">
        <v>1.4653414753078</v>
      </c>
      <c r="L17" s="95">
        <v>1.8740946311072799</v>
      </c>
      <c r="M17" s="96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8">
        <v>1.4670690506978901</v>
      </c>
    </row>
    <row r="18" spans="2:76" ht="15.75">
      <c r="K18">
        <v>1.4670690506978901</v>
      </c>
      <c r="L18" s="95">
        <v>1.7928074125553699</v>
      </c>
      <c r="M18" s="96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8">
        <v>1.4695728738868199</v>
      </c>
    </row>
    <row r="19" spans="2:76" ht="15.75">
      <c r="K19">
        <v>1.4695728738868199</v>
      </c>
      <c r="L19" s="95">
        <v>1.8196774094937</v>
      </c>
      <c r="M19" s="96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8">
        <v>1.4651052988592399</v>
      </c>
    </row>
    <row r="20" spans="2:76" ht="15.75">
      <c r="K20">
        <v>1.4651052988592399</v>
      </c>
      <c r="L20" s="95">
        <v>1.83457033674572</v>
      </c>
      <c r="M20" s="96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8">
        <v>1.46813400483004</v>
      </c>
    </row>
    <row r="21" spans="2:76" ht="15.75">
      <c r="K21">
        <v>1.46813400483004</v>
      </c>
      <c r="L21" s="95">
        <v>1.82738976104178</v>
      </c>
      <c r="M21" s="96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8">
        <v>1.4705104514510801</v>
      </c>
    </row>
    <row r="22" spans="2:76" ht="15.75">
      <c r="J22">
        <v>2</v>
      </c>
      <c r="K22">
        <v>1.4705104514510801</v>
      </c>
      <c r="L22" s="95">
        <v>1.7696641397475299</v>
      </c>
      <c r="M22" s="96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8">
        <v>1.47128459154908</v>
      </c>
    </row>
    <row r="23" spans="2:76" ht="15.75">
      <c r="K23">
        <v>1.47128459154908</v>
      </c>
      <c r="L23" s="95">
        <v>1.8291724588207201</v>
      </c>
      <c r="M23" s="96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8">
        <v>1.4737807698515999</v>
      </c>
    </row>
    <row r="24" spans="2:76" ht="15.75">
      <c r="K24">
        <v>1.4737807698515999</v>
      </c>
      <c r="L24" s="95">
        <v>1.8404731604581199</v>
      </c>
      <c r="M24" s="96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8">
        <v>1.48220628595509</v>
      </c>
    </row>
    <row r="25" spans="2:76" ht="15.75">
      <c r="B25" s="98" t="s">
        <v>258</v>
      </c>
      <c r="K25">
        <v>1.48220628595509</v>
      </c>
      <c r="L25" s="95">
        <v>1.8683051812526901</v>
      </c>
      <c r="M25" s="96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8">
        <v>1.4767248802183901</v>
      </c>
    </row>
    <row r="26" spans="2:76" ht="15.75">
      <c r="B26" s="98" t="s">
        <v>259</v>
      </c>
      <c r="K26">
        <v>1.4767248802183901</v>
      </c>
      <c r="L26" s="95">
        <v>1.78914769728694</v>
      </c>
      <c r="M26" s="9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8">
        <v>1.4793967780500801</v>
      </c>
    </row>
    <row r="27" spans="2:76" ht="15.75">
      <c r="K27">
        <v>1.4793967780500801</v>
      </c>
      <c r="L27" s="95">
        <v>1.9041178269543699</v>
      </c>
      <c r="M27" s="96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8">
        <v>1.4809520990457199</v>
      </c>
    </row>
    <row r="28" spans="2:76" ht="15.75">
      <c r="K28">
        <v>1.4809520990457199</v>
      </c>
      <c r="L28" s="95">
        <v>1.94000584298889</v>
      </c>
      <c r="M28" s="96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8">
        <v>1.48577747429372</v>
      </c>
    </row>
    <row r="29" spans="2:76" ht="15.75">
      <c r="K29">
        <v>1.48577747429372</v>
      </c>
      <c r="L29" s="95">
        <v>1.9544356558901901</v>
      </c>
      <c r="M29" s="96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8">
        <v>1.4772519442450001</v>
      </c>
    </row>
    <row r="30" spans="2:76" ht="15.75">
      <c r="K30">
        <v>1.4772519442450001</v>
      </c>
      <c r="L30" s="95">
        <v>1.9139205029436801</v>
      </c>
      <c r="M30" s="96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8">
        <v>1.48093212530707</v>
      </c>
    </row>
    <row r="31" spans="2:76" ht="15.75">
      <c r="K31">
        <v>1.48093212530707</v>
      </c>
      <c r="L31" s="95">
        <v>1.9038079094518501</v>
      </c>
      <c r="M31" s="96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8">
        <v>1.4866431361879999</v>
      </c>
    </row>
    <row r="32" spans="2:76" ht="15.75">
      <c r="K32">
        <v>1.4866431361879999</v>
      </c>
      <c r="L32" s="95">
        <v>1.9591416122504901</v>
      </c>
      <c r="M32" s="96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8">
        <v>1.48844355553629</v>
      </c>
    </row>
    <row r="33" spans="10:76" ht="15.75">
      <c r="K33">
        <v>1.48844355553629</v>
      </c>
      <c r="L33" s="95">
        <v>1.9690955563544901</v>
      </c>
      <c r="M33" s="96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8">
        <v>1.4914241849097201</v>
      </c>
    </row>
    <row r="34" spans="10:76" ht="15.75">
      <c r="K34">
        <v>1.4914241849097201</v>
      </c>
      <c r="L34" s="95">
        <v>1.97814775421845</v>
      </c>
      <c r="M34" s="96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8">
        <v>1.5049398856401499</v>
      </c>
    </row>
    <row r="35" spans="10:76" ht="15.75">
      <c r="K35">
        <v>1.5049398856401499</v>
      </c>
      <c r="L35" s="95">
        <v>2.0178071224565901</v>
      </c>
      <c r="M35" s="96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8">
        <v>1.5070493933662099</v>
      </c>
    </row>
    <row r="36" spans="10:76" ht="15.75">
      <c r="K36">
        <v>1.5070493933662099</v>
      </c>
      <c r="L36" s="95">
        <v>2.0461198294097702</v>
      </c>
      <c r="M36" s="9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8">
        <v>1.5126989782304701</v>
      </c>
    </row>
    <row r="37" spans="10:76" ht="15.75">
      <c r="K37">
        <v>1.5126989782304701</v>
      </c>
      <c r="L37" s="95">
        <v>2.1088286007643799</v>
      </c>
      <c r="M37" s="96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8">
        <v>1.5182655917335901</v>
      </c>
    </row>
    <row r="38" spans="10:76" ht="15.75">
      <c r="K38">
        <v>1.5182655917335901</v>
      </c>
      <c r="L38" s="95">
        <v>2.12164244885683</v>
      </c>
      <c r="M38" s="96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8">
        <v>1.53195132099942</v>
      </c>
    </row>
    <row r="39" spans="10:76" ht="15.75">
      <c r="K39">
        <v>1.53195132099942</v>
      </c>
      <c r="L39" s="95">
        <v>2.1442359092702499</v>
      </c>
      <c r="M39" s="96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8">
        <v>1.5276919703298399</v>
      </c>
    </row>
    <row r="40" spans="10:76" ht="15.75">
      <c r="K40">
        <v>1.5276919703298399</v>
      </c>
      <c r="L40" s="95">
        <v>2.1367039929698199</v>
      </c>
      <c r="M40" s="96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8">
        <v>1.5321684816135499</v>
      </c>
    </row>
    <row r="41" spans="10:76" ht="15.75">
      <c r="K41">
        <v>1.5321684816135499</v>
      </c>
      <c r="L41" s="95">
        <v>2.1641460373804402</v>
      </c>
      <c r="M41" s="96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8">
        <v>1.53940695406079</v>
      </c>
    </row>
    <row r="42" spans="10:76" ht="15.75">
      <c r="J42">
        <v>4</v>
      </c>
      <c r="K42">
        <v>1.53940695406079</v>
      </c>
      <c r="L42" s="95">
        <v>2.22641336468071</v>
      </c>
      <c r="M42" s="96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8">
        <v>1.5441694217864299</v>
      </c>
    </row>
    <row r="43" spans="10:76" ht="15.75">
      <c r="K43">
        <v>1.5441694217864299</v>
      </c>
      <c r="L43" s="95">
        <v>2.2351686746510699</v>
      </c>
      <c r="M43" s="96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8">
        <v>1.5459142916019599</v>
      </c>
    </row>
    <row r="44" spans="10:76" ht="15.75">
      <c r="K44">
        <v>1.5459142916019599</v>
      </c>
      <c r="L44" s="95">
        <v>2.2370629096665202</v>
      </c>
      <c r="M44" s="96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8">
        <v>1.5586756930737999</v>
      </c>
    </row>
    <row r="45" spans="10:76" ht="15.75">
      <c r="K45">
        <v>1.5586756930737999</v>
      </c>
      <c r="L45" s="95">
        <v>2.2705498581019001</v>
      </c>
      <c r="M45" s="96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8">
        <v>1.55901937662562</v>
      </c>
    </row>
    <row r="46" spans="10:76" ht="15.75">
      <c r="K46">
        <v>1.55901937662562</v>
      </c>
      <c r="L46" s="95">
        <v>2.2719645685416401</v>
      </c>
      <c r="M46" s="9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8">
        <v>1.5677468202813001</v>
      </c>
    </row>
    <row r="47" spans="10:76" ht="15.75">
      <c r="K47">
        <v>1.5677468202813001</v>
      </c>
      <c r="L47" s="95">
        <v>2.3559463853279801</v>
      </c>
      <c r="M47" s="96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8">
        <v>1.57226673098563</v>
      </c>
    </row>
    <row r="48" spans="10:76" ht="15.75">
      <c r="K48">
        <v>1.57226673098563</v>
      </c>
      <c r="L48" s="95">
        <v>2.3878712387951899</v>
      </c>
      <c r="M48" s="96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8">
        <v>1.5832014371188401</v>
      </c>
    </row>
    <row r="49" spans="10:76" ht="15.75">
      <c r="K49">
        <v>1.5832014371188401</v>
      </c>
      <c r="L49" s="95">
        <v>2.4255549071744</v>
      </c>
      <c r="M49" s="96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8">
        <v>1.5799984825984801</v>
      </c>
    </row>
    <row r="50" spans="10:76" ht="15.75">
      <c r="K50">
        <v>1.5799984825984801</v>
      </c>
      <c r="L50" s="95">
        <v>2.4271375197550502</v>
      </c>
      <c r="M50" s="96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8">
        <v>1.5837906423771</v>
      </c>
    </row>
    <row r="51" spans="10:76" ht="15.75">
      <c r="K51">
        <v>1.5837906423771</v>
      </c>
      <c r="L51" s="95">
        <v>2.4288680610382398</v>
      </c>
      <c r="M51" s="96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8">
        <v>1.5949449413302299</v>
      </c>
    </row>
    <row r="52" spans="10:76" ht="15.75">
      <c r="K52">
        <v>1.5949449413302299</v>
      </c>
      <c r="L52" s="95">
        <v>2.4964242447856599</v>
      </c>
      <c r="M52" s="96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8">
        <v>1.59906594099451</v>
      </c>
    </row>
    <row r="53" spans="10:76" ht="15.75">
      <c r="K53">
        <v>1.59906594099451</v>
      </c>
      <c r="L53" s="95">
        <v>2.4923546060008399</v>
      </c>
      <c r="M53" s="96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8">
        <v>1.60278851982749</v>
      </c>
    </row>
    <row r="54" spans="10:76" ht="15.75">
      <c r="K54">
        <v>1.60278851982749</v>
      </c>
      <c r="L54" s="95">
        <v>2.4994677420362801</v>
      </c>
      <c r="M54" s="96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8">
        <v>1.6155684191964701</v>
      </c>
    </row>
    <row r="55" spans="10:76" ht="15.75">
      <c r="K55">
        <v>1.6155684191964701</v>
      </c>
      <c r="L55" s="95">
        <v>2.5214507792480298</v>
      </c>
      <c r="M55" s="96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8">
        <v>1.6202275817002001</v>
      </c>
    </row>
    <row r="56" spans="10:76" ht="15.75">
      <c r="K56">
        <v>1.6202275817002001</v>
      </c>
      <c r="L56" s="95">
        <v>2.5182389342767801</v>
      </c>
      <c r="M56" s="9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8">
        <v>1.62699864195105</v>
      </c>
    </row>
    <row r="57" spans="10:76" ht="15.75">
      <c r="K57">
        <v>1.62699864195105</v>
      </c>
      <c r="L57" s="95">
        <v>2.5524988976977299</v>
      </c>
      <c r="M57" s="96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8">
        <v>1.63463825078708</v>
      </c>
    </row>
    <row r="58" spans="10:76" ht="15.75">
      <c r="K58">
        <v>1.63463825078708</v>
      </c>
      <c r="L58" s="95">
        <v>2.5750093232862898</v>
      </c>
      <c r="M58" s="96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8">
        <v>1.6441802797576801</v>
      </c>
    </row>
    <row r="59" spans="10:76" ht="15.75">
      <c r="K59">
        <v>1.6441802797576801</v>
      </c>
      <c r="L59" s="95">
        <v>2.6144497751303399</v>
      </c>
      <c r="M59" s="96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8">
        <v>1.64313259310285</v>
      </c>
    </row>
    <row r="60" spans="10:76" ht="15.75">
      <c r="K60">
        <v>1.64313259310285</v>
      </c>
      <c r="L60" s="95">
        <v>2.6147366873443501</v>
      </c>
      <c r="M60" s="96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8">
        <v>1.6488416102511101</v>
      </c>
    </row>
    <row r="61" spans="10:76" ht="15.75">
      <c r="K61">
        <v>1.6488416102511101</v>
      </c>
      <c r="L61" s="95">
        <v>2.5965044592880702</v>
      </c>
      <c r="M61" s="96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8">
        <v>1.6589110723437801</v>
      </c>
    </row>
    <row r="62" spans="10:76" ht="15.75">
      <c r="J62">
        <v>6</v>
      </c>
      <c r="K62">
        <v>1.6589110723437801</v>
      </c>
      <c r="L62" s="95">
        <v>2.6432536525883901</v>
      </c>
      <c r="M62" s="96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8">
        <v>1.6637487383266201</v>
      </c>
    </row>
    <row r="63" spans="10:76" ht="15.75">
      <c r="K63">
        <v>1.6637487383266201</v>
      </c>
      <c r="L63" s="95">
        <v>2.63657666173909</v>
      </c>
      <c r="M63" s="96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8">
        <v>1.6665540679656801</v>
      </c>
    </row>
    <row r="64" spans="10:76" ht="15.75">
      <c r="K64">
        <v>1.6665540679656801</v>
      </c>
      <c r="L64" s="95">
        <v>2.6772398964858199</v>
      </c>
      <c r="M64" s="96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8">
        <v>1.67390383092585</v>
      </c>
    </row>
    <row r="65" spans="11:76" ht="15.75">
      <c r="K65">
        <v>1.67390383092585</v>
      </c>
      <c r="L65" s="95">
        <v>2.7258032930134801</v>
      </c>
      <c r="M65" s="96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8">
        <v>1.6752015569935801</v>
      </c>
    </row>
    <row r="66" spans="11:76" ht="15.75">
      <c r="K66">
        <v>1.6752015569935801</v>
      </c>
      <c r="L66" s="95">
        <v>2.6801030460087398</v>
      </c>
      <c r="M66" s="9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8">
        <v>1.6818692741560299</v>
      </c>
    </row>
    <row r="67" spans="11:76" ht="15.75">
      <c r="K67">
        <v>1.6818692741560299</v>
      </c>
      <c r="L67" s="95">
        <v>2.8344231645612199</v>
      </c>
      <c r="M67" s="96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8">
        <v>1.6862209331375999</v>
      </c>
    </row>
    <row r="68" spans="11:76" ht="15.75">
      <c r="K68">
        <v>1.6862209331375999</v>
      </c>
      <c r="L68" s="95">
        <v>2.8169317653428201</v>
      </c>
      <c r="M68" s="96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8">
        <v>1.6902450528519699</v>
      </c>
    </row>
    <row r="69" spans="11:76" ht="15.75">
      <c r="K69">
        <v>1.6902450528519699</v>
      </c>
      <c r="L69" s="95">
        <v>2.8579988100749798</v>
      </c>
      <c r="M69" s="96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8">
        <v>1.6903647629109</v>
      </c>
    </row>
    <row r="70" spans="11:76" ht="15.75">
      <c r="K70">
        <v>1.6903647629109</v>
      </c>
      <c r="L70" s="95">
        <v>2.8662231067275901</v>
      </c>
      <c r="M70" s="96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8">
        <v>1.69316124900847</v>
      </c>
    </row>
    <row r="71" spans="11:76" ht="15.75">
      <c r="K71">
        <v>1.69316124900847</v>
      </c>
      <c r="L71" s="95">
        <v>2.8504734413530501</v>
      </c>
      <c r="M71" s="96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8">
        <v>1.7073621033504101</v>
      </c>
    </row>
    <row r="72" spans="11:76" ht="15.75">
      <c r="K72">
        <v>1.7073621033504101</v>
      </c>
      <c r="L72" s="95">
        <v>2.9860225582858999</v>
      </c>
      <c r="M72" s="96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8">
        <v>1.7124775688741001</v>
      </c>
    </row>
    <row r="73" spans="11:76" ht="15.75">
      <c r="K73">
        <v>1.7124775688741001</v>
      </c>
      <c r="L73" s="95">
        <v>2.9298189941778499</v>
      </c>
      <c r="M73" s="96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8">
        <v>1.71544010223184</v>
      </c>
    </row>
    <row r="74" spans="11:76" ht="15.75">
      <c r="K74">
        <v>1.71544010223184</v>
      </c>
      <c r="L74" s="95">
        <v>2.94334961085542</v>
      </c>
      <c r="M74" s="96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8">
        <v>1.7280301099870301</v>
      </c>
    </row>
    <row r="75" spans="11:76" ht="15.75">
      <c r="K75">
        <v>1.7280301099870301</v>
      </c>
      <c r="L75" s="95">
        <v>2.9742934482638201</v>
      </c>
      <c r="M75" s="96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8">
        <v>1.7403844196259599</v>
      </c>
    </row>
    <row r="76" spans="11:76" ht="15.75">
      <c r="K76">
        <v>1.7403844196259599</v>
      </c>
      <c r="L76" s="95">
        <v>3.0222755358370299</v>
      </c>
      <c r="M76" s="9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8">
        <v>1.753994196309</v>
      </c>
    </row>
    <row r="77" spans="11:76" ht="15.75">
      <c r="K77">
        <v>1.753994196309</v>
      </c>
      <c r="L77" s="95">
        <v>3.1361967042510601</v>
      </c>
      <c r="M77" s="96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8">
        <v>1.76259752837823</v>
      </c>
    </row>
    <row r="78" spans="11:76" ht="15.75">
      <c r="K78">
        <v>1.76259752837823</v>
      </c>
      <c r="L78" s="95">
        <v>3.0618655720036001</v>
      </c>
      <c r="M78" s="96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8">
        <v>1.7808199344580899</v>
      </c>
    </row>
    <row r="79" spans="11:76" ht="15.75">
      <c r="K79">
        <v>1.7808199344580899</v>
      </c>
      <c r="L79" s="95">
        <v>3.08608779761976</v>
      </c>
      <c r="M79" s="96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8">
        <v>1.78562195659942</v>
      </c>
    </row>
    <row r="80" spans="11:76" ht="15.75">
      <c r="K80">
        <v>1.78562195659942</v>
      </c>
      <c r="L80" s="95">
        <v>3.0769390813256101</v>
      </c>
      <c r="M80" s="96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8">
        <v>1.7769647634569601</v>
      </c>
    </row>
    <row r="81" spans="10:76" ht="15.75">
      <c r="K81">
        <v>1.7769647634569601</v>
      </c>
      <c r="L81" s="95">
        <v>3.0587709077231899</v>
      </c>
      <c r="M81" s="96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8">
        <v>1.88835874164475</v>
      </c>
    </row>
    <row r="82" spans="10:76" ht="15.75">
      <c r="J82">
        <v>8</v>
      </c>
      <c r="K82">
        <v>1.88835874164475</v>
      </c>
      <c r="L82" s="95">
        <v>3.7140981093965499</v>
      </c>
      <c r="M82" s="96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8">
        <v>1.8900994247259499</v>
      </c>
    </row>
    <row r="83" spans="10:76" ht="15.75">
      <c r="K83">
        <v>1.8900994247259499</v>
      </c>
      <c r="L83" s="95">
        <v>3.70928006976487</v>
      </c>
      <c r="M83" s="96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8">
        <v>1.8893906387683099</v>
      </c>
    </row>
    <row r="84" spans="10:76" ht="15.75">
      <c r="K84">
        <v>1.8893906387683099</v>
      </c>
      <c r="L84" s="95">
        <v>3.73915427430321</v>
      </c>
      <c r="M84" s="96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8">
        <v>1.87136165002432</v>
      </c>
    </row>
    <row r="85" spans="10:76" ht="15.75">
      <c r="K85">
        <v>1.87136165002432</v>
      </c>
      <c r="L85" s="95">
        <v>3.7261202502765198</v>
      </c>
      <c r="M85" s="96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8">
        <v>1.8524275490376301</v>
      </c>
    </row>
    <row r="86" spans="10:76" ht="15.75">
      <c r="K86">
        <v>1.8524275490376301</v>
      </c>
      <c r="L86" s="95">
        <v>3.69096152967502</v>
      </c>
      <c r="M86" s="9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8">
        <v>1.8327756734125999</v>
      </c>
    </row>
    <row r="87" spans="10:76" ht="15.75">
      <c r="K87">
        <v>1.8327756734125999</v>
      </c>
      <c r="L87" s="95">
        <v>3.6469742387457198</v>
      </c>
      <c r="M87" s="96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8">
        <v>1.8316626502254301</v>
      </c>
    </row>
    <row r="88" spans="10:76" ht="15.75">
      <c r="K88">
        <v>1.8316626502254301</v>
      </c>
      <c r="L88" s="95">
        <v>3.6449418876122701</v>
      </c>
      <c r="M88" s="96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8">
        <v>1.82367980524177</v>
      </c>
    </row>
    <row r="89" spans="10:76" ht="15.75">
      <c r="K89">
        <v>1.82367980524177</v>
      </c>
      <c r="L89" s="95">
        <v>3.6170175586498501</v>
      </c>
      <c r="M89" s="96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8">
        <v>1.81505110075905</v>
      </c>
    </row>
    <row r="90" spans="10:76" ht="15.75">
      <c r="K90">
        <v>1.81505110075905</v>
      </c>
      <c r="L90" s="95">
        <v>3.6080783349460601</v>
      </c>
      <c r="M90" s="96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8">
        <v>1.7928321815306201</v>
      </c>
    </row>
    <row r="91" spans="10:76" ht="15.75">
      <c r="K91">
        <v>1.7928321815306201</v>
      </c>
      <c r="L91" s="95">
        <v>3.58063931061836</v>
      </c>
      <c r="M91" s="96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8">
        <v>1.7856737895766099</v>
      </c>
    </row>
    <row r="92" spans="10:76" ht="15.75">
      <c r="K92">
        <v>1.7856737895766099</v>
      </c>
      <c r="L92" s="95">
        <v>3.5257242666202799</v>
      </c>
      <c r="M92" s="96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8">
        <v>1.78816089453502</v>
      </c>
    </row>
    <row r="93" spans="10:76" ht="15.75">
      <c r="K93">
        <v>1.78816089453502</v>
      </c>
      <c r="L93" s="95">
        <v>3.5387314995888102</v>
      </c>
      <c r="M93" s="96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8">
        <v>1.78559582833307</v>
      </c>
    </row>
    <row r="94" spans="10:76" ht="15.75">
      <c r="K94">
        <v>1.78559582833307</v>
      </c>
      <c r="L94" s="95">
        <v>3.5019463526479502</v>
      </c>
      <c r="M94" s="96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8">
        <v>1.7793678904600201</v>
      </c>
    </row>
    <row r="95" spans="10:76" ht="15.75">
      <c r="K95">
        <v>1.7793678904600201</v>
      </c>
      <c r="L95" s="95">
        <v>3.4976120126885002</v>
      </c>
      <c r="M95" s="96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8">
        <v>1.76650037152067</v>
      </c>
    </row>
    <row r="96" spans="10:76" ht="15.75">
      <c r="K96">
        <v>1.76650037152067</v>
      </c>
      <c r="L96" s="95">
        <v>3.5000323029625902</v>
      </c>
      <c r="M96" s="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8">
        <v>1.7574296284736499</v>
      </c>
    </row>
    <row r="97" spans="10:76" ht="15.75">
      <c r="K97">
        <v>1.7574296284736499</v>
      </c>
      <c r="L97" s="95">
        <v>3.4340126509393101</v>
      </c>
      <c r="M97" s="96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8">
        <v>1.76912502049271</v>
      </c>
    </row>
    <row r="98" spans="10:76" ht="15.75">
      <c r="K98">
        <v>1.76912502049271</v>
      </c>
      <c r="L98" s="95">
        <v>3.4327505719676199</v>
      </c>
      <c r="M98" s="96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8">
        <v>1.7713944741660199</v>
      </c>
    </row>
    <row r="99" spans="10:76" ht="15.75">
      <c r="K99">
        <v>1.7713944741660199</v>
      </c>
      <c r="L99" s="95">
        <v>3.3941486064017701</v>
      </c>
      <c r="M99" s="96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8">
        <v>1.75909485820155</v>
      </c>
    </row>
    <row r="100" spans="10:76" ht="15.75">
      <c r="K100">
        <v>1.75909485820155</v>
      </c>
      <c r="L100" s="95">
        <v>3.3842820389974002</v>
      </c>
      <c r="M100" s="96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8">
        <v>1.7370963305282201</v>
      </c>
    </row>
    <row r="101" spans="10:76" ht="15.75">
      <c r="K101">
        <v>1.7370963305282201</v>
      </c>
      <c r="L101" s="95">
        <v>3.3515412152124</v>
      </c>
      <c r="M101" s="96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8">
        <v>1.71458859795575</v>
      </c>
    </row>
    <row r="102" spans="10:76" ht="15.75">
      <c r="J102">
        <v>10</v>
      </c>
      <c r="K102">
        <v>1.71458859795575</v>
      </c>
      <c r="L102" s="95">
        <v>3.2800192710146399</v>
      </c>
      <c r="M102" s="96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8">
        <v>1.7126587819625001</v>
      </c>
    </row>
    <row r="103" spans="10:76" ht="15.75">
      <c r="K103">
        <v>1.7126587819625001</v>
      </c>
      <c r="L103" s="95">
        <v>3.2748936326008802</v>
      </c>
      <c r="M103" s="96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8">
        <v>1.70608750818388</v>
      </c>
    </row>
    <row r="104" spans="10:76" ht="15.75">
      <c r="K104">
        <v>1.70608750818388</v>
      </c>
      <c r="L104" s="95">
        <v>3.26428516819003</v>
      </c>
      <c r="M104" s="96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8">
        <v>1.6921970494245799</v>
      </c>
    </row>
    <row r="105" spans="10:76" ht="15.75">
      <c r="K105">
        <v>1.6921970494245799</v>
      </c>
      <c r="L105" s="95">
        <v>3.2276843303411198</v>
      </c>
      <c r="M105" s="96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8">
        <v>1.6675845678638099</v>
      </c>
    </row>
    <row r="106" spans="10:76" ht="15.75">
      <c r="K106">
        <v>1.6675845678638099</v>
      </c>
      <c r="L106" s="95">
        <v>3.1864753238289398</v>
      </c>
      <c r="M106" s="9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8">
        <v>1.64023798029673</v>
      </c>
    </row>
    <row r="107" spans="10:76" ht="15.75">
      <c r="K107">
        <v>1.64023798029673</v>
      </c>
      <c r="L107" s="95">
        <v>3.1332584470057299</v>
      </c>
      <c r="M107" s="96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8">
        <v>1.6424544410245701</v>
      </c>
    </row>
    <row r="108" spans="10:76" ht="15.75">
      <c r="K108">
        <v>1.6424544410245701</v>
      </c>
      <c r="L108" s="95">
        <v>3.1259037764188502</v>
      </c>
      <c r="M108" s="96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8">
        <v>1.6391573864704001</v>
      </c>
    </row>
    <row r="109" spans="10:76" ht="15.75">
      <c r="K109">
        <v>1.6391573864704001</v>
      </c>
      <c r="L109" s="95">
        <v>3.1085329889628901</v>
      </c>
      <c r="M109" s="96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8">
        <v>1.6244122557473799</v>
      </c>
    </row>
    <row r="110" spans="10:76" ht="15.75">
      <c r="K110">
        <v>1.6244122557473799</v>
      </c>
      <c r="L110" s="95">
        <v>3.0841833202369</v>
      </c>
      <c r="M110" s="96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8">
        <v>1.59929562845161</v>
      </c>
    </row>
    <row r="111" spans="10:76" ht="15.75">
      <c r="K111">
        <v>1.59929562845161</v>
      </c>
      <c r="L111" s="95">
        <v>3.0380606498657099</v>
      </c>
      <c r="M111" s="96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8">
        <v>1.5859835199863801</v>
      </c>
    </row>
    <row r="112" spans="10:76" ht="15.75">
      <c r="K112">
        <v>1.5859835199863801</v>
      </c>
      <c r="L112" s="95">
        <v>2.9740393312199598</v>
      </c>
      <c r="M112" s="96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8">
        <v>1.5860594406655799</v>
      </c>
    </row>
    <row r="113" spans="10:76" ht="15.75">
      <c r="K113">
        <v>1.5860594406655799</v>
      </c>
      <c r="L113" s="95">
        <v>2.97120070851707</v>
      </c>
      <c r="M113" s="96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8">
        <v>1.58212242454153</v>
      </c>
    </row>
    <row r="114" spans="10:76" ht="15.75">
      <c r="K114">
        <v>1.58212242454153</v>
      </c>
      <c r="L114" s="95">
        <v>2.96330644363421</v>
      </c>
      <c r="M114" s="96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8">
        <v>1.5691745716946699</v>
      </c>
    </row>
    <row r="115" spans="10:76" ht="15.75">
      <c r="K115">
        <v>1.5691745716946699</v>
      </c>
      <c r="L115" s="95">
        <v>2.9410400058842301</v>
      </c>
      <c r="M115" s="96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8">
        <v>1.5510847263159599</v>
      </c>
    </row>
    <row r="116" spans="10:76" ht="15.75">
      <c r="K116">
        <v>1.5510847263159599</v>
      </c>
      <c r="L116" s="95">
        <v>2.8854371409998398</v>
      </c>
      <c r="M116" s="9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8">
        <v>1.53077610066559</v>
      </c>
    </row>
    <row r="117" spans="10:76" ht="15.75">
      <c r="K117">
        <v>1.53077610066559</v>
      </c>
      <c r="L117" s="95">
        <v>2.8250736599774702</v>
      </c>
      <c r="M117" s="96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8">
        <v>1.53273910751783</v>
      </c>
    </row>
    <row r="118" spans="10:76" ht="15.75">
      <c r="K118">
        <v>1.53273910751783</v>
      </c>
      <c r="L118" s="95">
        <v>2.8213952744191602</v>
      </c>
      <c r="M118" s="96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8">
        <v>1.5334115264344701</v>
      </c>
    </row>
    <row r="119" spans="10:76" ht="15.75">
      <c r="K119">
        <v>1.5334115264344701</v>
      </c>
      <c r="L119" s="95">
        <v>2.79507779069634</v>
      </c>
      <c r="M119" s="96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8">
        <v>1.5234031437522599</v>
      </c>
    </row>
    <row r="120" spans="10:76" ht="15.75">
      <c r="K120">
        <v>1.5234031437522599</v>
      </c>
      <c r="L120" s="95">
        <v>2.7888642102867101</v>
      </c>
      <c r="M120" s="96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8">
        <v>1.4943844685044001</v>
      </c>
    </row>
    <row r="121" spans="10:76" ht="15.75">
      <c r="K121">
        <v>1.4943844685044001</v>
      </c>
      <c r="L121" s="95">
        <v>2.7297844296813998</v>
      </c>
      <c r="M121" s="96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8">
        <v>1.46017259553644</v>
      </c>
    </row>
    <row r="122" spans="10:76" ht="15.75">
      <c r="J122">
        <v>12</v>
      </c>
      <c r="K122">
        <v>1.46017259553644</v>
      </c>
      <c r="L122" s="95">
        <v>2.64067736539165</v>
      </c>
      <c r="M122" s="96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8">
        <v>1.4598743505085701</v>
      </c>
    </row>
    <row r="123" spans="10:76" ht="15.75">
      <c r="K123">
        <v>1.4598743505085701</v>
      </c>
      <c r="L123" s="95">
        <v>2.6370396392597502</v>
      </c>
      <c r="M123" s="96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8">
        <v>1.4532929138030299</v>
      </c>
    </row>
    <row r="124" spans="10:76" ht="15.75">
      <c r="K124">
        <v>1.4532929138030299</v>
      </c>
      <c r="L124" s="95">
        <v>2.6375485615174199</v>
      </c>
      <c r="M124" s="96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8">
        <v>1.4290742766831499</v>
      </c>
    </row>
    <row r="125" spans="10:76" ht="15.75">
      <c r="K125">
        <v>1.4290742766831499</v>
      </c>
      <c r="L125" s="95">
        <v>2.5873571161053501</v>
      </c>
      <c r="M125" s="96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8">
        <v>1.40511518370391</v>
      </c>
    </row>
    <row r="126" spans="10:76" ht="15.75">
      <c r="K126">
        <v>1.40511518370391</v>
      </c>
      <c r="L126" s="95">
        <v>2.53021634018724</v>
      </c>
      <c r="M126" s="9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8">
        <v>1.3772008662142401</v>
      </c>
    </row>
    <row r="127" spans="10:76" ht="15.75">
      <c r="K127">
        <v>1.3772008662142401</v>
      </c>
      <c r="L127" s="95">
        <v>2.4617996218736402</v>
      </c>
      <c r="M127" s="96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8">
        <v>1.37842127149766</v>
      </c>
    </row>
    <row r="128" spans="10:76" ht="15.75">
      <c r="K128">
        <v>1.37842127149766</v>
      </c>
      <c r="L128" s="95">
        <v>2.4799312147314598</v>
      </c>
      <c r="M128" s="96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8">
        <v>1.37601929522483</v>
      </c>
    </row>
    <row r="129" spans="10:76" ht="15.75">
      <c r="K129">
        <v>1.37601929522483</v>
      </c>
      <c r="L129" s="95">
        <v>2.4589312045761602</v>
      </c>
      <c r="M129" s="96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8">
        <v>1.3703291967592801</v>
      </c>
    </row>
    <row r="130" spans="10:76" ht="15.75">
      <c r="K130">
        <v>1.3703291967592801</v>
      </c>
      <c r="L130" s="95">
        <v>2.4373644808645198</v>
      </c>
      <c r="M130" s="96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8">
        <v>1.33356594491709</v>
      </c>
    </row>
    <row r="131" spans="10:76" ht="15.75">
      <c r="K131">
        <v>1.33356594491709</v>
      </c>
      <c r="L131" s="95">
        <v>2.36212016691035</v>
      </c>
      <c r="M131" s="96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8">
        <v>1.2984154812947599</v>
      </c>
    </row>
    <row r="132" spans="10:76" ht="15.75">
      <c r="K132">
        <v>1.2984154812947599</v>
      </c>
      <c r="L132" s="95">
        <v>2.28921948842906</v>
      </c>
      <c r="M132" s="96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8">
        <v>1.30079501985081</v>
      </c>
    </row>
    <row r="133" spans="10:76" ht="15.75">
      <c r="K133">
        <v>1.30079501985081</v>
      </c>
      <c r="L133" s="95">
        <v>2.2939130274393902</v>
      </c>
      <c r="M133" s="96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8">
        <v>1.29705682698942</v>
      </c>
    </row>
    <row r="134" spans="10:76" ht="15.75">
      <c r="K134">
        <v>1.29705682698942</v>
      </c>
      <c r="L134" s="95">
        <v>2.2748013713226301</v>
      </c>
      <c r="M134" s="96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8">
        <v>1.2632600998077701</v>
      </c>
    </row>
    <row r="135" spans="10:76" ht="15.75">
      <c r="K135">
        <v>1.2632600998077701</v>
      </c>
      <c r="L135" s="95">
        <v>2.20940294937418</v>
      </c>
      <c r="M135" s="96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8">
        <v>1.2270181849936601</v>
      </c>
    </row>
    <row r="136" spans="10:76" ht="15.75">
      <c r="K136">
        <v>1.2270181849936601</v>
      </c>
      <c r="L136" s="95">
        <v>2.1522460416684401</v>
      </c>
      <c r="M136" s="9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8">
        <v>1.1928702924247401</v>
      </c>
    </row>
    <row r="137" spans="10:76" ht="15.75">
      <c r="K137">
        <v>1.1928702924247401</v>
      </c>
      <c r="L137" s="95">
        <v>2.0630807977971899</v>
      </c>
      <c r="M137" s="96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8">
        <v>1.1900020002945599</v>
      </c>
    </row>
    <row r="138" spans="10:76" ht="15.75">
      <c r="K138">
        <v>1.1900020002945599</v>
      </c>
      <c r="L138" s="95">
        <v>2.0469801324166901</v>
      </c>
      <c r="M138" s="96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8">
        <v>1.18141190760278</v>
      </c>
    </row>
    <row r="139" spans="10:76" ht="15.75">
      <c r="K139">
        <v>1.18141190760278</v>
      </c>
      <c r="L139" s="95">
        <v>2.03015083319363</v>
      </c>
      <c r="M139" s="96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8">
        <v>1.1644392065840501</v>
      </c>
    </row>
    <row r="140" spans="10:76" ht="15.75">
      <c r="K140">
        <v>1.1644392065840501</v>
      </c>
      <c r="L140" s="95">
        <v>1.9926530689815301</v>
      </c>
      <c r="M140" s="96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8">
        <v>1.12648446306353</v>
      </c>
    </row>
    <row r="141" spans="10:76" ht="15.75">
      <c r="K141">
        <v>1.12648446306353</v>
      </c>
      <c r="L141" s="95">
        <v>1.9312427820367</v>
      </c>
      <c r="M141" s="96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8">
        <v>1.0681285810239101</v>
      </c>
    </row>
    <row r="142" spans="10:76" ht="15.75">
      <c r="J142">
        <v>14</v>
      </c>
      <c r="K142">
        <v>1.0681285810239101</v>
      </c>
      <c r="L142" s="95">
        <v>1.82625977800703</v>
      </c>
      <c r="M142" s="96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8">
        <v>1.06872835647897</v>
      </c>
    </row>
    <row r="143" spans="10:76" ht="15.75">
      <c r="K143">
        <v>1.06872835647897</v>
      </c>
      <c r="L143" s="95">
        <v>1.82407368372134</v>
      </c>
      <c r="M143" s="96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8">
        <v>1.06729140169466</v>
      </c>
    </row>
    <row r="144" spans="10:76" ht="15.75">
      <c r="K144">
        <v>1.06729140169466</v>
      </c>
      <c r="L144" s="95">
        <v>1.8156794277006501</v>
      </c>
      <c r="M144" s="96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8">
        <v>1.04282378118537</v>
      </c>
    </row>
    <row r="145" spans="11:76" ht="15.75">
      <c r="K145">
        <v>1.04282378118537</v>
      </c>
      <c r="L145" s="95">
        <v>1.76505863068314</v>
      </c>
      <c r="M145" s="96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8">
        <v>0.99919780212637899</v>
      </c>
    </row>
    <row r="146" spans="11:76" ht="15.75">
      <c r="K146">
        <v>0.99919780212637899</v>
      </c>
      <c r="L146" s="95">
        <v>1.6946067342545701</v>
      </c>
      <c r="M146" s="9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8">
        <v>0.95602684700127205</v>
      </c>
    </row>
    <row r="147" spans="11:76" ht="15.75">
      <c r="K147">
        <v>0.95602684700127205</v>
      </c>
      <c r="L147" s="95">
        <v>1.60962621909768</v>
      </c>
      <c r="M147" s="96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8">
        <v>0.95777064560073499</v>
      </c>
    </row>
    <row r="148" spans="11:76" ht="15.75">
      <c r="K148">
        <v>0.95777064560073499</v>
      </c>
      <c r="L148" s="95">
        <v>1.6056876112609499</v>
      </c>
      <c r="M148" s="96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8">
        <v>0.95489541343104301</v>
      </c>
    </row>
    <row r="149" spans="11:76" ht="15.75">
      <c r="K149">
        <v>0.95489541343104301</v>
      </c>
      <c r="L149" s="95">
        <v>1.59273241921647</v>
      </c>
      <c r="M149" s="96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8">
        <v>0.93224433934015405</v>
      </c>
    </row>
    <row r="150" spans="11:76" ht="15.75">
      <c r="K150">
        <v>0.93224433934015405</v>
      </c>
      <c r="L150" s="95">
        <v>1.5447204574220901</v>
      </c>
      <c r="M150" s="96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8">
        <v>0.89001270346732997</v>
      </c>
    </row>
    <row r="151" spans="11:76" ht="15.75">
      <c r="K151">
        <v>0.89001270346732997</v>
      </c>
      <c r="L151" s="95">
        <v>1.4834319978386801</v>
      </c>
      <c r="M151" s="96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8">
        <v>0.84633698942926205</v>
      </c>
    </row>
    <row r="152" spans="11:76" ht="15.75">
      <c r="K152">
        <v>0.84633698942926205</v>
      </c>
      <c r="L152" s="95">
        <v>1.40476340425656</v>
      </c>
      <c r="M152" s="96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8">
        <v>0.84891666472924399</v>
      </c>
    </row>
    <row r="153" spans="11:76" ht="15.75">
      <c r="K153">
        <v>0.84891666472924399</v>
      </c>
      <c r="L153" s="95">
        <v>1.40231935824079</v>
      </c>
      <c r="M153" s="96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8">
        <v>0.84891393117815095</v>
      </c>
    </row>
    <row r="154" spans="11:76" ht="15.75">
      <c r="K154">
        <v>0.84891393117815095</v>
      </c>
      <c r="L154" s="95">
        <v>1.39587473463751</v>
      </c>
      <c r="M154" s="96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8">
        <v>0.83296709681025705</v>
      </c>
    </row>
    <row r="155" spans="11:76" ht="15.75">
      <c r="K155">
        <v>0.83296709681025705</v>
      </c>
      <c r="L155" s="95">
        <v>1.3648667870976501</v>
      </c>
      <c r="M155" s="96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8">
        <v>0.78494341600889495</v>
      </c>
    </row>
    <row r="156" spans="11:76" ht="15.75">
      <c r="K156">
        <v>0.78494341600889495</v>
      </c>
      <c r="L156" s="95">
        <v>1.2787221765454599</v>
      </c>
      <c r="M156" s="9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8">
        <v>0.73835950842105103</v>
      </c>
    </row>
    <row r="157" spans="11:76" ht="15.75">
      <c r="K157">
        <v>0.73835950842105103</v>
      </c>
      <c r="L157" s="95">
        <v>1.19448406208346</v>
      </c>
      <c r="M157" s="96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8">
        <v>0.74517697155281304</v>
      </c>
    </row>
    <row r="158" spans="11:76" ht="15.75">
      <c r="K158">
        <v>0.74517697155281304</v>
      </c>
      <c r="L158" s="95">
        <v>1.1991569644778901</v>
      </c>
      <c r="M158" s="96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8">
        <v>0.75442335967999996</v>
      </c>
    </row>
    <row r="159" spans="11:76" ht="15.75">
      <c r="K159">
        <v>0.75442335967999996</v>
      </c>
      <c r="L159" s="95">
        <v>1.20062294522296</v>
      </c>
      <c r="M159" s="96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8">
        <v>0.72432206433381296</v>
      </c>
    </row>
    <row r="160" spans="11:76" ht="15.75">
      <c r="K160">
        <v>0.72432206433381296</v>
      </c>
      <c r="L160" s="95">
        <v>1.14842693781009</v>
      </c>
      <c r="M160" s="96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8">
        <v>0.67589349683790501</v>
      </c>
    </row>
    <row r="161" spans="10:76" ht="15.75">
      <c r="K161">
        <v>0.67589349683790501</v>
      </c>
      <c r="L161" s="95">
        <v>1.0739965403071601</v>
      </c>
      <c r="M161" s="96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8">
        <v>0.60817767792758204</v>
      </c>
    </row>
    <row r="162" spans="10:76" ht="15.75">
      <c r="J162">
        <v>16</v>
      </c>
      <c r="K162">
        <v>0.60817767792758204</v>
      </c>
      <c r="L162" s="95">
        <v>0.98617123628338199</v>
      </c>
      <c r="M162" s="96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8">
        <v>0.61420770301086003</v>
      </c>
    </row>
    <row r="163" spans="10:76" ht="15.75">
      <c r="K163">
        <v>0.61420770301086003</v>
      </c>
      <c r="L163" s="95">
        <v>0.99104719757040605</v>
      </c>
      <c r="M163" s="96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8">
        <v>0.61796058260217501</v>
      </c>
    </row>
    <row r="164" spans="10:76" ht="15.75">
      <c r="K164">
        <v>0.61796058260217501</v>
      </c>
      <c r="L164" s="95">
        <v>0.99075201430154503</v>
      </c>
      <c r="M164" s="96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8">
        <v>0.614165432420409</v>
      </c>
    </row>
    <row r="165" spans="10:76" ht="15.75">
      <c r="K165">
        <v>0.614165432420409</v>
      </c>
      <c r="L165" s="95">
        <v>0.98091356231871896</v>
      </c>
      <c r="M165" s="96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8">
        <v>0.54954070503980601</v>
      </c>
    </row>
    <row r="166" spans="10:76" ht="15.75">
      <c r="K166">
        <v>0.54954070503980601</v>
      </c>
      <c r="L166" s="95">
        <v>0.88332351993562297</v>
      </c>
      <c r="M166" s="9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8">
        <v>0.49458158158239901</v>
      </c>
    </row>
    <row r="167" spans="10:76" ht="15.75">
      <c r="K167">
        <v>0.49458158158239901</v>
      </c>
      <c r="L167" s="95">
        <v>0.79435658959970201</v>
      </c>
      <c r="M167" s="96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8">
        <v>0.50979777963945005</v>
      </c>
    </row>
    <row r="168" spans="10:76" ht="15.75">
      <c r="K168">
        <v>0.50979777963945005</v>
      </c>
      <c r="L168" s="95">
        <v>0.81400392606329697</v>
      </c>
      <c r="M168" s="96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8">
        <v>0.54058445417275303</v>
      </c>
    </row>
    <row r="169" spans="10:76" ht="15.75">
      <c r="K169">
        <v>0.54058445417275303</v>
      </c>
      <c r="L169" s="95">
        <v>0.85643654160240901</v>
      </c>
      <c r="M169" s="96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8">
        <v>0.49992171159447801</v>
      </c>
    </row>
    <row r="170" spans="10:76" ht="15.75">
      <c r="K170">
        <v>0.49992171159447801</v>
      </c>
      <c r="L170" s="95">
        <v>0.79258108869462196</v>
      </c>
      <c r="M170" s="96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8">
        <v>0.44068662159118999</v>
      </c>
    </row>
    <row r="171" spans="10:76" ht="15.75">
      <c r="K171">
        <v>0.44068662159118999</v>
      </c>
      <c r="L171" s="95">
        <v>0.70114316824352096</v>
      </c>
      <c r="M171" s="96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8">
        <v>0.370052449831617</v>
      </c>
    </row>
    <row r="172" spans="10:76" ht="15.75">
      <c r="K172">
        <v>0.370052449831617</v>
      </c>
      <c r="L172" s="95">
        <v>0.58768607098542902</v>
      </c>
      <c r="M172" s="96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8">
        <v>0.37924028785504499</v>
      </c>
    </row>
    <row r="173" spans="10:76" ht="15.75">
      <c r="K173">
        <v>0.37924028785504499</v>
      </c>
      <c r="L173" s="95">
        <v>0.59852540118008501</v>
      </c>
      <c r="M173" s="96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8">
        <v>0.38360786156716098</v>
      </c>
    </row>
    <row r="174" spans="10:76" ht="15.75">
      <c r="K174">
        <v>0.38360786156716098</v>
      </c>
      <c r="L174" s="95">
        <v>0.60080159244878295</v>
      </c>
      <c r="M174" s="96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8">
        <v>0.41043643862396201</v>
      </c>
    </row>
    <row r="175" spans="10:76" ht="15.75">
      <c r="K175">
        <v>0.41043643862396201</v>
      </c>
      <c r="L175" s="95">
        <v>0.63697576900119701</v>
      </c>
      <c r="M175" s="96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8">
        <v>0.30056573598355002</v>
      </c>
    </row>
    <row r="176" spans="10:76" ht="15.75">
      <c r="K176">
        <v>0.30056573598355002</v>
      </c>
      <c r="L176" s="95">
        <v>0.470799393921148</v>
      </c>
      <c r="M176" s="9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8">
        <v>0.20636737518270101</v>
      </c>
    </row>
    <row r="177" spans="10:76" ht="15.75">
      <c r="K177">
        <v>0.20636737518270101</v>
      </c>
      <c r="L177" s="95">
        <v>0.32160780419700902</v>
      </c>
      <c r="M177" s="96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8">
        <v>0.23928608903704199</v>
      </c>
    </row>
    <row r="178" spans="10:76" ht="15.75">
      <c r="K178">
        <v>0.23928608903704199</v>
      </c>
      <c r="L178" s="95">
        <v>0.36858469918202502</v>
      </c>
      <c r="M178" s="96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8">
        <v>0.34352373668633901</v>
      </c>
    </row>
    <row r="179" spans="10:76" ht="15.75">
      <c r="K179">
        <v>0.34352373668633901</v>
      </c>
      <c r="L179" s="95">
        <v>0.52152877178691603</v>
      </c>
      <c r="M179" s="96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8">
        <v>0.22996853563438399</v>
      </c>
    </row>
    <row r="180" spans="10:76" ht="15.75">
      <c r="K180">
        <v>0.22996853563438399</v>
      </c>
      <c r="L180" s="95">
        <v>0.34986503694895998</v>
      </c>
      <c r="M180" s="96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8">
        <v>5.9654483809190001E-2</v>
      </c>
    </row>
    <row r="181" spans="10:76" ht="15.75">
      <c r="K181">
        <v>5.9654483809190001E-2</v>
      </c>
      <c r="L181" s="95">
        <v>9.4540008817669399E-2</v>
      </c>
      <c r="M181" s="96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8">
        <v>0</v>
      </c>
    </row>
    <row r="182" spans="10:76" ht="15.75">
      <c r="J182">
        <v>18</v>
      </c>
      <c r="K182">
        <v>0</v>
      </c>
      <c r="L182" s="95">
        <v>0</v>
      </c>
      <c r="M182" s="96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260</v>
      </c>
      <c r="BX182" s="98" t="s">
        <v>251</v>
      </c>
    </row>
    <row r="183" spans="10:76" ht="15.75">
      <c r="AL183">
        <v>0.22926568096875499</v>
      </c>
      <c r="BU183" t="s">
        <v>252</v>
      </c>
      <c r="BV183" t="s">
        <v>253</v>
      </c>
      <c r="BX183" s="98" t="s">
        <v>261</v>
      </c>
    </row>
    <row r="184" spans="10:76" ht="15.75">
      <c r="AL184">
        <v>5.94793730073701E-2</v>
      </c>
      <c r="BU184">
        <v>1.73859441083999</v>
      </c>
      <c r="BV184">
        <v>1.73859441083999</v>
      </c>
      <c r="BX184" s="98" t="s">
        <v>262</v>
      </c>
    </row>
    <row r="185" spans="10:76" ht="15.75">
      <c r="AL185">
        <v>0</v>
      </c>
      <c r="BU185">
        <v>2.2115084879533402</v>
      </c>
      <c r="BV185">
        <v>1.6403518627483</v>
      </c>
      <c r="BX185" s="98" t="s">
        <v>263</v>
      </c>
    </row>
    <row r="186" spans="10:76" ht="15.75">
      <c r="AL186" t="s">
        <v>251</v>
      </c>
      <c r="BU186">
        <v>2.34334269577489</v>
      </c>
      <c r="BV186">
        <v>1.51649276682872</v>
      </c>
      <c r="BX186" s="98" t="s">
        <v>264</v>
      </c>
    </row>
    <row r="187" spans="10:76" ht="15.75">
      <c r="AL187" t="s">
        <v>252</v>
      </c>
      <c r="AM187" t="s">
        <v>253</v>
      </c>
      <c r="BU187">
        <v>2.37169238708965</v>
      </c>
      <c r="BV187">
        <v>1.5261178152024399</v>
      </c>
      <c r="BX187" s="98" t="s">
        <v>265</v>
      </c>
    </row>
    <row r="188" spans="10:76" ht="15.75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8" t="s">
        <v>266</v>
      </c>
    </row>
    <row r="189" spans="10:76" ht="15.75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8" t="s">
        <v>267</v>
      </c>
    </row>
    <row r="190" spans="10:76" ht="15.75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8" t="s">
        <v>268</v>
      </c>
    </row>
    <row r="191" spans="10:76" ht="15.75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8" t="s">
        <v>269</v>
      </c>
    </row>
    <row r="192" spans="10:76" ht="15.75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8" t="s">
        <v>270</v>
      </c>
    </row>
    <row r="193" spans="38:76" ht="15.75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8" t="s">
        <v>271</v>
      </c>
    </row>
    <row r="194" spans="38:76" ht="15.75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8" t="s">
        <v>272</v>
      </c>
    </row>
    <row r="195" spans="38:76" ht="15.75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8" t="s">
        <v>273</v>
      </c>
    </row>
    <row r="196" spans="38:76" ht="15.75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8" t="s">
        <v>274</v>
      </c>
    </row>
    <row r="197" spans="38:76" ht="15.75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8" t="s">
        <v>275</v>
      </c>
    </row>
    <row r="198" spans="38:76" ht="15.75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8" t="s">
        <v>276</v>
      </c>
    </row>
    <row r="199" spans="38:76" ht="15.75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8" t="s">
        <v>277</v>
      </c>
    </row>
    <row r="200" spans="38:76" ht="15.75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8" t="s">
        <v>278</v>
      </c>
    </row>
    <row r="201" spans="38:76" ht="15.75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8" t="s">
        <v>279</v>
      </c>
    </row>
    <row r="202" spans="38:76" ht="15.75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8" t="s">
        <v>280</v>
      </c>
    </row>
    <row r="203" spans="38:76" ht="15.75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8" t="s">
        <v>281</v>
      </c>
    </row>
    <row r="204" spans="38:76" ht="15.75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8" t="s">
        <v>282</v>
      </c>
    </row>
    <row r="205" spans="38:76" ht="15.75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8" t="s">
        <v>283</v>
      </c>
    </row>
    <row r="206" spans="38:76" ht="15.75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8" t="s">
        <v>284</v>
      </c>
    </row>
    <row r="207" spans="38:76" ht="15.75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8" t="s">
        <v>285</v>
      </c>
    </row>
    <row r="208" spans="38:76" ht="15.75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8" t="s">
        <v>286</v>
      </c>
    </row>
    <row r="209" spans="38:76" ht="15.75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8" t="s">
        <v>287</v>
      </c>
    </row>
    <row r="210" spans="38:76" ht="15.75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8" t="s">
        <v>288</v>
      </c>
    </row>
    <row r="211" spans="38:76" ht="15.75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8" t="s">
        <v>289</v>
      </c>
    </row>
    <row r="212" spans="38:76" ht="15.75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8" t="s">
        <v>290</v>
      </c>
    </row>
    <row r="213" spans="38:76" ht="15.75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8" t="s">
        <v>291</v>
      </c>
    </row>
    <row r="214" spans="38:76" ht="15.75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8" t="s">
        <v>292</v>
      </c>
    </row>
    <row r="215" spans="38:76" ht="15.75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8" t="s">
        <v>293</v>
      </c>
    </row>
    <row r="216" spans="38:76" ht="15.75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8" t="s">
        <v>294</v>
      </c>
    </row>
    <row r="217" spans="38:76" ht="15.75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8" t="s">
        <v>295</v>
      </c>
    </row>
    <row r="218" spans="38:76" ht="15.75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8" t="s">
        <v>296</v>
      </c>
    </row>
    <row r="219" spans="38:76" ht="15.75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8" t="s">
        <v>297</v>
      </c>
    </row>
    <row r="220" spans="38:76" ht="15.75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8" t="s">
        <v>298</v>
      </c>
    </row>
    <row r="221" spans="38:76" ht="15.75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8" t="s">
        <v>299</v>
      </c>
    </row>
    <row r="222" spans="38:76" ht="15.75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8" t="s">
        <v>300</v>
      </c>
    </row>
    <row r="223" spans="38:76" ht="15.75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8" t="s">
        <v>301</v>
      </c>
    </row>
    <row r="224" spans="38:76" ht="15.75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8" t="s">
        <v>302</v>
      </c>
    </row>
    <row r="225" spans="38:76" ht="15.75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8" t="s">
        <v>303</v>
      </c>
    </row>
    <row r="226" spans="38:76" ht="15.75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8" t="s">
        <v>304</v>
      </c>
    </row>
    <row r="227" spans="38:76" ht="15.75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8" t="s">
        <v>305</v>
      </c>
    </row>
    <row r="228" spans="38:76" ht="15.75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8" t="s">
        <v>306</v>
      </c>
    </row>
    <row r="229" spans="38:76" ht="15.75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8" t="s">
        <v>307</v>
      </c>
    </row>
    <row r="230" spans="38:76" ht="15.75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8" t="s">
        <v>308</v>
      </c>
    </row>
    <row r="231" spans="38:76" ht="15.75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8" t="s">
        <v>309</v>
      </c>
    </row>
    <row r="232" spans="38:76" ht="15.75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8" t="s">
        <v>310</v>
      </c>
    </row>
    <row r="233" spans="38:76" ht="15.75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8" t="s">
        <v>311</v>
      </c>
    </row>
    <row r="234" spans="38:76" ht="15.75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8" t="s">
        <v>312</v>
      </c>
    </row>
    <row r="235" spans="38:76" ht="15.75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8" t="s">
        <v>313</v>
      </c>
    </row>
    <row r="236" spans="38:76" ht="15.75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8" t="s">
        <v>314</v>
      </c>
    </row>
    <row r="237" spans="38:76" ht="15.75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8" t="s">
        <v>315</v>
      </c>
    </row>
    <row r="238" spans="38:76" ht="15.75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8" t="s">
        <v>316</v>
      </c>
    </row>
    <row r="239" spans="38:76" ht="15.75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8" t="s">
        <v>317</v>
      </c>
    </row>
    <row r="240" spans="38:76" ht="15.75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8" t="s">
        <v>318</v>
      </c>
    </row>
    <row r="241" spans="38:76" ht="15.75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8" t="s">
        <v>319</v>
      </c>
    </row>
    <row r="242" spans="38:76" ht="15.75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8" t="s">
        <v>320</v>
      </c>
    </row>
    <row r="243" spans="38:76" ht="15.75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8" t="s">
        <v>321</v>
      </c>
    </row>
    <row r="244" spans="38:76" ht="15.75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8" t="s">
        <v>322</v>
      </c>
    </row>
    <row r="245" spans="38:76" ht="15.75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8" t="s">
        <v>323</v>
      </c>
    </row>
    <row r="246" spans="38:76" ht="15.75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8" t="s">
        <v>324</v>
      </c>
    </row>
    <row r="247" spans="38:76" ht="15.75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8" t="s">
        <v>325</v>
      </c>
    </row>
    <row r="248" spans="38:76" ht="15.75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8" t="s">
        <v>326</v>
      </c>
    </row>
    <row r="249" spans="38:76" ht="15.75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8" t="s">
        <v>327</v>
      </c>
    </row>
    <row r="250" spans="38:76" ht="15.75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8" t="s">
        <v>328</v>
      </c>
    </row>
    <row r="251" spans="38:76" ht="15.75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8" t="s">
        <v>329</v>
      </c>
    </row>
    <row r="252" spans="38:76" ht="15.75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8" t="s">
        <v>330</v>
      </c>
    </row>
    <row r="253" spans="38:76" ht="15.75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8" t="s">
        <v>331</v>
      </c>
    </row>
    <row r="254" spans="38:76" ht="15.75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8" t="s">
        <v>332</v>
      </c>
    </row>
    <row r="255" spans="38:76" ht="15.75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8" t="s">
        <v>333</v>
      </c>
    </row>
    <row r="256" spans="38:76" ht="15.75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8" t="s">
        <v>334</v>
      </c>
    </row>
    <row r="257" spans="38:76" ht="15.75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8" t="s">
        <v>335</v>
      </c>
    </row>
    <row r="258" spans="38:76" ht="15.75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8" t="s">
        <v>336</v>
      </c>
    </row>
    <row r="259" spans="38:76" ht="15.75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8" t="s">
        <v>337</v>
      </c>
    </row>
    <row r="260" spans="38:76" ht="15.75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8" t="s">
        <v>338</v>
      </c>
    </row>
    <row r="261" spans="38:76" ht="15.75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8" t="s">
        <v>339</v>
      </c>
    </row>
    <row r="262" spans="38:76" ht="15.75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8" t="s">
        <v>340</v>
      </c>
    </row>
    <row r="263" spans="38:76" ht="15.75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8" t="s">
        <v>341</v>
      </c>
    </row>
    <row r="264" spans="38:76" ht="15.75">
      <c r="AL264">
        <v>3.0569962782340898</v>
      </c>
      <c r="AM264">
        <v>0.177076844524369</v>
      </c>
      <c r="BU264">
        <v>4.9455032745871703</v>
      </c>
      <c r="BV264">
        <v>0</v>
      </c>
      <c r="BX264" s="98" t="s">
        <v>342</v>
      </c>
    </row>
    <row r="265" spans="38:76" ht="15.75">
      <c r="AL265">
        <v>3.0851846975479802</v>
      </c>
      <c r="AM265">
        <v>0.211346291649534</v>
      </c>
      <c r="BU265">
        <v>4.0882577014035899</v>
      </c>
      <c r="BV265">
        <v>0</v>
      </c>
      <c r="BX265" s="98" t="s">
        <v>343</v>
      </c>
    </row>
    <row r="266" spans="38:76" ht="15.75">
      <c r="AL266">
        <v>3.0764964446430798</v>
      </c>
      <c r="AM266">
        <v>0.21054598762813601</v>
      </c>
      <c r="BU266">
        <v>4.08312469579311</v>
      </c>
      <c r="BV266">
        <v>0</v>
      </c>
      <c r="BX266" s="98" t="s">
        <v>344</v>
      </c>
    </row>
    <row r="267" spans="38:76" ht="15.75">
      <c r="AL267">
        <v>3.08722299691276</v>
      </c>
      <c r="AM267">
        <v>0.20963588448345699</v>
      </c>
      <c r="BU267">
        <v>4.0240126514134902</v>
      </c>
      <c r="BV267">
        <v>0</v>
      </c>
      <c r="BX267" s="98" t="s">
        <v>345</v>
      </c>
    </row>
    <row r="268" spans="38:76" ht="15.75">
      <c r="AL268">
        <v>3.6828062727908799</v>
      </c>
      <c r="AM268">
        <v>0.179414116632923</v>
      </c>
      <c r="BU268">
        <v>3.92554033803474</v>
      </c>
      <c r="BV268">
        <v>0</v>
      </c>
      <c r="BX268" s="98" t="s">
        <v>346</v>
      </c>
    </row>
    <row r="269" spans="38:76" ht="15.75">
      <c r="AL269">
        <v>3.6881506863661002</v>
      </c>
      <c r="AM269">
        <v>0.13417281773501699</v>
      </c>
      <c r="BU269">
        <v>4.1681196907380196</v>
      </c>
      <c r="BV269">
        <v>0</v>
      </c>
      <c r="BX269" s="98" t="s">
        <v>347</v>
      </c>
    </row>
    <row r="270" spans="38:76" ht="15.75">
      <c r="AL270">
        <v>3.6914436973419802</v>
      </c>
      <c r="AM270">
        <v>0.15843651136116499</v>
      </c>
      <c r="BU270">
        <v>4.0899363026955404</v>
      </c>
      <c r="BV270">
        <v>0</v>
      </c>
      <c r="BX270" s="98" t="s">
        <v>348</v>
      </c>
    </row>
    <row r="271" spans="38:76" ht="15.75">
      <c r="AL271">
        <v>3.6973193995478901</v>
      </c>
      <c r="AM271">
        <v>0.15911837787570299</v>
      </c>
      <c r="BU271">
        <v>4.0658002950676897</v>
      </c>
      <c r="BV271">
        <v>0</v>
      </c>
      <c r="BX271" s="98" t="s">
        <v>349</v>
      </c>
    </row>
    <row r="272" spans="38:76" ht="15.75">
      <c r="AL272">
        <v>3.6570344198205702</v>
      </c>
      <c r="AM272">
        <v>0.17445655704593699</v>
      </c>
      <c r="BU272">
        <v>4.0332981834720902</v>
      </c>
      <c r="BV272">
        <v>0</v>
      </c>
      <c r="BX272" s="98" t="s">
        <v>350</v>
      </c>
    </row>
    <row r="273" spans="38:76" ht="15.75">
      <c r="AL273">
        <v>3.6027001812068198</v>
      </c>
      <c r="AM273">
        <v>5.9081813122447299E-2</v>
      </c>
      <c r="BU273">
        <v>4.0212378495973597</v>
      </c>
      <c r="BV273">
        <v>0</v>
      </c>
      <c r="BX273" s="98" t="s">
        <v>351</v>
      </c>
    </row>
    <row r="274" spans="38:76" ht="15.75">
      <c r="AL274">
        <v>3.6096173352386201</v>
      </c>
      <c r="AM274">
        <v>0.11101012237902499</v>
      </c>
      <c r="BU274">
        <v>4.0278090009566903</v>
      </c>
      <c r="BV274">
        <v>0</v>
      </c>
      <c r="BX274" s="98" t="s">
        <v>352</v>
      </c>
    </row>
    <row r="275" spans="38:76" ht="15.75">
      <c r="AL275">
        <v>3.6033369734973801</v>
      </c>
      <c r="AM275">
        <v>0.10998600350205601</v>
      </c>
      <c r="BU275">
        <v>4.0241523293727797</v>
      </c>
      <c r="BV275">
        <v>0</v>
      </c>
      <c r="BX275" s="98" t="s">
        <v>353</v>
      </c>
    </row>
    <row r="276" spans="38:76" ht="15.75">
      <c r="AL276">
        <v>3.5671772150499801</v>
      </c>
      <c r="AM276">
        <v>0.10020263136011</v>
      </c>
      <c r="BU276">
        <v>3.9916770493473699</v>
      </c>
      <c r="BV276">
        <v>0</v>
      </c>
      <c r="BX276" s="98" t="s">
        <v>354</v>
      </c>
    </row>
    <row r="277" spans="38:76" ht="15.75">
      <c r="AL277">
        <v>3.50211449302286</v>
      </c>
      <c r="AM277">
        <v>7.9868150614357605E-2</v>
      </c>
      <c r="BU277">
        <v>3.9763791363175298</v>
      </c>
      <c r="BV277">
        <v>0</v>
      </c>
      <c r="BX277" s="98" t="s">
        <v>355</v>
      </c>
    </row>
    <row r="278" spans="38:76" ht="15.75">
      <c r="AL278">
        <v>3.45822781008094</v>
      </c>
      <c r="AM278">
        <v>0.10584767181607201</v>
      </c>
      <c r="BU278">
        <v>3.9296125239569899</v>
      </c>
      <c r="BV278">
        <v>0</v>
      </c>
      <c r="BX278" s="98" t="s">
        <v>356</v>
      </c>
    </row>
    <row r="279" spans="38:76" ht="15.75">
      <c r="AL279">
        <v>3.4735422470987798</v>
      </c>
      <c r="AM279">
        <v>0.10924229747926099</v>
      </c>
      <c r="BU279">
        <v>3.8998166612469398</v>
      </c>
      <c r="BV279">
        <v>0</v>
      </c>
      <c r="BX279" s="98" t="s">
        <v>357</v>
      </c>
    </row>
    <row r="280" spans="38:76" ht="15.75">
      <c r="AL280">
        <v>3.4712035524826002</v>
      </c>
      <c r="AM280">
        <v>0.10980775725688099</v>
      </c>
      <c r="BU280">
        <v>3.83903780916929</v>
      </c>
      <c r="BV280">
        <v>0</v>
      </c>
      <c r="BX280" s="98" t="s">
        <v>358</v>
      </c>
    </row>
    <row r="281" spans="38:76" ht="15.75">
      <c r="AL281">
        <v>3.43194049137225</v>
      </c>
      <c r="AM281">
        <v>0.111483798124693</v>
      </c>
      <c r="BU281">
        <v>3.7973440402598899</v>
      </c>
      <c r="BV281">
        <v>0</v>
      </c>
      <c r="BX281" s="98" t="s">
        <v>359</v>
      </c>
    </row>
    <row r="282" spans="38:76" ht="15.75">
      <c r="AL282">
        <v>3.3997322735414</v>
      </c>
      <c r="AM282">
        <v>0.10013141410245401</v>
      </c>
      <c r="BU282">
        <v>3.7476878338218</v>
      </c>
      <c r="BV282">
        <v>0</v>
      </c>
      <c r="BX282" s="98" t="s">
        <v>360</v>
      </c>
    </row>
    <row r="283" spans="38:76" ht="15.75">
      <c r="AL283">
        <v>3.36247549927513</v>
      </c>
      <c r="AM283">
        <v>0.12028913638738099</v>
      </c>
      <c r="BU283">
        <v>3.7329935262347602</v>
      </c>
      <c r="BV283">
        <v>0</v>
      </c>
      <c r="BX283" s="98" t="s">
        <v>361</v>
      </c>
    </row>
    <row r="284" spans="38:76" ht="15.75">
      <c r="AL284">
        <v>3.3676101785244801</v>
      </c>
      <c r="AM284">
        <v>0.11233395796833499</v>
      </c>
      <c r="BU284">
        <v>3.7237708445140001</v>
      </c>
      <c r="BV284">
        <v>0</v>
      </c>
      <c r="BX284" s="98" t="s">
        <v>362</v>
      </c>
    </row>
    <row r="285" spans="38:76" ht="15.75">
      <c r="AL285">
        <v>3.34805549503095</v>
      </c>
      <c r="AM285">
        <v>0.124906412390316</v>
      </c>
      <c r="BU285">
        <v>3.7186426025741501</v>
      </c>
      <c r="BV285">
        <v>0</v>
      </c>
      <c r="BX285" s="98" t="s">
        <v>363</v>
      </c>
    </row>
    <row r="286" spans="38:76" ht="15.75">
      <c r="AL286">
        <v>3.3376003567365302</v>
      </c>
      <c r="AM286">
        <v>0.117625908472868</v>
      </c>
      <c r="BU286">
        <v>3.6829320759326998</v>
      </c>
      <c r="BV286">
        <v>0</v>
      </c>
      <c r="BX286" s="98" t="s">
        <v>364</v>
      </c>
    </row>
    <row r="287" spans="38:76" ht="15.75">
      <c r="AL287">
        <v>3.2776514482069099</v>
      </c>
      <c r="AM287">
        <v>0.120246462630824</v>
      </c>
      <c r="BU287">
        <v>3.6320289882746799</v>
      </c>
      <c r="BV287">
        <v>0</v>
      </c>
      <c r="BX287" s="98" t="s">
        <v>365</v>
      </c>
    </row>
    <row r="288" spans="38:76" ht="15.75">
      <c r="AL288">
        <v>3.2168997322867701</v>
      </c>
      <c r="AM288">
        <v>3.7346141735939503E-2</v>
      </c>
      <c r="BU288">
        <v>3.57060878540719</v>
      </c>
      <c r="BV288">
        <v>0</v>
      </c>
      <c r="BX288" s="98" t="s">
        <v>366</v>
      </c>
    </row>
    <row r="289" spans="38:76" ht="15.75">
      <c r="AL289">
        <v>3.2497539152964698</v>
      </c>
      <c r="AM289">
        <v>3.2908721577707002E-2</v>
      </c>
      <c r="BU289">
        <v>3.5319543549041801</v>
      </c>
      <c r="BV289">
        <v>0</v>
      </c>
      <c r="BX289" s="98" t="s">
        <v>367</v>
      </c>
    </row>
    <row r="290" spans="38:76" ht="15.75">
      <c r="AL290">
        <v>3.2500427958505802</v>
      </c>
      <c r="AM290">
        <v>3.6707624490181598E-2</v>
      </c>
      <c r="BU290">
        <v>3.5191317949180401</v>
      </c>
      <c r="BV290">
        <v>0</v>
      </c>
      <c r="BX290" s="98" t="s">
        <v>368</v>
      </c>
    </row>
    <row r="291" spans="38:76" ht="15.75">
      <c r="AL291">
        <v>3.2153218316202601</v>
      </c>
      <c r="AM291">
        <v>3.5649491050470099E-2</v>
      </c>
      <c r="BU291">
        <v>3.4886778745038298</v>
      </c>
      <c r="BV291">
        <v>0</v>
      </c>
      <c r="BX291" s="98" t="s">
        <v>369</v>
      </c>
    </row>
    <row r="292" spans="38:76" ht="15.75">
      <c r="AL292">
        <v>3.1635502943253999</v>
      </c>
      <c r="AM292">
        <v>2.6525848311524498E-2</v>
      </c>
      <c r="BU292">
        <v>3.4528371150625401</v>
      </c>
      <c r="BV292">
        <v>0</v>
      </c>
      <c r="BX292" s="98" t="s">
        <v>370</v>
      </c>
    </row>
    <row r="293" spans="38:76" ht="15.75">
      <c r="AL293">
        <v>3.0830038786705698</v>
      </c>
      <c r="AM293">
        <v>3.5132204938893602E-2</v>
      </c>
      <c r="BU293">
        <v>3.3834184671138501</v>
      </c>
      <c r="BV293">
        <v>0</v>
      </c>
      <c r="BX293" s="98" t="s">
        <v>371</v>
      </c>
    </row>
    <row r="294" spans="38:76" ht="15.75">
      <c r="AL294">
        <v>3.0901957788666699</v>
      </c>
      <c r="AM294">
        <v>4.1557740078562999E-2</v>
      </c>
      <c r="BU294">
        <v>3.3704835442680001</v>
      </c>
      <c r="BV294">
        <v>0</v>
      </c>
      <c r="BX294" s="98" t="s">
        <v>372</v>
      </c>
    </row>
    <row r="295" spans="38:76" ht="15.75">
      <c r="AL295">
        <v>3.0633991737376598</v>
      </c>
      <c r="AM295">
        <v>4.0709754839838901E-2</v>
      </c>
      <c r="BU295">
        <v>3.3510996198169898</v>
      </c>
      <c r="BV295">
        <v>0</v>
      </c>
      <c r="BX295" s="98" t="s">
        <v>373</v>
      </c>
    </row>
    <row r="296" spans="38:76" ht="15.75">
      <c r="AL296">
        <v>3.0346263306827401</v>
      </c>
      <c r="AM296">
        <v>3.5061250791796103E-2</v>
      </c>
      <c r="BU296">
        <v>3.3076090765286001</v>
      </c>
      <c r="BV296">
        <v>0</v>
      </c>
      <c r="BX296" s="98" t="s">
        <v>374</v>
      </c>
    </row>
    <row r="297" spans="38:76" ht="15.75">
      <c r="AL297">
        <v>3.00098023619891</v>
      </c>
      <c r="AM297">
        <v>3.1641156493166102E-2</v>
      </c>
      <c r="BU297">
        <v>3.2803664045016898</v>
      </c>
      <c r="BV297">
        <v>0</v>
      </c>
      <c r="BX297" s="98" t="s">
        <v>375</v>
      </c>
    </row>
    <row r="298" spans="38:76" ht="15.75">
      <c r="AL298">
        <v>2.9626453875872998</v>
      </c>
      <c r="AM298">
        <v>4.0771507986197303E-2</v>
      </c>
      <c r="BU298">
        <v>3.2103959159353002</v>
      </c>
      <c r="BV298">
        <v>0</v>
      </c>
      <c r="BX298" s="98" t="s">
        <v>376</v>
      </c>
    </row>
    <row r="299" spans="38:76" ht="15.75">
      <c r="AL299">
        <v>2.9261947435479398</v>
      </c>
      <c r="AM299">
        <v>4.4356700240242297E-2</v>
      </c>
      <c r="BU299">
        <v>3.1858273619345701</v>
      </c>
      <c r="BV299">
        <v>0</v>
      </c>
      <c r="BX299" s="98" t="s">
        <v>377</v>
      </c>
    </row>
    <row r="300" spans="38:76" ht="15.75">
      <c r="AL300">
        <v>2.9219043324067999</v>
      </c>
      <c r="AM300">
        <v>4.9846271525191797E-2</v>
      </c>
      <c r="BU300">
        <v>3.1585847617456202</v>
      </c>
      <c r="BV300">
        <v>0</v>
      </c>
      <c r="BX300" s="98" t="s">
        <v>378</v>
      </c>
    </row>
    <row r="301" spans="38:76" ht="15.75">
      <c r="AL301">
        <v>2.9266769459917898</v>
      </c>
      <c r="AM301">
        <v>3.9810736295137997E-2</v>
      </c>
      <c r="BU301">
        <v>3.1267554275763798</v>
      </c>
      <c r="BV301">
        <v>0</v>
      </c>
      <c r="BX301" s="98" t="s">
        <v>379</v>
      </c>
    </row>
    <row r="302" spans="38:76" ht="15.75">
      <c r="AL302">
        <v>2.8625112067020999</v>
      </c>
      <c r="AM302">
        <v>4.1953157359232301E-2</v>
      </c>
      <c r="BU302">
        <v>3.0898470578944202</v>
      </c>
      <c r="BV302">
        <v>0</v>
      </c>
      <c r="BX302" s="98" t="s">
        <v>380</v>
      </c>
    </row>
    <row r="303" spans="38:76" ht="15.75">
      <c r="AL303">
        <v>2.82310723049503</v>
      </c>
      <c r="AM303">
        <v>5.64183375018837E-2</v>
      </c>
      <c r="BU303">
        <v>3.0152866538260401</v>
      </c>
      <c r="BV303">
        <v>0</v>
      </c>
      <c r="BX303" s="98" t="s">
        <v>381</v>
      </c>
    </row>
    <row r="304" spans="38:76" ht="15.75">
      <c r="AL304">
        <v>2.82025566347551</v>
      </c>
      <c r="AM304">
        <v>5.3943929953224501E-2</v>
      </c>
      <c r="BU304">
        <v>2.9315626955062002</v>
      </c>
      <c r="BV304">
        <v>0</v>
      </c>
      <c r="BX304" s="98" t="s">
        <v>382</v>
      </c>
    </row>
    <row r="305" spans="38:76" ht="15.75">
      <c r="AL305">
        <v>2.8113045783042501</v>
      </c>
      <c r="AM305">
        <v>5.5588411227805598E-2</v>
      </c>
      <c r="BU305">
        <v>2.9210231431151601</v>
      </c>
      <c r="BV305">
        <v>0</v>
      </c>
      <c r="BX305" s="98" t="s">
        <v>383</v>
      </c>
    </row>
    <row r="306" spans="38:76" ht="15.75">
      <c r="AL306">
        <v>2.7933941588272</v>
      </c>
      <c r="AM306">
        <v>5.6076653070733798E-2</v>
      </c>
      <c r="BU306">
        <v>2.9079340979478001</v>
      </c>
      <c r="BV306">
        <v>0</v>
      </c>
      <c r="BX306" s="98" t="s">
        <v>384</v>
      </c>
    </row>
    <row r="307" spans="38:76" ht="15.75">
      <c r="AL307">
        <v>2.7496221914902299</v>
      </c>
      <c r="AM307">
        <v>5.1080135419476598E-2</v>
      </c>
      <c r="BU307">
        <v>2.8572728983979601</v>
      </c>
      <c r="BV307">
        <v>0</v>
      </c>
      <c r="BX307" s="98" t="s">
        <v>385</v>
      </c>
    </row>
    <row r="308" spans="38:76" ht="15.75">
      <c r="AL308">
        <v>2.6167790799936999</v>
      </c>
      <c r="AM308">
        <v>2.7125873052781298E-2</v>
      </c>
      <c r="BU308">
        <v>2.8151433253504998</v>
      </c>
      <c r="BV308">
        <v>0</v>
      </c>
      <c r="BX308" s="98" t="s">
        <v>386</v>
      </c>
    </row>
    <row r="309" spans="38:76" ht="15.75">
      <c r="AL309">
        <v>2.60551242963431</v>
      </c>
      <c r="AM309">
        <v>2.8537330461817102E-2</v>
      </c>
      <c r="BU309">
        <v>2.7157242569206201</v>
      </c>
      <c r="BV309">
        <v>0</v>
      </c>
      <c r="BX309" s="98" t="s">
        <v>387</v>
      </c>
    </row>
    <row r="310" spans="38:76" ht="15.75">
      <c r="AL310">
        <v>2.6252874141990601</v>
      </c>
      <c r="AM310">
        <v>2.9440238523691199E-2</v>
      </c>
      <c r="BU310">
        <v>2.7152632237046701</v>
      </c>
      <c r="BV310">
        <v>0</v>
      </c>
      <c r="BX310" s="98" t="s">
        <v>388</v>
      </c>
    </row>
    <row r="311" spans="38:76" ht="15.75">
      <c r="AL311">
        <v>2.5861453312105001</v>
      </c>
      <c r="AM311">
        <v>2.9729950853919902E-2</v>
      </c>
      <c r="BU311">
        <v>2.6795164702605598</v>
      </c>
      <c r="BV311">
        <v>0</v>
      </c>
      <c r="BX311" s="98" t="s">
        <v>389</v>
      </c>
    </row>
    <row r="312" spans="38:76" ht="15.75">
      <c r="AL312">
        <v>2.5171346087242101</v>
      </c>
      <c r="AM312">
        <v>2.90271810930967E-2</v>
      </c>
      <c r="BU312">
        <v>2.6479315704290798</v>
      </c>
      <c r="BV312">
        <v>0</v>
      </c>
      <c r="BX312" s="98" t="s">
        <v>390</v>
      </c>
    </row>
    <row r="313" spans="38:76" ht="15.75">
      <c r="AL313">
        <v>2.4541141766844699</v>
      </c>
      <c r="AM313">
        <v>3.1775940500609098E-2</v>
      </c>
      <c r="BU313">
        <v>2.5693529294823798</v>
      </c>
      <c r="BV313">
        <v>0</v>
      </c>
      <c r="BX313" s="98" t="s">
        <v>391</v>
      </c>
    </row>
    <row r="314" spans="38:76" ht="15.75">
      <c r="AL314">
        <v>2.4675030079628799</v>
      </c>
      <c r="AM314">
        <v>3.6320288723326398E-2</v>
      </c>
      <c r="BU314">
        <v>2.5133976038065402</v>
      </c>
      <c r="BV314">
        <v>0</v>
      </c>
      <c r="BX314" s="98" t="s">
        <v>392</v>
      </c>
    </row>
    <row r="315" spans="38:76" ht="15.75">
      <c r="AL315">
        <v>2.4445168353711</v>
      </c>
      <c r="AM315">
        <v>4.0944275958662103E-2</v>
      </c>
      <c r="BU315">
        <v>2.49746870518466</v>
      </c>
      <c r="BV315">
        <v>0</v>
      </c>
      <c r="BX315" s="98" t="s">
        <v>393</v>
      </c>
    </row>
    <row r="316" spans="38:76" ht="15.75">
      <c r="AL316">
        <v>2.4223382155255999</v>
      </c>
      <c r="AM316">
        <v>3.5194417740492298E-2</v>
      </c>
      <c r="BU316">
        <v>2.4725634923025299</v>
      </c>
      <c r="BV316">
        <v>0</v>
      </c>
      <c r="BX316" s="98" t="s">
        <v>394</v>
      </c>
    </row>
    <row r="317" spans="38:76" ht="15.75">
      <c r="AL317">
        <v>2.3675060673894799</v>
      </c>
      <c r="AM317">
        <v>3.1239229126581801E-2</v>
      </c>
      <c r="BU317">
        <v>2.4017160567073002</v>
      </c>
      <c r="BV317">
        <v>0</v>
      </c>
      <c r="BX317" s="98" t="s">
        <v>395</v>
      </c>
    </row>
    <row r="318" spans="38:76" ht="15.75">
      <c r="AL318">
        <v>2.2927453761006502</v>
      </c>
      <c r="AM318">
        <v>3.8347879972055403E-2</v>
      </c>
      <c r="BU318">
        <v>2.33112386960318</v>
      </c>
      <c r="BV318">
        <v>0</v>
      </c>
      <c r="BX318" s="98" t="s">
        <v>396</v>
      </c>
    </row>
    <row r="319" spans="38:76" ht="15.75">
      <c r="AL319">
        <v>2.2915895210967698</v>
      </c>
      <c r="AM319">
        <v>4.0002793856790397E-2</v>
      </c>
      <c r="BU319">
        <v>2.2480655839704902</v>
      </c>
      <c r="BV319">
        <v>0</v>
      </c>
      <c r="BX319" s="98" t="s">
        <v>397</v>
      </c>
    </row>
    <row r="320" spans="38:76" ht="15.75">
      <c r="AL320">
        <v>2.2737208456539801</v>
      </c>
      <c r="AM320">
        <v>3.9621564460535899E-2</v>
      </c>
      <c r="BU320">
        <v>2.2280121798506398</v>
      </c>
      <c r="BV320">
        <v>0</v>
      </c>
      <c r="BX320" s="98" t="s">
        <v>398</v>
      </c>
    </row>
    <row r="321" spans="38:76" ht="15.75">
      <c r="AL321">
        <v>2.2079788443012802</v>
      </c>
      <c r="AM321">
        <v>3.42690587918641E-2</v>
      </c>
      <c r="BU321">
        <v>2.19416172105322</v>
      </c>
      <c r="BV321">
        <v>0</v>
      </c>
      <c r="BX321" s="98" t="s">
        <v>399</v>
      </c>
    </row>
    <row r="322" spans="38:76" ht="15.75">
      <c r="AL322">
        <v>2.1393529302898302</v>
      </c>
      <c r="AM322">
        <v>2.9344582299099999E-2</v>
      </c>
      <c r="BU322">
        <v>2.15622433178835</v>
      </c>
      <c r="BV322">
        <v>0</v>
      </c>
      <c r="BX322" s="98" t="s">
        <v>400</v>
      </c>
    </row>
    <row r="323" spans="38:76" ht="15.75">
      <c r="AL323">
        <v>2.0658059355912402</v>
      </c>
      <c r="AM323">
        <v>2.9947638898806299E-2</v>
      </c>
      <c r="BU323">
        <v>2.0744273356294798</v>
      </c>
      <c r="BV323">
        <v>0</v>
      </c>
      <c r="BX323" s="98" t="s">
        <v>401</v>
      </c>
    </row>
    <row r="324" spans="38:76" ht="15.75">
      <c r="AL324">
        <v>2.0516724896761298</v>
      </c>
      <c r="AM324">
        <v>3.5290151288176801E-2</v>
      </c>
      <c r="BU324">
        <v>2.0111435951483498</v>
      </c>
      <c r="BV324">
        <v>0</v>
      </c>
      <c r="BX324" s="98" t="s">
        <v>402</v>
      </c>
    </row>
    <row r="325" spans="38:76" ht="15.75">
      <c r="AL325">
        <v>2.0372435745683899</v>
      </c>
      <c r="AM325">
        <v>4.2012143083848298E-2</v>
      </c>
      <c r="BU325">
        <v>2.0021507663294602</v>
      </c>
      <c r="BV325">
        <v>0</v>
      </c>
      <c r="BX325" s="98" t="s">
        <v>403</v>
      </c>
    </row>
    <row r="326" spans="38:76" ht="15.75">
      <c r="AL326">
        <v>2.0009326791257398</v>
      </c>
      <c r="AM326">
        <v>3.88643794401521E-2</v>
      </c>
      <c r="BU326">
        <v>1.9835426421473099</v>
      </c>
      <c r="BV326">
        <v>0</v>
      </c>
      <c r="BX326" s="98" t="s">
        <v>404</v>
      </c>
    </row>
    <row r="327" spans="38:76" ht="15.75">
      <c r="AL327">
        <v>1.9416661178035399</v>
      </c>
      <c r="AM327">
        <v>3.5418289599291899E-2</v>
      </c>
      <c r="BU327">
        <v>1.9368970475781</v>
      </c>
      <c r="BV327">
        <v>0</v>
      </c>
      <c r="BX327" s="98" t="s">
        <v>405</v>
      </c>
    </row>
    <row r="328" spans="38:76" ht="15.75">
      <c r="AL328">
        <v>1.83324988964253</v>
      </c>
      <c r="AM328">
        <v>1.8080907966477901E-2</v>
      </c>
      <c r="BU328">
        <v>1.8484669050317499</v>
      </c>
      <c r="BV328">
        <v>0</v>
      </c>
      <c r="BX328" s="98" t="s">
        <v>406</v>
      </c>
    </row>
    <row r="329" spans="38:76" ht="15.75">
      <c r="AL329">
        <v>1.82579295189422</v>
      </c>
      <c r="AM329">
        <v>1.9017235214088199E-2</v>
      </c>
      <c r="BU329">
        <v>1.7439419852481499</v>
      </c>
      <c r="BV329">
        <v>0</v>
      </c>
      <c r="BX329" s="98" t="s">
        <v>407</v>
      </c>
    </row>
    <row r="330" spans="38:76" ht="15.75">
      <c r="AL330">
        <v>1.8179615319901901</v>
      </c>
      <c r="AM330">
        <v>2.0371063114340698E-2</v>
      </c>
      <c r="BU330">
        <v>1.73460007279161</v>
      </c>
      <c r="BV330">
        <v>0</v>
      </c>
      <c r="BX330" s="98" t="s">
        <v>408</v>
      </c>
    </row>
    <row r="331" spans="38:76" ht="15.75">
      <c r="AL331">
        <v>1.7784725307352101</v>
      </c>
      <c r="AM331">
        <v>1.91159210442522E-2</v>
      </c>
      <c r="BU331">
        <v>1.72140132270582</v>
      </c>
      <c r="BV331">
        <v>0</v>
      </c>
      <c r="BX331" s="98" t="s">
        <v>409</v>
      </c>
    </row>
    <row r="332" spans="38:76" ht="15.75">
      <c r="AL332">
        <v>1.6994399246793399</v>
      </c>
      <c r="AM332">
        <v>1.5774991931522299E-2</v>
      </c>
      <c r="BU332">
        <v>1.6776974551128201</v>
      </c>
      <c r="BV332">
        <v>0</v>
      </c>
      <c r="BX332" s="98" t="s">
        <v>410</v>
      </c>
    </row>
    <row r="333" spans="38:76" ht="15.75">
      <c r="AL333">
        <v>1.62438097036502</v>
      </c>
      <c r="AM333">
        <v>1.87100846664464E-2</v>
      </c>
      <c r="BU333">
        <v>1.60254627308137</v>
      </c>
      <c r="BV333">
        <v>0</v>
      </c>
      <c r="BX333" s="98" t="s">
        <v>411</v>
      </c>
    </row>
    <row r="334" spans="38:76" ht="15.75">
      <c r="AL334">
        <v>1.60718964701034</v>
      </c>
      <c r="AM334">
        <v>2.1130021844018802E-2</v>
      </c>
      <c r="BU334">
        <v>1.5057464481421801</v>
      </c>
      <c r="BV334">
        <v>0</v>
      </c>
      <c r="BX334" s="98" t="s">
        <v>412</v>
      </c>
    </row>
    <row r="335" spans="38:76" ht="15.75">
      <c r="AL335">
        <v>1.59503753533691</v>
      </c>
      <c r="AM335">
        <v>2.5762567150076299E-2</v>
      </c>
      <c r="BU335">
        <v>1.4967907340119699</v>
      </c>
      <c r="BV335">
        <v>0</v>
      </c>
      <c r="BX335" s="98" t="s">
        <v>413</v>
      </c>
    </row>
    <row r="336" spans="38:76" ht="15.75">
      <c r="AL336">
        <v>1.5443421546926701</v>
      </c>
      <c r="AM336">
        <v>2.16651659821867E-2</v>
      </c>
      <c r="BU336">
        <v>1.4895938848217101</v>
      </c>
      <c r="BV336">
        <v>0</v>
      </c>
      <c r="BX336" s="98" t="s">
        <v>414</v>
      </c>
    </row>
    <row r="337" spans="38:76" ht="15.75">
      <c r="AL337">
        <v>1.4905365591430599</v>
      </c>
      <c r="AM337">
        <v>1.7124981890302302E-2</v>
      </c>
      <c r="BU337">
        <v>1.4513303776937601</v>
      </c>
      <c r="BV337">
        <v>0</v>
      </c>
      <c r="BX337" s="98" t="s">
        <v>415</v>
      </c>
    </row>
    <row r="338" spans="38:76" ht="15.75">
      <c r="AL338">
        <v>1.4063768099127201</v>
      </c>
      <c r="AM338">
        <v>1.7952086978585101E-2</v>
      </c>
      <c r="BU338">
        <v>1.36357212311467</v>
      </c>
      <c r="BV338">
        <v>0</v>
      </c>
      <c r="BX338" s="98" t="s">
        <v>416</v>
      </c>
    </row>
    <row r="339" spans="38:76" ht="15.75">
      <c r="AL339">
        <v>1.40159794440802</v>
      </c>
      <c r="AM339">
        <v>2.12669072999324E-2</v>
      </c>
      <c r="BU339">
        <v>1.2829297014969401</v>
      </c>
      <c r="BV339">
        <v>0</v>
      </c>
      <c r="BX339" s="98" t="s">
        <v>417</v>
      </c>
    </row>
    <row r="340" spans="38:76" ht="15.75">
      <c r="AL340">
        <v>1.3925349941113301</v>
      </c>
      <c r="AM340">
        <v>2.69753460173166E-2</v>
      </c>
      <c r="BU340">
        <v>1.2830544909330699</v>
      </c>
      <c r="BV340">
        <v>0</v>
      </c>
      <c r="BX340" s="98" t="s">
        <v>418</v>
      </c>
    </row>
    <row r="341" spans="38:76" ht="15.75">
      <c r="AL341">
        <v>1.3628447344805901</v>
      </c>
      <c r="AM341">
        <v>1.8945193719952999E-2</v>
      </c>
      <c r="BU341">
        <v>1.28525452935778</v>
      </c>
      <c r="BV341">
        <v>0</v>
      </c>
      <c r="BX341" s="98" t="s">
        <v>419</v>
      </c>
    </row>
    <row r="342" spans="38:76" ht="15.75">
      <c r="AL342">
        <v>1.2739531222759399</v>
      </c>
      <c r="AM342">
        <v>1.5989522535341201E-2</v>
      </c>
      <c r="BU342">
        <v>1.2247159879721401</v>
      </c>
      <c r="BV342">
        <v>0</v>
      </c>
      <c r="BX342" s="98" t="s">
        <v>420</v>
      </c>
    </row>
    <row r="343" spans="38:76" ht="15.75">
      <c r="AL343">
        <v>1.1931037714256401</v>
      </c>
      <c r="AM343">
        <v>1.29715809897377E-2</v>
      </c>
      <c r="BU343">
        <v>1.1382678222559199</v>
      </c>
      <c r="BV343">
        <v>0</v>
      </c>
      <c r="BX343" s="98" t="s">
        <v>421</v>
      </c>
    </row>
    <row r="344" spans="38:76" ht="15.75">
      <c r="AL344">
        <v>1.2006120227850501</v>
      </c>
      <c r="AM344">
        <v>2.1181091706498401E-2</v>
      </c>
      <c r="BU344">
        <v>1.0384868737253801</v>
      </c>
      <c r="BV344">
        <v>0</v>
      </c>
      <c r="BX344" s="98" t="s">
        <v>422</v>
      </c>
    </row>
    <row r="345" spans="38:76" ht="15.75">
      <c r="AL345">
        <v>1.2021228930194601</v>
      </c>
      <c r="AM345">
        <v>2.7799997965665301E-2</v>
      </c>
      <c r="BU345">
        <v>1.04110064638341</v>
      </c>
      <c r="BV345">
        <v>0</v>
      </c>
      <c r="BX345" s="98" t="s">
        <v>423</v>
      </c>
    </row>
    <row r="346" spans="38:76" ht="15.75">
      <c r="AL346">
        <v>1.1498610472723001</v>
      </c>
      <c r="AM346">
        <v>2.1970575234724701E-2</v>
      </c>
      <c r="BU346">
        <v>1.03821101777321</v>
      </c>
      <c r="BV346">
        <v>0</v>
      </c>
      <c r="BX346" s="98" t="s">
        <v>424</v>
      </c>
    </row>
    <row r="347" spans="38:76" ht="15.75">
      <c r="AL347">
        <v>1.07685574736195</v>
      </c>
      <c r="AM347">
        <v>1.4236645436737101E-2</v>
      </c>
      <c r="BU347">
        <v>1.02678825274207</v>
      </c>
      <c r="BV347">
        <v>0</v>
      </c>
      <c r="BX347" s="98" t="s">
        <v>425</v>
      </c>
    </row>
    <row r="348" spans="38:76" ht="15.75">
      <c r="AL348">
        <v>0.98792438581058595</v>
      </c>
      <c r="AM348">
        <v>0</v>
      </c>
      <c r="BU348">
        <v>0.92179288807655801</v>
      </c>
      <c r="BV348">
        <v>0</v>
      </c>
      <c r="BX348" s="98" t="s">
        <v>426</v>
      </c>
    </row>
    <row r="349" spans="38:76" ht="15.75">
      <c r="AL349">
        <v>0.99069178684050896</v>
      </c>
      <c r="AM349">
        <v>0</v>
      </c>
      <c r="BU349">
        <v>0.82456494098742805</v>
      </c>
      <c r="BV349">
        <v>0</v>
      </c>
      <c r="BX349" s="98" t="s">
        <v>427</v>
      </c>
    </row>
    <row r="350" spans="38:76" ht="15.75">
      <c r="AL350">
        <v>0.98936340584492999</v>
      </c>
      <c r="AM350">
        <v>0</v>
      </c>
      <c r="BU350">
        <v>0.844088101745466</v>
      </c>
      <c r="BV350">
        <v>0</v>
      </c>
      <c r="BX350" s="98" t="s">
        <v>428</v>
      </c>
    </row>
    <row r="351" spans="38:76" ht="15.75">
      <c r="AL351">
        <v>0.98122312736495698</v>
      </c>
      <c r="AM351">
        <v>0</v>
      </c>
      <c r="BU351">
        <v>0.88765876990270698</v>
      </c>
      <c r="BV351">
        <v>0</v>
      </c>
      <c r="BX351" s="98" t="s">
        <v>429</v>
      </c>
    </row>
    <row r="352" spans="38:76" ht="15.75">
      <c r="AL352">
        <v>0.88325444039495304</v>
      </c>
      <c r="AM352">
        <v>0</v>
      </c>
      <c r="BU352">
        <v>0.81970889380819101</v>
      </c>
      <c r="BV352">
        <v>0</v>
      </c>
      <c r="BX352" s="98" t="s">
        <v>430</v>
      </c>
    </row>
    <row r="353" spans="38:82" ht="15.75">
      <c r="AL353">
        <v>0.79543703560145695</v>
      </c>
      <c r="AM353">
        <v>0</v>
      </c>
      <c r="BU353">
        <v>0.72339360748390602</v>
      </c>
      <c r="BV353">
        <v>0</v>
      </c>
      <c r="BX353" s="98" t="s">
        <v>431</v>
      </c>
    </row>
    <row r="354" spans="38:82" ht="15.75">
      <c r="AL354">
        <v>0.81460404895558802</v>
      </c>
      <c r="AM354">
        <v>0</v>
      </c>
      <c r="BU354">
        <v>0.60119275916537496</v>
      </c>
      <c r="BV354">
        <v>0</v>
      </c>
      <c r="BX354" s="98" t="s">
        <v>432</v>
      </c>
    </row>
    <row r="355" spans="38:82" ht="15.75">
      <c r="AL355">
        <v>0.85757348702647795</v>
      </c>
      <c r="AM355">
        <v>0</v>
      </c>
      <c r="BU355">
        <v>0.61369369471820401</v>
      </c>
      <c r="BV355">
        <v>0</v>
      </c>
      <c r="BX355" s="98" t="s">
        <v>433</v>
      </c>
    </row>
    <row r="356" spans="38:82" ht="15.75">
      <c r="AL356">
        <v>0.79369543532610798</v>
      </c>
      <c r="AM356">
        <v>0</v>
      </c>
      <c r="BU356">
        <v>0.61642425357151598</v>
      </c>
      <c r="BV356">
        <v>0</v>
      </c>
      <c r="BX356" s="98" t="s">
        <v>434</v>
      </c>
    </row>
    <row r="357" spans="38:82" ht="15.75">
      <c r="AL357">
        <v>0.70151871618644801</v>
      </c>
      <c r="AM357">
        <v>0</v>
      </c>
      <c r="BU357">
        <v>0.65123995295298798</v>
      </c>
      <c r="BV357">
        <v>0</v>
      </c>
      <c r="BX357" s="98" t="s">
        <v>435</v>
      </c>
    </row>
    <row r="358" spans="38:82" ht="15.75">
      <c r="AL358">
        <v>0.58699243564195203</v>
      </c>
      <c r="AM358">
        <v>0</v>
      </c>
      <c r="BU358">
        <v>0.48063410468038398</v>
      </c>
      <c r="BV358">
        <v>0</v>
      </c>
      <c r="BX358" s="98" t="s">
        <v>436</v>
      </c>
    </row>
    <row r="359" spans="38:82" ht="15.75">
      <c r="AL359">
        <v>0.59850610635228796</v>
      </c>
      <c r="AM359">
        <v>0</v>
      </c>
      <c r="BU359">
        <v>0.32798874458814098</v>
      </c>
      <c r="BV359">
        <v>0</v>
      </c>
      <c r="BX359" s="98" t="s">
        <v>437</v>
      </c>
    </row>
    <row r="360" spans="38:82" ht="15.75">
      <c r="AL360">
        <v>0.60076168610859604</v>
      </c>
      <c r="AM360">
        <v>0</v>
      </c>
      <c r="BU360">
        <v>0.37486043574954903</v>
      </c>
      <c r="BV360">
        <v>0</v>
      </c>
      <c r="BX360" s="98" t="s">
        <v>438</v>
      </c>
    </row>
    <row r="361" spans="38:82" ht="15.75">
      <c r="AL361">
        <v>0.63711895665029705</v>
      </c>
      <c r="AM361">
        <v>0</v>
      </c>
      <c r="BU361">
        <v>0.52903378771980403</v>
      </c>
      <c r="BV361">
        <v>0</v>
      </c>
      <c r="BX361" s="98" t="s">
        <v>439</v>
      </c>
    </row>
    <row r="362" spans="38:82" ht="15.75">
      <c r="AL362">
        <v>0.47090098580606798</v>
      </c>
      <c r="AM362">
        <v>0</v>
      </c>
      <c r="BU362">
        <v>0.35454722807901901</v>
      </c>
      <c r="BV362">
        <v>0</v>
      </c>
      <c r="BX362" s="98" t="s">
        <v>440</v>
      </c>
    </row>
    <row r="363" spans="38:82" ht="15.75">
      <c r="AL363">
        <v>0.321482628562759</v>
      </c>
      <c r="AM363">
        <v>0</v>
      </c>
      <c r="BU363">
        <v>9.6475579329019304E-2</v>
      </c>
      <c r="BV363">
        <v>0</v>
      </c>
      <c r="BX363" s="98" t="s">
        <v>441</v>
      </c>
    </row>
    <row r="364" spans="38:82" ht="15.75">
      <c r="AL364">
        <v>0.36853439942312499</v>
      </c>
      <c r="AM364">
        <v>0</v>
      </c>
      <c r="BU364">
        <v>0</v>
      </c>
      <c r="BV364">
        <v>0</v>
      </c>
      <c r="BX364" s="98" t="s">
        <v>442</v>
      </c>
    </row>
    <row r="365" spans="38:82" ht="15.75">
      <c r="AL365">
        <v>0.52160006291577199</v>
      </c>
      <c r="AM365">
        <v>0</v>
      </c>
      <c r="BU365" t="s">
        <v>443</v>
      </c>
      <c r="BX365" s="98" t="s">
        <v>254</v>
      </c>
    </row>
    <row r="366" spans="38:82" ht="15.75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8" t="s">
        <v>444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75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8" t="s">
        <v>445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75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8" t="s">
        <v>446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75">
      <c r="AL369" t="s">
        <v>254</v>
      </c>
      <c r="BU369">
        <v>1.6231969127336301</v>
      </c>
      <c r="BV369">
        <v>2.4228519569652001</v>
      </c>
      <c r="BW369">
        <v>1.91090251499959</v>
      </c>
      <c r="BX369" s="98" t="s">
        <v>447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75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8" t="s">
        <v>448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75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8" t="s">
        <v>449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75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8" t="s">
        <v>450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75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8" t="s">
        <v>451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75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8" t="s">
        <v>452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75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8" t="s">
        <v>453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75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8" t="s">
        <v>454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75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8" t="s">
        <v>455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75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8" t="s">
        <v>456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75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8" t="s">
        <v>457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75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8" t="s">
        <v>458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75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8" t="s">
        <v>459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75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8" t="s">
        <v>460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75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8" t="s">
        <v>461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75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8" t="s">
        <v>462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75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8" t="s">
        <v>463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75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8" t="s">
        <v>464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75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8" t="s">
        <v>465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75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8" t="s">
        <v>466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75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8" t="s">
        <v>467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75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8" t="s">
        <v>468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75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8" t="s">
        <v>469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75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8" t="s">
        <v>470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75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8" t="s">
        <v>471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75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8" t="s">
        <v>472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75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8" t="s">
        <v>473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75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8" t="s">
        <v>474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75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8" t="s">
        <v>475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75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8" t="s">
        <v>476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75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8" t="s">
        <v>477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75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8" t="s">
        <v>478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75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8" t="s">
        <v>479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75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8" t="s">
        <v>480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75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8" t="s">
        <v>481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75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8" t="s">
        <v>482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75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8" t="s">
        <v>483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75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8" t="s">
        <v>484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75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8" t="s">
        <v>485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75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8" t="s">
        <v>486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75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8" t="s">
        <v>487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75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8" t="s">
        <v>488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75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8" t="s">
        <v>489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75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8" t="s">
        <v>490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75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8" t="s">
        <v>491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75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8" t="s">
        <v>492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75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8" t="s">
        <v>493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75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8" t="s">
        <v>494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75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8" t="s">
        <v>495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75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8" t="s">
        <v>496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75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8" t="s">
        <v>497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75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8" t="s">
        <v>498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75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8" t="s">
        <v>499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75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8" t="s">
        <v>500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75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8" t="s">
        <v>501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75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8" t="s">
        <v>502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75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8" t="s">
        <v>503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75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8" t="s">
        <v>504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75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8" t="s">
        <v>505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75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8" t="s">
        <v>506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75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8" t="s">
        <v>507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75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8" t="s">
        <v>508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75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8" t="s">
        <v>509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75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8" t="s">
        <v>510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75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8" t="s">
        <v>511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75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8" t="s">
        <v>512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75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8" t="s">
        <v>513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75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8" t="s">
        <v>514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75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8" t="s">
        <v>515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75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8" t="s">
        <v>516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75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8" t="s">
        <v>517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75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8" t="s">
        <v>518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75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8" t="s">
        <v>519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75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8" t="s">
        <v>520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75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8" t="s">
        <v>521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75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8" t="s">
        <v>522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75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8" t="s">
        <v>523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75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8" t="s">
        <v>524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75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8" t="s">
        <v>525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75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8" t="s">
        <v>526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75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8" t="s">
        <v>527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75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8" t="s">
        <v>528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75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8" t="s">
        <v>529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75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8" t="s">
        <v>530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75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8" t="s">
        <v>531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75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8" t="s">
        <v>532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75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8" t="s">
        <v>533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75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8" t="s">
        <v>534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75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8" t="s">
        <v>535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75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8" t="s">
        <v>536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75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8" t="s">
        <v>537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75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8" t="s">
        <v>538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75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8" t="s">
        <v>539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75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8" t="s">
        <v>540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75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8" t="s">
        <v>541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75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8" t="s">
        <v>542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75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8" t="s">
        <v>543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75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8" t="s">
        <v>544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75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8" t="s">
        <v>545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75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8" t="s">
        <v>546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75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8" t="s">
        <v>547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75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8" t="s">
        <v>548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75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8" t="s">
        <v>549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75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8" t="s">
        <v>550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75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8" t="s">
        <v>551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75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8" t="s">
        <v>552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75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8" t="s">
        <v>553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75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8" t="s">
        <v>554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75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8" t="s">
        <v>555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75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8" t="s">
        <v>556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75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8" t="s">
        <v>557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75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8" t="s">
        <v>558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75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8" t="s">
        <v>559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75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8" t="s">
        <v>560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75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8" t="s">
        <v>561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75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8" t="s">
        <v>562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75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8" t="s">
        <v>563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75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8" t="s">
        <v>564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75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8" t="s">
        <v>565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75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8" t="s">
        <v>566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75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8" t="s">
        <v>567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75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8" t="s">
        <v>568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75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8" t="s">
        <v>569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75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8" t="s">
        <v>570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75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8" t="s">
        <v>571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75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8" t="s">
        <v>572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75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8" t="s">
        <v>573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75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8" t="s">
        <v>574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75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8" t="s">
        <v>575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75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8" t="s">
        <v>576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75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8" t="s">
        <v>577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75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8" t="s">
        <v>578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75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8" t="s">
        <v>579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75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8" t="s">
        <v>580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75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8" t="s">
        <v>581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75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8" t="s">
        <v>582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75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8" t="s">
        <v>583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75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8" t="s">
        <v>584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75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8" t="s">
        <v>585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75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8" t="s">
        <v>586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75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8" t="s">
        <v>587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75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8" t="s">
        <v>588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75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8" t="s">
        <v>589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75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8" t="s">
        <v>590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75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8" t="s">
        <v>591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75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8" t="s">
        <v>592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75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8" t="s">
        <v>593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75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8" t="s">
        <v>594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75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8" t="s">
        <v>595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75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8" t="s">
        <v>596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75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8" t="s">
        <v>597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75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8" t="s">
        <v>598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75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8" t="s">
        <v>599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75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8" t="s">
        <v>600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75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8" t="s">
        <v>601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75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8" t="s">
        <v>602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75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8" t="s">
        <v>603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75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8" t="s">
        <v>604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75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8" t="s">
        <v>605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75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8" t="s">
        <v>606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75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8" t="s">
        <v>607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75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8" t="s">
        <v>608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75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8" t="s">
        <v>609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75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8" t="s">
        <v>610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75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8" t="s">
        <v>611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75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8" t="s">
        <v>612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75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8" t="s">
        <v>613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75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8" t="s">
        <v>614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75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8" t="s">
        <v>615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75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8" t="s">
        <v>616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75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8" t="s">
        <v>617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75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8" t="s">
        <v>618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75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8" t="s">
        <v>619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75">
      <c r="B542" t="s">
        <v>255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8" t="s">
        <v>620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75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8" t="s">
        <v>621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75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8" t="s">
        <v>622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75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8" t="s">
        <v>623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75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8" t="s">
        <v>624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"/>
  <sheetViews>
    <sheetView zoomScale="65" zoomScaleNormal="65" workbookViewId="0">
      <selection activeCell="D2" sqref="D2"/>
    </sheetView>
  </sheetViews>
  <sheetFormatPr defaultColWidth="8.85546875" defaultRowHeight="15"/>
  <cols>
    <col min="1" max="1025" width="10.42578125" customWidth="1"/>
  </cols>
  <sheetData>
    <row r="1" spans="1:6">
      <c r="A1" t="s">
        <v>625</v>
      </c>
      <c r="B1" t="s">
        <v>626</v>
      </c>
      <c r="C1">
        <f>1</f>
        <v>1</v>
      </c>
      <c r="D1" t="s">
        <v>627</v>
      </c>
      <c r="E1" t="s">
        <v>628</v>
      </c>
      <c r="F1" t="s">
        <v>629</v>
      </c>
    </row>
    <row r="2" spans="1:6">
      <c r="A2" t="s">
        <v>217</v>
      </c>
      <c r="B2" t="s">
        <v>630</v>
      </c>
      <c r="C2">
        <f>0</f>
        <v>0</v>
      </c>
      <c r="D2" t="s">
        <v>179</v>
      </c>
      <c r="E2" t="s">
        <v>631</v>
      </c>
      <c r="F2" t="s">
        <v>632</v>
      </c>
    </row>
    <row r="3" spans="1:6">
      <c r="A3" t="s">
        <v>633</v>
      </c>
      <c r="B3" t="s">
        <v>204</v>
      </c>
      <c r="D3" t="s">
        <v>634</v>
      </c>
      <c r="E3" t="s">
        <v>190</v>
      </c>
      <c r="F3" t="s">
        <v>635</v>
      </c>
    </row>
    <row r="4" spans="1:6">
      <c r="A4" t="s">
        <v>636</v>
      </c>
      <c r="F4" t="s">
        <v>637</v>
      </c>
    </row>
    <row r="5" spans="1:6">
      <c r="F5" t="s">
        <v>638</v>
      </c>
    </row>
    <row r="6" spans="1:6">
      <c r="F6" t="s">
        <v>639</v>
      </c>
    </row>
    <row r="7" spans="1:6">
      <c r="F7" t="s">
        <v>640</v>
      </c>
    </row>
    <row r="8" spans="1:6">
      <c r="F8" t="s">
        <v>641</v>
      </c>
    </row>
    <row r="9" spans="1:6">
      <c r="F9" t="s">
        <v>642</v>
      </c>
    </row>
    <row r="10" spans="1:6">
      <c r="F10" t="s">
        <v>643</v>
      </c>
    </row>
    <row r="11" spans="1:6">
      <c r="F11" t="s">
        <v>644</v>
      </c>
    </row>
    <row r="12" spans="1:6">
      <c r="F12" t="s">
        <v>645</v>
      </c>
    </row>
    <row r="13" spans="1:6">
      <c r="F13" t="s">
        <v>103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MK205"/>
  <sheetViews>
    <sheetView zoomScale="65" zoomScaleNormal="65" workbookViewId="0">
      <selection activeCell="AA14" sqref="AA14"/>
    </sheetView>
  </sheetViews>
  <sheetFormatPr defaultColWidth="8.85546875" defaultRowHeight="15"/>
  <cols>
    <col min="1" max="1025" width="11.5703125" style="99" customWidth="1"/>
  </cols>
  <sheetData>
    <row r="3" spans="10:79">
      <c r="J3" s="99" t="s">
        <v>646</v>
      </c>
      <c r="Z3" s="99" t="s">
        <v>647</v>
      </c>
      <c r="AP3" s="99" t="s">
        <v>648</v>
      </c>
      <c r="BH3" s="99" t="s">
        <v>649</v>
      </c>
    </row>
    <row r="4" spans="10:79">
      <c r="J4" s="99" t="s">
        <v>650</v>
      </c>
      <c r="K4" s="99">
        <v>0.1</v>
      </c>
      <c r="L4" s="99" t="s">
        <v>225</v>
      </c>
      <c r="M4" s="99" t="s">
        <v>239</v>
      </c>
      <c r="N4" s="99" t="s">
        <v>651</v>
      </c>
      <c r="Z4" s="99" t="s">
        <v>650</v>
      </c>
      <c r="AA4" s="99">
        <v>0.1</v>
      </c>
      <c r="AB4" s="99" t="s">
        <v>225</v>
      </c>
      <c r="AC4" s="99" t="s">
        <v>239</v>
      </c>
      <c r="AD4" s="99" t="s">
        <v>651</v>
      </c>
      <c r="AP4" s="99" t="s">
        <v>650</v>
      </c>
      <c r="AQ4" s="99">
        <v>0.1</v>
      </c>
      <c r="AR4" s="99" t="s">
        <v>225</v>
      </c>
      <c r="AS4" s="99" t="s">
        <v>239</v>
      </c>
      <c r="AT4" s="99" t="s">
        <v>651</v>
      </c>
      <c r="AV4" s="99" t="s">
        <v>652</v>
      </c>
      <c r="BH4" s="99" t="s">
        <v>650</v>
      </c>
      <c r="BI4" s="99">
        <v>0.1</v>
      </c>
      <c r="BJ4" s="99" t="s">
        <v>225</v>
      </c>
      <c r="BK4" s="99" t="s">
        <v>239</v>
      </c>
      <c r="BL4" s="99" t="s">
        <v>651</v>
      </c>
      <c r="BN4" s="99" t="s">
        <v>652</v>
      </c>
      <c r="BP4" s="99" t="s">
        <v>650</v>
      </c>
    </row>
    <row r="5" spans="10:79">
      <c r="J5" s="99" t="s">
        <v>653</v>
      </c>
      <c r="K5" s="99">
        <v>20</v>
      </c>
      <c r="L5" s="99">
        <f t="shared" ref="L5:L68" si="0">IF(AND((ROW(A45)-ROW($A$45))*$K$4&lt;=$K$5,MOD((ROW(A45)-ROW($A$45))*$K$4,5)=0),(ROW(A45)-ROW($A$45))*$K$4,"")</f>
        <v>0</v>
      </c>
      <c r="M5" s="97">
        <v>1.4847918070768</v>
      </c>
      <c r="N5" s="99">
        <v>1.4838208293358499</v>
      </c>
      <c r="O5" s="99">
        <v>1.4847918070768</v>
      </c>
      <c r="Z5" s="99" t="s">
        <v>653</v>
      </c>
      <c r="AA5" s="99">
        <v>20</v>
      </c>
      <c r="AB5" s="99">
        <f t="shared" ref="AB5:AB68" si="1">IF(AND((ROW(Q45)-ROW($A$45))*$AA$4&lt;=$AA$5,MOD((ROW(Q45)-ROW($A$45))*$AA$4,5)=0),(ROW(Q45)-ROW($A$45))*$AA$4,"")</f>
        <v>0</v>
      </c>
      <c r="AC5" s="97">
        <v>1.4293829742647199</v>
      </c>
      <c r="AD5" s="99">
        <v>1.42831016270179</v>
      </c>
      <c r="AE5" s="99">
        <v>1.4293829742647199</v>
      </c>
      <c r="AP5" s="99" t="s">
        <v>653</v>
      </c>
      <c r="AQ5" s="99">
        <v>20</v>
      </c>
      <c r="AR5" s="99">
        <f t="shared" ref="AR5:AR68" si="2">IF(AND((ROW(AG45)-ROW($A$45))*$AQ$4&lt;=$AQ$5,MOD((ROW(AG45)-ROW($A$45))*$AQ$4,3)=0),(ROW(AG45)-ROW($A$45))*$AQ$4,"")</f>
        <v>0</v>
      </c>
      <c r="AS5" s="97">
        <v>1.4847918070768</v>
      </c>
      <c r="AT5" s="99">
        <v>1.4838208293358499</v>
      </c>
      <c r="AU5" s="99">
        <v>1.4847918070768</v>
      </c>
      <c r="AV5" s="100">
        <v>1.0420467105363</v>
      </c>
      <c r="AW5" s="99">
        <v>1.0420467105363</v>
      </c>
      <c r="BH5" s="99" t="s">
        <v>653</v>
      </c>
      <c r="BI5" s="99">
        <v>10</v>
      </c>
      <c r="BJ5" s="99">
        <f t="shared" ref="BJ5:BJ68" si="3">IF(AND((ROW(AY45)-ROW($A$45))*$BI$4&lt;=$BI$5,MOD((ROW(AY45)-ROW($A$45))*$BI$4,3)=0),(ROW(AY45)-ROW($A$45))*$BI$4,"")</f>
        <v>0</v>
      </c>
      <c r="BK5" s="97">
        <v>1.4847918070768</v>
      </c>
      <c r="BL5" s="99">
        <v>1.4838208293358499</v>
      </c>
      <c r="BM5" s="99">
        <v>1.4847918070768</v>
      </c>
      <c r="BN5" s="100">
        <v>1.0420467105363</v>
      </c>
      <c r="BO5" s="99">
        <v>1.0420467105363</v>
      </c>
      <c r="BP5" s="99" t="s">
        <v>653</v>
      </c>
      <c r="BS5" s="100"/>
      <c r="BU5" s="100"/>
      <c r="CA5" s="100"/>
    </row>
    <row r="6" spans="10:79">
      <c r="L6" s="99" t="str">
        <f t="shared" si="0"/>
        <v/>
      </c>
      <c r="M6" s="97">
        <v>1.51899954745335</v>
      </c>
      <c r="N6" s="99">
        <v>1.4825980753429</v>
      </c>
      <c r="O6" s="99">
        <v>1.48279551212647</v>
      </c>
      <c r="AB6" s="99" t="str">
        <f t="shared" si="1"/>
        <v/>
      </c>
      <c r="AC6" s="97">
        <v>1.4621628068263</v>
      </c>
      <c r="AD6" s="99">
        <v>1.4279584163457399</v>
      </c>
      <c r="AE6" s="99">
        <v>1.42820176592874</v>
      </c>
      <c r="AR6" s="99" t="str">
        <f t="shared" si="2"/>
        <v/>
      </c>
      <c r="AS6" s="97">
        <v>1.51899954745335</v>
      </c>
      <c r="AT6" s="99">
        <v>1.4825980753429</v>
      </c>
      <c r="AU6" s="99">
        <v>1.48279551212647</v>
      </c>
      <c r="AV6" s="100">
        <v>1.0722523986380501</v>
      </c>
      <c r="AW6" s="99">
        <v>1.0396602062443401</v>
      </c>
      <c r="BJ6" s="99" t="str">
        <f t="shared" si="3"/>
        <v/>
      </c>
      <c r="BK6" s="97">
        <v>1.51899954745335</v>
      </c>
      <c r="BL6" s="99">
        <v>1.4825980753429</v>
      </c>
      <c r="BM6" s="99">
        <v>1.48279551212647</v>
      </c>
      <c r="BN6" s="100">
        <v>1.0722523986380501</v>
      </c>
      <c r="BO6" s="99">
        <v>1.0396602062443401</v>
      </c>
      <c r="BS6" s="100"/>
      <c r="BU6" s="100"/>
      <c r="CA6" s="100"/>
    </row>
    <row r="7" spans="10:79">
      <c r="L7" s="99" t="str">
        <f t="shared" si="0"/>
        <v/>
      </c>
      <c r="M7" s="97">
        <v>1.5002810805659299</v>
      </c>
      <c r="N7" s="99">
        <v>1.4807368403904499</v>
      </c>
      <c r="O7" s="99">
        <v>1.4810506069062801</v>
      </c>
      <c r="AB7" s="99" t="str">
        <f t="shared" si="1"/>
        <v/>
      </c>
      <c r="AC7" s="97">
        <v>1.4437329461750299</v>
      </c>
      <c r="AD7" s="99">
        <v>1.42690039423307</v>
      </c>
      <c r="AE7" s="99">
        <v>1.42741418057175</v>
      </c>
      <c r="AR7" s="99" t="str">
        <f t="shared" si="2"/>
        <v/>
      </c>
      <c r="AS7" s="97">
        <v>1.5002810805659299</v>
      </c>
      <c r="AT7" s="99">
        <v>1.4807368403904499</v>
      </c>
      <c r="AU7" s="99">
        <v>1.4810506069062801</v>
      </c>
      <c r="AV7" s="100">
        <v>1.05817709659461</v>
      </c>
      <c r="AW7" s="99">
        <v>1.03771877256537</v>
      </c>
      <c r="BJ7" s="99" t="str">
        <f t="shared" si="3"/>
        <v/>
      </c>
      <c r="BK7" s="97">
        <v>1.5002810805659299</v>
      </c>
      <c r="BL7" s="99">
        <v>1.4807368403904499</v>
      </c>
      <c r="BM7" s="99">
        <v>1.4810506069062801</v>
      </c>
      <c r="BN7" s="100">
        <v>1.05817709659461</v>
      </c>
      <c r="BO7" s="99">
        <v>1.03771877256537</v>
      </c>
      <c r="BS7" s="100"/>
      <c r="BU7" s="100"/>
      <c r="CA7" s="100"/>
    </row>
    <row r="8" spans="10:79">
      <c r="L8" s="99" t="str">
        <f t="shared" si="0"/>
        <v/>
      </c>
      <c r="M8" s="97">
        <v>1.49298950895505</v>
      </c>
      <c r="N8" s="99">
        <v>1.4790948890628099</v>
      </c>
      <c r="O8" s="99">
        <v>1.4795586748732299</v>
      </c>
      <c r="AB8" s="99" t="str">
        <f t="shared" si="1"/>
        <v/>
      </c>
      <c r="AC8" s="97">
        <v>1.4404087945569899</v>
      </c>
      <c r="AD8" s="99">
        <v>1.4261358687471699</v>
      </c>
      <c r="AE8" s="99">
        <v>1.42702118207567</v>
      </c>
      <c r="AR8" s="99" t="str">
        <f t="shared" si="2"/>
        <v/>
      </c>
      <c r="AS8" s="97">
        <v>1.49298950895505</v>
      </c>
      <c r="AT8" s="99">
        <v>1.4790948890628099</v>
      </c>
      <c r="AU8" s="99">
        <v>1.4795586748732299</v>
      </c>
      <c r="AV8" s="100">
        <v>1.0465959823147299</v>
      </c>
      <c r="AW8" s="99">
        <v>1.0360857541766599</v>
      </c>
      <c r="BJ8" s="99" t="str">
        <f t="shared" si="3"/>
        <v/>
      </c>
      <c r="BK8" s="97">
        <v>1.49298950895505</v>
      </c>
      <c r="BL8" s="99">
        <v>1.4790948890628099</v>
      </c>
      <c r="BM8" s="99">
        <v>1.4795586748732299</v>
      </c>
      <c r="BN8" s="100">
        <v>1.0465959823147299</v>
      </c>
      <c r="BO8" s="99">
        <v>1.0360857541766599</v>
      </c>
      <c r="BS8" s="100"/>
      <c r="BU8" s="100"/>
      <c r="CA8" s="100"/>
    </row>
    <row r="9" spans="10:79">
      <c r="L9" s="99" t="str">
        <f t="shared" si="0"/>
        <v/>
      </c>
      <c r="M9" s="97">
        <v>1.4882860175060399</v>
      </c>
      <c r="N9" s="99">
        <v>1.47774876280659</v>
      </c>
      <c r="O9" s="99">
        <v>1.4783214991134399</v>
      </c>
      <c r="AB9" s="99" t="str">
        <f t="shared" si="1"/>
        <v/>
      </c>
      <c r="AC9" s="97">
        <v>1.43784420936574</v>
      </c>
      <c r="AD9" s="99">
        <v>1.4256896709448701</v>
      </c>
      <c r="AE9" s="99">
        <v>1.42702381447808</v>
      </c>
      <c r="AR9" s="99" t="str">
        <f t="shared" si="2"/>
        <v/>
      </c>
      <c r="AS9" s="97">
        <v>1.4882860175060399</v>
      </c>
      <c r="AT9" s="99">
        <v>1.47774876280659</v>
      </c>
      <c r="AU9" s="99">
        <v>1.4783214991134399</v>
      </c>
      <c r="AV9" s="100">
        <v>1.04396031549401</v>
      </c>
      <c r="AW9" s="99">
        <v>1.0348222787396999</v>
      </c>
      <c r="BJ9" s="99" t="str">
        <f t="shared" si="3"/>
        <v/>
      </c>
      <c r="BK9" s="97">
        <v>1.4882860175060399</v>
      </c>
      <c r="BL9" s="99">
        <v>1.47774876280659</v>
      </c>
      <c r="BM9" s="99">
        <v>1.4783214991134399</v>
      </c>
      <c r="BN9" s="100">
        <v>1.04396031549401</v>
      </c>
      <c r="BO9" s="99">
        <v>1.0348222787396999</v>
      </c>
      <c r="BS9" s="100"/>
      <c r="BU9" s="100"/>
      <c r="CA9" s="100"/>
    </row>
    <row r="10" spans="10:79">
      <c r="L10" s="99" t="str">
        <f t="shared" si="0"/>
        <v/>
      </c>
      <c r="M10" s="97">
        <v>1.4870235255428601</v>
      </c>
      <c r="N10" s="99">
        <v>1.47661142115012</v>
      </c>
      <c r="O10" s="99">
        <v>1.4773410681058901</v>
      </c>
      <c r="AB10" s="99" t="str">
        <f t="shared" si="1"/>
        <v/>
      </c>
      <c r="AC10" s="97">
        <v>1.4368864313427401</v>
      </c>
      <c r="AD10" s="99">
        <v>1.42552038136766</v>
      </c>
      <c r="AE10" s="99">
        <v>1.42742322977063</v>
      </c>
      <c r="AR10" s="99" t="str">
        <f t="shared" si="2"/>
        <v/>
      </c>
      <c r="AS10" s="97">
        <v>1.4870235255428601</v>
      </c>
      <c r="AT10" s="99">
        <v>1.47661142115012</v>
      </c>
      <c r="AU10" s="99">
        <v>1.4773410681058901</v>
      </c>
      <c r="AV10" s="100">
        <v>1.0419287894674101</v>
      </c>
      <c r="AW10" s="99">
        <v>1.03383072211059</v>
      </c>
      <c r="BJ10" s="99" t="str">
        <f t="shared" si="3"/>
        <v/>
      </c>
      <c r="BK10" s="97">
        <v>1.4870235255428601</v>
      </c>
      <c r="BL10" s="99">
        <v>1.47661142115012</v>
      </c>
      <c r="BM10" s="99">
        <v>1.4773410681058901</v>
      </c>
      <c r="BN10" s="100">
        <v>1.0419287894674101</v>
      </c>
      <c r="BO10" s="99">
        <v>1.03383072211059</v>
      </c>
      <c r="BS10" s="100"/>
      <c r="BU10" s="100"/>
      <c r="CA10" s="100"/>
    </row>
    <row r="11" spans="10:79">
      <c r="L11" s="99" t="str">
        <f t="shared" si="0"/>
        <v/>
      </c>
      <c r="M11" s="97">
        <v>1.48488877521212</v>
      </c>
      <c r="N11" s="99">
        <v>1.4757286528196101</v>
      </c>
      <c r="O11" s="99">
        <v>1.47661957858807</v>
      </c>
      <c r="AB11" s="99" t="str">
        <f t="shared" si="1"/>
        <v/>
      </c>
      <c r="AC11" s="97">
        <v>1.4365916807563099</v>
      </c>
      <c r="AD11" s="99">
        <v>1.42561728697016</v>
      </c>
      <c r="AE11" s="99">
        <v>1.42822072077684</v>
      </c>
      <c r="AR11" s="99" t="str">
        <f t="shared" si="2"/>
        <v/>
      </c>
      <c r="AS11" s="97">
        <v>1.48488877521212</v>
      </c>
      <c r="AT11" s="99">
        <v>1.4757286528196101</v>
      </c>
      <c r="AU11" s="99">
        <v>1.47661957858807</v>
      </c>
      <c r="AV11" s="100">
        <v>1.0401885972074101</v>
      </c>
      <c r="AW11" s="99">
        <v>1.03313893583148</v>
      </c>
      <c r="BJ11" s="99" t="str">
        <f t="shared" si="3"/>
        <v/>
      </c>
      <c r="BK11" s="97">
        <v>1.48488877521212</v>
      </c>
      <c r="BL11" s="99">
        <v>1.4757286528196101</v>
      </c>
      <c r="BM11" s="99">
        <v>1.47661957858807</v>
      </c>
      <c r="BN11" s="100">
        <v>1.0401885972074101</v>
      </c>
      <c r="BO11" s="99">
        <v>1.03313893583148</v>
      </c>
      <c r="BS11" s="100"/>
      <c r="BU11" s="100"/>
      <c r="CA11" s="100"/>
    </row>
    <row r="12" spans="10:79">
      <c r="L12" s="99" t="str">
        <f t="shared" si="0"/>
        <v/>
      </c>
      <c r="M12" s="97">
        <v>1.4816991449280701</v>
      </c>
      <c r="N12" s="99">
        <v>1.47504869196373</v>
      </c>
      <c r="O12" s="99">
        <v>1.47615943450746</v>
      </c>
      <c r="AB12" s="99" t="str">
        <f t="shared" si="1"/>
        <v/>
      </c>
      <c r="AC12" s="97">
        <v>1.4388063690317501</v>
      </c>
      <c r="AD12" s="99">
        <v>1.42597893357188</v>
      </c>
      <c r="AE12" s="99">
        <v>1.4294177609893299</v>
      </c>
      <c r="AR12" s="99" t="str">
        <f t="shared" si="2"/>
        <v/>
      </c>
      <c r="AS12" s="97">
        <v>1.4816991449280701</v>
      </c>
      <c r="AT12" s="99">
        <v>1.47504869196373</v>
      </c>
      <c r="AU12" s="99">
        <v>1.47615943450746</v>
      </c>
      <c r="AV12" s="100">
        <v>1.0383007449115</v>
      </c>
      <c r="AW12" s="99">
        <v>1.0326828638749299</v>
      </c>
      <c r="BJ12" s="99" t="str">
        <f t="shared" si="3"/>
        <v/>
      </c>
      <c r="BK12" s="97">
        <v>1.4816991449280701</v>
      </c>
      <c r="BL12" s="99">
        <v>1.47504869196373</v>
      </c>
      <c r="BM12" s="99">
        <v>1.47615943450746</v>
      </c>
      <c r="BN12" s="100">
        <v>1.0383007449115</v>
      </c>
      <c r="BO12" s="99">
        <v>1.0326828638749299</v>
      </c>
      <c r="BS12" s="100"/>
      <c r="BU12" s="100"/>
      <c r="CA12" s="100"/>
    </row>
    <row r="13" spans="10:79">
      <c r="L13" s="99" t="str">
        <f t="shared" si="0"/>
        <v/>
      </c>
      <c r="M13" s="97">
        <v>1.4807114174518099</v>
      </c>
      <c r="N13" s="99">
        <v>1.47460045084372</v>
      </c>
      <c r="O13" s="99">
        <v>1.47596324095144</v>
      </c>
      <c r="AB13" s="99" t="str">
        <f t="shared" si="1"/>
        <v/>
      </c>
      <c r="AC13" s="97">
        <v>1.4369698556444299</v>
      </c>
      <c r="AD13" s="99">
        <v>1.4265738662262999</v>
      </c>
      <c r="AE13" s="99">
        <v>1.43101605418149</v>
      </c>
      <c r="AR13" s="99" t="str">
        <f t="shared" si="2"/>
        <v/>
      </c>
      <c r="AS13" s="97">
        <v>1.4807114174518099</v>
      </c>
      <c r="AT13" s="99">
        <v>1.47460045084372</v>
      </c>
      <c r="AU13" s="99">
        <v>1.47596324095144</v>
      </c>
      <c r="AV13" s="100">
        <v>1.0393158560857401</v>
      </c>
      <c r="AW13" s="99">
        <v>1.0324633258820199</v>
      </c>
      <c r="BJ13" s="99" t="str">
        <f t="shared" si="3"/>
        <v/>
      </c>
      <c r="BK13" s="97">
        <v>1.4807114174518099</v>
      </c>
      <c r="BL13" s="99">
        <v>1.47460045084372</v>
      </c>
      <c r="BM13" s="99">
        <v>1.47596324095144</v>
      </c>
      <c r="BN13" s="100">
        <v>1.0393158560857401</v>
      </c>
      <c r="BO13" s="99">
        <v>1.0324633258820199</v>
      </c>
      <c r="BS13" s="100"/>
      <c r="BU13" s="100"/>
      <c r="CA13" s="100"/>
    </row>
    <row r="14" spans="10:79">
      <c r="L14" s="99" t="str">
        <f t="shared" si="0"/>
        <v/>
      </c>
      <c r="M14" s="97">
        <v>1.4781339874613999</v>
      </c>
      <c r="N14" s="99">
        <v>1.4743457892142</v>
      </c>
      <c r="O14" s="99">
        <v>1.4760337920012601</v>
      </c>
      <c r="AB14" s="99" t="str">
        <f t="shared" si="1"/>
        <v/>
      </c>
      <c r="AC14" s="97">
        <v>1.4348453102299299</v>
      </c>
      <c r="AD14" s="99">
        <v>1.4274178212841799</v>
      </c>
      <c r="AE14" s="99">
        <v>1.43301759817524</v>
      </c>
      <c r="AR14" s="99" t="str">
        <f t="shared" si="2"/>
        <v/>
      </c>
      <c r="AS14" s="97">
        <v>1.4781339874613999</v>
      </c>
      <c r="AT14" s="99">
        <v>1.4743457892142</v>
      </c>
      <c r="AU14" s="99">
        <v>1.4760337920012601</v>
      </c>
      <c r="AV14" s="100">
        <v>1.0379769029586701</v>
      </c>
      <c r="AW14" s="99">
        <v>1.03244432977874</v>
      </c>
      <c r="BJ14" s="99" t="str">
        <f t="shared" si="3"/>
        <v/>
      </c>
      <c r="BK14" s="97">
        <v>1.4781339874613999</v>
      </c>
      <c r="BL14" s="99">
        <v>1.4743457892142</v>
      </c>
      <c r="BM14" s="99">
        <v>1.4760337920012601</v>
      </c>
      <c r="BN14" s="100">
        <v>1.0379769029586701</v>
      </c>
      <c r="BO14" s="99">
        <v>1.03244432977874</v>
      </c>
      <c r="BS14" s="100"/>
      <c r="BU14" s="100"/>
      <c r="CA14" s="100"/>
    </row>
    <row r="15" spans="10:79">
      <c r="L15" s="99" t="str">
        <f t="shared" si="0"/>
        <v/>
      </c>
      <c r="M15" s="97">
        <v>1.47697099621988</v>
      </c>
      <c r="N15" s="99">
        <v>1.4742854447097899</v>
      </c>
      <c r="O15" s="99">
        <v>1.4763740517431501</v>
      </c>
      <c r="AB15" s="99" t="str">
        <f t="shared" si="1"/>
        <v/>
      </c>
      <c r="AC15" s="97">
        <v>1.43592308145381</v>
      </c>
      <c r="AD15" s="99">
        <v>1.4284483657127101</v>
      </c>
      <c r="AE15" s="99">
        <v>1.4354247698681499</v>
      </c>
      <c r="AR15" s="99" t="str">
        <f t="shared" si="2"/>
        <v/>
      </c>
      <c r="AS15" s="97">
        <v>1.47697099621988</v>
      </c>
      <c r="AT15" s="99">
        <v>1.4742854447097899</v>
      </c>
      <c r="AU15" s="99">
        <v>1.4763740517431501</v>
      </c>
      <c r="AV15" s="100">
        <v>1.03714231756654</v>
      </c>
      <c r="AW15" s="99">
        <v>1.0326049825708301</v>
      </c>
      <c r="BJ15" s="99" t="str">
        <f t="shared" si="3"/>
        <v/>
      </c>
      <c r="BK15" s="97">
        <v>1.47697099621988</v>
      </c>
      <c r="BL15" s="99">
        <v>1.4742854447097899</v>
      </c>
      <c r="BM15" s="99">
        <v>1.4763740517431501</v>
      </c>
      <c r="BN15" s="100">
        <v>1.03714231756654</v>
      </c>
      <c r="BO15" s="99">
        <v>1.0326049825708301</v>
      </c>
      <c r="BS15" s="100"/>
      <c r="BU15" s="100"/>
      <c r="CA15" s="100"/>
    </row>
    <row r="16" spans="10:79">
      <c r="L16" s="99" t="str">
        <f t="shared" si="0"/>
        <v/>
      </c>
      <c r="M16" s="97">
        <v>1.4746983806729499</v>
      </c>
      <c r="N16" s="99">
        <v>1.47439509161607</v>
      </c>
      <c r="O16" s="99">
        <v>1.4745804993181899</v>
      </c>
      <c r="AB16" s="99" t="str">
        <f t="shared" si="1"/>
        <v/>
      </c>
      <c r="AC16" s="97">
        <v>1.43766680696231</v>
      </c>
      <c r="AD16" s="99">
        <v>1.4296986390812401</v>
      </c>
      <c r="AE16" s="99">
        <v>1.4354959526266899</v>
      </c>
      <c r="AR16" s="99" t="str">
        <f t="shared" si="2"/>
        <v/>
      </c>
      <c r="AS16" s="97">
        <v>1.4746983806729499</v>
      </c>
      <c r="AT16" s="99">
        <v>1.47439509161607</v>
      </c>
      <c r="AU16" s="99">
        <v>1.4745804993181899</v>
      </c>
      <c r="AV16" s="100">
        <v>1.03719798190122</v>
      </c>
      <c r="AW16" s="99">
        <v>1.0329330732603801</v>
      </c>
      <c r="BJ16" s="99" t="str">
        <f t="shared" si="3"/>
        <v/>
      </c>
      <c r="BK16" s="97">
        <v>1.4746983806729499</v>
      </c>
      <c r="BL16" s="99">
        <v>1.47439509161607</v>
      </c>
      <c r="BM16" s="99">
        <v>1.4745804993181899</v>
      </c>
      <c r="BN16" s="100">
        <v>1.03719798190122</v>
      </c>
      <c r="BO16" s="99">
        <v>1.0329330732603801</v>
      </c>
      <c r="BS16" s="100"/>
      <c r="BU16" s="100"/>
      <c r="CA16" s="100"/>
    </row>
    <row r="17" spans="2:79">
      <c r="L17" s="99" t="str">
        <f t="shared" si="0"/>
        <v/>
      </c>
      <c r="M17" s="97">
        <v>1.4770031840729601</v>
      </c>
      <c r="N17" s="99">
        <v>1.47467195067316</v>
      </c>
      <c r="O17" s="99">
        <v>1.4730599362291701</v>
      </c>
      <c r="AB17" s="99" t="str">
        <f t="shared" si="1"/>
        <v/>
      </c>
      <c r="AC17" s="97">
        <v>1.4377396528680899</v>
      </c>
      <c r="AD17" s="99">
        <v>1.4310999784406599</v>
      </c>
      <c r="AE17" s="99">
        <v>1.4358777030943899</v>
      </c>
      <c r="AR17" s="99" t="str">
        <f t="shared" si="2"/>
        <v/>
      </c>
      <c r="AS17" s="97">
        <v>1.4770031840729601</v>
      </c>
      <c r="AT17" s="99">
        <v>1.47467195067316</v>
      </c>
      <c r="AU17" s="99">
        <v>1.4730599362291701</v>
      </c>
      <c r="AV17" s="100">
        <v>1.03731253831402</v>
      </c>
      <c r="AW17" s="99">
        <v>1.0333908325335801</v>
      </c>
      <c r="BJ17" s="99" t="str">
        <f t="shared" si="3"/>
        <v/>
      </c>
      <c r="BK17" s="97">
        <v>1.4770031840729601</v>
      </c>
      <c r="BL17" s="99">
        <v>1.47467195067316</v>
      </c>
      <c r="BM17" s="99">
        <v>1.4730599362291701</v>
      </c>
      <c r="BN17" s="100">
        <v>1.03731253831402</v>
      </c>
      <c r="BO17" s="99">
        <v>1.0333908325335801</v>
      </c>
      <c r="BS17" s="100"/>
      <c r="BU17" s="100"/>
      <c r="CA17" s="100"/>
    </row>
    <row r="18" spans="2:79">
      <c r="L18" s="99" t="str">
        <f t="shared" si="0"/>
        <v/>
      </c>
      <c r="M18" s="97">
        <v>1.47624320784282</v>
      </c>
      <c r="N18" s="99">
        <v>1.4751217518937001</v>
      </c>
      <c r="O18" s="99">
        <v>1.4718216294256501</v>
      </c>
      <c r="AB18" s="99" t="str">
        <f t="shared" si="1"/>
        <v/>
      </c>
      <c r="AC18" s="97">
        <v>1.4399184233721101</v>
      </c>
      <c r="AD18" s="99">
        <v>1.4327169503516499</v>
      </c>
      <c r="AE18" s="99">
        <v>1.4365726357375299</v>
      </c>
      <c r="AR18" s="99" t="str">
        <f t="shared" si="2"/>
        <v/>
      </c>
      <c r="AS18" s="97">
        <v>1.47624320784282</v>
      </c>
      <c r="AT18" s="99">
        <v>1.4751217518937001</v>
      </c>
      <c r="AU18" s="99">
        <v>1.4718216294256501</v>
      </c>
      <c r="AV18" s="100">
        <v>1.03803188522325</v>
      </c>
      <c r="AW18" s="99">
        <v>1.0339844702921801</v>
      </c>
      <c r="BJ18" s="99" t="str">
        <f t="shared" si="3"/>
        <v/>
      </c>
      <c r="BK18" s="97">
        <v>1.47624320784282</v>
      </c>
      <c r="BL18" s="99">
        <v>1.4751217518937001</v>
      </c>
      <c r="BM18" s="99">
        <v>1.4718216294256501</v>
      </c>
      <c r="BN18" s="100">
        <v>1.03803188522325</v>
      </c>
      <c r="BO18" s="99">
        <v>1.0339844702921801</v>
      </c>
      <c r="BS18" s="100"/>
      <c r="BU18" s="100"/>
      <c r="CA18" s="100"/>
    </row>
    <row r="19" spans="2:79">
      <c r="L19" s="99" t="str">
        <f t="shared" si="0"/>
        <v/>
      </c>
      <c r="M19" s="97">
        <v>1.4715607585011501</v>
      </c>
      <c r="N19" s="99">
        <v>1.4757110721903299</v>
      </c>
      <c r="O19" s="99">
        <v>1.47087663636674</v>
      </c>
      <c r="AB19" s="99" t="str">
        <f t="shared" si="1"/>
        <v/>
      </c>
      <c r="AC19" s="97">
        <v>1.4392987807870099</v>
      </c>
      <c r="AD19" s="99">
        <v>1.43444965482483</v>
      </c>
      <c r="AE19" s="99">
        <v>1.4375839416118901</v>
      </c>
      <c r="AR19" s="99" t="str">
        <f t="shared" si="2"/>
        <v/>
      </c>
      <c r="AS19" s="97">
        <v>1.4715607585011501</v>
      </c>
      <c r="AT19" s="99">
        <v>1.4757110721903299</v>
      </c>
      <c r="AU19" s="99">
        <v>1.47087663636674</v>
      </c>
      <c r="AV19" s="100">
        <v>1.0368624848816199</v>
      </c>
      <c r="AW19" s="99">
        <v>1.03466452365086</v>
      </c>
      <c r="BJ19" s="99" t="str">
        <f t="shared" si="3"/>
        <v/>
      </c>
      <c r="BK19" s="97">
        <v>1.4715607585011501</v>
      </c>
      <c r="BL19" s="99">
        <v>1.4757110721903299</v>
      </c>
      <c r="BM19" s="99">
        <v>1.47087663636674</v>
      </c>
      <c r="BN19" s="100">
        <v>1.0368624848816199</v>
      </c>
      <c r="BO19" s="99">
        <v>1.03466452365086</v>
      </c>
      <c r="BS19" s="100"/>
      <c r="BU19" s="100"/>
      <c r="CA19" s="100"/>
    </row>
    <row r="20" spans="2:79">
      <c r="L20" s="99" t="str">
        <f t="shared" si="0"/>
        <v/>
      </c>
      <c r="M20" s="97">
        <v>1.4703650195103399</v>
      </c>
      <c r="N20" s="99">
        <v>1.47646341560175</v>
      </c>
      <c r="O20" s="99">
        <v>1.4702366839687899</v>
      </c>
      <c r="AB20" s="99" t="str">
        <f t="shared" si="1"/>
        <v/>
      </c>
      <c r="AC20" s="97">
        <v>1.44110100768019</v>
      </c>
      <c r="AD20" s="99">
        <v>1.43638173016459</v>
      </c>
      <c r="AE20" s="99">
        <v>1.4389153222614399</v>
      </c>
      <c r="AR20" s="99" t="str">
        <f t="shared" si="2"/>
        <v/>
      </c>
      <c r="AS20" s="97">
        <v>1.4703650195103399</v>
      </c>
      <c r="AT20" s="99">
        <v>1.47646341560175</v>
      </c>
      <c r="AU20" s="99">
        <v>1.4702366839687899</v>
      </c>
      <c r="AV20" s="100">
        <v>1.0367901038413501</v>
      </c>
      <c r="AW20" s="99">
        <v>1.0354519692778601</v>
      </c>
      <c r="BJ20" s="99" t="str">
        <f t="shared" si="3"/>
        <v/>
      </c>
      <c r="BK20" s="97">
        <v>1.4703650195103399</v>
      </c>
      <c r="BL20" s="99">
        <v>1.47646341560175</v>
      </c>
      <c r="BM20" s="99">
        <v>1.4702366839687899</v>
      </c>
      <c r="BN20" s="100">
        <v>1.0367901038413501</v>
      </c>
      <c r="BO20" s="99">
        <v>1.0354519692778601</v>
      </c>
      <c r="BS20" s="100"/>
      <c r="BU20" s="100"/>
      <c r="CA20" s="100"/>
    </row>
    <row r="21" spans="2:79">
      <c r="L21" s="99" t="str">
        <f t="shared" si="0"/>
        <v/>
      </c>
      <c r="M21" s="97">
        <v>1.47070065762963</v>
      </c>
      <c r="N21" s="99">
        <v>1.47732327185785</v>
      </c>
      <c r="O21" s="99">
        <v>1.4699124838408899</v>
      </c>
      <c r="AB21" s="99" t="str">
        <f t="shared" si="1"/>
        <v/>
      </c>
      <c r="AC21" s="97">
        <v>1.44393784123297</v>
      </c>
      <c r="AD21" s="99">
        <v>1.43839109443949</v>
      </c>
      <c r="AE21" s="99">
        <v>1.4405708211346699</v>
      </c>
      <c r="AR21" s="99" t="str">
        <f t="shared" si="2"/>
        <v/>
      </c>
      <c r="AS21" s="97">
        <v>1.47070065762963</v>
      </c>
      <c r="AT21" s="99">
        <v>1.47732327185785</v>
      </c>
      <c r="AU21" s="99">
        <v>1.4699124838408899</v>
      </c>
      <c r="AV21" s="100">
        <v>1.0374390480803799</v>
      </c>
      <c r="AW21" s="99">
        <v>1.03628895756867</v>
      </c>
      <c r="BJ21" s="99" t="str">
        <f t="shared" si="3"/>
        <v/>
      </c>
      <c r="BK21" s="97">
        <v>1.47070065762963</v>
      </c>
      <c r="BL21" s="99">
        <v>1.47732327185785</v>
      </c>
      <c r="BM21" s="99">
        <v>1.4699124838408899</v>
      </c>
      <c r="BN21" s="100">
        <v>1.0374390480803799</v>
      </c>
      <c r="BO21" s="99">
        <v>1.03628895756867</v>
      </c>
      <c r="BS21" s="100"/>
      <c r="BU21" s="100"/>
      <c r="CA21" s="100"/>
    </row>
    <row r="22" spans="2:79">
      <c r="L22" s="99" t="str">
        <f t="shared" si="0"/>
        <v/>
      </c>
      <c r="M22" s="97">
        <v>1.47277618689193</v>
      </c>
      <c r="N22" s="99">
        <v>1.47833889268066</v>
      </c>
      <c r="O22" s="99">
        <v>1.46991245021346</v>
      </c>
      <c r="AB22" s="99" t="str">
        <f t="shared" si="1"/>
        <v/>
      </c>
      <c r="AC22" s="97">
        <v>1.4498505898784699</v>
      </c>
      <c r="AD22" s="99">
        <v>1.4405862719431299</v>
      </c>
      <c r="AE22" s="99">
        <v>1.44255454458341</v>
      </c>
      <c r="AR22" s="99" t="str">
        <f t="shared" si="2"/>
        <v/>
      </c>
      <c r="AS22" s="97">
        <v>1.47277618689193</v>
      </c>
      <c r="AT22" s="99">
        <v>1.47833889268066</v>
      </c>
      <c r="AU22" s="99">
        <v>1.46991245021346</v>
      </c>
      <c r="AV22" s="100">
        <v>1.0403724185436101</v>
      </c>
      <c r="AW22" s="99">
        <v>1.0372080383803499</v>
      </c>
      <c r="BJ22" s="99" t="str">
        <f t="shared" si="3"/>
        <v/>
      </c>
      <c r="BK22" s="97">
        <v>1.47277618689193</v>
      </c>
      <c r="BL22" s="99">
        <v>1.47833889268066</v>
      </c>
      <c r="BM22" s="99">
        <v>1.46991245021346</v>
      </c>
      <c r="BN22" s="100">
        <v>1.0403724185436101</v>
      </c>
      <c r="BO22" s="99">
        <v>1.0372080383803499</v>
      </c>
      <c r="BS22" s="100"/>
      <c r="BU22" s="100"/>
      <c r="CA22" s="100"/>
    </row>
    <row r="23" spans="2:79">
      <c r="L23" s="99" t="str">
        <f t="shared" si="0"/>
        <v/>
      </c>
      <c r="M23" s="97">
        <v>1.47052807875679</v>
      </c>
      <c r="N23" s="99">
        <v>1.4794500681493801</v>
      </c>
      <c r="O23" s="99">
        <v>1.4702424634467199</v>
      </c>
      <c r="AB23" s="99" t="str">
        <f t="shared" si="1"/>
        <v/>
      </c>
      <c r="AC23" s="97">
        <v>1.4470782093562</v>
      </c>
      <c r="AD23" s="99">
        <v>1.4428402074176001</v>
      </c>
      <c r="AE23" s="99">
        <v>1.4448703242516401</v>
      </c>
      <c r="AR23" s="99" t="str">
        <f t="shared" si="2"/>
        <v/>
      </c>
      <c r="AS23" s="97">
        <v>1.47052807875679</v>
      </c>
      <c r="AT23" s="99">
        <v>1.4794500681493801</v>
      </c>
      <c r="AU23" s="99">
        <v>1.4702424634467199</v>
      </c>
      <c r="AV23" s="100">
        <v>1.04018812308426</v>
      </c>
      <c r="AW23" s="99">
        <v>1.03814708858099</v>
      </c>
      <c r="BJ23" s="99" t="str">
        <f t="shared" si="3"/>
        <v/>
      </c>
      <c r="BK23" s="97">
        <v>1.47052807875679</v>
      </c>
      <c r="BL23" s="99">
        <v>1.4794500681493801</v>
      </c>
      <c r="BM23" s="99">
        <v>1.4702424634467199</v>
      </c>
      <c r="BN23" s="100">
        <v>1.04018812308426</v>
      </c>
      <c r="BO23" s="99">
        <v>1.03814708858099</v>
      </c>
      <c r="BS23" s="100"/>
      <c r="BU23" s="100"/>
      <c r="CA23" s="100"/>
    </row>
    <row r="24" spans="2:79">
      <c r="L24" s="99" t="str">
        <f t="shared" si="0"/>
        <v/>
      </c>
      <c r="M24" s="97">
        <v>1.46909214994583</v>
      </c>
      <c r="N24" s="99">
        <v>1.4807063698181799</v>
      </c>
      <c r="O24" s="99">
        <v>1.47090606671191</v>
      </c>
      <c r="AB24" s="99" t="str">
        <f t="shared" si="1"/>
        <v/>
      </c>
      <c r="AC24" s="97">
        <v>1.4494904855205499</v>
      </c>
      <c r="AD24" s="99">
        <v>1.44526321580562</v>
      </c>
      <c r="AE24" s="99">
        <v>1.44752144539675</v>
      </c>
      <c r="AR24" s="99" t="str">
        <f t="shared" si="2"/>
        <v/>
      </c>
      <c r="AS24" s="97">
        <v>1.46909214994583</v>
      </c>
      <c r="AT24" s="99">
        <v>1.4807063698181799</v>
      </c>
      <c r="AU24" s="99">
        <v>1.47090606671191</v>
      </c>
      <c r="AV24" s="100">
        <v>1.03973843141523</v>
      </c>
      <c r="AW24" s="99">
        <v>1.0391461966764699</v>
      </c>
      <c r="BJ24" s="99" t="str">
        <f t="shared" si="3"/>
        <v/>
      </c>
      <c r="BK24" s="97">
        <v>1.46909214994583</v>
      </c>
      <c r="BL24" s="99">
        <v>1.4807063698181799</v>
      </c>
      <c r="BM24" s="99">
        <v>1.47090606671191</v>
      </c>
      <c r="BN24" s="100">
        <v>1.03973843141523</v>
      </c>
      <c r="BO24" s="99">
        <v>1.0391461966764699</v>
      </c>
      <c r="BS24" s="100"/>
      <c r="BU24" s="100"/>
      <c r="CA24" s="100"/>
    </row>
    <row r="25" spans="2:79">
      <c r="L25" s="99" t="str">
        <f t="shared" si="0"/>
        <v/>
      </c>
      <c r="M25" s="97">
        <v>1.47173940042412</v>
      </c>
      <c r="N25" s="99">
        <v>1.4820278628479</v>
      </c>
      <c r="O25" s="99">
        <v>1.4719042847352499</v>
      </c>
      <c r="AB25" s="99" t="str">
        <f t="shared" si="1"/>
        <v/>
      </c>
      <c r="AC25" s="97">
        <v>1.4522873775560801</v>
      </c>
      <c r="AD25" s="99">
        <v>1.4477098613136501</v>
      </c>
      <c r="AE25" s="99">
        <v>1.45051059825549</v>
      </c>
      <c r="AR25" s="99" t="str">
        <f t="shared" si="2"/>
        <v/>
      </c>
      <c r="AS25" s="97">
        <v>1.47173940042412</v>
      </c>
      <c r="AT25" s="99">
        <v>1.4820278628479</v>
      </c>
      <c r="AU25" s="99">
        <v>1.4719042847352499</v>
      </c>
      <c r="AV25" s="100">
        <v>1.04025975421538</v>
      </c>
      <c r="AW25" s="99">
        <v>1.0401408563733201</v>
      </c>
      <c r="BJ25" s="99" t="str">
        <f t="shared" si="3"/>
        <v/>
      </c>
      <c r="BK25" s="97">
        <v>1.47173940042412</v>
      </c>
      <c r="BL25" s="99">
        <v>1.4820278628479</v>
      </c>
      <c r="BM25" s="99">
        <v>1.4719042847352499</v>
      </c>
      <c r="BN25" s="100">
        <v>1.04025975421538</v>
      </c>
      <c r="BO25" s="99">
        <v>1.0401408563733201</v>
      </c>
      <c r="BS25" s="100"/>
      <c r="BU25" s="100"/>
      <c r="CA25" s="100"/>
    </row>
    <row r="26" spans="2:79">
      <c r="L26" s="99" t="str">
        <f t="shared" si="0"/>
        <v/>
      </c>
      <c r="M26" s="97">
        <v>1.47110812454771</v>
      </c>
      <c r="N26" s="99">
        <v>1.48346290854494</v>
      </c>
      <c r="O26" s="99">
        <v>1.4712416539050399</v>
      </c>
      <c r="AB26" s="99" t="str">
        <f t="shared" si="1"/>
        <v/>
      </c>
      <c r="AC26" s="97">
        <v>1.45362176522145</v>
      </c>
      <c r="AD26" s="99">
        <v>1.4502886815997</v>
      </c>
      <c r="AE26" s="99">
        <v>1.4517752507714199</v>
      </c>
      <c r="AR26" s="99" t="str">
        <f t="shared" si="2"/>
        <v/>
      </c>
      <c r="AS26" s="97">
        <v>1.47110812454771</v>
      </c>
      <c r="AT26" s="99">
        <v>1.48346290854494</v>
      </c>
      <c r="AU26" s="99">
        <v>1.4712416539050399</v>
      </c>
      <c r="AV26" s="100">
        <v>1.04174595884499</v>
      </c>
      <c r="AW26" s="99">
        <v>1.04147900907908</v>
      </c>
      <c r="BJ26" s="99" t="str">
        <f t="shared" si="3"/>
        <v/>
      </c>
      <c r="BK26" s="97">
        <v>1.47110812454771</v>
      </c>
      <c r="BL26" s="99">
        <v>1.48346290854494</v>
      </c>
      <c r="BM26" s="99">
        <v>1.4712416539050399</v>
      </c>
      <c r="BN26" s="100">
        <v>1.04174595884499</v>
      </c>
      <c r="BO26" s="99">
        <v>1.04147900907908</v>
      </c>
      <c r="BS26" s="100"/>
      <c r="BU26" s="100"/>
      <c r="CA26" s="100"/>
    </row>
    <row r="27" spans="2:79">
      <c r="L27" s="99" t="str">
        <f t="shared" si="0"/>
        <v/>
      </c>
      <c r="M27" s="97">
        <v>1.471210927629</v>
      </c>
      <c r="N27" s="99">
        <v>1.48494666737833</v>
      </c>
      <c r="O27" s="99">
        <v>1.4708697342825801</v>
      </c>
      <c r="AB27" s="99" t="str">
        <f t="shared" si="1"/>
        <v/>
      </c>
      <c r="AC27" s="97">
        <v>1.4571287109603801</v>
      </c>
      <c r="AD27" s="99">
        <v>1.4528704746163399</v>
      </c>
      <c r="AE27" s="99">
        <v>1.4532815342152201</v>
      </c>
      <c r="AR27" s="99" t="str">
        <f t="shared" si="2"/>
        <v/>
      </c>
      <c r="AS27" s="97">
        <v>1.471210927629</v>
      </c>
      <c r="AT27" s="99">
        <v>1.48494666737833</v>
      </c>
      <c r="AU27" s="99">
        <v>1.4708697342825801</v>
      </c>
      <c r="AV27" s="100">
        <v>1.0417668349926701</v>
      </c>
      <c r="AW27" s="99">
        <v>1.04290384464876</v>
      </c>
      <c r="BJ27" s="99" t="str">
        <f t="shared" si="3"/>
        <v/>
      </c>
      <c r="BK27" s="97">
        <v>1.471210927629</v>
      </c>
      <c r="BL27" s="99">
        <v>1.48494666737833</v>
      </c>
      <c r="BM27" s="99">
        <v>1.4708697342825801</v>
      </c>
      <c r="BN27" s="100">
        <v>1.0417668349926701</v>
      </c>
      <c r="BO27" s="99">
        <v>1.04290384464876</v>
      </c>
      <c r="BS27" s="100"/>
      <c r="BU27" s="100"/>
      <c r="CA27" s="100"/>
    </row>
    <row r="28" spans="2:79">
      <c r="L28" s="99" t="str">
        <f t="shared" si="0"/>
        <v/>
      </c>
      <c r="M28" s="97">
        <v>1.47479484396538</v>
      </c>
      <c r="N28" s="99">
        <v>1.4865543222751101</v>
      </c>
      <c r="O28" s="99">
        <v>1.4707854991928599</v>
      </c>
      <c r="AB28" s="99" t="str">
        <f t="shared" si="1"/>
        <v/>
      </c>
      <c r="AC28" s="97">
        <v>1.4575265578488901</v>
      </c>
      <c r="AD28" s="99">
        <v>1.4555890893041401</v>
      </c>
      <c r="AE28" s="99">
        <v>1.4550286783996</v>
      </c>
      <c r="AR28" s="99" t="str">
        <f t="shared" si="2"/>
        <v/>
      </c>
      <c r="AS28" s="97">
        <v>1.47479484396538</v>
      </c>
      <c r="AT28" s="99">
        <v>1.4865543222751101</v>
      </c>
      <c r="AU28" s="99">
        <v>1.4707854991928599</v>
      </c>
      <c r="AV28" s="100">
        <v>1.04372441608018</v>
      </c>
      <c r="AW28" s="99">
        <v>1.04445716950919</v>
      </c>
      <c r="BJ28" s="99" t="str">
        <f t="shared" si="3"/>
        <v/>
      </c>
      <c r="BK28" s="97">
        <v>1.47479484396538</v>
      </c>
      <c r="BL28" s="99">
        <v>1.4865543222751101</v>
      </c>
      <c r="BM28" s="99">
        <v>1.4707854991928599</v>
      </c>
      <c r="BN28" s="100">
        <v>1.04372441608018</v>
      </c>
      <c r="BO28" s="99">
        <v>1.04445716950919</v>
      </c>
      <c r="BS28" s="100"/>
      <c r="BU28" s="100"/>
      <c r="CA28" s="100"/>
    </row>
    <row r="29" spans="2:79">
      <c r="B29" s="99" t="s">
        <v>654</v>
      </c>
      <c r="L29" s="99" t="str">
        <f t="shared" si="0"/>
        <v/>
      </c>
      <c r="M29" s="97">
        <v>1.47175854363757</v>
      </c>
      <c r="N29" s="99">
        <v>1.4881922400749901</v>
      </c>
      <c r="O29" s="99">
        <v>1.47098573409463</v>
      </c>
      <c r="AB29" s="99" t="str">
        <f t="shared" si="1"/>
        <v/>
      </c>
      <c r="AC29" s="97">
        <v>1.45968651312978</v>
      </c>
      <c r="AD29" s="99">
        <v>1.4582887100559401</v>
      </c>
      <c r="AE29" s="99">
        <v>1.4570162221118601</v>
      </c>
      <c r="AR29" s="99" t="str">
        <f t="shared" si="2"/>
        <v/>
      </c>
      <c r="AS29" s="97">
        <v>1.47175854363757</v>
      </c>
      <c r="AT29" s="99">
        <v>1.4881922400749901</v>
      </c>
      <c r="AU29" s="99">
        <v>1.47098573409463</v>
      </c>
      <c r="AV29" s="100">
        <v>1.04484793773355</v>
      </c>
      <c r="AW29" s="99">
        <v>1.0460224425464899</v>
      </c>
      <c r="BJ29" s="99" t="str">
        <f t="shared" si="3"/>
        <v/>
      </c>
      <c r="BK29" s="97">
        <v>1.47175854363757</v>
      </c>
      <c r="BL29" s="99">
        <v>1.4881922400749901</v>
      </c>
      <c r="BM29" s="99">
        <v>1.47098573409463</v>
      </c>
      <c r="BN29" s="100">
        <v>1.04484793773355</v>
      </c>
      <c r="BO29" s="99">
        <v>1.0460224425464899</v>
      </c>
      <c r="BS29" s="100"/>
      <c r="BU29" s="100"/>
      <c r="CA29" s="100"/>
    </row>
    <row r="30" spans="2:79">
      <c r="L30" s="99" t="str">
        <f t="shared" si="0"/>
        <v/>
      </c>
      <c r="M30" s="97">
        <v>1.47210234495967</v>
      </c>
      <c r="N30" s="99">
        <v>1.4899446997850201</v>
      </c>
      <c r="O30" s="99">
        <v>1.4714673036138199</v>
      </c>
      <c r="AB30" s="99" t="str">
        <f t="shared" si="1"/>
        <v/>
      </c>
      <c r="AC30" s="97">
        <v>1.4623460984502299</v>
      </c>
      <c r="AD30" s="99">
        <v>1.4611105135037601</v>
      </c>
      <c r="AE30" s="99">
        <v>1.4592440319638</v>
      </c>
      <c r="AR30" s="99" t="str">
        <f t="shared" si="2"/>
        <v/>
      </c>
      <c r="AS30" s="97">
        <v>1.47210234495967</v>
      </c>
      <c r="AT30" s="99">
        <v>1.4899446997850201</v>
      </c>
      <c r="AU30" s="99">
        <v>1.4714673036138199</v>
      </c>
      <c r="AV30" s="100">
        <v>1.05198901278589</v>
      </c>
      <c r="AW30" s="99">
        <v>1.04765639251385</v>
      </c>
      <c r="BJ30" s="99" t="str">
        <f t="shared" si="3"/>
        <v/>
      </c>
      <c r="BK30" s="97">
        <v>1.47210234495967</v>
      </c>
      <c r="BL30" s="99">
        <v>1.4899446997850201</v>
      </c>
      <c r="BM30" s="99">
        <v>1.4714673036138199</v>
      </c>
      <c r="BN30" s="100">
        <v>1.05198901278589</v>
      </c>
      <c r="BO30" s="99">
        <v>1.04765639251385</v>
      </c>
      <c r="BS30" s="100"/>
      <c r="BU30" s="100"/>
      <c r="CA30" s="100"/>
    </row>
    <row r="31" spans="2:79">
      <c r="L31" s="99" t="str">
        <f t="shared" si="0"/>
        <v/>
      </c>
      <c r="M31" s="97">
        <v>1.4737221895505499</v>
      </c>
      <c r="N31" s="99">
        <v>1.49169828313812</v>
      </c>
      <c r="O31" s="99">
        <v>1.47222719412396</v>
      </c>
      <c r="AB31" s="99" t="str">
        <f t="shared" si="1"/>
        <v/>
      </c>
      <c r="AC31" s="97">
        <v>1.46570924975515</v>
      </c>
      <c r="AD31" s="99">
        <v>1.46388268710078</v>
      </c>
      <c r="AE31" s="99">
        <v>1.4617123180865501</v>
      </c>
      <c r="AR31" s="99" t="str">
        <f t="shared" si="2"/>
        <v/>
      </c>
      <c r="AS31" s="97">
        <v>1.4737221895505499</v>
      </c>
      <c r="AT31" s="99">
        <v>1.49169828313812</v>
      </c>
      <c r="AU31" s="99">
        <v>1.47222719412396</v>
      </c>
      <c r="AV31" s="100">
        <v>1.05455462266057</v>
      </c>
      <c r="AW31" s="99">
        <v>1.04924381672115</v>
      </c>
      <c r="BJ31" s="99" t="str">
        <f t="shared" si="3"/>
        <v/>
      </c>
      <c r="BK31" s="97">
        <v>1.4737221895505499</v>
      </c>
      <c r="BL31" s="99">
        <v>1.49169828313812</v>
      </c>
      <c r="BM31" s="99">
        <v>1.47222719412396</v>
      </c>
      <c r="BN31" s="100">
        <v>1.05455462266057</v>
      </c>
      <c r="BO31" s="99">
        <v>1.04924381672115</v>
      </c>
      <c r="BS31" s="100"/>
      <c r="BU31" s="100"/>
      <c r="CA31" s="100"/>
    </row>
    <row r="32" spans="2:79">
      <c r="L32" s="99" t="str">
        <f t="shared" si="0"/>
        <v/>
      </c>
      <c r="M32" s="97">
        <v>1.47740461608783</v>
      </c>
      <c r="N32" s="99">
        <v>1.4935630097213699</v>
      </c>
      <c r="O32" s="99">
        <v>1.47326233223506</v>
      </c>
      <c r="AB32" s="99" t="str">
        <f t="shared" si="1"/>
        <v/>
      </c>
      <c r="AC32" s="97">
        <v>1.4683573348129899</v>
      </c>
      <c r="AD32" s="99">
        <v>1.4667681254998699</v>
      </c>
      <c r="AE32" s="99">
        <v>1.4644216528179399</v>
      </c>
      <c r="AR32" s="99" t="str">
        <f t="shared" si="2"/>
        <v/>
      </c>
      <c r="AS32" s="97">
        <v>1.47740461608783</v>
      </c>
      <c r="AT32" s="99">
        <v>1.4935630097213699</v>
      </c>
      <c r="AU32" s="99">
        <v>1.47326233223506</v>
      </c>
      <c r="AV32" s="100">
        <v>1.0590852182316399</v>
      </c>
      <c r="AW32" s="99">
        <v>1.0508514388018799</v>
      </c>
      <c r="BJ32" s="99" t="str">
        <f t="shared" si="3"/>
        <v/>
      </c>
      <c r="BK32" s="97">
        <v>1.47740461608783</v>
      </c>
      <c r="BL32" s="99">
        <v>1.4935630097213699</v>
      </c>
      <c r="BM32" s="99">
        <v>1.47326233223506</v>
      </c>
      <c r="BN32" s="100">
        <v>1.0590852182316399</v>
      </c>
      <c r="BO32" s="99">
        <v>1.0508514388018799</v>
      </c>
      <c r="BS32" s="100"/>
      <c r="BU32" s="100"/>
      <c r="CA32" s="100"/>
    </row>
    <row r="33" spans="12:79">
      <c r="L33" s="99" t="str">
        <f t="shared" si="0"/>
        <v/>
      </c>
      <c r="M33" s="97">
        <v>1.47390871350799</v>
      </c>
      <c r="N33" s="99">
        <v>1.49543849331912</v>
      </c>
      <c r="O33" s="99">
        <v>1.4745693166855101</v>
      </c>
      <c r="AB33" s="99" t="str">
        <f t="shared" si="1"/>
        <v/>
      </c>
      <c r="AC33" s="97">
        <v>1.4694076283470201</v>
      </c>
      <c r="AD33" s="99">
        <v>1.46960900987619</v>
      </c>
      <c r="AE33" s="99">
        <v>1.4673730167766901</v>
      </c>
      <c r="AR33" s="99" t="str">
        <f t="shared" si="2"/>
        <v/>
      </c>
      <c r="AS33" s="97">
        <v>1.47390871350799</v>
      </c>
      <c r="AT33" s="99">
        <v>1.49543849331912</v>
      </c>
      <c r="AU33" s="99">
        <v>1.4745693166855101</v>
      </c>
      <c r="AV33" s="100">
        <v>1.06022578716121</v>
      </c>
      <c r="AW33" s="99">
        <v>1.0523741318919599</v>
      </c>
      <c r="BJ33" s="99" t="str">
        <f t="shared" si="3"/>
        <v/>
      </c>
      <c r="BK33" s="97">
        <v>1.47390871350799</v>
      </c>
      <c r="BL33" s="99">
        <v>1.49543849331912</v>
      </c>
      <c r="BM33" s="99">
        <v>1.4745693166855101</v>
      </c>
      <c r="BN33" s="100">
        <v>1.06022578716121</v>
      </c>
      <c r="BO33" s="99">
        <v>1.0523741318919599</v>
      </c>
      <c r="BS33" s="100"/>
      <c r="BU33" s="100"/>
      <c r="CA33" s="100"/>
    </row>
    <row r="34" spans="12:79">
      <c r="L34" s="99" t="str">
        <f t="shared" si="0"/>
        <v/>
      </c>
      <c r="M34" s="97">
        <v>1.47533116111885</v>
      </c>
      <c r="N34" s="99">
        <v>1.4974152766754201</v>
      </c>
      <c r="O34" s="99">
        <v>1.47614424738241</v>
      </c>
      <c r="AB34" s="99" t="str">
        <f t="shared" si="1"/>
        <v/>
      </c>
      <c r="AC34" s="97">
        <v>1.47017653266204</v>
      </c>
      <c r="AD34" s="99">
        <v>1.4725484216892599</v>
      </c>
      <c r="AE34" s="99">
        <v>1.47056797532784</v>
      </c>
      <c r="AR34" s="99" t="str">
        <f t="shared" si="2"/>
        <v/>
      </c>
      <c r="AS34" s="97">
        <v>1.47533116111885</v>
      </c>
      <c r="AT34" s="99">
        <v>1.4974152766754201</v>
      </c>
      <c r="AU34" s="99">
        <v>1.47614424738241</v>
      </c>
      <c r="AV34" s="100">
        <v>1.0597497245723999</v>
      </c>
      <c r="AW34" s="99">
        <v>1.0538793586177999</v>
      </c>
      <c r="BJ34" s="99" t="str">
        <f t="shared" si="3"/>
        <v/>
      </c>
      <c r="BK34" s="97">
        <v>1.47533116111885</v>
      </c>
      <c r="BL34" s="99">
        <v>1.4974152766754201</v>
      </c>
      <c r="BM34" s="99">
        <v>1.47614424738241</v>
      </c>
      <c r="BN34" s="100">
        <v>1.0597497245723999</v>
      </c>
      <c r="BO34" s="99">
        <v>1.0538793586177999</v>
      </c>
      <c r="BS34" s="100"/>
      <c r="BU34" s="100"/>
      <c r="CA34" s="100"/>
    </row>
    <row r="35" spans="12:79">
      <c r="L35" s="99" t="str">
        <f t="shared" si="0"/>
        <v/>
      </c>
      <c r="M35" s="97">
        <v>1.4782362643846401</v>
      </c>
      <c r="N35" s="99">
        <v>1.49937245581159</v>
      </c>
      <c r="O35" s="99">
        <v>1.4779827726894299</v>
      </c>
      <c r="AB35" s="99" t="str">
        <f t="shared" si="1"/>
        <v/>
      </c>
      <c r="AC35" s="97">
        <v>1.47424259366593</v>
      </c>
      <c r="AD35" s="99">
        <v>1.47541266188477</v>
      </c>
      <c r="AE35" s="99">
        <v>1.4740095604758201</v>
      </c>
      <c r="AR35" s="99">
        <f t="shared" si="2"/>
        <v>3</v>
      </c>
      <c r="AS35" s="97">
        <v>1.4782362643846401</v>
      </c>
      <c r="AT35" s="99">
        <v>1.49937245581159</v>
      </c>
      <c r="AU35" s="99">
        <v>1.4779827726894299</v>
      </c>
      <c r="AV35" s="100">
        <v>1.07232932301746</v>
      </c>
      <c r="AW35" s="99">
        <v>1.0552723621779501</v>
      </c>
      <c r="BJ35" s="99">
        <f t="shared" si="3"/>
        <v>3</v>
      </c>
      <c r="BK35" s="97">
        <v>1.4782362643846401</v>
      </c>
      <c r="BL35" s="99">
        <v>1.49937245581159</v>
      </c>
      <c r="BM35" s="99">
        <v>1.4779827726894299</v>
      </c>
      <c r="BN35" s="100">
        <v>1.07232932301746</v>
      </c>
      <c r="BO35" s="99">
        <v>1.0552723621779501</v>
      </c>
      <c r="BS35" s="100"/>
      <c r="BU35" s="100"/>
      <c r="CA35" s="100"/>
    </row>
    <row r="36" spans="12:79">
      <c r="L36" s="99" t="str">
        <f t="shared" si="0"/>
        <v/>
      </c>
      <c r="M36" s="97">
        <v>1.47820256656814</v>
      </c>
      <c r="N36" s="99">
        <v>1.5014103144794499</v>
      </c>
      <c r="O36" s="99">
        <v>1.47871399896306</v>
      </c>
      <c r="AB36" s="99" t="str">
        <f t="shared" si="1"/>
        <v/>
      </c>
      <c r="AC36" s="97">
        <v>1.47651473253457</v>
      </c>
      <c r="AD36" s="99">
        <v>1.4783577671155901</v>
      </c>
      <c r="AE36" s="99">
        <v>1.4757318102944099</v>
      </c>
      <c r="AR36" s="99" t="str">
        <f t="shared" si="2"/>
        <v/>
      </c>
      <c r="AS36" s="97">
        <v>1.47820256656814</v>
      </c>
      <c r="AT36" s="99">
        <v>1.5014103144794499</v>
      </c>
      <c r="AU36" s="99">
        <v>1.47871399896306</v>
      </c>
      <c r="AV36" s="100">
        <v>1.07230315398398</v>
      </c>
      <c r="AW36" s="99">
        <v>1.0552428582114</v>
      </c>
      <c r="BJ36" s="99" t="str">
        <f t="shared" si="3"/>
        <v/>
      </c>
      <c r="BK36" s="97">
        <v>1.47820256656814</v>
      </c>
      <c r="BL36" s="99">
        <v>1.5014103144794499</v>
      </c>
      <c r="BM36" s="99">
        <v>1.47871399896306</v>
      </c>
      <c r="BN36" s="100">
        <v>1.07230315398398</v>
      </c>
      <c r="BO36" s="99">
        <v>1.0552428582114</v>
      </c>
      <c r="BS36" s="100"/>
      <c r="BU36" s="100"/>
      <c r="CA36" s="100"/>
    </row>
    <row r="37" spans="12:79">
      <c r="L37" s="99" t="str">
        <f t="shared" si="0"/>
        <v/>
      </c>
      <c r="M37" s="97">
        <v>1.48075517852848</v>
      </c>
      <c r="N37" s="99">
        <v>1.5034182211029199</v>
      </c>
      <c r="O37" s="99">
        <v>1.47967055468221</v>
      </c>
      <c r="AB37" s="99" t="str">
        <f t="shared" si="1"/>
        <v/>
      </c>
      <c r="AC37" s="97">
        <v>1.4795944837280599</v>
      </c>
      <c r="AD37" s="99">
        <v>1.4812160979801201</v>
      </c>
      <c r="AE37" s="99">
        <v>1.4776701534297501</v>
      </c>
      <c r="AR37" s="99" t="str">
        <f t="shared" si="2"/>
        <v/>
      </c>
      <c r="AS37" s="97">
        <v>1.48075517852848</v>
      </c>
      <c r="AT37" s="99">
        <v>1.5034182211029199</v>
      </c>
      <c r="AU37" s="99">
        <v>1.47967055468221</v>
      </c>
      <c r="AV37" s="100">
        <v>1.0702314614684201</v>
      </c>
      <c r="AW37" s="99">
        <v>1.0556526019722099</v>
      </c>
      <c r="BJ37" s="99" t="str">
        <f t="shared" si="3"/>
        <v/>
      </c>
      <c r="BK37" s="97">
        <v>1.48075517852848</v>
      </c>
      <c r="BL37" s="99">
        <v>1.5034182211029199</v>
      </c>
      <c r="BM37" s="99">
        <v>1.47967055468221</v>
      </c>
      <c r="BN37" s="100">
        <v>1.0702314614684201</v>
      </c>
      <c r="BO37" s="99">
        <v>1.0556526019722099</v>
      </c>
      <c r="BS37" s="100"/>
      <c r="BU37" s="100"/>
      <c r="CA37" s="100"/>
    </row>
    <row r="38" spans="12:79">
      <c r="L38" s="99" t="str">
        <f t="shared" si="0"/>
        <v/>
      </c>
      <c r="M38" s="97">
        <v>1.48635568733715</v>
      </c>
      <c r="N38" s="99">
        <v>1.5055030238642699</v>
      </c>
      <c r="O38" s="99">
        <v>1.48084939493823</v>
      </c>
      <c r="AB38" s="99" t="str">
        <f t="shared" si="1"/>
        <v/>
      </c>
      <c r="AC38" s="97">
        <v>1.4846941084513099</v>
      </c>
      <c r="AD38" s="99">
        <v>1.48414053019875</v>
      </c>
      <c r="AE38" s="99">
        <v>1.4798230749514001</v>
      </c>
      <c r="AR38" s="99" t="str">
        <f t="shared" si="2"/>
        <v/>
      </c>
      <c r="AS38" s="97">
        <v>1.48635568733715</v>
      </c>
      <c r="AT38" s="99">
        <v>1.5055030238642699</v>
      </c>
      <c r="AU38" s="99">
        <v>1.48084939493823</v>
      </c>
      <c r="AV38" s="100">
        <v>1.07262537568015</v>
      </c>
      <c r="AW38" s="99">
        <v>1.05639540906374</v>
      </c>
      <c r="BJ38" s="99" t="str">
        <f t="shared" si="3"/>
        <v/>
      </c>
      <c r="BK38" s="97">
        <v>1.48635568733715</v>
      </c>
      <c r="BL38" s="99">
        <v>1.5055030238642699</v>
      </c>
      <c r="BM38" s="99">
        <v>1.48084939493823</v>
      </c>
      <c r="BN38" s="100">
        <v>1.07262537568015</v>
      </c>
      <c r="BO38" s="99">
        <v>1.05639540906374</v>
      </c>
      <c r="BS38" s="100"/>
      <c r="BU38" s="100"/>
      <c r="CA38" s="100"/>
    </row>
    <row r="39" spans="12:79">
      <c r="L39" s="99" t="str">
        <f t="shared" si="0"/>
        <v/>
      </c>
      <c r="M39" s="97">
        <v>1.48204472964317</v>
      </c>
      <c r="N39" s="99">
        <v>1.5075477598234199</v>
      </c>
      <c r="O39" s="99">
        <v>1.4822476257386199</v>
      </c>
      <c r="AB39" s="99" t="str">
        <f t="shared" si="1"/>
        <v/>
      </c>
      <c r="AC39" s="97">
        <v>1.4817602061617099</v>
      </c>
      <c r="AD39" s="99">
        <v>1.4869676384927999</v>
      </c>
      <c r="AE39" s="99">
        <v>1.48218736501515</v>
      </c>
      <c r="AR39" s="99" t="str">
        <f t="shared" si="2"/>
        <v/>
      </c>
      <c r="AS39" s="97">
        <v>1.48204472964317</v>
      </c>
      <c r="AT39" s="99">
        <v>1.5075477598234199</v>
      </c>
      <c r="AU39" s="99">
        <v>1.4822476257386199</v>
      </c>
      <c r="AV39" s="100">
        <v>1.07203255358931</v>
      </c>
      <c r="AW39" s="99">
        <v>1.05732356820247</v>
      </c>
      <c r="BJ39" s="99" t="str">
        <f t="shared" si="3"/>
        <v/>
      </c>
      <c r="BK39" s="97">
        <v>1.48204472964317</v>
      </c>
      <c r="BL39" s="99">
        <v>1.5075477598234199</v>
      </c>
      <c r="BM39" s="99">
        <v>1.4822476257386199</v>
      </c>
      <c r="BN39" s="100">
        <v>1.07203255358931</v>
      </c>
      <c r="BO39" s="99">
        <v>1.05732356820247</v>
      </c>
      <c r="BS39" s="100"/>
      <c r="BU39" s="100"/>
      <c r="CA39" s="100"/>
    </row>
    <row r="40" spans="12:79">
      <c r="L40" s="99" t="str">
        <f t="shared" si="0"/>
        <v/>
      </c>
      <c r="M40" s="97">
        <v>1.48540865037074</v>
      </c>
      <c r="N40" s="99">
        <v>1.5096618666892201</v>
      </c>
      <c r="O40" s="99">
        <v>1.4838626002333399</v>
      </c>
      <c r="AB40" s="99" t="str">
        <f t="shared" si="1"/>
        <v/>
      </c>
      <c r="AC40" s="97">
        <v>1.4852815124404299</v>
      </c>
      <c r="AD40" s="99">
        <v>1.4898493069838801</v>
      </c>
      <c r="AE40" s="99">
        <v>1.48475894242724</v>
      </c>
      <c r="AR40" s="99" t="str">
        <f t="shared" si="2"/>
        <v/>
      </c>
      <c r="AS40" s="97">
        <v>1.48540865037074</v>
      </c>
      <c r="AT40" s="99">
        <v>1.5096618666892201</v>
      </c>
      <c r="AU40" s="99">
        <v>1.4838626002333399</v>
      </c>
      <c r="AV40" s="100">
        <v>1.0863965401021001</v>
      </c>
      <c r="AW40" s="99">
        <v>1.05839469519229</v>
      </c>
      <c r="BJ40" s="99" t="str">
        <f t="shared" si="3"/>
        <v/>
      </c>
      <c r="BK40" s="97">
        <v>1.48540865037074</v>
      </c>
      <c r="BL40" s="99">
        <v>1.5096618666892201</v>
      </c>
      <c r="BM40" s="99">
        <v>1.4838626002333399</v>
      </c>
      <c r="BN40" s="100">
        <v>1.0863965401021001</v>
      </c>
      <c r="BO40" s="99">
        <v>1.05839469519229</v>
      </c>
      <c r="BS40" s="100"/>
      <c r="BU40" s="100"/>
      <c r="CA40" s="100"/>
    </row>
    <row r="41" spans="12:79">
      <c r="L41" s="99" t="str">
        <f t="shared" si="0"/>
        <v/>
      </c>
      <c r="M41" s="97">
        <v>1.48786169203957</v>
      </c>
      <c r="N41" s="99">
        <v>1.5117273188119</v>
      </c>
      <c r="O41" s="99">
        <v>1.48569201989017</v>
      </c>
      <c r="AB41" s="99" t="str">
        <f t="shared" si="1"/>
        <v/>
      </c>
      <c r="AC41" s="97">
        <v>1.4889352023186899</v>
      </c>
      <c r="AD41" s="99">
        <v>1.4926251301143001</v>
      </c>
      <c r="AE41" s="99">
        <v>1.4875339423095899</v>
      </c>
      <c r="AR41" s="99" t="str">
        <f t="shared" si="2"/>
        <v/>
      </c>
      <c r="AS41" s="97">
        <v>1.48786169203957</v>
      </c>
      <c r="AT41" s="99">
        <v>1.5117273188119</v>
      </c>
      <c r="AU41" s="99">
        <v>1.48569201989017</v>
      </c>
      <c r="AV41" s="100">
        <v>1.08594651834759</v>
      </c>
      <c r="AW41" s="99">
        <v>1.05947736413412</v>
      </c>
      <c r="BJ41" s="99" t="str">
        <f t="shared" si="3"/>
        <v/>
      </c>
      <c r="BK41" s="97">
        <v>1.48786169203957</v>
      </c>
      <c r="BL41" s="99">
        <v>1.5117273188119</v>
      </c>
      <c r="BM41" s="99">
        <v>1.48569201989017</v>
      </c>
      <c r="BN41" s="100">
        <v>1.08594651834759</v>
      </c>
      <c r="BO41" s="99">
        <v>1.05947736413412</v>
      </c>
      <c r="BS41" s="100"/>
      <c r="BU41" s="100"/>
      <c r="CA41" s="100"/>
    </row>
    <row r="42" spans="12:79">
      <c r="L42" s="99" t="str">
        <f t="shared" si="0"/>
        <v/>
      </c>
      <c r="M42" s="97">
        <v>1.49120815718195</v>
      </c>
      <c r="N42" s="99">
        <v>1.51385524244835</v>
      </c>
      <c r="O42" s="99">
        <v>1.48773399672567</v>
      </c>
      <c r="AB42" s="99" t="str">
        <f t="shared" si="1"/>
        <v/>
      </c>
      <c r="AC42" s="97">
        <v>1.4934173840098</v>
      </c>
      <c r="AD42" s="99">
        <v>1.49544486877329</v>
      </c>
      <c r="AE42" s="99">
        <v>1.49050954402553</v>
      </c>
      <c r="AR42" s="99" t="str">
        <f t="shared" si="2"/>
        <v/>
      </c>
      <c r="AS42" s="97">
        <v>1.49120815718195</v>
      </c>
      <c r="AT42" s="99">
        <v>1.51385524244835</v>
      </c>
      <c r="AU42" s="99">
        <v>1.48773399672567</v>
      </c>
      <c r="AV42" s="100">
        <v>1.08843299365405</v>
      </c>
      <c r="AW42" s="99">
        <v>1.06057312059519</v>
      </c>
      <c r="BJ42" s="99" t="str">
        <f t="shared" si="3"/>
        <v/>
      </c>
      <c r="BK42" s="97">
        <v>1.49120815718195</v>
      </c>
      <c r="BL42" s="99">
        <v>1.51385524244835</v>
      </c>
      <c r="BM42" s="99">
        <v>1.48773399672567</v>
      </c>
      <c r="BN42" s="100">
        <v>1.08843299365405</v>
      </c>
      <c r="BO42" s="99">
        <v>1.06057312059519</v>
      </c>
      <c r="BS42" s="100"/>
      <c r="BU42" s="100"/>
      <c r="CA42" s="100"/>
    </row>
    <row r="43" spans="12:79">
      <c r="L43" s="99" t="str">
        <f t="shared" si="0"/>
        <v/>
      </c>
      <c r="M43" s="97">
        <v>1.48686859844175</v>
      </c>
      <c r="N43" s="99">
        <v>1.5159273803078701</v>
      </c>
      <c r="O43" s="99">
        <v>1.4899870440367</v>
      </c>
      <c r="AB43" s="99" t="str">
        <f t="shared" si="1"/>
        <v/>
      </c>
      <c r="AC43" s="97">
        <v>1.490865587362</v>
      </c>
      <c r="AD43" s="99">
        <v>1.4981521565793401</v>
      </c>
      <c r="AE43" s="99">
        <v>1.49368439432331</v>
      </c>
      <c r="AR43" s="99" t="str">
        <f t="shared" si="2"/>
        <v/>
      </c>
      <c r="AS43" s="97">
        <v>1.48686859844175</v>
      </c>
      <c r="AT43" s="99">
        <v>1.5159273803078701</v>
      </c>
      <c r="AU43" s="99">
        <v>1.4899870440367</v>
      </c>
      <c r="AV43" s="100">
        <v>1.08626030726043</v>
      </c>
      <c r="AW43" s="99">
        <v>1.0615831838854599</v>
      </c>
      <c r="BJ43" s="99" t="str">
        <f t="shared" si="3"/>
        <v/>
      </c>
      <c r="BK43" s="97">
        <v>1.48686859844175</v>
      </c>
      <c r="BL43" s="99">
        <v>1.5159273803078701</v>
      </c>
      <c r="BM43" s="99">
        <v>1.4899870440367</v>
      </c>
      <c r="BN43" s="100">
        <v>1.08626030726043</v>
      </c>
      <c r="BO43" s="99">
        <v>1.0615831838854599</v>
      </c>
      <c r="BS43" s="100"/>
      <c r="BU43" s="100"/>
      <c r="CA43" s="100"/>
    </row>
    <row r="44" spans="12:79">
      <c r="L44" s="99" t="str">
        <f t="shared" si="0"/>
        <v/>
      </c>
      <c r="M44" s="97">
        <v>1.4900432195259601</v>
      </c>
      <c r="N44" s="99">
        <v>1.5180557610087499</v>
      </c>
      <c r="O44" s="99">
        <v>1.4924499910628499</v>
      </c>
      <c r="AB44" s="99" t="str">
        <f t="shared" si="1"/>
        <v/>
      </c>
      <c r="AC44" s="97">
        <v>1.49389551518609</v>
      </c>
      <c r="AD44" s="99">
        <v>1.50089365571598</v>
      </c>
      <c r="AE44" s="99">
        <v>1.4970587969415801</v>
      </c>
      <c r="AR44" s="99" t="str">
        <f t="shared" si="2"/>
        <v/>
      </c>
      <c r="AS44" s="97">
        <v>1.4900432195259601</v>
      </c>
      <c r="AT44" s="99">
        <v>1.5180557610087499</v>
      </c>
      <c r="AU44" s="99">
        <v>1.4924499910628499</v>
      </c>
      <c r="AV44" s="100">
        <v>1.0827540185426501</v>
      </c>
      <c r="AW44" s="99">
        <v>1.0625401264407801</v>
      </c>
      <c r="BJ44" s="99" t="str">
        <f t="shared" si="3"/>
        <v/>
      </c>
      <c r="BK44" s="97">
        <v>1.4900432195259601</v>
      </c>
      <c r="BL44" s="99">
        <v>1.5180557610087499</v>
      </c>
      <c r="BM44" s="99">
        <v>1.4924499910628499</v>
      </c>
      <c r="BN44" s="100">
        <v>1.0827540185426501</v>
      </c>
      <c r="BO44" s="99">
        <v>1.0625401264407801</v>
      </c>
      <c r="BS44" s="100"/>
      <c r="BU44" s="100"/>
      <c r="CA44" s="100"/>
    </row>
    <row r="45" spans="12:79">
      <c r="L45" s="99" t="str">
        <f t="shared" si="0"/>
        <v/>
      </c>
      <c r="M45" s="97">
        <v>1.4960907073399301</v>
      </c>
      <c r="N45" s="99">
        <v>1.5201226109838899</v>
      </c>
      <c r="O45" s="99">
        <v>1.49512185267988</v>
      </c>
      <c r="AB45" s="99" t="str">
        <f t="shared" si="1"/>
        <v/>
      </c>
      <c r="AC45" s="97">
        <v>1.4997858686291901</v>
      </c>
      <c r="AD45" s="99">
        <v>1.5035179042334601</v>
      </c>
      <c r="AE45" s="99">
        <v>1.5006351065393799</v>
      </c>
      <c r="AR45" s="99" t="str">
        <f t="shared" si="2"/>
        <v/>
      </c>
      <c r="AS45" s="97">
        <v>1.4960907073399301</v>
      </c>
      <c r="AT45" s="99">
        <v>1.5201226109838899</v>
      </c>
      <c r="AU45" s="99">
        <v>1.49512185267988</v>
      </c>
      <c r="AV45" s="100">
        <v>1.10593157254533</v>
      </c>
      <c r="AW45" s="99">
        <v>1.0633862832024299</v>
      </c>
      <c r="BJ45" s="99" t="str">
        <f t="shared" si="3"/>
        <v/>
      </c>
      <c r="BK45" s="97">
        <v>1.4960907073399301</v>
      </c>
      <c r="BL45" s="99">
        <v>1.5201226109838899</v>
      </c>
      <c r="BM45" s="99">
        <v>1.49512185267988</v>
      </c>
      <c r="BN45" s="100">
        <v>1.10593157254533</v>
      </c>
      <c r="BO45" s="99">
        <v>1.0633862832024299</v>
      </c>
      <c r="BS45" s="100"/>
      <c r="BU45" s="100"/>
      <c r="CA45" s="100"/>
    </row>
    <row r="46" spans="12:79">
      <c r="L46" s="99" t="str">
        <f t="shared" si="0"/>
        <v/>
      </c>
      <c r="M46" s="97">
        <v>1.4968389479248501</v>
      </c>
      <c r="N46" s="99">
        <v>1.5221738856068101</v>
      </c>
      <c r="O46" s="99">
        <v>1.4973243817530899</v>
      </c>
      <c r="AB46" s="99" t="str">
        <f t="shared" si="1"/>
        <v/>
      </c>
      <c r="AC46" s="97">
        <v>1.50194851955694</v>
      </c>
      <c r="AD46" s="99">
        <v>1.5061013792776801</v>
      </c>
      <c r="AE46" s="99">
        <v>1.5022114512101199</v>
      </c>
      <c r="AR46" s="99" t="str">
        <f t="shared" si="2"/>
        <v/>
      </c>
      <c r="AS46" s="97">
        <v>1.4968389479248501</v>
      </c>
      <c r="AT46" s="99">
        <v>1.5221738856068101</v>
      </c>
      <c r="AU46" s="99">
        <v>1.4973243817530899</v>
      </c>
      <c r="AV46" s="100">
        <v>1.1063560752224899</v>
      </c>
      <c r="AW46" s="99">
        <v>1.07038873548296</v>
      </c>
      <c r="BJ46" s="99" t="str">
        <f t="shared" si="3"/>
        <v/>
      </c>
      <c r="BK46" s="97">
        <v>1.4968389479248501</v>
      </c>
      <c r="BL46" s="99">
        <v>1.5221738856068101</v>
      </c>
      <c r="BM46" s="99">
        <v>1.4973243817530899</v>
      </c>
      <c r="BN46" s="100">
        <v>1.1063560752224899</v>
      </c>
      <c r="BO46" s="99">
        <v>1.07038873548296</v>
      </c>
      <c r="BS46" s="100"/>
      <c r="BU46" s="100"/>
      <c r="CA46" s="100"/>
    </row>
    <row r="47" spans="12:79">
      <c r="L47" s="99" t="str">
        <f t="shared" si="0"/>
        <v/>
      </c>
      <c r="M47" s="97">
        <v>1.5005881476504599</v>
      </c>
      <c r="N47" s="99">
        <v>1.5241750627858299</v>
      </c>
      <c r="O47" s="99">
        <v>1.49974036333581</v>
      </c>
      <c r="AB47" s="99" t="str">
        <f t="shared" si="1"/>
        <v/>
      </c>
      <c r="AC47" s="97">
        <v>1.50412917350084</v>
      </c>
      <c r="AD47" s="99">
        <v>1.5085803182814901</v>
      </c>
      <c r="AE47" s="99">
        <v>1.50396277173902</v>
      </c>
      <c r="AR47" s="99" t="str">
        <f t="shared" si="2"/>
        <v/>
      </c>
      <c r="AS47" s="97">
        <v>1.5005881476504599</v>
      </c>
      <c r="AT47" s="99">
        <v>1.5241750627858299</v>
      </c>
      <c r="AU47" s="99">
        <v>1.49974036333581</v>
      </c>
      <c r="AV47" s="100">
        <v>1.10520329964731</v>
      </c>
      <c r="AW47" s="99">
        <v>1.07662113728813</v>
      </c>
      <c r="BJ47" s="99" t="str">
        <f t="shared" si="3"/>
        <v/>
      </c>
      <c r="BK47" s="97">
        <v>1.5005881476504599</v>
      </c>
      <c r="BL47" s="99">
        <v>1.5241750627858299</v>
      </c>
      <c r="BM47" s="99">
        <v>1.49974036333581</v>
      </c>
      <c r="BN47" s="100">
        <v>1.10520329964731</v>
      </c>
      <c r="BO47" s="99">
        <v>1.07662113728813</v>
      </c>
      <c r="BS47" s="100"/>
      <c r="BU47" s="100"/>
      <c r="CA47" s="100"/>
    </row>
    <row r="48" spans="12:79">
      <c r="L48" s="99" t="str">
        <f t="shared" si="0"/>
        <v/>
      </c>
      <c r="M48" s="97">
        <v>1.50995302966566</v>
      </c>
      <c r="N48" s="99">
        <v>1.5262353445902399</v>
      </c>
      <c r="O48" s="99">
        <v>1.50236560173605</v>
      </c>
      <c r="AB48" s="99" t="str">
        <f t="shared" si="1"/>
        <v/>
      </c>
      <c r="AC48" s="97">
        <v>1.5135481045956201</v>
      </c>
      <c r="AD48" s="99">
        <v>1.51109015749883</v>
      </c>
      <c r="AE48" s="99">
        <v>1.5058957772005499</v>
      </c>
      <c r="AR48" s="99" t="str">
        <f t="shared" si="2"/>
        <v/>
      </c>
      <c r="AS48" s="97">
        <v>1.50995302966566</v>
      </c>
      <c r="AT48" s="99">
        <v>1.5262353445902399</v>
      </c>
      <c r="AU48" s="99">
        <v>1.50236560173605</v>
      </c>
      <c r="AV48" s="100">
        <v>1.1147547308532599</v>
      </c>
      <c r="AW48" s="99">
        <v>1.0819355004278</v>
      </c>
      <c r="BJ48" s="99" t="str">
        <f t="shared" si="3"/>
        <v/>
      </c>
      <c r="BK48" s="97">
        <v>1.50995302966566</v>
      </c>
      <c r="BL48" s="99">
        <v>1.5262353445902399</v>
      </c>
      <c r="BM48" s="99">
        <v>1.50236560173605</v>
      </c>
      <c r="BN48" s="100">
        <v>1.1147547308532599</v>
      </c>
      <c r="BO48" s="99">
        <v>1.0819355004278</v>
      </c>
      <c r="BS48" s="100"/>
      <c r="BU48" s="100"/>
      <c r="CA48" s="100"/>
    </row>
    <row r="49" spans="12:79">
      <c r="L49" s="99" t="str">
        <f t="shared" si="0"/>
        <v/>
      </c>
      <c r="M49" s="97">
        <v>1.50499217454684</v>
      </c>
      <c r="N49" s="99">
        <v>1.52824172622899</v>
      </c>
      <c r="O49" s="99">
        <v>1.50519434543868</v>
      </c>
      <c r="AB49" s="99" t="str">
        <f t="shared" si="1"/>
        <v/>
      </c>
      <c r="AC49" s="97">
        <v>1.5087717566104799</v>
      </c>
      <c r="AD49" s="99">
        <v>1.51349336862919</v>
      </c>
      <c r="AE49" s="99">
        <v>1.50802177215001</v>
      </c>
      <c r="AR49" s="99" t="str">
        <f t="shared" si="2"/>
        <v/>
      </c>
      <c r="AS49" s="97">
        <v>1.50499217454684</v>
      </c>
      <c r="AT49" s="99">
        <v>1.52824172622899</v>
      </c>
      <c r="AU49" s="99">
        <v>1.50519434543868</v>
      </c>
      <c r="AV49" s="100">
        <v>1.12845933921194</v>
      </c>
      <c r="AW49" s="99">
        <v>1.0857152778838799</v>
      </c>
      <c r="BJ49" s="99" t="str">
        <f t="shared" si="3"/>
        <v/>
      </c>
      <c r="BK49" s="97">
        <v>1.50499217454684</v>
      </c>
      <c r="BL49" s="99">
        <v>1.52824172622899</v>
      </c>
      <c r="BM49" s="99">
        <v>1.50519434543868</v>
      </c>
      <c r="BN49" s="100">
        <v>1.12845933921194</v>
      </c>
      <c r="BO49" s="99">
        <v>1.0857152778838799</v>
      </c>
      <c r="BS49" s="100"/>
      <c r="BU49" s="100"/>
      <c r="CA49" s="100"/>
    </row>
    <row r="50" spans="12:79">
      <c r="L50" s="99" t="str">
        <f t="shared" si="0"/>
        <v/>
      </c>
      <c r="M50" s="97">
        <v>1.5083374956362801</v>
      </c>
      <c r="N50" s="99">
        <v>1.5303042476678199</v>
      </c>
      <c r="O50" s="99">
        <v>1.5082200545497999</v>
      </c>
      <c r="AB50" s="99" t="str">
        <f t="shared" si="1"/>
        <v/>
      </c>
      <c r="AC50" s="97">
        <v>1.5125029105705301</v>
      </c>
      <c r="AD50" s="99">
        <v>1.51592188147186</v>
      </c>
      <c r="AE50" s="99">
        <v>1.5103423886974401</v>
      </c>
      <c r="AR50" s="99" t="str">
        <f t="shared" si="2"/>
        <v/>
      </c>
      <c r="AS50" s="97">
        <v>1.5083374956362801</v>
      </c>
      <c r="AT50" s="99">
        <v>1.5303042476678199</v>
      </c>
      <c r="AU50" s="99">
        <v>1.5082200545497999</v>
      </c>
      <c r="AV50" s="100">
        <v>1.15657401799936</v>
      </c>
      <c r="AW50" s="99">
        <v>1.08797425271871</v>
      </c>
      <c r="BJ50" s="99" t="str">
        <f t="shared" si="3"/>
        <v/>
      </c>
      <c r="BK50" s="97">
        <v>1.5083374956362801</v>
      </c>
      <c r="BL50" s="99">
        <v>1.5303042476678199</v>
      </c>
      <c r="BM50" s="99">
        <v>1.5082200545497999</v>
      </c>
      <c r="BN50" s="100">
        <v>1.15657401799936</v>
      </c>
      <c r="BO50" s="99">
        <v>1.08797425271871</v>
      </c>
      <c r="BS50" s="100"/>
      <c r="BU50" s="100"/>
      <c r="CA50" s="100"/>
    </row>
    <row r="51" spans="12:79">
      <c r="L51" s="99" t="str">
        <f t="shared" si="0"/>
        <v/>
      </c>
      <c r="M51" s="97">
        <v>1.51303521385705</v>
      </c>
      <c r="N51" s="99">
        <v>1.5322648866793001</v>
      </c>
      <c r="O51" s="99">
        <v>1.5114363615670099</v>
      </c>
      <c r="AB51" s="99" t="str">
        <f t="shared" si="1"/>
        <v/>
      </c>
      <c r="AC51" s="97">
        <v>1.5135019946375601</v>
      </c>
      <c r="AD51" s="99">
        <v>1.5182058660932001</v>
      </c>
      <c r="AE51" s="99">
        <v>1.51285189948305</v>
      </c>
      <c r="AR51" s="99" t="str">
        <f t="shared" si="2"/>
        <v/>
      </c>
      <c r="AS51" s="97">
        <v>1.51303521385705</v>
      </c>
      <c r="AT51" s="99">
        <v>1.5322648866793001</v>
      </c>
      <c r="AU51" s="99">
        <v>1.5114363615670099</v>
      </c>
      <c r="AV51" s="100">
        <v>1.16205610418681</v>
      </c>
      <c r="AW51" s="99">
        <v>1.0921218109356501</v>
      </c>
      <c r="BJ51" s="99" t="str">
        <f t="shared" si="3"/>
        <v/>
      </c>
      <c r="BK51" s="97">
        <v>1.51303521385705</v>
      </c>
      <c r="BL51" s="99">
        <v>1.5322648866793001</v>
      </c>
      <c r="BM51" s="99">
        <v>1.5114363615670099</v>
      </c>
      <c r="BN51" s="100">
        <v>1.16205610418681</v>
      </c>
      <c r="BO51" s="99">
        <v>1.0921218109356501</v>
      </c>
      <c r="BS51" s="100"/>
      <c r="BU51" s="100"/>
      <c r="CA51" s="100"/>
    </row>
    <row r="52" spans="12:79">
      <c r="L52" s="99" t="str">
        <f t="shared" si="0"/>
        <v/>
      </c>
      <c r="M52" s="97">
        <v>1.51909811759534</v>
      </c>
      <c r="N52" s="99">
        <v>1.53429988334788</v>
      </c>
      <c r="O52" s="99">
        <v>1.5148378405613501</v>
      </c>
      <c r="AB52" s="99" t="str">
        <f t="shared" si="1"/>
        <v/>
      </c>
      <c r="AC52" s="97">
        <v>1.51726015296226</v>
      </c>
      <c r="AD52" s="99">
        <v>1.52052760264755</v>
      </c>
      <c r="AE52" s="99">
        <v>1.5155516441118799</v>
      </c>
      <c r="AR52" s="99" t="str">
        <f t="shared" si="2"/>
        <v/>
      </c>
      <c r="AS52" s="97">
        <v>1.51909811759534</v>
      </c>
      <c r="AT52" s="99">
        <v>1.53429988334788</v>
      </c>
      <c r="AU52" s="99">
        <v>1.5148378405613501</v>
      </c>
      <c r="AV52" s="100">
        <v>1.17384545651871</v>
      </c>
      <c r="AW52" s="99">
        <v>1.0939459441938599</v>
      </c>
      <c r="BJ52" s="99" t="str">
        <f t="shared" si="3"/>
        <v/>
      </c>
      <c r="BK52" s="97">
        <v>1.51909811759534</v>
      </c>
      <c r="BL52" s="99">
        <v>1.53429988334788</v>
      </c>
      <c r="BM52" s="99">
        <v>1.5148378405613501</v>
      </c>
      <c r="BN52" s="100">
        <v>1.17384545651871</v>
      </c>
      <c r="BO52" s="99">
        <v>1.0939459441938599</v>
      </c>
      <c r="BS52" s="100"/>
      <c r="BU52" s="100"/>
      <c r="CA52" s="100"/>
    </row>
    <row r="53" spans="12:79">
      <c r="L53" s="99" t="str">
        <f t="shared" si="0"/>
        <v/>
      </c>
      <c r="M53" s="97">
        <v>1.51071710545878</v>
      </c>
      <c r="N53" s="99">
        <v>1.5363218621132</v>
      </c>
      <c r="O53" s="99">
        <v>1.5184204466551801</v>
      </c>
      <c r="AB53" s="99" t="str">
        <f t="shared" si="1"/>
        <v/>
      </c>
      <c r="AC53" s="97">
        <v>1.50655121627823</v>
      </c>
      <c r="AD53" s="99">
        <v>1.5227811200598</v>
      </c>
      <c r="AE53" s="99">
        <v>1.51846569715066</v>
      </c>
      <c r="AR53" s="99" t="str">
        <f t="shared" si="2"/>
        <v/>
      </c>
      <c r="AS53" s="97">
        <v>1.51071710545878</v>
      </c>
      <c r="AT53" s="99">
        <v>1.5363218621132</v>
      </c>
      <c r="AU53" s="99">
        <v>1.5184204466551801</v>
      </c>
      <c r="AV53" s="100">
        <v>1.1738400539937901</v>
      </c>
      <c r="AW53" s="99">
        <v>1.08986688259968</v>
      </c>
      <c r="BJ53" s="99" t="str">
        <f t="shared" si="3"/>
        <v/>
      </c>
      <c r="BK53" s="97">
        <v>1.51071710545878</v>
      </c>
      <c r="BL53" s="99">
        <v>1.5363218621132</v>
      </c>
      <c r="BM53" s="99">
        <v>1.5184204466551801</v>
      </c>
      <c r="BN53" s="100">
        <v>1.1738400539937901</v>
      </c>
      <c r="BO53" s="99">
        <v>1.08986688259968</v>
      </c>
      <c r="BS53" s="100"/>
      <c r="BU53" s="100"/>
      <c r="CA53" s="100"/>
    </row>
    <row r="54" spans="12:79">
      <c r="L54" s="99" t="str">
        <f t="shared" si="0"/>
        <v/>
      </c>
      <c r="M54" s="97">
        <v>1.51623120633594</v>
      </c>
      <c r="N54" s="99">
        <v>1.5384126388691901</v>
      </c>
      <c r="O54" s="99">
        <v>1.5221816890875599</v>
      </c>
      <c r="AB54" s="99" t="str">
        <f t="shared" si="1"/>
        <v/>
      </c>
      <c r="AC54" s="97">
        <v>1.51269874913401</v>
      </c>
      <c r="AD54" s="99">
        <v>1.5250646598692601</v>
      </c>
      <c r="AE54" s="99">
        <v>1.5216033219920699</v>
      </c>
      <c r="AR54" s="99" t="str">
        <f t="shared" si="2"/>
        <v/>
      </c>
      <c r="AS54" s="97">
        <v>1.51623120633594</v>
      </c>
      <c r="AT54" s="99">
        <v>1.5384126388691901</v>
      </c>
      <c r="AU54" s="99">
        <v>1.5221816890875599</v>
      </c>
      <c r="AV54" s="100">
        <v>1.1564626778781899</v>
      </c>
      <c r="AW54" s="99">
        <v>1.0831451571372701</v>
      </c>
      <c r="BJ54" s="99" t="str">
        <f t="shared" si="3"/>
        <v/>
      </c>
      <c r="BK54" s="97">
        <v>1.51623120633594</v>
      </c>
      <c r="BL54" s="99">
        <v>1.5384126388691901</v>
      </c>
      <c r="BM54" s="99">
        <v>1.5221816890875599</v>
      </c>
      <c r="BN54" s="100">
        <v>1.1564626778781899</v>
      </c>
      <c r="BO54" s="99">
        <v>1.0831451571372701</v>
      </c>
      <c r="BS54" s="100"/>
      <c r="BU54" s="100"/>
      <c r="CA54" s="100"/>
    </row>
    <row r="55" spans="12:79">
      <c r="L55" s="99">
        <f t="shared" si="0"/>
        <v>5</v>
      </c>
      <c r="M55" s="97">
        <v>1.5266321711887401</v>
      </c>
      <c r="N55" s="99">
        <v>1.5404253475565299</v>
      </c>
      <c r="O55" s="99">
        <v>1.5261206580345501</v>
      </c>
      <c r="AB55" s="99">
        <f t="shared" si="1"/>
        <v>5</v>
      </c>
      <c r="AC55" s="97">
        <v>1.5251255791879099</v>
      </c>
      <c r="AD55" s="99">
        <v>1.5272251653376501</v>
      </c>
      <c r="AE55" s="99">
        <v>1.5249899120167301</v>
      </c>
      <c r="AR55" s="99" t="str">
        <f t="shared" si="2"/>
        <v/>
      </c>
      <c r="AS55" s="97">
        <v>1.5266321711887401</v>
      </c>
      <c r="AT55" s="99">
        <v>1.5404253475565299</v>
      </c>
      <c r="AU55" s="99">
        <v>1.5261206580345501</v>
      </c>
      <c r="AV55" s="100">
        <v>1.0669651766445101</v>
      </c>
      <c r="AW55" s="99">
        <v>1.06726437115094</v>
      </c>
      <c r="BJ55" s="99" t="str">
        <f t="shared" si="3"/>
        <v/>
      </c>
      <c r="BK55" s="97">
        <v>1.5266321711887401</v>
      </c>
      <c r="BL55" s="99">
        <v>1.5404253475565299</v>
      </c>
      <c r="BM55" s="99">
        <v>1.5261206580345501</v>
      </c>
      <c r="BN55" s="100">
        <v>1.0669651766445101</v>
      </c>
      <c r="BO55" s="99">
        <v>1.06726437115094</v>
      </c>
      <c r="BS55" s="100"/>
      <c r="BU55" s="100"/>
      <c r="CA55" s="100"/>
    </row>
    <row r="56" spans="12:79">
      <c r="L56" s="99" t="str">
        <f t="shared" si="0"/>
        <v/>
      </c>
      <c r="M56" s="97">
        <v>1.52774903111989</v>
      </c>
      <c r="N56" s="99">
        <v>1.5493132143253801</v>
      </c>
      <c r="O56" s="99">
        <v>1.53139958238768</v>
      </c>
      <c r="AB56" s="99" t="str">
        <f t="shared" si="1"/>
        <v/>
      </c>
      <c r="AC56" s="97">
        <v>1.5262302652737001</v>
      </c>
      <c r="AD56" s="99">
        <v>1.5353492276459499</v>
      </c>
      <c r="AE56" s="99">
        <v>1.5320965324545699</v>
      </c>
      <c r="AR56" s="99" t="str">
        <f t="shared" si="2"/>
        <v/>
      </c>
      <c r="AS56" s="97">
        <v>1.52774903111989</v>
      </c>
      <c r="AT56" s="99">
        <v>1.5493132143253801</v>
      </c>
      <c r="AU56" s="99">
        <v>1.53139958238768</v>
      </c>
      <c r="AV56" s="100">
        <v>1.08387334063619</v>
      </c>
      <c r="AW56" s="99">
        <v>1.0441832419936199</v>
      </c>
      <c r="BJ56" s="99" t="str">
        <f t="shared" si="3"/>
        <v/>
      </c>
      <c r="BK56" s="97">
        <v>1.52774903111989</v>
      </c>
      <c r="BL56" s="99">
        <v>1.5493132143253801</v>
      </c>
      <c r="BM56" s="99">
        <v>1.53139958238768</v>
      </c>
      <c r="BN56" s="100">
        <v>1.08387334063619</v>
      </c>
      <c r="BO56" s="99">
        <v>1.0441832419936199</v>
      </c>
      <c r="BS56" s="100"/>
      <c r="BU56" s="100"/>
      <c r="CA56" s="100"/>
    </row>
    <row r="57" spans="12:79">
      <c r="L57" s="99" t="str">
        <f t="shared" si="0"/>
        <v/>
      </c>
      <c r="M57" s="97">
        <v>1.53242188107674</v>
      </c>
      <c r="N57" s="99">
        <v>1.5578925735520901</v>
      </c>
      <c r="O57" s="99">
        <v>1.5369805003830601</v>
      </c>
      <c r="AB57" s="99" t="str">
        <f t="shared" si="1"/>
        <v/>
      </c>
      <c r="AC57" s="97">
        <v>1.5276501355557599</v>
      </c>
      <c r="AD57" s="99">
        <v>1.54317626698919</v>
      </c>
      <c r="AE57" s="99">
        <v>1.5396823890297</v>
      </c>
      <c r="AR57" s="99" t="str">
        <f t="shared" si="2"/>
        <v/>
      </c>
      <c r="AS57" s="97">
        <v>1.53242188107674</v>
      </c>
      <c r="AT57" s="99">
        <v>1.5578925735520901</v>
      </c>
      <c r="AU57" s="99">
        <v>1.5369805003830601</v>
      </c>
      <c r="AV57" s="100">
        <v>1.0984754608181699</v>
      </c>
      <c r="AW57" s="99">
        <v>1.0220157792917799</v>
      </c>
      <c r="BJ57" s="99" t="str">
        <f t="shared" si="3"/>
        <v/>
      </c>
      <c r="BK57" s="97">
        <v>1.53242188107674</v>
      </c>
      <c r="BL57" s="99">
        <v>1.5578925735520901</v>
      </c>
      <c r="BM57" s="99">
        <v>1.5369805003830601</v>
      </c>
      <c r="BN57" s="100">
        <v>1.0984754608181699</v>
      </c>
      <c r="BO57" s="99">
        <v>1.0220157792917799</v>
      </c>
      <c r="BS57" s="100"/>
      <c r="BU57" s="100"/>
      <c r="CA57" s="100"/>
    </row>
    <row r="58" spans="12:79">
      <c r="L58" s="99" t="str">
        <f t="shared" si="0"/>
        <v/>
      </c>
      <c r="M58" s="97">
        <v>1.5484897286739601</v>
      </c>
      <c r="N58" s="99">
        <v>1.56662132367746</v>
      </c>
      <c r="O58" s="99">
        <v>1.5428892832997501</v>
      </c>
      <c r="AB58" s="99" t="str">
        <f t="shared" si="1"/>
        <v/>
      </c>
      <c r="AC58" s="97">
        <v>1.55196075594542</v>
      </c>
      <c r="AD58" s="99">
        <v>1.5511213869349201</v>
      </c>
      <c r="AE58" s="99">
        <v>1.5476751293723601</v>
      </c>
      <c r="AR58" s="99" t="str">
        <f t="shared" si="2"/>
        <v/>
      </c>
      <c r="AS58" s="97">
        <v>1.5484897286739601</v>
      </c>
      <c r="AT58" s="99">
        <v>1.56662132367746</v>
      </c>
      <c r="AU58" s="99">
        <v>1.5428892832997501</v>
      </c>
      <c r="AV58" s="100">
        <v>1.04597307406047</v>
      </c>
      <c r="AW58" s="99">
        <v>0.99951591583515198</v>
      </c>
      <c r="BJ58" s="99" t="str">
        <f t="shared" si="3"/>
        <v/>
      </c>
      <c r="BK58" s="97">
        <v>1.5484897286739601</v>
      </c>
      <c r="BL58" s="99">
        <v>1.56662132367746</v>
      </c>
      <c r="BM58" s="99">
        <v>1.5428892832997501</v>
      </c>
      <c r="BN58" s="100">
        <v>1.04597307406047</v>
      </c>
      <c r="BO58" s="99">
        <v>0.99951591583515198</v>
      </c>
      <c r="BS58" s="100"/>
      <c r="BU58" s="100"/>
      <c r="CA58" s="100"/>
    </row>
    <row r="59" spans="12:79">
      <c r="L59" s="99" t="str">
        <f t="shared" si="0"/>
        <v/>
      </c>
      <c r="M59" s="97">
        <v>1.55250015481883</v>
      </c>
      <c r="N59" s="99">
        <v>1.5750108760007699</v>
      </c>
      <c r="O59" s="99">
        <v>1.54914062094869</v>
      </c>
      <c r="AB59" s="99" t="str">
        <f t="shared" si="1"/>
        <v/>
      </c>
      <c r="AC59" s="97">
        <v>1.5599461185786601</v>
      </c>
      <c r="AD59" s="99">
        <v>1.5587375214796499</v>
      </c>
      <c r="AE59" s="99">
        <v>1.5562071067357499</v>
      </c>
      <c r="AR59" s="99" t="str">
        <f t="shared" si="2"/>
        <v/>
      </c>
      <c r="AS59" s="97">
        <v>1.55250015481883</v>
      </c>
      <c r="AT59" s="99">
        <v>1.5750108760007699</v>
      </c>
      <c r="AU59" s="99">
        <v>1.54914062094869</v>
      </c>
      <c r="AV59" s="100">
        <v>0.983404117927966</v>
      </c>
      <c r="AW59" s="99">
        <v>0.97789152750371899</v>
      </c>
      <c r="BJ59" s="99" t="str">
        <f t="shared" si="3"/>
        <v/>
      </c>
      <c r="BK59" s="97">
        <v>1.55250015481883</v>
      </c>
      <c r="BL59" s="99">
        <v>1.5750108760007699</v>
      </c>
      <c r="BM59" s="99">
        <v>1.54914062094869</v>
      </c>
      <c r="BN59" s="100">
        <v>0.983404117927966</v>
      </c>
      <c r="BO59" s="99">
        <v>0.97789152750371899</v>
      </c>
      <c r="BS59" s="100"/>
      <c r="BU59" s="100"/>
      <c r="CA59" s="100"/>
    </row>
    <row r="60" spans="12:79">
      <c r="L60" s="99" t="str">
        <f t="shared" si="0"/>
        <v/>
      </c>
      <c r="M60" s="97">
        <v>1.56122208045737</v>
      </c>
      <c r="N60" s="99">
        <v>1.5835112259712101</v>
      </c>
      <c r="O60" s="99">
        <v>1.5557088834847701</v>
      </c>
      <c r="AB60" s="99" t="str">
        <f t="shared" si="1"/>
        <v/>
      </c>
      <c r="AC60" s="97">
        <v>1.5741775837930101</v>
      </c>
      <c r="AD60" s="99">
        <v>1.5664309618885801</v>
      </c>
      <c r="AE60" s="99">
        <v>1.56523820387187</v>
      </c>
      <c r="AR60" s="99" t="str">
        <f t="shared" si="2"/>
        <v/>
      </c>
      <c r="AS60" s="97">
        <v>1.56122208045737</v>
      </c>
      <c r="AT60" s="99">
        <v>1.5835112259712101</v>
      </c>
      <c r="AU60" s="99">
        <v>1.5557088834847701</v>
      </c>
      <c r="AV60" s="100">
        <v>0.93692073078474802</v>
      </c>
      <c r="AW60" s="99">
        <v>0.95593030193403095</v>
      </c>
      <c r="BJ60" s="99" t="str">
        <f t="shared" si="3"/>
        <v/>
      </c>
      <c r="BK60" s="97">
        <v>1.56122208045737</v>
      </c>
      <c r="BL60" s="99">
        <v>1.5835112259712101</v>
      </c>
      <c r="BM60" s="99">
        <v>1.5557088834847701</v>
      </c>
      <c r="BN60" s="100">
        <v>0.93692073078474802</v>
      </c>
      <c r="BO60" s="99">
        <v>0.95593030193403095</v>
      </c>
      <c r="BS60" s="100"/>
      <c r="BU60" s="100"/>
      <c r="CA60" s="100"/>
    </row>
    <row r="61" spans="12:79">
      <c r="L61" s="99" t="str">
        <f t="shared" si="0"/>
        <v/>
      </c>
      <c r="M61" s="97">
        <v>1.5692209525574301</v>
      </c>
      <c r="N61" s="99">
        <v>1.5916485882053699</v>
      </c>
      <c r="O61" s="99">
        <v>1.56261016733467</v>
      </c>
      <c r="AB61" s="99" t="str">
        <f t="shared" si="1"/>
        <v/>
      </c>
      <c r="AC61" s="97">
        <v>1.5835450182417401</v>
      </c>
      <c r="AD61" s="99">
        <v>1.5737709528396699</v>
      </c>
      <c r="AE61" s="99">
        <v>1.5748459997045099</v>
      </c>
      <c r="AR61" s="99" t="str">
        <f t="shared" si="2"/>
        <v/>
      </c>
      <c r="AS61" s="97">
        <v>1.5692209525574301</v>
      </c>
      <c r="AT61" s="99">
        <v>1.5916485882053699</v>
      </c>
      <c r="AU61" s="99">
        <v>1.56261016733467</v>
      </c>
      <c r="AV61" s="100">
        <v>0.93220017539042999</v>
      </c>
      <c r="AW61" s="99">
        <v>0.93483262986800397</v>
      </c>
      <c r="BJ61" s="99" t="str">
        <f t="shared" si="3"/>
        <v/>
      </c>
      <c r="BK61" s="97">
        <v>1.5692209525574301</v>
      </c>
      <c r="BL61" s="99">
        <v>1.5916485882053699</v>
      </c>
      <c r="BM61" s="99">
        <v>1.56261016733467</v>
      </c>
      <c r="BN61" s="100">
        <v>0.93220017539042999</v>
      </c>
      <c r="BO61" s="99">
        <v>0.93483262986800397</v>
      </c>
      <c r="BS61" s="100"/>
      <c r="BU61" s="100"/>
      <c r="CA61" s="100"/>
    </row>
    <row r="62" spans="12:79">
      <c r="L62" s="99" t="str">
        <f t="shared" si="0"/>
        <v/>
      </c>
      <c r="M62" s="97">
        <v>1.5833563671303099</v>
      </c>
      <c r="N62" s="99">
        <v>1.59986140580081</v>
      </c>
      <c r="O62" s="99">
        <v>1.5698787054121599</v>
      </c>
      <c r="AB62" s="99" t="str">
        <f t="shared" si="1"/>
        <v/>
      </c>
      <c r="AC62" s="97">
        <v>1.6021094456845799</v>
      </c>
      <c r="AD62" s="99">
        <v>1.58115115642974</v>
      </c>
      <c r="AE62" s="99">
        <v>1.58498693577354</v>
      </c>
      <c r="AR62" s="99" t="str">
        <f t="shared" si="2"/>
        <v/>
      </c>
      <c r="AS62" s="97">
        <v>1.5833563671303099</v>
      </c>
      <c r="AT62" s="99">
        <v>1.59986140580081</v>
      </c>
      <c r="AU62" s="99">
        <v>1.5698787054121599</v>
      </c>
      <c r="AV62" s="100">
        <v>0.92113155245941702</v>
      </c>
      <c r="AW62" s="99">
        <v>0.91337032372875504</v>
      </c>
      <c r="BJ62" s="99" t="str">
        <f t="shared" si="3"/>
        <v/>
      </c>
      <c r="BK62" s="97">
        <v>1.5833563671303099</v>
      </c>
      <c r="BL62" s="99">
        <v>1.59986140580081</v>
      </c>
      <c r="BM62" s="99">
        <v>1.5698787054121599</v>
      </c>
      <c r="BN62" s="100">
        <v>0.92113155245941702</v>
      </c>
      <c r="BO62" s="99">
        <v>0.91337032372875504</v>
      </c>
      <c r="BS62" s="100"/>
      <c r="BU62" s="100"/>
      <c r="CA62" s="100"/>
    </row>
    <row r="63" spans="12:79">
      <c r="L63" s="99" t="str">
        <f t="shared" si="0"/>
        <v/>
      </c>
      <c r="M63" s="97">
        <v>1.5785162407889599</v>
      </c>
      <c r="N63" s="99">
        <v>1.60769372128998</v>
      </c>
      <c r="O63" s="99">
        <v>1.57759595477147</v>
      </c>
      <c r="AB63" s="99" t="str">
        <f t="shared" si="1"/>
        <v/>
      </c>
      <c r="AC63" s="97">
        <v>1.6011447622925301</v>
      </c>
      <c r="AD63" s="99">
        <v>1.58816027557495</v>
      </c>
      <c r="AE63" s="99">
        <v>1.59571900226952</v>
      </c>
      <c r="AR63" s="99" t="str">
        <f t="shared" si="2"/>
        <v/>
      </c>
      <c r="AS63" s="97">
        <v>1.5785162407889599</v>
      </c>
      <c r="AT63" s="99">
        <v>1.60769372128998</v>
      </c>
      <c r="AU63" s="99">
        <v>1.57759595477147</v>
      </c>
      <c r="AV63" s="100">
        <v>0.90590050193879101</v>
      </c>
      <c r="AW63" s="99">
        <v>0.89266983997904503</v>
      </c>
      <c r="BJ63" s="99" t="str">
        <f t="shared" si="3"/>
        <v/>
      </c>
      <c r="BK63" s="97">
        <v>1.5785162407889599</v>
      </c>
      <c r="BL63" s="99">
        <v>1.60769372128998</v>
      </c>
      <c r="BM63" s="99">
        <v>1.57759595477147</v>
      </c>
      <c r="BN63" s="100">
        <v>0.90590050193879101</v>
      </c>
      <c r="BO63" s="99">
        <v>0.89266983997904503</v>
      </c>
      <c r="BS63" s="100"/>
      <c r="BU63" s="100"/>
      <c r="CA63" s="100"/>
    </row>
    <row r="64" spans="12:79">
      <c r="L64" s="99" t="str">
        <f t="shared" si="0"/>
        <v/>
      </c>
      <c r="M64" s="97">
        <v>1.58613331888058</v>
      </c>
      <c r="N64" s="99">
        <v>1.6155693173855501</v>
      </c>
      <c r="O64" s="99">
        <v>1.5857606116177201</v>
      </c>
      <c r="AB64" s="99" t="str">
        <f t="shared" si="1"/>
        <v/>
      </c>
      <c r="AC64" s="97">
        <v>1.6076493965887499</v>
      </c>
      <c r="AD64" s="99">
        <v>1.5951761234094799</v>
      </c>
      <c r="AE64" s="99">
        <v>1.6068686597591799</v>
      </c>
      <c r="AR64" s="99" t="str">
        <f t="shared" si="2"/>
        <v/>
      </c>
      <c r="AS64" s="97">
        <v>1.58613331888058</v>
      </c>
      <c r="AT64" s="99">
        <v>1.6155693173855501</v>
      </c>
      <c r="AU64" s="99">
        <v>1.5857606116177201</v>
      </c>
      <c r="AV64" s="100">
        <v>0.87358616332174199</v>
      </c>
      <c r="AW64" s="99">
        <v>0.87159374759647901</v>
      </c>
      <c r="BJ64" s="99" t="str">
        <f t="shared" si="3"/>
        <v/>
      </c>
      <c r="BK64" s="97">
        <v>1.58613331888058</v>
      </c>
      <c r="BL64" s="99">
        <v>1.6155693173855501</v>
      </c>
      <c r="BM64" s="99">
        <v>1.5857606116177201</v>
      </c>
      <c r="BN64" s="100">
        <v>0.87358616332174199</v>
      </c>
      <c r="BO64" s="99">
        <v>0.87159374759647901</v>
      </c>
      <c r="BS64" s="100"/>
      <c r="BU64" s="100"/>
      <c r="CA64" s="100"/>
    </row>
    <row r="65" spans="12:79">
      <c r="L65" s="99" t="str">
        <f t="shared" si="0"/>
        <v/>
      </c>
      <c r="M65" s="97">
        <v>1.59410656697957</v>
      </c>
      <c r="N65" s="99">
        <v>1.62305259217708</v>
      </c>
      <c r="O65" s="99">
        <v>1.5942808042541301</v>
      </c>
      <c r="AB65" s="99" t="str">
        <f t="shared" si="1"/>
        <v/>
      </c>
      <c r="AC65" s="97">
        <v>1.6190856348406499</v>
      </c>
      <c r="AD65" s="99">
        <v>1.6018094592944401</v>
      </c>
      <c r="AE65" s="99">
        <v>1.6185217056904</v>
      </c>
      <c r="AR65" s="99">
        <f t="shared" si="2"/>
        <v>6</v>
      </c>
      <c r="AS65" s="97">
        <v>1.59410656697957</v>
      </c>
      <c r="AT65" s="99">
        <v>1.62305259217708</v>
      </c>
      <c r="AU65" s="99">
        <v>1.5942808042541301</v>
      </c>
      <c r="AV65" s="100">
        <v>0.83663423361142297</v>
      </c>
      <c r="AW65" s="99">
        <v>0.85129770952184802</v>
      </c>
      <c r="BJ65" s="99">
        <f t="shared" si="3"/>
        <v>6</v>
      </c>
      <c r="BK65" s="97">
        <v>1.59410656697957</v>
      </c>
      <c r="BL65" s="99">
        <v>1.62305259217708</v>
      </c>
      <c r="BM65" s="99">
        <v>1.5942808042541301</v>
      </c>
      <c r="BN65" s="100">
        <v>0.83663423361142297</v>
      </c>
      <c r="BO65" s="99">
        <v>0.85129770952184802</v>
      </c>
      <c r="BS65" s="100"/>
      <c r="BU65" s="100"/>
      <c r="CA65" s="100"/>
    </row>
    <row r="66" spans="12:79">
      <c r="L66" s="99" t="str">
        <f t="shared" si="0"/>
        <v/>
      </c>
      <c r="M66" s="97">
        <v>1.59990431779896</v>
      </c>
      <c r="N66" s="99">
        <v>1.6305500677764599</v>
      </c>
      <c r="O66" s="99">
        <v>1.59993021468927</v>
      </c>
      <c r="AB66" s="99" t="str">
        <f t="shared" si="1"/>
        <v/>
      </c>
      <c r="AC66" s="97">
        <v>1.6261336065931</v>
      </c>
      <c r="AD66" s="99">
        <v>1.60841959019337</v>
      </c>
      <c r="AE66" s="99">
        <v>1.62358250991644</v>
      </c>
      <c r="AR66" s="99" t="str">
        <f t="shared" si="2"/>
        <v/>
      </c>
      <c r="AS66" s="97">
        <v>1.59990431779896</v>
      </c>
      <c r="AT66" s="99">
        <v>1.6305500677764599</v>
      </c>
      <c r="AU66" s="99">
        <v>1.59993021468927</v>
      </c>
      <c r="AV66" s="100">
        <v>0.83531343629477195</v>
      </c>
      <c r="AW66" s="99">
        <v>0.83055878641563397</v>
      </c>
      <c r="BJ66" s="99" t="str">
        <f t="shared" si="3"/>
        <v/>
      </c>
      <c r="BK66" s="97">
        <v>1.59990431779896</v>
      </c>
      <c r="BL66" s="99">
        <v>1.6305500677764599</v>
      </c>
      <c r="BM66" s="99">
        <v>1.59993021468927</v>
      </c>
      <c r="BN66" s="100">
        <v>0.83531343629477195</v>
      </c>
      <c r="BO66" s="99">
        <v>0.83055878641563397</v>
      </c>
      <c r="BS66" s="100"/>
      <c r="BU66" s="100"/>
      <c r="CA66" s="100"/>
    </row>
    <row r="67" spans="12:79">
      <c r="L67" s="99" t="str">
        <f t="shared" si="0"/>
        <v/>
      </c>
      <c r="M67" s="97">
        <v>1.6024434857218699</v>
      </c>
      <c r="N67" s="99">
        <v>1.63764856626748</v>
      </c>
      <c r="O67" s="99">
        <v>1.60585849456785</v>
      </c>
      <c r="AB67" s="99" t="str">
        <f t="shared" si="1"/>
        <v/>
      </c>
      <c r="AC67" s="97">
        <v>1.6269746999769199</v>
      </c>
      <c r="AD67" s="99">
        <v>1.6146414205505799</v>
      </c>
      <c r="AE67" s="99">
        <v>1.6292703966287501</v>
      </c>
      <c r="AR67" s="99" t="str">
        <f t="shared" si="2"/>
        <v/>
      </c>
      <c r="AS67" s="97">
        <v>1.6024434857218699</v>
      </c>
      <c r="AT67" s="99">
        <v>1.63764856626748</v>
      </c>
      <c r="AU67" s="99">
        <v>1.60585849456785</v>
      </c>
      <c r="AV67" s="100">
        <v>0.83227784827822704</v>
      </c>
      <c r="AW67" s="99">
        <v>0.81054121926275602</v>
      </c>
      <c r="BJ67" s="99" t="str">
        <f t="shared" si="3"/>
        <v/>
      </c>
      <c r="BK67" s="97">
        <v>1.6024434857218699</v>
      </c>
      <c r="BL67" s="99">
        <v>1.63764856626748</v>
      </c>
      <c r="BM67" s="99">
        <v>1.60585849456785</v>
      </c>
      <c r="BN67" s="100">
        <v>0.83227784827822704</v>
      </c>
      <c r="BO67" s="99">
        <v>0.81054121926275602</v>
      </c>
      <c r="BS67" s="100"/>
      <c r="BU67" s="100"/>
      <c r="CA67" s="100"/>
    </row>
    <row r="68" spans="12:79">
      <c r="L68" s="99" t="str">
        <f t="shared" si="0"/>
        <v/>
      </c>
      <c r="M68" s="97">
        <v>1.6164003222697101</v>
      </c>
      <c r="N68" s="99">
        <v>1.6447352250374501</v>
      </c>
      <c r="O68" s="99">
        <v>1.6120719217142601</v>
      </c>
      <c r="AB68" s="99" t="str">
        <f t="shared" si="1"/>
        <v/>
      </c>
      <c r="AC68" s="97">
        <v>1.6386444370215101</v>
      </c>
      <c r="AD68" s="99">
        <v>1.62081362395994</v>
      </c>
      <c r="AE68" s="99">
        <v>1.6353625052473899</v>
      </c>
      <c r="AR68" s="99" t="str">
        <f t="shared" si="2"/>
        <v/>
      </c>
      <c r="AS68" s="97">
        <v>1.6164003222697101</v>
      </c>
      <c r="AT68" s="99">
        <v>1.6447352250374501</v>
      </c>
      <c r="AU68" s="99">
        <v>1.6120719217142601</v>
      </c>
      <c r="AV68" s="100">
        <v>0.81209467464951302</v>
      </c>
      <c r="AW68" s="99">
        <v>0.79011832846862895</v>
      </c>
      <c r="BJ68" s="99" t="str">
        <f t="shared" si="3"/>
        <v/>
      </c>
      <c r="BK68" s="97">
        <v>1.6164003222697101</v>
      </c>
      <c r="BL68" s="99">
        <v>1.6447352250374501</v>
      </c>
      <c r="BM68" s="99">
        <v>1.6120719217142601</v>
      </c>
      <c r="BN68" s="100">
        <v>0.81209467464951302</v>
      </c>
      <c r="BO68" s="99">
        <v>0.79011832846862895</v>
      </c>
      <c r="BS68" s="100"/>
      <c r="BU68" s="100"/>
      <c r="CA68" s="100"/>
    </row>
    <row r="69" spans="12:79">
      <c r="L69" s="99" t="str">
        <f t="shared" ref="L69:L132" si="4">IF(AND((ROW(A109)-ROW($A$45))*$K$4&lt;=$K$5,MOD((ROW(A109)-ROW($A$45))*$K$4,5)=0),(ROW(A109)-ROW($A$45))*$K$4,"")</f>
        <v/>
      </c>
      <c r="M69" s="97">
        <v>1.620834806995</v>
      </c>
      <c r="N69" s="99">
        <v>1.6514209323654001</v>
      </c>
      <c r="O69" s="99">
        <v>1.6185879362692099</v>
      </c>
      <c r="AB69" s="99" t="str">
        <f t="shared" ref="AB69:AB132" si="5">IF(AND((ROW(Q109)-ROW($A$45))*$AA$4&lt;=$AA$5,MOD((ROW(Q109)-ROW($A$45))*$AA$4,5)=0),(ROW(Q109)-ROW($A$45))*$AA$4,"")</f>
        <v/>
      </c>
      <c r="AC69" s="97">
        <v>1.6456331440018399</v>
      </c>
      <c r="AD69" s="99">
        <v>1.6265968633741801</v>
      </c>
      <c r="AE69" s="99">
        <v>1.6417692299964199</v>
      </c>
      <c r="AR69" s="99" t="str">
        <f t="shared" ref="AR69:AR132" si="6">IF(AND((ROW(AG109)-ROW($A$45))*$AQ$4&lt;=$AQ$5,MOD((ROW(AG109)-ROW($A$45))*$AQ$4,3)=0),(ROW(AG109)-ROW($A$45))*$AQ$4,"")</f>
        <v/>
      </c>
      <c r="AS69" s="97">
        <v>1.620834806995</v>
      </c>
      <c r="AT69" s="99">
        <v>1.6514209323654001</v>
      </c>
      <c r="AU69" s="99">
        <v>1.6185879362692099</v>
      </c>
      <c r="AV69" s="100">
        <v>0.77789784687267904</v>
      </c>
      <c r="AW69" s="99">
        <v>0.77038001651184296</v>
      </c>
      <c r="BJ69" s="99" t="str">
        <f t="shared" ref="BJ69:BJ132" si="7">IF(AND((ROW(AY109)-ROW($A$45))*$BI$4&lt;=$BI$5,MOD((ROW(AY109)-ROW($A$45))*$BI$4,3)=0),(ROW(AY109)-ROW($A$45))*$BI$4,"")</f>
        <v/>
      </c>
      <c r="BK69" s="97">
        <v>1.620834806995</v>
      </c>
      <c r="BL69" s="99">
        <v>1.6514209323654001</v>
      </c>
      <c r="BM69" s="99">
        <v>1.6185879362692099</v>
      </c>
      <c r="BN69" s="100">
        <v>0.77789784687267904</v>
      </c>
      <c r="BO69" s="99">
        <v>0.77038001651184296</v>
      </c>
      <c r="BS69" s="100"/>
      <c r="BU69" s="100"/>
      <c r="CA69" s="100"/>
    </row>
    <row r="70" spans="12:79">
      <c r="L70" s="99" t="str">
        <f t="shared" si="4"/>
        <v/>
      </c>
      <c r="M70" s="97">
        <v>1.62818362923641</v>
      </c>
      <c r="N70" s="99">
        <v>1.65807176377719</v>
      </c>
      <c r="O70" s="99">
        <v>1.6254475703129201</v>
      </c>
      <c r="AB70" s="99" t="str">
        <f t="shared" si="5"/>
        <v/>
      </c>
      <c r="AC70" s="97">
        <v>1.65547072046594</v>
      </c>
      <c r="AD70" s="99">
        <v>1.63230755215348</v>
      </c>
      <c r="AE70" s="99">
        <v>1.6487314675289499</v>
      </c>
      <c r="AR70" s="99" t="str">
        <f t="shared" si="6"/>
        <v/>
      </c>
      <c r="AS70" s="97">
        <v>1.62818362923641</v>
      </c>
      <c r="AT70" s="99">
        <v>1.65807176377719</v>
      </c>
      <c r="AU70" s="99">
        <v>1.6254475703129201</v>
      </c>
      <c r="AV70" s="100">
        <v>0.74092830134188603</v>
      </c>
      <c r="AW70" s="99">
        <v>0.75021521414175096</v>
      </c>
      <c r="BJ70" s="99" t="str">
        <f t="shared" si="7"/>
        <v/>
      </c>
      <c r="BK70" s="97">
        <v>1.62818362923641</v>
      </c>
      <c r="BL70" s="99">
        <v>1.65807176377719</v>
      </c>
      <c r="BM70" s="99">
        <v>1.6254475703129201</v>
      </c>
      <c r="BN70" s="100">
        <v>0.74092830134188603</v>
      </c>
      <c r="BO70" s="99">
        <v>0.75021521414175096</v>
      </c>
      <c r="BS70" s="100"/>
      <c r="BU70" s="100"/>
      <c r="CA70" s="100"/>
    </row>
    <row r="71" spans="12:79">
      <c r="L71" s="99" t="str">
        <f t="shared" si="4"/>
        <v/>
      </c>
      <c r="M71" s="97">
        <v>1.6345585429965099</v>
      </c>
      <c r="N71" s="99">
        <v>1.6643239179862499</v>
      </c>
      <c r="O71" s="99">
        <v>1.63267050340911</v>
      </c>
      <c r="AB71" s="99" t="str">
        <f t="shared" si="5"/>
        <v/>
      </c>
      <c r="AC71" s="97">
        <v>1.6591884023539101</v>
      </c>
      <c r="AD71" s="99">
        <v>1.6376332789728401</v>
      </c>
      <c r="AE71" s="99">
        <v>1.65612794487185</v>
      </c>
      <c r="AR71" s="99" t="str">
        <f t="shared" si="6"/>
        <v/>
      </c>
      <c r="AS71" s="97">
        <v>1.6345585429965099</v>
      </c>
      <c r="AT71" s="99">
        <v>1.6643239179862499</v>
      </c>
      <c r="AU71" s="99">
        <v>1.63267050340911</v>
      </c>
      <c r="AV71" s="100">
        <v>0.74046236147760203</v>
      </c>
      <c r="AW71" s="99">
        <v>0.73077067319827005</v>
      </c>
      <c r="BJ71" s="99" t="str">
        <f t="shared" si="7"/>
        <v/>
      </c>
      <c r="BK71" s="97">
        <v>1.6345585429965099</v>
      </c>
      <c r="BL71" s="99">
        <v>1.6643239179862499</v>
      </c>
      <c r="BM71" s="99">
        <v>1.63267050340911</v>
      </c>
      <c r="BN71" s="100">
        <v>0.74046236147760203</v>
      </c>
      <c r="BO71" s="99">
        <v>0.73077067319827005</v>
      </c>
      <c r="BS71" s="100"/>
      <c r="BU71" s="100"/>
      <c r="CA71" s="100"/>
    </row>
    <row r="72" spans="12:79">
      <c r="L72" s="99" t="str">
        <f t="shared" si="4"/>
        <v/>
      </c>
      <c r="M72" s="97">
        <v>1.64476893087158</v>
      </c>
      <c r="N72" s="99">
        <v>1.6705211525230701</v>
      </c>
      <c r="O72" s="99">
        <v>1.64020719413061</v>
      </c>
      <c r="AB72" s="99" t="str">
        <f t="shared" si="5"/>
        <v/>
      </c>
      <c r="AC72" s="97">
        <v>1.66806404259805</v>
      </c>
      <c r="AD72" s="99">
        <v>1.64286704426243</v>
      </c>
      <c r="AE72" s="99">
        <v>1.6639591411711001</v>
      </c>
      <c r="AR72" s="99" t="str">
        <f t="shared" si="6"/>
        <v/>
      </c>
      <c r="AS72" s="97">
        <v>1.64476893087158</v>
      </c>
      <c r="AT72" s="99">
        <v>1.6705211525230701</v>
      </c>
      <c r="AU72" s="99">
        <v>1.64020719413061</v>
      </c>
      <c r="AV72" s="100">
        <v>0.73595070116723005</v>
      </c>
      <c r="AW72" s="99">
        <v>0.71084733596257998</v>
      </c>
      <c r="BJ72" s="99" t="str">
        <f t="shared" si="7"/>
        <v/>
      </c>
      <c r="BK72" s="97">
        <v>1.64476893087158</v>
      </c>
      <c r="BL72" s="99">
        <v>1.6705211525230701</v>
      </c>
      <c r="BM72" s="99">
        <v>1.64020719413061</v>
      </c>
      <c r="BN72" s="100">
        <v>0.73595070116723005</v>
      </c>
      <c r="BO72" s="99">
        <v>0.71084733596257998</v>
      </c>
      <c r="BS72" s="100"/>
      <c r="BU72" s="100"/>
      <c r="CA72" s="100"/>
    </row>
    <row r="73" spans="12:79">
      <c r="L73" s="99" t="str">
        <f t="shared" si="4"/>
        <v/>
      </c>
      <c r="M73" s="97">
        <v>1.64448466677658</v>
      </c>
      <c r="N73" s="99">
        <v>1.67632584659138</v>
      </c>
      <c r="O73" s="99">
        <v>1.64802202822393</v>
      </c>
      <c r="AB73" s="99" t="str">
        <f t="shared" si="5"/>
        <v/>
      </c>
      <c r="AC73" s="97">
        <v>1.67086832630322</v>
      </c>
      <c r="AD73" s="99">
        <v>1.64772410726861</v>
      </c>
      <c r="AE73" s="99">
        <v>1.6722885558123</v>
      </c>
      <c r="AR73" s="99" t="str">
        <f t="shared" si="6"/>
        <v/>
      </c>
      <c r="AS73" s="97">
        <v>1.64448466677658</v>
      </c>
      <c r="AT73" s="99">
        <v>1.67632584659138</v>
      </c>
      <c r="AU73" s="99">
        <v>1.64802202822393</v>
      </c>
      <c r="AV73" s="100">
        <v>0.71740317046493496</v>
      </c>
      <c r="AW73" s="99">
        <v>0.69147199587533104</v>
      </c>
      <c r="BJ73" s="99" t="str">
        <f t="shared" si="7"/>
        <v/>
      </c>
      <c r="BK73" s="97">
        <v>1.64448466677658</v>
      </c>
      <c r="BL73" s="99">
        <v>1.67632584659138</v>
      </c>
      <c r="BM73" s="99">
        <v>1.64802202822393</v>
      </c>
      <c r="BN73" s="100">
        <v>0.71740317046493496</v>
      </c>
      <c r="BO73" s="99">
        <v>0.69147199587533104</v>
      </c>
      <c r="BS73" s="100"/>
      <c r="BU73" s="100"/>
      <c r="CA73" s="100"/>
    </row>
    <row r="74" spans="12:79">
      <c r="L74" s="99" t="str">
        <f t="shared" si="4"/>
        <v/>
      </c>
      <c r="M74" s="97">
        <v>1.65174460392008</v>
      </c>
      <c r="N74" s="99">
        <v>1.6820585819826599</v>
      </c>
      <c r="O74" s="99">
        <v>1.6561496530867701</v>
      </c>
      <c r="AB74" s="99" t="str">
        <f t="shared" si="5"/>
        <v/>
      </c>
      <c r="AC74" s="97">
        <v>1.6777917071652</v>
      </c>
      <c r="AD74" s="99">
        <v>1.6524733546091199</v>
      </c>
      <c r="AE74" s="99">
        <v>1.68129140877821</v>
      </c>
      <c r="AR74" s="99" t="str">
        <f t="shared" si="6"/>
        <v/>
      </c>
      <c r="AS74" s="97">
        <v>1.65174460392008</v>
      </c>
      <c r="AT74" s="99">
        <v>1.6820585819826599</v>
      </c>
      <c r="AU74" s="99">
        <v>1.6561496530867701</v>
      </c>
      <c r="AV74" s="100">
        <v>0.68410934858791395</v>
      </c>
      <c r="AW74" s="99">
        <v>0.67159817421393098</v>
      </c>
      <c r="BJ74" s="99" t="str">
        <f t="shared" si="7"/>
        <v/>
      </c>
      <c r="BK74" s="97">
        <v>1.65174460392008</v>
      </c>
      <c r="BL74" s="99">
        <v>1.6820585819826599</v>
      </c>
      <c r="BM74" s="99">
        <v>1.6561496530867701</v>
      </c>
      <c r="BN74" s="100">
        <v>0.68410934858791395</v>
      </c>
      <c r="BO74" s="99">
        <v>0.67159817421393098</v>
      </c>
      <c r="BS74" s="100"/>
      <c r="BU74" s="100"/>
      <c r="CA74" s="100"/>
    </row>
    <row r="75" spans="12:79">
      <c r="L75" s="99" t="str">
        <f t="shared" si="4"/>
        <v/>
      </c>
      <c r="M75" s="97">
        <v>1.66348222500905</v>
      </c>
      <c r="N75" s="99">
        <v>1.6874084338030499</v>
      </c>
      <c r="O75" s="99">
        <v>1.6646957726860101</v>
      </c>
      <c r="AB75" s="99" t="str">
        <f t="shared" si="5"/>
        <v/>
      </c>
      <c r="AC75" s="97">
        <v>1.6933379298855999</v>
      </c>
      <c r="AD75" s="99">
        <v>1.6568580575479801</v>
      </c>
      <c r="AE75" s="99">
        <v>1.6906991077100499</v>
      </c>
      <c r="AR75" s="99" t="str">
        <f t="shared" si="6"/>
        <v/>
      </c>
      <c r="AS75" s="97">
        <v>1.66348222500905</v>
      </c>
      <c r="AT75" s="99">
        <v>1.6874084338030499</v>
      </c>
      <c r="AU75" s="99">
        <v>1.6646957726860101</v>
      </c>
      <c r="AV75" s="100">
        <v>0.64622575611194499</v>
      </c>
      <c r="AW75" s="99">
        <v>0.65233616342477596</v>
      </c>
      <c r="BJ75" s="99" t="str">
        <f t="shared" si="7"/>
        <v/>
      </c>
      <c r="BK75" s="97">
        <v>1.66348222500905</v>
      </c>
      <c r="BL75" s="99">
        <v>1.6874084338030499</v>
      </c>
      <c r="BM75" s="99">
        <v>1.6646957726860101</v>
      </c>
      <c r="BN75" s="100">
        <v>0.64622575611194499</v>
      </c>
      <c r="BO75" s="99">
        <v>0.65233616342477596</v>
      </c>
      <c r="BS75" s="100"/>
      <c r="BU75" s="100"/>
      <c r="CA75" s="100"/>
    </row>
    <row r="76" spans="12:79">
      <c r="L76" s="99" t="str">
        <f t="shared" si="4"/>
        <v/>
      </c>
      <c r="M76" s="97">
        <v>1.6717001469281001</v>
      </c>
      <c r="N76" s="99">
        <v>1.6928531020433899</v>
      </c>
      <c r="O76" s="99">
        <v>1.67035133930218</v>
      </c>
      <c r="AB76" s="99" t="str">
        <f t="shared" si="5"/>
        <v/>
      </c>
      <c r="AC76" s="97">
        <v>1.69680316192131</v>
      </c>
      <c r="AD76" s="99">
        <v>1.66136781898932</v>
      </c>
      <c r="AE76" s="99">
        <v>1.69463888782202</v>
      </c>
      <c r="AR76" s="99" t="str">
        <f t="shared" si="6"/>
        <v/>
      </c>
      <c r="AS76" s="97">
        <v>1.6717001469281001</v>
      </c>
      <c r="AT76" s="99">
        <v>1.6928531020433899</v>
      </c>
      <c r="AU76" s="99">
        <v>1.67035133930218</v>
      </c>
      <c r="AV76" s="100">
        <v>0.64693896503985504</v>
      </c>
      <c r="AW76" s="99">
        <v>0.63242073532411003</v>
      </c>
      <c r="BJ76" s="99" t="str">
        <f t="shared" si="7"/>
        <v/>
      </c>
      <c r="BK76" s="97">
        <v>1.6717001469281001</v>
      </c>
      <c r="BL76" s="99">
        <v>1.6928531020433899</v>
      </c>
      <c r="BM76" s="99">
        <v>1.67035133930218</v>
      </c>
      <c r="BN76" s="100">
        <v>0.64693896503985504</v>
      </c>
      <c r="BO76" s="99">
        <v>0.63242073532411003</v>
      </c>
      <c r="BS76" s="100"/>
      <c r="BU76" s="100"/>
      <c r="CA76" s="100"/>
    </row>
    <row r="77" spans="12:79">
      <c r="L77" s="99" t="str">
        <f t="shared" si="4"/>
        <v/>
      </c>
      <c r="M77" s="97">
        <v>1.6715636332624499</v>
      </c>
      <c r="N77" s="99">
        <v>1.6979894129634701</v>
      </c>
      <c r="O77" s="99">
        <v>1.67640993295971</v>
      </c>
      <c r="AB77" s="99" t="str">
        <f t="shared" si="5"/>
        <v/>
      </c>
      <c r="AC77" s="97">
        <v>1.6961743981394199</v>
      </c>
      <c r="AD77" s="99">
        <v>1.6656154360941</v>
      </c>
      <c r="AE77" s="99">
        <v>1.69914330578641</v>
      </c>
      <c r="AR77" s="99" t="str">
        <f t="shared" si="6"/>
        <v/>
      </c>
      <c r="AS77" s="97">
        <v>1.6715636332624499</v>
      </c>
      <c r="AT77" s="99">
        <v>1.6979894129634701</v>
      </c>
      <c r="AU77" s="99">
        <v>1.67640993295971</v>
      </c>
      <c r="AV77" s="100">
        <v>0.64512804251070399</v>
      </c>
      <c r="AW77" s="99">
        <v>0.61323237633126404</v>
      </c>
      <c r="BJ77" s="99" t="str">
        <f t="shared" si="7"/>
        <v/>
      </c>
      <c r="BK77" s="97">
        <v>1.6715636332624499</v>
      </c>
      <c r="BL77" s="99">
        <v>1.6979894129634701</v>
      </c>
      <c r="BM77" s="99">
        <v>1.67640993295971</v>
      </c>
      <c r="BN77" s="100">
        <v>0.64512804251070399</v>
      </c>
      <c r="BO77" s="99">
        <v>0.61323237633126404</v>
      </c>
      <c r="BS77" s="100"/>
      <c r="BU77" s="100"/>
      <c r="CA77" s="100"/>
    </row>
    <row r="78" spans="12:79">
      <c r="L78" s="99" t="str">
        <f t="shared" si="4"/>
        <v/>
      </c>
      <c r="M78" s="97">
        <v>1.68690657194168</v>
      </c>
      <c r="N78" s="99">
        <v>1.7030864011137301</v>
      </c>
      <c r="O78" s="99">
        <v>1.68291554603504</v>
      </c>
      <c r="AB78" s="99" t="str">
        <f t="shared" si="5"/>
        <v/>
      </c>
      <c r="AC78" s="97">
        <v>1.70587223662091</v>
      </c>
      <c r="AD78" s="99">
        <v>1.66981514880434</v>
      </c>
      <c r="AE78" s="99">
        <v>1.70409007076712</v>
      </c>
      <c r="AR78" s="99" t="str">
        <f t="shared" si="6"/>
        <v/>
      </c>
      <c r="AS78" s="97">
        <v>1.68690657194168</v>
      </c>
      <c r="AT78" s="99">
        <v>1.7030864011137301</v>
      </c>
      <c r="AU78" s="99">
        <v>1.68291554603504</v>
      </c>
      <c r="AV78" s="100">
        <v>0.63074868008465501</v>
      </c>
      <c r="AW78" s="99">
        <v>0.59366723784770803</v>
      </c>
      <c r="BJ78" s="99" t="str">
        <f t="shared" si="7"/>
        <v/>
      </c>
      <c r="BK78" s="97">
        <v>1.68690657194168</v>
      </c>
      <c r="BL78" s="99">
        <v>1.7030864011137301</v>
      </c>
      <c r="BM78" s="99">
        <v>1.68291554603504</v>
      </c>
      <c r="BN78" s="100">
        <v>0.63074868008465501</v>
      </c>
      <c r="BO78" s="99">
        <v>0.59366723784770803</v>
      </c>
      <c r="BS78" s="100"/>
      <c r="BU78" s="100"/>
      <c r="CA78" s="100"/>
    </row>
    <row r="79" spans="12:79">
      <c r="L79" s="99" t="str">
        <f t="shared" si="4"/>
        <v/>
      </c>
      <c r="M79" s="97">
        <v>1.6929991497228201</v>
      </c>
      <c r="N79" s="99">
        <v>1.7078549777234899</v>
      </c>
      <c r="O79" s="99">
        <v>1.6897703705656499</v>
      </c>
      <c r="AB79" s="99" t="str">
        <f t="shared" si="5"/>
        <v/>
      </c>
      <c r="AC79" s="97">
        <v>1.7087302606749599</v>
      </c>
      <c r="AD79" s="99">
        <v>1.6737217941012601</v>
      </c>
      <c r="AE79" s="99">
        <v>1.7094600456882501</v>
      </c>
      <c r="AR79" s="99" t="str">
        <f t="shared" si="6"/>
        <v/>
      </c>
      <c r="AS79" s="97">
        <v>1.6929991497228201</v>
      </c>
      <c r="AT79" s="99">
        <v>1.7078549777234899</v>
      </c>
      <c r="AU79" s="99">
        <v>1.6897703705656499</v>
      </c>
      <c r="AV79" s="100">
        <v>0.59163927342892497</v>
      </c>
      <c r="AW79" s="99">
        <v>0.57474682914410502</v>
      </c>
      <c r="BJ79" s="99" t="str">
        <f t="shared" si="7"/>
        <v/>
      </c>
      <c r="BK79" s="97">
        <v>1.6929991497228201</v>
      </c>
      <c r="BL79" s="99">
        <v>1.7078549777234899</v>
      </c>
      <c r="BM79" s="99">
        <v>1.6897703705656499</v>
      </c>
      <c r="BN79" s="100">
        <v>0.59163927342892497</v>
      </c>
      <c r="BO79" s="99">
        <v>0.57474682914410502</v>
      </c>
      <c r="BS79" s="100"/>
      <c r="BU79" s="100"/>
      <c r="CA79" s="100"/>
    </row>
    <row r="80" spans="12:79">
      <c r="L80" s="99" t="str">
        <f t="shared" si="4"/>
        <v/>
      </c>
      <c r="M80" s="97">
        <v>1.70301801372076</v>
      </c>
      <c r="N80" s="99">
        <v>1.71254816956144</v>
      </c>
      <c r="O80" s="99">
        <v>1.6969760511223999</v>
      </c>
      <c r="AB80" s="99" t="str">
        <f t="shared" si="5"/>
        <v/>
      </c>
      <c r="AC80" s="97">
        <v>1.7224853918665399</v>
      </c>
      <c r="AD80" s="99">
        <v>1.6775364375075501</v>
      </c>
      <c r="AE80" s="99">
        <v>1.7153471789506001</v>
      </c>
      <c r="AR80" s="99" t="str">
        <f t="shared" si="6"/>
        <v/>
      </c>
      <c r="AS80" s="97">
        <v>1.70301801372076</v>
      </c>
      <c r="AT80" s="99">
        <v>1.71254816956144</v>
      </c>
      <c r="AU80" s="99">
        <v>1.6969760511223999</v>
      </c>
      <c r="AV80" s="100">
        <v>0.55254860402920003</v>
      </c>
      <c r="AW80" s="99">
        <v>0.55538319028202499</v>
      </c>
      <c r="BJ80" s="99" t="str">
        <f t="shared" si="7"/>
        <v/>
      </c>
      <c r="BK80" s="97">
        <v>1.70301801372076</v>
      </c>
      <c r="BL80" s="99">
        <v>1.71254816956144</v>
      </c>
      <c r="BM80" s="99">
        <v>1.6969760511223999</v>
      </c>
      <c r="BN80" s="100">
        <v>0.55254860402920003</v>
      </c>
      <c r="BO80" s="99">
        <v>0.55538319028202499</v>
      </c>
      <c r="BS80" s="100"/>
      <c r="BU80" s="100"/>
      <c r="CA80" s="100"/>
    </row>
    <row r="81" spans="12:79">
      <c r="L81" s="99" t="str">
        <f t="shared" si="4"/>
        <v/>
      </c>
      <c r="M81" s="97">
        <v>1.71012555182809</v>
      </c>
      <c r="N81" s="99">
        <v>1.7169028887112401</v>
      </c>
      <c r="O81" s="99">
        <v>1.7044924023307499</v>
      </c>
      <c r="AB81" s="99" t="str">
        <f t="shared" si="5"/>
        <v/>
      </c>
      <c r="AC81" s="97">
        <v>1.7267983503967601</v>
      </c>
      <c r="AD81" s="99">
        <v>1.68104018915276</v>
      </c>
      <c r="AE81" s="99">
        <v>1.72175148373043</v>
      </c>
      <c r="AR81" s="99" t="str">
        <f t="shared" si="6"/>
        <v/>
      </c>
      <c r="AS81" s="97">
        <v>1.71012555182809</v>
      </c>
      <c r="AT81" s="99">
        <v>1.7169028887112401</v>
      </c>
      <c r="AU81" s="99">
        <v>1.7044924023307499</v>
      </c>
      <c r="AV81" s="100">
        <v>0.55580105036268601</v>
      </c>
      <c r="AW81" s="99">
        <v>0.536764370115977</v>
      </c>
      <c r="BJ81" s="99" t="str">
        <f t="shared" si="7"/>
        <v/>
      </c>
      <c r="BK81" s="97">
        <v>1.71012555182809</v>
      </c>
      <c r="BL81" s="99">
        <v>1.7169028887112401</v>
      </c>
      <c r="BM81" s="99">
        <v>1.7044924023307499</v>
      </c>
      <c r="BN81" s="100">
        <v>0.55580105036268601</v>
      </c>
      <c r="BO81" s="99">
        <v>0.536764370115977</v>
      </c>
      <c r="BS81" s="100"/>
      <c r="BU81" s="100"/>
      <c r="CA81" s="100"/>
    </row>
    <row r="82" spans="12:79">
      <c r="L82" s="99" t="str">
        <f t="shared" si="4"/>
        <v/>
      </c>
      <c r="M82" s="97">
        <v>1.7228706445715301</v>
      </c>
      <c r="N82" s="99">
        <v>1.7211534140431599</v>
      </c>
      <c r="O82" s="99">
        <v>1.7122921464574099</v>
      </c>
      <c r="AB82" s="99" t="str">
        <f t="shared" si="5"/>
        <v/>
      </c>
      <c r="AC82" s="97">
        <v>1.73538477420604</v>
      </c>
      <c r="AD82" s="99">
        <v>1.68441729452525</v>
      </c>
      <c r="AE82" s="99">
        <v>1.7287823792583501</v>
      </c>
      <c r="AR82" s="99" t="str">
        <f t="shared" si="6"/>
        <v/>
      </c>
      <c r="AS82" s="97">
        <v>1.7228706445715301</v>
      </c>
      <c r="AT82" s="99">
        <v>1.7211534140431599</v>
      </c>
      <c r="AU82" s="99">
        <v>1.7122921464574099</v>
      </c>
      <c r="AV82" s="100">
        <v>0.56000119766158096</v>
      </c>
      <c r="AW82" s="99">
        <v>0.51756344079831496</v>
      </c>
      <c r="BJ82" s="99" t="str">
        <f t="shared" si="7"/>
        <v/>
      </c>
      <c r="BK82" s="97">
        <v>1.7228706445715301</v>
      </c>
      <c r="BL82" s="99">
        <v>1.7211534140431599</v>
      </c>
      <c r="BM82" s="99">
        <v>1.7122921464574099</v>
      </c>
      <c r="BN82" s="100">
        <v>0.56000119766158096</v>
      </c>
      <c r="BO82" s="99">
        <v>0.51756344079831496</v>
      </c>
      <c r="BS82" s="100"/>
      <c r="BU82" s="100"/>
      <c r="CA82" s="100"/>
    </row>
    <row r="83" spans="12:79">
      <c r="L83" s="99" t="str">
        <f t="shared" si="4"/>
        <v/>
      </c>
      <c r="M83" s="97">
        <v>1.7248483638927501</v>
      </c>
      <c r="N83" s="99">
        <v>1.72506460307648</v>
      </c>
      <c r="O83" s="99">
        <v>1.72040387297075</v>
      </c>
      <c r="AB83" s="99" t="str">
        <f t="shared" si="5"/>
        <v/>
      </c>
      <c r="AC83" s="97">
        <v>1.7389162831020399</v>
      </c>
      <c r="AD83" s="99">
        <v>1.68747779160091</v>
      </c>
      <c r="AE83" s="99">
        <v>1.7365014921708799</v>
      </c>
      <c r="AR83" s="99" t="str">
        <f t="shared" si="6"/>
        <v/>
      </c>
      <c r="AS83" s="97">
        <v>1.7248483638927501</v>
      </c>
      <c r="AT83" s="99">
        <v>1.72506460307648</v>
      </c>
      <c r="AU83" s="99">
        <v>1.72040387297075</v>
      </c>
      <c r="AV83" s="100">
        <v>0.53673886591675102</v>
      </c>
      <c r="AW83" s="99">
        <v>0.49869452510562601</v>
      </c>
      <c r="BJ83" s="99" t="str">
        <f t="shared" si="7"/>
        <v/>
      </c>
      <c r="BK83" s="97">
        <v>1.7248483638927501</v>
      </c>
      <c r="BL83" s="99">
        <v>1.72506460307648</v>
      </c>
      <c r="BM83" s="99">
        <v>1.72040387297075</v>
      </c>
      <c r="BN83" s="100">
        <v>0.53673886591675102</v>
      </c>
      <c r="BO83" s="99">
        <v>0.49869452510562601</v>
      </c>
      <c r="BS83" s="100"/>
      <c r="BU83" s="100"/>
      <c r="CA83" s="100"/>
    </row>
    <row r="84" spans="12:79">
      <c r="L84" s="99" t="str">
        <f t="shared" si="4"/>
        <v/>
      </c>
      <c r="M84" s="97">
        <v>1.7285715204124299</v>
      </c>
      <c r="N84" s="99">
        <v>1.72885019231828</v>
      </c>
      <c r="O84" s="99">
        <v>1.7288583987963599</v>
      </c>
      <c r="AB84" s="99" t="str">
        <f t="shared" si="5"/>
        <v/>
      </c>
      <c r="AC84" s="97">
        <v>1.7425023333324401</v>
      </c>
      <c r="AD84" s="99">
        <v>1.6903866949373001</v>
      </c>
      <c r="AE84" s="99">
        <v>1.74480834799624</v>
      </c>
      <c r="AR84" s="99" t="str">
        <f t="shared" si="6"/>
        <v/>
      </c>
      <c r="AS84" s="97">
        <v>1.7285715204124299</v>
      </c>
      <c r="AT84" s="99">
        <v>1.72885019231828</v>
      </c>
      <c r="AU84" s="99">
        <v>1.7288583987963599</v>
      </c>
      <c r="AV84" s="100">
        <v>0.49966088719294799</v>
      </c>
      <c r="AW84" s="99">
        <v>0.47917809880149997</v>
      </c>
      <c r="BJ84" s="99" t="str">
        <f t="shared" si="7"/>
        <v/>
      </c>
      <c r="BK84" s="97">
        <v>1.7285715204124299</v>
      </c>
      <c r="BL84" s="99">
        <v>1.72885019231828</v>
      </c>
      <c r="BM84" s="99">
        <v>1.7288583987963599</v>
      </c>
      <c r="BN84" s="100">
        <v>0.49966088719294799</v>
      </c>
      <c r="BO84" s="99">
        <v>0.47917809880149997</v>
      </c>
      <c r="BS84" s="100"/>
      <c r="BU84" s="100"/>
      <c r="CA84" s="100"/>
    </row>
    <row r="85" spans="12:79">
      <c r="L85" s="99" t="str">
        <f t="shared" si="4"/>
        <v/>
      </c>
      <c r="M85" s="97">
        <v>1.7363534804041001</v>
      </c>
      <c r="N85" s="99">
        <v>1.7323040640793099</v>
      </c>
      <c r="O85" s="99">
        <v>1.7378102301862399</v>
      </c>
      <c r="AB85" s="99" t="str">
        <f t="shared" si="5"/>
        <v/>
      </c>
      <c r="AC85" s="97">
        <v>1.75167890104607</v>
      </c>
      <c r="AD85" s="99">
        <v>1.69298448570758</v>
      </c>
      <c r="AE85" s="99">
        <v>1.7536902005970101</v>
      </c>
      <c r="AR85" s="99" t="str">
        <f t="shared" si="6"/>
        <v/>
      </c>
      <c r="AS85" s="97">
        <v>1.7363534804041001</v>
      </c>
      <c r="AT85" s="99">
        <v>1.7323040640793099</v>
      </c>
      <c r="AU85" s="99">
        <v>1.7378102301862399</v>
      </c>
      <c r="AV85" s="100">
        <v>0.45961315144306703</v>
      </c>
      <c r="AW85" s="99">
        <v>0.46015164172983802</v>
      </c>
      <c r="BJ85" s="99" t="str">
        <f t="shared" si="7"/>
        <v/>
      </c>
      <c r="BK85" s="97">
        <v>1.7363534804041001</v>
      </c>
      <c r="BL85" s="99">
        <v>1.7323040640793099</v>
      </c>
      <c r="BM85" s="99">
        <v>1.7378102301862399</v>
      </c>
      <c r="BN85" s="100">
        <v>0.45961315144306703</v>
      </c>
      <c r="BO85" s="99">
        <v>0.46015164172983802</v>
      </c>
      <c r="BS85" s="100"/>
      <c r="BU85" s="100"/>
      <c r="CA85" s="100"/>
    </row>
    <row r="86" spans="12:79">
      <c r="L86" s="99" t="str">
        <f t="shared" si="4"/>
        <v/>
      </c>
      <c r="M86" s="97">
        <v>1.7412550759570999</v>
      </c>
      <c r="N86" s="99">
        <v>1.73411050031127</v>
      </c>
      <c r="O86" s="99">
        <v>1.7418656555637799</v>
      </c>
      <c r="AB86" s="99" t="str">
        <f t="shared" si="5"/>
        <v/>
      </c>
      <c r="AC86" s="97">
        <v>1.7528518954857399</v>
      </c>
      <c r="AD86" s="99">
        <v>1.6936828898126599</v>
      </c>
      <c r="AE86" s="99">
        <v>1.7547916953079301</v>
      </c>
      <c r="AR86" s="99" t="str">
        <f t="shared" si="6"/>
        <v/>
      </c>
      <c r="AS86" s="97">
        <v>1.7412550759570999</v>
      </c>
      <c r="AT86" s="99">
        <v>1.73411050031127</v>
      </c>
      <c r="AU86" s="99">
        <v>1.7418656555637799</v>
      </c>
      <c r="AV86" s="100">
        <v>0.463432712833103</v>
      </c>
      <c r="AW86" s="99">
        <v>0.44160381501486601</v>
      </c>
      <c r="BJ86" s="99" t="str">
        <f t="shared" si="7"/>
        <v/>
      </c>
      <c r="BK86" s="97">
        <v>1.7412550759570999</v>
      </c>
      <c r="BL86" s="99">
        <v>1.73411050031127</v>
      </c>
      <c r="BM86" s="99">
        <v>1.7418656555637799</v>
      </c>
      <c r="BN86" s="100">
        <v>0.463432712833103</v>
      </c>
      <c r="BO86" s="99">
        <v>0.44160381501486601</v>
      </c>
      <c r="BS86" s="100"/>
      <c r="BU86" s="100"/>
      <c r="CA86" s="100"/>
    </row>
    <row r="87" spans="12:79">
      <c r="L87" s="99" t="str">
        <f t="shared" si="4"/>
        <v/>
      </c>
      <c r="M87" s="97">
        <v>1.74263523682889</v>
      </c>
      <c r="N87" s="99">
        <v>1.7359417760865301</v>
      </c>
      <c r="O87" s="99">
        <v>1.7463748840129201</v>
      </c>
      <c r="AB87" s="99" t="str">
        <f t="shared" si="5"/>
        <v/>
      </c>
      <c r="AC87" s="97">
        <v>1.7517638011605801</v>
      </c>
      <c r="AD87" s="99">
        <v>1.6945484757004801</v>
      </c>
      <c r="AE87" s="99">
        <v>1.7566291843887401</v>
      </c>
      <c r="AR87" s="99" t="str">
        <f t="shared" si="6"/>
        <v/>
      </c>
      <c r="AS87" s="97">
        <v>1.74263523682889</v>
      </c>
      <c r="AT87" s="99">
        <v>1.7359417760865301</v>
      </c>
      <c r="AU87" s="99">
        <v>1.7463748840129201</v>
      </c>
      <c r="AV87" s="100">
        <v>0.46553715262206102</v>
      </c>
      <c r="AW87" s="99">
        <v>0.42300203704242101</v>
      </c>
      <c r="BJ87" s="99" t="str">
        <f t="shared" si="7"/>
        <v/>
      </c>
      <c r="BK87" s="97">
        <v>1.74263523682889</v>
      </c>
      <c r="BL87" s="99">
        <v>1.7359417760865301</v>
      </c>
      <c r="BM87" s="99">
        <v>1.7463748840129201</v>
      </c>
      <c r="BN87" s="100">
        <v>0.46553715262206102</v>
      </c>
      <c r="BO87" s="99">
        <v>0.42300203704242101</v>
      </c>
      <c r="BS87" s="100"/>
      <c r="BU87" s="100"/>
      <c r="CA87" s="100"/>
    </row>
    <row r="88" spans="12:79">
      <c r="L88" s="99" t="str">
        <f t="shared" si="4"/>
        <v/>
      </c>
      <c r="M88" s="97">
        <v>1.75205840922916</v>
      </c>
      <c r="N88" s="99">
        <v>1.7378466317407499</v>
      </c>
      <c r="O88" s="99">
        <v>1.75132349453525</v>
      </c>
      <c r="AB88" s="99" t="str">
        <f t="shared" si="5"/>
        <v/>
      </c>
      <c r="AC88" s="97">
        <v>1.75899540896775</v>
      </c>
      <c r="AD88" s="99">
        <v>1.6955477454811201</v>
      </c>
      <c r="AE88" s="99">
        <v>1.7594701053038599</v>
      </c>
      <c r="AR88" s="99" t="str">
        <f t="shared" si="6"/>
        <v/>
      </c>
      <c r="AS88" s="97">
        <v>1.75205840922916</v>
      </c>
      <c r="AT88" s="99">
        <v>1.7378466317407499</v>
      </c>
      <c r="AU88" s="99">
        <v>1.75132349453525</v>
      </c>
      <c r="AV88" s="100">
        <v>0.46293592960309898</v>
      </c>
      <c r="AW88" s="99">
        <v>0.40468329610467901</v>
      </c>
      <c r="BJ88" s="99" t="str">
        <f t="shared" si="7"/>
        <v/>
      </c>
      <c r="BK88" s="97">
        <v>1.75205840922916</v>
      </c>
      <c r="BL88" s="99">
        <v>1.7378466317407499</v>
      </c>
      <c r="BM88" s="99">
        <v>1.75132349453525</v>
      </c>
      <c r="BN88" s="100">
        <v>0.46293592960309898</v>
      </c>
      <c r="BO88" s="99">
        <v>0.40468329610467901</v>
      </c>
      <c r="BS88" s="100"/>
      <c r="BU88" s="100"/>
      <c r="CA88" s="100"/>
    </row>
    <row r="89" spans="12:79">
      <c r="L89" s="99" t="str">
        <f t="shared" si="4"/>
        <v/>
      </c>
      <c r="M89" s="97">
        <v>1.7546860604341299</v>
      </c>
      <c r="N89" s="99">
        <v>1.73968034703546</v>
      </c>
      <c r="O89" s="99">
        <v>1.7567277630910101</v>
      </c>
      <c r="AB89" s="99" t="str">
        <f t="shared" si="5"/>
        <v/>
      </c>
      <c r="AC89" s="97">
        <v>1.75879326566033</v>
      </c>
      <c r="AD89" s="99">
        <v>1.69656107738692</v>
      </c>
      <c r="AE89" s="99">
        <v>1.76301689693658</v>
      </c>
      <c r="AR89" s="99" t="str">
        <f t="shared" si="6"/>
        <v/>
      </c>
      <c r="AS89" s="97">
        <v>1.7546860604341299</v>
      </c>
      <c r="AT89" s="99">
        <v>1.73968034703546</v>
      </c>
      <c r="AU89" s="99">
        <v>1.7567277630910101</v>
      </c>
      <c r="AV89" s="100">
        <v>0.41504741772981302</v>
      </c>
      <c r="AW89" s="99">
        <v>0.38695771571946203</v>
      </c>
      <c r="BJ89" s="99" t="str">
        <f t="shared" si="7"/>
        <v/>
      </c>
      <c r="BK89" s="97">
        <v>1.7546860604341299</v>
      </c>
      <c r="BL89" s="99">
        <v>1.73968034703546</v>
      </c>
      <c r="BM89" s="99">
        <v>1.7567277630910101</v>
      </c>
      <c r="BN89" s="100">
        <v>0.41504741772981302</v>
      </c>
      <c r="BO89" s="99">
        <v>0.38695771571946203</v>
      </c>
      <c r="BS89" s="100"/>
      <c r="BU89" s="100"/>
      <c r="CA89" s="100"/>
    </row>
    <row r="90" spans="12:79">
      <c r="L90" s="99" t="str">
        <f t="shared" si="4"/>
        <v/>
      </c>
      <c r="M90" s="97">
        <v>1.7706070730243899</v>
      </c>
      <c r="N90" s="99">
        <v>1.74151112404456</v>
      </c>
      <c r="O90" s="99">
        <v>1.7626002943855299</v>
      </c>
      <c r="AB90" s="99" t="str">
        <f t="shared" si="5"/>
        <v/>
      </c>
      <c r="AC90" s="97">
        <v>1.7791186276616999</v>
      </c>
      <c r="AD90" s="99">
        <v>1.6975902505517799</v>
      </c>
      <c r="AE90" s="99">
        <v>1.7672281715756899</v>
      </c>
      <c r="AR90" s="99" t="str">
        <f t="shared" si="6"/>
        <v/>
      </c>
      <c r="AS90" s="97">
        <v>1.7706070730243899</v>
      </c>
      <c r="AT90" s="99">
        <v>1.74151112404456</v>
      </c>
      <c r="AU90" s="99">
        <v>1.7626002943855299</v>
      </c>
      <c r="AV90" s="100">
        <v>0.37368939174466898</v>
      </c>
      <c r="AW90" s="99">
        <v>0.36866758399398503</v>
      </c>
      <c r="BJ90" s="99" t="str">
        <f t="shared" si="7"/>
        <v/>
      </c>
      <c r="BK90" s="97">
        <v>1.7706070730243899</v>
      </c>
      <c r="BL90" s="99">
        <v>1.74151112404456</v>
      </c>
      <c r="BM90" s="99">
        <v>1.7626002943855299</v>
      </c>
      <c r="BN90" s="100">
        <v>0.37368939174466898</v>
      </c>
      <c r="BO90" s="99">
        <v>0.36866758399398503</v>
      </c>
      <c r="BS90" s="100"/>
      <c r="BU90" s="100"/>
      <c r="CA90" s="100"/>
    </row>
    <row r="91" spans="12:79">
      <c r="L91" s="99" t="str">
        <f t="shared" si="4"/>
        <v/>
      </c>
      <c r="M91" s="97">
        <v>1.7725205085273701</v>
      </c>
      <c r="N91" s="99">
        <v>1.7432167753029799</v>
      </c>
      <c r="O91" s="99">
        <v>1.7689527712911901</v>
      </c>
      <c r="AB91" s="99" t="str">
        <f t="shared" si="5"/>
        <v/>
      </c>
      <c r="AC91" s="97">
        <v>1.7732228051326799</v>
      </c>
      <c r="AD91" s="99">
        <v>1.69854008555737</v>
      </c>
      <c r="AE91" s="99">
        <v>1.7720151372558901</v>
      </c>
      <c r="AR91" s="99" t="str">
        <f t="shared" si="6"/>
        <v/>
      </c>
      <c r="AS91" s="97">
        <v>1.7725205085273701</v>
      </c>
      <c r="AT91" s="99">
        <v>1.7432167753029799</v>
      </c>
      <c r="AU91" s="99">
        <v>1.7689527712911901</v>
      </c>
      <c r="AV91" s="100">
        <v>0.38512853350160903</v>
      </c>
      <c r="AW91" s="99">
        <v>0.350641473123948</v>
      </c>
      <c r="BJ91" s="99" t="str">
        <f t="shared" si="7"/>
        <v/>
      </c>
      <c r="BK91" s="97">
        <v>1.7725205085273701</v>
      </c>
      <c r="BL91" s="99">
        <v>1.7432167753029799</v>
      </c>
      <c r="BM91" s="99">
        <v>1.7689527712911901</v>
      </c>
      <c r="BN91" s="100">
        <v>0.38512853350160903</v>
      </c>
      <c r="BO91" s="99">
        <v>0.350641473123948</v>
      </c>
      <c r="BS91" s="100"/>
      <c r="BU91" s="100"/>
      <c r="CA91" s="100"/>
    </row>
    <row r="92" spans="12:79">
      <c r="L92" s="99" t="str">
        <f t="shared" si="4"/>
        <v/>
      </c>
      <c r="M92" s="97">
        <v>1.7803727057465799</v>
      </c>
      <c r="N92" s="99">
        <v>1.7448774906937199</v>
      </c>
      <c r="O92" s="99">
        <v>1.77581381601682</v>
      </c>
      <c r="AB92" s="99" t="str">
        <f t="shared" si="5"/>
        <v/>
      </c>
      <c r="AC92" s="97">
        <v>1.7782773868225601</v>
      </c>
      <c r="AD92" s="99">
        <v>1.6994357816663399</v>
      </c>
      <c r="AE92" s="99">
        <v>1.7776411062419499</v>
      </c>
      <c r="AR92" s="99" t="str">
        <f t="shared" si="6"/>
        <v/>
      </c>
      <c r="AS92" s="97">
        <v>1.7803727057465799</v>
      </c>
      <c r="AT92" s="99">
        <v>1.7448774906937199</v>
      </c>
      <c r="AU92" s="99">
        <v>1.77581381601682</v>
      </c>
      <c r="AV92" s="100">
        <v>0.40799109567092001</v>
      </c>
      <c r="AW92" s="99">
        <v>0.33171994928224302</v>
      </c>
      <c r="BJ92" s="99" t="str">
        <f t="shared" si="7"/>
        <v/>
      </c>
      <c r="BK92" s="97">
        <v>1.7803727057465799</v>
      </c>
      <c r="BL92" s="99">
        <v>1.7448774906937199</v>
      </c>
      <c r="BM92" s="99">
        <v>1.77581381601682</v>
      </c>
      <c r="BN92" s="100">
        <v>0.40799109567092001</v>
      </c>
      <c r="BO92" s="99">
        <v>0.33171994928224302</v>
      </c>
      <c r="BS92" s="100"/>
      <c r="BU92" s="100"/>
      <c r="CA92" s="100"/>
    </row>
    <row r="93" spans="12:79">
      <c r="L93" s="99" t="str">
        <f t="shared" si="4"/>
        <v/>
      </c>
      <c r="M93" s="97">
        <v>1.77752356082382</v>
      </c>
      <c r="N93" s="99">
        <v>1.7463985848483701</v>
      </c>
      <c r="O93" s="99">
        <v>1.78322819221692</v>
      </c>
      <c r="AB93" s="99" t="str">
        <f t="shared" si="5"/>
        <v/>
      </c>
      <c r="AC93" s="97">
        <v>1.7741568382386299</v>
      </c>
      <c r="AD93" s="99">
        <v>1.7002152646947299</v>
      </c>
      <c r="AE93" s="99">
        <v>1.7841667674045301</v>
      </c>
      <c r="AR93" s="99" t="str">
        <f t="shared" si="6"/>
        <v/>
      </c>
      <c r="AS93" s="97">
        <v>1.77752356082382</v>
      </c>
      <c r="AT93" s="99">
        <v>1.7463985848483701</v>
      </c>
      <c r="AU93" s="99">
        <v>1.78322819221692</v>
      </c>
      <c r="AV93" s="100">
        <v>0.37770249645670601</v>
      </c>
      <c r="AW93" s="99">
        <v>0.312782018948074</v>
      </c>
      <c r="BJ93" s="99" t="str">
        <f t="shared" si="7"/>
        <v/>
      </c>
      <c r="BK93" s="97">
        <v>1.77752356082382</v>
      </c>
      <c r="BL93" s="99">
        <v>1.7463985848483701</v>
      </c>
      <c r="BM93" s="99">
        <v>1.78322819221692</v>
      </c>
      <c r="BN93" s="100">
        <v>0.37770249645670601</v>
      </c>
      <c r="BO93" s="99">
        <v>0.312782018948074</v>
      </c>
      <c r="BS93" s="100"/>
      <c r="BU93" s="100"/>
      <c r="CA93" s="100"/>
    </row>
    <row r="94" spans="12:79">
      <c r="L94" s="99" t="str">
        <f t="shared" si="4"/>
        <v/>
      </c>
      <c r="M94" s="97">
        <v>1.7830466980605499</v>
      </c>
      <c r="N94" s="99">
        <v>1.74786888459269</v>
      </c>
      <c r="O94" s="99">
        <v>1.79129049466352</v>
      </c>
      <c r="AB94" s="99" t="str">
        <f t="shared" si="5"/>
        <v/>
      </c>
      <c r="AC94" s="97">
        <v>1.7790080007718501</v>
      </c>
      <c r="AD94" s="99">
        <v>1.7009210343217001</v>
      </c>
      <c r="AE94" s="99">
        <v>1.7914594222773901</v>
      </c>
      <c r="AR94" s="99" t="str">
        <f t="shared" si="6"/>
        <v/>
      </c>
      <c r="AS94" s="97">
        <v>1.7830466980605499</v>
      </c>
      <c r="AT94" s="99">
        <v>1.74786888459269</v>
      </c>
      <c r="AU94" s="99">
        <v>1.79129049466352</v>
      </c>
      <c r="AV94" s="100">
        <v>0.33356128929901202</v>
      </c>
      <c r="AW94" s="99">
        <v>0.292635793911456</v>
      </c>
      <c r="BJ94" s="99" t="str">
        <f t="shared" si="7"/>
        <v/>
      </c>
      <c r="BK94" s="97">
        <v>1.7830466980605499</v>
      </c>
      <c r="BL94" s="99">
        <v>1.74786888459269</v>
      </c>
      <c r="BM94" s="99">
        <v>1.79129049466352</v>
      </c>
      <c r="BN94" s="100">
        <v>0.33356128929901202</v>
      </c>
      <c r="BO94" s="99">
        <v>0.292635793911456</v>
      </c>
      <c r="BS94" s="100"/>
      <c r="BU94" s="100"/>
      <c r="CA94" s="100"/>
    </row>
    <row r="95" spans="12:79">
      <c r="L95" s="99" t="str">
        <f t="shared" si="4"/>
        <v/>
      </c>
      <c r="M95" s="97">
        <v>1.8005199408279</v>
      </c>
      <c r="N95" s="99">
        <v>1.74922212656145</v>
      </c>
      <c r="O95" s="99">
        <v>1.8000023447933799</v>
      </c>
      <c r="AB95" s="99" t="str">
        <f t="shared" si="5"/>
        <v/>
      </c>
      <c r="AC95" s="97">
        <v>1.7973927020262099</v>
      </c>
      <c r="AD95" s="99">
        <v>1.70152701666699</v>
      </c>
      <c r="AE95" s="99">
        <v>1.7996919348670899</v>
      </c>
      <c r="AR95" s="99">
        <f t="shared" si="6"/>
        <v>9</v>
      </c>
      <c r="AS95" s="97">
        <v>1.8005199408279</v>
      </c>
      <c r="AT95" s="99">
        <v>1.74922212656145</v>
      </c>
      <c r="AU95" s="99">
        <v>1.8000023447933799</v>
      </c>
      <c r="AV95" s="100">
        <v>0.28040004957669101</v>
      </c>
      <c r="AW95" s="99">
        <v>0.272244714179535</v>
      </c>
      <c r="BJ95" s="99">
        <f t="shared" si="7"/>
        <v>9</v>
      </c>
      <c r="BK95" s="97">
        <v>1.8005199408279</v>
      </c>
      <c r="BL95" s="99">
        <v>1.74922212656145</v>
      </c>
      <c r="BM95" s="99">
        <v>1.8000023447933799</v>
      </c>
      <c r="BN95" s="100">
        <v>0.28040004957669101</v>
      </c>
      <c r="BO95" s="99">
        <v>0.272244714179535</v>
      </c>
      <c r="BS95" s="100"/>
      <c r="BU95" s="100"/>
      <c r="CA95" s="100"/>
    </row>
    <row r="96" spans="12:79">
      <c r="L96" s="99" t="str">
        <f t="shared" si="4"/>
        <v/>
      </c>
      <c r="M96" s="97">
        <v>1.8021589099616</v>
      </c>
      <c r="N96" s="99">
        <v>1.75664924879891</v>
      </c>
      <c r="O96" s="99">
        <v>1.81533100737407</v>
      </c>
      <c r="AB96" s="99" t="str">
        <f t="shared" si="5"/>
        <v/>
      </c>
      <c r="AC96" s="97">
        <v>1.7985043168758501</v>
      </c>
      <c r="AD96" s="99">
        <v>1.70930000723753</v>
      </c>
      <c r="AE96" s="99">
        <v>1.7982201239586999</v>
      </c>
      <c r="AR96" s="99" t="str">
        <f t="shared" si="6"/>
        <v/>
      </c>
      <c r="AS96" s="97">
        <v>1.8021589099616</v>
      </c>
      <c r="AT96" s="99">
        <v>1.75664924879891</v>
      </c>
      <c r="AU96" s="99">
        <v>1.81533100737407</v>
      </c>
      <c r="AV96" s="100">
        <v>0.28719330797843301</v>
      </c>
      <c r="AW96" s="99">
        <v>0.24355849410113201</v>
      </c>
      <c r="BJ96" s="99" t="str">
        <f t="shared" si="7"/>
        <v/>
      </c>
      <c r="BK96" s="97">
        <v>1.8021589099616</v>
      </c>
      <c r="BL96" s="99">
        <v>1.75664924879891</v>
      </c>
      <c r="BM96" s="99">
        <v>1.81533100737407</v>
      </c>
      <c r="BN96" s="100">
        <v>0.28719330797843301</v>
      </c>
      <c r="BO96" s="99">
        <v>0.24355849410113201</v>
      </c>
      <c r="BS96" s="100"/>
      <c r="BU96" s="100"/>
      <c r="CA96" s="100"/>
    </row>
    <row r="97" spans="12:79">
      <c r="L97" s="99" t="str">
        <f t="shared" si="4"/>
        <v/>
      </c>
      <c r="M97" s="97">
        <v>1.80470537724824</v>
      </c>
      <c r="N97" s="99">
        <v>1.7630386209517099</v>
      </c>
      <c r="O97" s="99">
        <v>1.83193627971065</v>
      </c>
      <c r="AB97" s="99" t="str">
        <f t="shared" si="5"/>
        <v/>
      </c>
      <c r="AC97" s="97">
        <v>1.79998841022599</v>
      </c>
      <c r="AD97" s="99">
        <v>1.71598097743122</v>
      </c>
      <c r="AE97" s="99">
        <v>1.7977197462952601</v>
      </c>
      <c r="AR97" s="99" t="str">
        <f t="shared" si="6"/>
        <v/>
      </c>
      <c r="AS97" s="97">
        <v>1.80470537724824</v>
      </c>
      <c r="AT97" s="99">
        <v>1.7630386209517099</v>
      </c>
      <c r="AU97" s="99">
        <v>1.83193627971065</v>
      </c>
      <c r="AV97" s="100">
        <v>0.28984354552050301</v>
      </c>
      <c r="AW97" s="99">
        <v>0.21763690897493701</v>
      </c>
      <c r="BJ97" s="99" t="str">
        <f t="shared" si="7"/>
        <v/>
      </c>
      <c r="BK97" s="97">
        <v>1.80470537724824</v>
      </c>
      <c r="BL97" s="99">
        <v>1.7630386209517099</v>
      </c>
      <c r="BM97" s="99">
        <v>1.83193627971065</v>
      </c>
      <c r="BN97" s="100">
        <v>0.28984354552050301</v>
      </c>
      <c r="BO97" s="99">
        <v>0.21763690897493701</v>
      </c>
      <c r="BS97" s="100"/>
      <c r="BU97" s="100"/>
      <c r="CA97" s="100"/>
    </row>
    <row r="98" spans="12:79">
      <c r="L98" s="99" t="str">
        <f t="shared" si="4"/>
        <v/>
      </c>
      <c r="M98" s="97">
        <v>1.81997882729272</v>
      </c>
      <c r="N98" s="99">
        <v>1.7684648060392101</v>
      </c>
      <c r="O98" s="99">
        <v>1.84975897711452</v>
      </c>
      <c r="AB98" s="99" t="str">
        <f t="shared" si="5"/>
        <v/>
      </c>
      <c r="AC98" s="97">
        <v>1.8189698646013399</v>
      </c>
      <c r="AD98" s="99">
        <v>1.72154572149622</v>
      </c>
      <c r="AE98" s="99">
        <v>1.79816144009981</v>
      </c>
      <c r="AR98" s="99" t="str">
        <f t="shared" si="6"/>
        <v/>
      </c>
      <c r="AS98" s="97">
        <v>1.81997882729272</v>
      </c>
      <c r="AT98" s="99">
        <v>1.7684648060392101</v>
      </c>
      <c r="AU98" s="99">
        <v>1.84975897711452</v>
      </c>
      <c r="AV98" s="100">
        <v>0.31041947110955698</v>
      </c>
      <c r="AW98" s="99">
        <v>0.19406783045527701</v>
      </c>
      <c r="BJ98" s="99" t="str">
        <f t="shared" si="7"/>
        <v/>
      </c>
      <c r="BK98" s="97">
        <v>1.81997882729272</v>
      </c>
      <c r="BL98" s="99">
        <v>1.7684648060392101</v>
      </c>
      <c r="BM98" s="99">
        <v>1.84975897711452</v>
      </c>
      <c r="BN98" s="100">
        <v>0.31041947110955698</v>
      </c>
      <c r="BO98" s="99">
        <v>0.19406783045527701</v>
      </c>
      <c r="BS98" s="100"/>
      <c r="BU98" s="100"/>
      <c r="CA98" s="100"/>
    </row>
    <row r="99" spans="12:79">
      <c r="L99" s="99" t="str">
        <f t="shared" si="4"/>
        <v/>
      </c>
      <c r="M99" s="97">
        <v>1.8337677801057</v>
      </c>
      <c r="N99" s="99">
        <v>1.7724448031931901</v>
      </c>
      <c r="O99" s="99">
        <v>1.86899127831256</v>
      </c>
      <c r="AB99" s="99" t="str">
        <f t="shared" si="5"/>
        <v/>
      </c>
      <c r="AC99" s="97">
        <v>1.83084901081798</v>
      </c>
      <c r="AD99" s="99">
        <v>1.72542657066307</v>
      </c>
      <c r="AE99" s="99">
        <v>1.7995633620754199</v>
      </c>
      <c r="AR99" s="99" t="str">
        <f t="shared" si="6"/>
        <v/>
      </c>
      <c r="AS99" s="97">
        <v>1.8337677801057</v>
      </c>
      <c r="AT99" s="99">
        <v>1.7724448031931901</v>
      </c>
      <c r="AU99" s="99">
        <v>1.86899127831256</v>
      </c>
      <c r="AV99" s="100">
        <v>0.227896669918456</v>
      </c>
      <c r="AW99" s="99">
        <v>0.17212997328487101</v>
      </c>
      <c r="BJ99" s="99" t="str">
        <f t="shared" si="7"/>
        <v/>
      </c>
      <c r="BK99" s="97">
        <v>1.8337677801057</v>
      </c>
      <c r="BL99" s="99">
        <v>1.7724448031931901</v>
      </c>
      <c r="BM99" s="99">
        <v>1.86899127831256</v>
      </c>
      <c r="BN99" s="100">
        <v>0.227896669918456</v>
      </c>
      <c r="BO99" s="99">
        <v>0.17212997328487101</v>
      </c>
      <c r="BS99" s="100"/>
      <c r="BU99" s="100"/>
      <c r="CA99" s="100"/>
    </row>
    <row r="100" spans="12:79">
      <c r="L100" s="99" t="str">
        <f t="shared" si="4"/>
        <v/>
      </c>
      <c r="M100" s="97">
        <v>1.8501211362546599</v>
      </c>
      <c r="N100" s="99">
        <v>1.77508404610574</v>
      </c>
      <c r="O100" s="99">
        <v>1.8896316144573799</v>
      </c>
      <c r="AB100" s="99" t="str">
        <f t="shared" si="5"/>
        <v/>
      </c>
      <c r="AC100" s="97">
        <v>1.8502544317390299</v>
      </c>
      <c r="AD100" s="99">
        <v>1.7276768204528601</v>
      </c>
      <c r="AE100" s="99">
        <v>1.8018017291964501</v>
      </c>
      <c r="AR100" s="99" t="str">
        <f t="shared" si="6"/>
        <v/>
      </c>
      <c r="AS100" s="97">
        <v>1.8501211362546599</v>
      </c>
      <c r="AT100" s="99">
        <v>1.77508404610574</v>
      </c>
      <c r="AU100" s="99">
        <v>1.8896316144573799</v>
      </c>
      <c r="AV100" s="100">
        <v>0.15671760155206499</v>
      </c>
      <c r="AW100" s="99">
        <v>0.149343773790827</v>
      </c>
      <c r="BJ100" s="99" t="str">
        <f t="shared" si="7"/>
        <v/>
      </c>
      <c r="BK100" s="97">
        <v>1.8501211362546599</v>
      </c>
      <c r="BL100" s="99">
        <v>1.77508404610574</v>
      </c>
      <c r="BM100" s="99">
        <v>1.8896316144573799</v>
      </c>
      <c r="BN100" s="100">
        <v>0.15671760155206499</v>
      </c>
      <c r="BO100" s="99">
        <v>0.149343773790827</v>
      </c>
      <c r="BS100" s="100"/>
      <c r="BU100" s="100"/>
      <c r="CA100" s="100"/>
    </row>
    <row r="101" spans="12:79">
      <c r="L101" s="99" t="str">
        <f t="shared" si="4"/>
        <v/>
      </c>
      <c r="M101" s="97">
        <v>1.86379373649876</v>
      </c>
      <c r="N101" s="99">
        <v>1.7786956403082199</v>
      </c>
      <c r="O101" s="99">
        <v>1.9114475810673299</v>
      </c>
      <c r="AB101" s="99" t="str">
        <f t="shared" si="5"/>
        <v/>
      </c>
      <c r="AC101" s="97">
        <v>1.8621198274920301</v>
      </c>
      <c r="AD101" s="99">
        <v>1.7313687456637501</v>
      </c>
      <c r="AE101" s="99">
        <v>1.80475254515275</v>
      </c>
      <c r="AR101" s="99" t="str">
        <f t="shared" si="6"/>
        <v/>
      </c>
      <c r="AS101" s="97">
        <v>1.86379373649876</v>
      </c>
      <c r="AT101" s="99">
        <v>1.7786956403082199</v>
      </c>
      <c r="AU101" s="99">
        <v>1.9114475810673299</v>
      </c>
      <c r="AV101" s="100">
        <v>0.181695870134924</v>
      </c>
      <c r="AW101" s="99">
        <v>0.12224070540074999</v>
      </c>
      <c r="BJ101" s="99" t="str">
        <f t="shared" si="7"/>
        <v/>
      </c>
      <c r="BK101" s="97">
        <v>1.86379373649876</v>
      </c>
      <c r="BL101" s="99">
        <v>1.7786956403082199</v>
      </c>
      <c r="BM101" s="99">
        <v>1.9114475810673299</v>
      </c>
      <c r="BN101" s="100">
        <v>0.181695870134924</v>
      </c>
      <c r="BO101" s="99">
        <v>0.12224070540074999</v>
      </c>
      <c r="BS101" s="100"/>
      <c r="BU101" s="100"/>
      <c r="CA101" s="100"/>
    </row>
    <row r="102" spans="12:79">
      <c r="L102" s="99" t="str">
        <f t="shared" si="4"/>
        <v/>
      </c>
      <c r="M102" s="97">
        <v>1.87598929192514</v>
      </c>
      <c r="N102" s="99">
        <v>1.7802479981866499</v>
      </c>
      <c r="O102" s="99">
        <v>1.9343021627900501</v>
      </c>
      <c r="AB102" s="99" t="str">
        <f t="shared" si="5"/>
        <v/>
      </c>
      <c r="AC102" s="97">
        <v>1.8766916666884199</v>
      </c>
      <c r="AD102" s="99">
        <v>1.7325695405871799</v>
      </c>
      <c r="AE102" s="99">
        <v>1.8083548026945699</v>
      </c>
      <c r="AR102" s="99" t="str">
        <f t="shared" si="6"/>
        <v/>
      </c>
      <c r="AS102" s="97">
        <v>1.87598929192514</v>
      </c>
      <c r="AT102" s="99">
        <v>1.7802479981866499</v>
      </c>
      <c r="AU102" s="99">
        <v>1.9343021627900501</v>
      </c>
      <c r="AV102" s="100">
        <v>0.26081671358668201</v>
      </c>
      <c r="AW102" s="99">
        <v>0.10060183113688199</v>
      </c>
      <c r="BJ102" s="99" t="str">
        <f t="shared" si="7"/>
        <v/>
      </c>
      <c r="BK102" s="97">
        <v>1.87598929192514</v>
      </c>
      <c r="BL102" s="99">
        <v>1.7802479981866499</v>
      </c>
      <c r="BM102" s="99">
        <v>1.9343021627900501</v>
      </c>
      <c r="BN102" s="100">
        <v>0.26081671358668201</v>
      </c>
      <c r="BO102" s="99">
        <v>0.10060183113688199</v>
      </c>
      <c r="BS102" s="100"/>
      <c r="BU102" s="100"/>
      <c r="CA102" s="100"/>
    </row>
    <row r="103" spans="12:79">
      <c r="L103" s="99" t="str">
        <f t="shared" si="4"/>
        <v/>
      </c>
      <c r="M103" s="97">
        <v>1.88135167836276</v>
      </c>
      <c r="N103" s="99">
        <v>1.77724893203865</v>
      </c>
      <c r="O103" s="99">
        <v>1.95810849371325</v>
      </c>
      <c r="AB103" s="99" t="str">
        <f t="shared" si="5"/>
        <v/>
      </c>
      <c r="AC103" s="97">
        <v>1.86849996499288</v>
      </c>
      <c r="AD103" s="99">
        <v>1.7280486739449901</v>
      </c>
      <c r="AE103" s="99">
        <v>1.8125698877234899</v>
      </c>
      <c r="AR103" s="99" t="str">
        <f t="shared" si="6"/>
        <v/>
      </c>
      <c r="AS103" s="97">
        <v>1.88135167836276</v>
      </c>
      <c r="AT103" s="99">
        <v>1.77724893203865</v>
      </c>
      <c r="AU103" s="99">
        <v>1.95810849371325</v>
      </c>
      <c r="AV103" s="100">
        <v>0.17419640173258299</v>
      </c>
      <c r="AW103" s="99">
        <v>7.2220496673156803E-2</v>
      </c>
      <c r="BJ103" s="99" t="str">
        <f t="shared" si="7"/>
        <v/>
      </c>
      <c r="BK103" s="97">
        <v>1.88135167836276</v>
      </c>
      <c r="BL103" s="99">
        <v>1.77724893203865</v>
      </c>
      <c r="BM103" s="99">
        <v>1.95810849371325</v>
      </c>
      <c r="BN103" s="100">
        <v>0.17419640173258299</v>
      </c>
      <c r="BO103" s="99">
        <v>7.2220496673156803E-2</v>
      </c>
      <c r="BS103" s="100"/>
      <c r="BU103" s="100"/>
      <c r="CA103" s="100"/>
    </row>
    <row r="104" spans="12:79">
      <c r="L104" s="99" t="str">
        <f t="shared" si="4"/>
        <v/>
      </c>
      <c r="M104" s="97">
        <v>1.86972131742862</v>
      </c>
      <c r="N104" s="99">
        <v>1.77215700404373</v>
      </c>
      <c r="O104" s="99">
        <v>1.98288004231272</v>
      </c>
      <c r="AB104" s="99" t="str">
        <f t="shared" si="5"/>
        <v/>
      </c>
      <c r="AC104" s="97">
        <v>1.8588389893641</v>
      </c>
      <c r="AD104" s="99">
        <v>1.7209037944504399</v>
      </c>
      <c r="AE104" s="99">
        <v>1.8173682261016</v>
      </c>
      <c r="AR104" s="99" t="str">
        <f t="shared" si="6"/>
        <v/>
      </c>
      <c r="AS104" s="97">
        <v>1.86972131742862</v>
      </c>
      <c r="AT104" s="99">
        <v>1.77215700404373</v>
      </c>
      <c r="AU104" s="99">
        <v>1.98288004231272</v>
      </c>
      <c r="AV104" s="100">
        <v>4.4930991597328301E-2</v>
      </c>
      <c r="AW104" s="99">
        <v>3.5530902814428098E-2</v>
      </c>
      <c r="BJ104" s="99" t="str">
        <f t="shared" si="7"/>
        <v/>
      </c>
      <c r="BK104" s="97">
        <v>1.86972131742862</v>
      </c>
      <c r="BL104" s="99">
        <v>1.77215700404373</v>
      </c>
      <c r="BM104" s="99">
        <v>1.98288004231272</v>
      </c>
      <c r="BN104" s="100">
        <v>4.4930991597328301E-2</v>
      </c>
      <c r="BO104" s="99">
        <v>3.5530902814428098E-2</v>
      </c>
      <c r="BS104" s="100"/>
      <c r="BU104" s="100"/>
      <c r="CA104" s="100"/>
    </row>
    <row r="105" spans="12:79">
      <c r="L105" s="99">
        <f t="shared" si="4"/>
        <v>10</v>
      </c>
      <c r="M105" s="97">
        <v>2.00957042483051</v>
      </c>
      <c r="N105" s="99">
        <v>2.0103476113083101</v>
      </c>
      <c r="O105" s="99">
        <v>2.0089831642048299</v>
      </c>
      <c r="AB105" s="99">
        <f t="shared" si="5"/>
        <v>10</v>
      </c>
      <c r="AC105" s="97">
        <v>1.82219058301006</v>
      </c>
      <c r="AD105" s="99">
        <v>1.8225165796448499</v>
      </c>
      <c r="AE105" s="99">
        <v>1.8227254208979</v>
      </c>
      <c r="AR105" s="99" t="str">
        <f t="shared" si="6"/>
        <v/>
      </c>
      <c r="AS105" s="97">
        <v>2.00957042483051</v>
      </c>
      <c r="AT105" s="99">
        <v>2.0103476113083101</v>
      </c>
      <c r="AU105" s="99">
        <v>2.0089831642048299</v>
      </c>
      <c r="AV105" s="100">
        <v>0</v>
      </c>
      <c r="AW105" s="99">
        <v>0</v>
      </c>
      <c r="BJ105" s="99" t="str">
        <f t="shared" si="7"/>
        <v/>
      </c>
      <c r="BK105" s="97">
        <v>2.00957042483051</v>
      </c>
      <c r="BL105" s="99">
        <v>2.0103476113083101</v>
      </c>
      <c r="BM105" s="99">
        <v>2.0089831642048299</v>
      </c>
      <c r="BN105" s="100">
        <v>0</v>
      </c>
      <c r="BO105" s="99">
        <v>0</v>
      </c>
      <c r="BS105" s="100"/>
      <c r="BU105" s="100"/>
      <c r="CA105" s="100"/>
    </row>
    <row r="106" spans="12:79">
      <c r="L106" s="99" t="str">
        <f t="shared" si="4"/>
        <v/>
      </c>
      <c r="M106" s="97">
        <v>2.0134532233501501</v>
      </c>
      <c r="N106" s="99">
        <v>1.9944188910643099</v>
      </c>
      <c r="O106" s="99">
        <v>1.9940836811697</v>
      </c>
      <c r="AB106" s="99" t="str">
        <f t="shared" si="5"/>
        <v/>
      </c>
      <c r="AC106" s="97">
        <v>1.8207547680407401</v>
      </c>
      <c r="AD106" s="99">
        <v>1.80146418202959</v>
      </c>
      <c r="AE106" s="99">
        <v>1.8041088670630001</v>
      </c>
      <c r="AR106" s="99" t="str">
        <f t="shared" si="6"/>
        <v/>
      </c>
      <c r="AS106" s="97">
        <v>2.0134532233501501</v>
      </c>
      <c r="AT106" s="99">
        <v>1.9944188910643099</v>
      </c>
      <c r="AU106" s="99">
        <v>1.9940836811697</v>
      </c>
      <c r="BJ106" s="99" t="str">
        <f t="shared" si="7"/>
        <v/>
      </c>
      <c r="BK106" s="97">
        <v>2.0134532233501501</v>
      </c>
      <c r="BL106" s="99">
        <v>1.9944188910643099</v>
      </c>
      <c r="BM106" s="99">
        <v>1.9940836811697</v>
      </c>
      <c r="BS106" s="100"/>
      <c r="BU106" s="100"/>
      <c r="CA106" s="100"/>
    </row>
    <row r="107" spans="12:79">
      <c r="L107" s="99" t="str">
        <f t="shared" si="4"/>
        <v/>
      </c>
      <c r="M107" s="97">
        <v>2.0055688552090398</v>
      </c>
      <c r="N107" s="99">
        <v>1.97917181157237</v>
      </c>
      <c r="O107" s="99">
        <v>1.9801403566896201</v>
      </c>
      <c r="AB107" s="99" t="str">
        <f t="shared" si="5"/>
        <v/>
      </c>
      <c r="AC107" s="97">
        <v>1.8137234327674301</v>
      </c>
      <c r="AD107" s="99">
        <v>1.78109613096466</v>
      </c>
      <c r="AE107" s="99">
        <v>1.7856258518727799</v>
      </c>
      <c r="AR107" s="99" t="str">
        <f t="shared" si="6"/>
        <v/>
      </c>
      <c r="AS107" s="97">
        <v>2.0055688552090398</v>
      </c>
      <c r="AT107" s="99">
        <v>1.97917181157237</v>
      </c>
      <c r="AU107" s="99">
        <v>1.9801403566896201</v>
      </c>
      <c r="BJ107" s="99" t="str">
        <f t="shared" si="7"/>
        <v/>
      </c>
      <c r="BK107" s="97">
        <v>2.0055688552090398</v>
      </c>
      <c r="BL107" s="99">
        <v>1.97917181157237</v>
      </c>
      <c r="BM107" s="99">
        <v>1.9801403566896201</v>
      </c>
      <c r="BS107" s="100"/>
      <c r="BU107" s="100"/>
      <c r="CA107" s="100"/>
    </row>
    <row r="108" spans="12:79">
      <c r="L108" s="99" t="str">
        <f t="shared" si="4"/>
        <v/>
      </c>
      <c r="M108" s="97">
        <v>1.98383709932702</v>
      </c>
      <c r="N108" s="99">
        <v>1.9637461816877999</v>
      </c>
      <c r="O108" s="99">
        <v>1.9668997405692801</v>
      </c>
      <c r="AB108" s="99" t="str">
        <f t="shared" si="5"/>
        <v/>
      </c>
      <c r="AC108" s="97">
        <v>1.7888264364183</v>
      </c>
      <c r="AD108" s="99">
        <v>1.76027174771096</v>
      </c>
      <c r="AE108" s="99">
        <v>1.76728098613114</v>
      </c>
      <c r="AR108" s="99" t="str">
        <f t="shared" si="6"/>
        <v/>
      </c>
      <c r="AS108" s="97">
        <v>1.98383709932702</v>
      </c>
      <c r="AT108" s="99">
        <v>1.9637461816877999</v>
      </c>
      <c r="AU108" s="99">
        <v>1.9668997405692801</v>
      </c>
      <c r="BJ108" s="99" t="str">
        <f t="shared" si="7"/>
        <v/>
      </c>
      <c r="BK108" s="97">
        <v>1.98383709932702</v>
      </c>
      <c r="BL108" s="99">
        <v>1.9637461816877999</v>
      </c>
      <c r="BM108" s="99">
        <v>1.9668997405692801</v>
      </c>
      <c r="BS108" s="100"/>
      <c r="BU108" s="100"/>
      <c r="CA108" s="100"/>
    </row>
    <row r="109" spans="12:79">
      <c r="L109" s="99" t="str">
        <f t="shared" si="4"/>
        <v/>
      </c>
      <c r="M109" s="97">
        <v>1.9617858331615901</v>
      </c>
      <c r="N109" s="99">
        <v>1.9489511128558701</v>
      </c>
      <c r="O109" s="99">
        <v>1.9542935127693499</v>
      </c>
      <c r="AB109" s="99" t="str">
        <f t="shared" si="5"/>
        <v/>
      </c>
      <c r="AC109" s="97">
        <v>1.76421575566363</v>
      </c>
      <c r="AD109" s="99">
        <v>1.74011186203702</v>
      </c>
      <c r="AE109" s="99">
        <v>1.74907951176216</v>
      </c>
      <c r="AR109" s="99" t="str">
        <f t="shared" si="6"/>
        <v/>
      </c>
      <c r="AS109" s="97">
        <v>1.9617858331615901</v>
      </c>
      <c r="AT109" s="99">
        <v>1.9489511128558701</v>
      </c>
      <c r="AU109" s="99">
        <v>1.9542935127693499</v>
      </c>
      <c r="BJ109" s="99" t="str">
        <f t="shared" si="7"/>
        <v/>
      </c>
      <c r="BK109" s="97">
        <v>1.9617858331615901</v>
      </c>
      <c r="BL109" s="99">
        <v>1.9489511128558701</v>
      </c>
      <c r="BM109" s="99">
        <v>1.9542935127693499</v>
      </c>
      <c r="BS109" s="100"/>
      <c r="BU109" s="100"/>
      <c r="CA109" s="100"/>
    </row>
    <row r="110" spans="12:79">
      <c r="L110" s="99" t="str">
        <f t="shared" si="4"/>
        <v/>
      </c>
      <c r="M110" s="97">
        <v>1.94004601596766</v>
      </c>
      <c r="N110" s="99">
        <v>1.9339450536612901</v>
      </c>
      <c r="O110" s="99">
        <v>1.9422137363596399</v>
      </c>
      <c r="AB110" s="99" t="str">
        <f t="shared" si="5"/>
        <v/>
      </c>
      <c r="AC110" s="97">
        <v>1.73279331454559</v>
      </c>
      <c r="AD110" s="99">
        <v>1.7194909056871499</v>
      </c>
      <c r="AE110" s="99">
        <v>1.73102746922124</v>
      </c>
      <c r="AR110" s="99" t="str">
        <f t="shared" si="6"/>
        <v/>
      </c>
      <c r="AS110" s="97">
        <v>1.94004601596766</v>
      </c>
      <c r="AT110" s="99">
        <v>1.9339450536612901</v>
      </c>
      <c r="AU110" s="99">
        <v>1.9422137363596399</v>
      </c>
      <c r="BJ110" s="99" t="str">
        <f t="shared" si="7"/>
        <v/>
      </c>
      <c r="BK110" s="97">
        <v>1.94004601596766</v>
      </c>
      <c r="BL110" s="99">
        <v>1.9339450536612901</v>
      </c>
      <c r="BM110" s="99">
        <v>1.9422137363596399</v>
      </c>
      <c r="BS110" s="100"/>
      <c r="BU110" s="100"/>
      <c r="CA110" s="100"/>
    </row>
    <row r="111" spans="12:79">
      <c r="L111" s="99" t="str">
        <f t="shared" si="4"/>
        <v/>
      </c>
      <c r="M111" s="97">
        <v>1.93751455327637</v>
      </c>
      <c r="N111" s="99">
        <v>1.9195789038467901</v>
      </c>
      <c r="O111" s="99">
        <v>1.9306874896592701</v>
      </c>
      <c r="AB111" s="99" t="str">
        <f t="shared" si="5"/>
        <v/>
      </c>
      <c r="AC111" s="97">
        <v>1.72863113262292</v>
      </c>
      <c r="AD111" s="99">
        <v>1.6995559513096801</v>
      </c>
      <c r="AE111" s="99">
        <v>1.71313199196626</v>
      </c>
      <c r="AR111" s="99" t="str">
        <f t="shared" si="6"/>
        <v/>
      </c>
      <c r="AS111" s="97">
        <v>1.93751455327637</v>
      </c>
      <c r="AT111" s="99">
        <v>1.9195789038467901</v>
      </c>
      <c r="AU111" s="99">
        <v>1.9306874896592701</v>
      </c>
      <c r="BJ111" s="99" t="str">
        <f t="shared" si="7"/>
        <v/>
      </c>
      <c r="BK111" s="97">
        <v>1.93751455327637</v>
      </c>
      <c r="BL111" s="99">
        <v>1.9195789038467901</v>
      </c>
      <c r="BM111" s="99">
        <v>1.9306874896592701</v>
      </c>
      <c r="BS111" s="100"/>
      <c r="BU111" s="100"/>
      <c r="CA111" s="100"/>
    </row>
    <row r="112" spans="12:79">
      <c r="L112" s="99" t="str">
        <f t="shared" si="4"/>
        <v/>
      </c>
      <c r="M112" s="97">
        <v>1.92915361508631</v>
      </c>
      <c r="N112" s="99">
        <v>1.9049744177021799</v>
      </c>
      <c r="O112" s="99">
        <v>1.91976813209104</v>
      </c>
      <c r="AB112" s="99" t="str">
        <f t="shared" si="5"/>
        <v/>
      </c>
      <c r="AC112" s="97">
        <v>1.71957040689797</v>
      </c>
      <c r="AD112" s="99">
        <v>1.6791344001583499</v>
      </c>
      <c r="AE112" s="99">
        <v>1.6954019414330499</v>
      </c>
      <c r="AR112" s="99" t="str">
        <f t="shared" si="6"/>
        <v/>
      </c>
      <c r="AS112" s="97">
        <v>1.92915361508631</v>
      </c>
      <c r="AT112" s="99">
        <v>1.9049744177021799</v>
      </c>
      <c r="AU112" s="99">
        <v>1.91976813209104</v>
      </c>
      <c r="BJ112" s="99" t="str">
        <f t="shared" si="7"/>
        <v/>
      </c>
      <c r="BK112" s="97">
        <v>1.92915361508631</v>
      </c>
      <c r="BL112" s="99">
        <v>1.9049744177021799</v>
      </c>
      <c r="BM112" s="99">
        <v>1.91976813209104</v>
      </c>
      <c r="BS112" s="100"/>
      <c r="BU112" s="100"/>
      <c r="CA112" s="100"/>
    </row>
    <row r="113" spans="12:79">
      <c r="L113" s="99" t="str">
        <f t="shared" si="4"/>
        <v/>
      </c>
      <c r="M113" s="97">
        <v>1.9163048022243601</v>
      </c>
      <c r="N113" s="99">
        <v>1.8908960827110799</v>
      </c>
      <c r="O113" s="99">
        <v>1.90962331626367</v>
      </c>
      <c r="AB113" s="99" t="str">
        <f t="shared" si="5"/>
        <v/>
      </c>
      <c r="AC113" s="97">
        <v>1.7015523743409899</v>
      </c>
      <c r="AD113" s="99">
        <v>1.6592962694998501</v>
      </c>
      <c r="AE113" s="99">
        <v>1.67784971470584</v>
      </c>
      <c r="AR113" s="99" t="str">
        <f t="shared" si="6"/>
        <v/>
      </c>
      <c r="AS113" s="97">
        <v>1.9163048022243601</v>
      </c>
      <c r="AT113" s="99">
        <v>1.8908960827110799</v>
      </c>
      <c r="AU113" s="99">
        <v>1.90962331626367</v>
      </c>
      <c r="BJ113" s="99" t="str">
        <f t="shared" si="7"/>
        <v/>
      </c>
      <c r="BK113" s="97">
        <v>1.9163048022243601</v>
      </c>
      <c r="BL113" s="99">
        <v>1.8908960827110799</v>
      </c>
      <c r="BM113" s="99">
        <v>1.90962331626367</v>
      </c>
      <c r="BS113" s="100"/>
      <c r="BU113" s="100"/>
      <c r="CA113" s="100"/>
    </row>
    <row r="114" spans="12:79">
      <c r="L114" s="99" t="str">
        <f t="shared" si="4"/>
        <v/>
      </c>
      <c r="M114" s="97">
        <v>1.8942690868234999</v>
      </c>
      <c r="N114" s="99">
        <v>1.87657170446877</v>
      </c>
      <c r="O114" s="99">
        <v>1.90025157991161</v>
      </c>
      <c r="AB114" s="99" t="str">
        <f t="shared" si="5"/>
        <v/>
      </c>
      <c r="AC114" s="97">
        <v>1.6769869198220899</v>
      </c>
      <c r="AD114" s="99">
        <v>1.6389683140322899</v>
      </c>
      <c r="AE114" s="99">
        <v>1.66049843812902</v>
      </c>
      <c r="AR114" s="99" t="str">
        <f t="shared" si="6"/>
        <v/>
      </c>
      <c r="AS114" s="97">
        <v>1.8942690868234999</v>
      </c>
      <c r="AT114" s="99">
        <v>1.87657170446877</v>
      </c>
      <c r="AU114" s="99">
        <v>1.90025157991161</v>
      </c>
      <c r="BJ114" s="99" t="str">
        <f t="shared" si="7"/>
        <v/>
      </c>
      <c r="BK114" s="97">
        <v>1.8942690868234999</v>
      </c>
      <c r="BL114" s="99">
        <v>1.87657170446877</v>
      </c>
      <c r="BM114" s="99">
        <v>1.90025157991161</v>
      </c>
      <c r="BS114" s="100"/>
      <c r="BU114" s="100"/>
      <c r="CA114" s="100"/>
    </row>
    <row r="115" spans="12:79">
      <c r="L115" s="99" t="str">
        <f t="shared" si="4"/>
        <v/>
      </c>
      <c r="M115" s="97">
        <v>1.8912041458679101</v>
      </c>
      <c r="N115" s="99">
        <v>1.8627901460177601</v>
      </c>
      <c r="O115" s="99">
        <v>1.89164992317129</v>
      </c>
      <c r="AB115" s="99" t="str">
        <f t="shared" si="5"/>
        <v/>
      </c>
      <c r="AC115" s="97">
        <v>1.64289390184938</v>
      </c>
      <c r="AD115" s="99">
        <v>1.61928396980154</v>
      </c>
      <c r="AE115" s="99">
        <v>1.6434123843130399</v>
      </c>
      <c r="AR115" s="99" t="str">
        <f t="shared" si="6"/>
        <v/>
      </c>
      <c r="AS115" s="97">
        <v>1.8912041458679101</v>
      </c>
      <c r="AT115" s="99">
        <v>1.8627901460177601</v>
      </c>
      <c r="AU115" s="99">
        <v>1.89164992317129</v>
      </c>
      <c r="BJ115" s="99" t="str">
        <f t="shared" si="7"/>
        <v/>
      </c>
      <c r="BK115" s="97">
        <v>1.8912041458679101</v>
      </c>
      <c r="BL115" s="99">
        <v>1.8627901460177601</v>
      </c>
      <c r="BM115" s="99">
        <v>1.89164992317129</v>
      </c>
      <c r="BS115" s="100"/>
      <c r="BU115" s="100"/>
      <c r="CA115" s="100"/>
    </row>
    <row r="116" spans="12:79">
      <c r="L116" s="99" t="str">
        <f t="shared" si="4"/>
        <v/>
      </c>
      <c r="M116" s="97">
        <v>1.88843068482812</v>
      </c>
      <c r="N116" s="99">
        <v>1.84976317355638</v>
      </c>
      <c r="O116" s="99">
        <v>1.87773128185621</v>
      </c>
      <c r="AB116" s="99" t="str">
        <f t="shared" si="5"/>
        <v/>
      </c>
      <c r="AC116" s="97">
        <v>1.6401213924467</v>
      </c>
      <c r="AD116" s="99">
        <v>1.59847861418837</v>
      </c>
      <c r="AE116" s="99">
        <v>1.6249448665759201</v>
      </c>
      <c r="AR116" s="99" t="str">
        <f t="shared" si="6"/>
        <v/>
      </c>
      <c r="AS116" s="97">
        <v>1.88843068482812</v>
      </c>
      <c r="AT116" s="99">
        <v>1.84976317355638</v>
      </c>
      <c r="AU116" s="99">
        <v>1.87773128185621</v>
      </c>
      <c r="BJ116" s="99" t="str">
        <f t="shared" si="7"/>
        <v/>
      </c>
      <c r="BK116" s="97">
        <v>1.88843068482812</v>
      </c>
      <c r="BL116" s="99">
        <v>1.84976317355638</v>
      </c>
      <c r="BM116" s="99">
        <v>1.87773128185621</v>
      </c>
      <c r="BS116" s="100"/>
      <c r="BU116" s="100"/>
      <c r="CA116" s="100"/>
    </row>
    <row r="117" spans="12:79">
      <c r="L117" s="99" t="str">
        <f t="shared" si="4"/>
        <v/>
      </c>
      <c r="M117" s="97">
        <v>1.88507191947365</v>
      </c>
      <c r="N117" s="99">
        <v>1.8370534927629401</v>
      </c>
      <c r="O117" s="99">
        <v>1.8642617508555499</v>
      </c>
      <c r="AB117" s="99" t="str">
        <f t="shared" si="5"/>
        <v/>
      </c>
      <c r="AC117" s="97">
        <v>1.6352490546452101</v>
      </c>
      <c r="AD117" s="99">
        <v>1.5784449973878301</v>
      </c>
      <c r="AE117" s="99">
        <v>1.6066181655391101</v>
      </c>
      <c r="AR117" s="99" t="str">
        <f t="shared" si="6"/>
        <v/>
      </c>
      <c r="AS117" s="97">
        <v>1.88507191947365</v>
      </c>
      <c r="AT117" s="99">
        <v>1.8370534927629401</v>
      </c>
      <c r="AU117" s="99">
        <v>1.8642617508555499</v>
      </c>
      <c r="BJ117" s="99" t="str">
        <f t="shared" si="7"/>
        <v/>
      </c>
      <c r="BK117" s="97">
        <v>1.88507191947365</v>
      </c>
      <c r="BL117" s="99">
        <v>1.8370534927629401</v>
      </c>
      <c r="BM117" s="99">
        <v>1.8642617508555499</v>
      </c>
      <c r="BS117" s="100"/>
      <c r="BU117" s="100"/>
      <c r="CA117" s="100"/>
    </row>
    <row r="118" spans="12:79">
      <c r="L118" s="99" t="str">
        <f t="shared" si="4"/>
        <v/>
      </c>
      <c r="M118" s="97">
        <v>1.8742591644750599</v>
      </c>
      <c r="N118" s="99">
        <v>1.8239081035781599</v>
      </c>
      <c r="O118" s="99">
        <v>1.8512251000993101</v>
      </c>
      <c r="AB118" s="99" t="str">
        <f t="shared" si="5"/>
        <v/>
      </c>
      <c r="AC118" s="97">
        <v>1.6140777955861101</v>
      </c>
      <c r="AD118" s="99">
        <v>1.5580562977460199</v>
      </c>
      <c r="AE118" s="99">
        <v>1.5884206342385101</v>
      </c>
      <c r="AR118" s="99" t="str">
        <f t="shared" si="6"/>
        <v/>
      </c>
      <c r="AS118" s="97">
        <v>1.8742591644750599</v>
      </c>
      <c r="AT118" s="99">
        <v>1.8239081035781599</v>
      </c>
      <c r="AU118" s="99">
        <v>1.8512251000993101</v>
      </c>
      <c r="BJ118" s="99" t="str">
        <f t="shared" si="7"/>
        <v/>
      </c>
      <c r="BK118" s="97">
        <v>1.8742591644750599</v>
      </c>
      <c r="BL118" s="99">
        <v>1.8239081035781599</v>
      </c>
      <c r="BM118" s="99">
        <v>1.8512251000993101</v>
      </c>
      <c r="BS118" s="100"/>
      <c r="BU118" s="100"/>
      <c r="CA118" s="100"/>
    </row>
    <row r="119" spans="12:79">
      <c r="L119" s="99" t="str">
        <f t="shared" si="4"/>
        <v/>
      </c>
      <c r="M119" s="97">
        <v>1.8528354867994401</v>
      </c>
      <c r="N119" s="99">
        <v>1.8110040232389</v>
      </c>
      <c r="O119" s="99">
        <v>1.83866004190958</v>
      </c>
      <c r="AB119" s="99" t="str">
        <f t="shared" si="5"/>
        <v/>
      </c>
      <c r="AC119" s="97">
        <v>1.5844382303017699</v>
      </c>
      <c r="AD119" s="99">
        <v>1.5384036827062699</v>
      </c>
      <c r="AE119" s="99">
        <v>1.57034504720973</v>
      </c>
      <c r="AR119" s="99" t="str">
        <f t="shared" si="6"/>
        <v/>
      </c>
      <c r="AS119" s="97">
        <v>1.8528354867994401</v>
      </c>
      <c r="AT119" s="99">
        <v>1.8110040232389</v>
      </c>
      <c r="AU119" s="99">
        <v>1.83866004190958</v>
      </c>
      <c r="BJ119" s="99" t="str">
        <f t="shared" si="7"/>
        <v/>
      </c>
      <c r="BK119" s="97">
        <v>1.8528354867994401</v>
      </c>
      <c r="BL119" s="99">
        <v>1.8110040232389</v>
      </c>
      <c r="BM119" s="99">
        <v>1.83866004190958</v>
      </c>
      <c r="BS119" s="100"/>
      <c r="BU119" s="100"/>
      <c r="CA119" s="100"/>
    </row>
    <row r="120" spans="12:79">
      <c r="L120" s="99" t="str">
        <f t="shared" si="4"/>
        <v/>
      </c>
      <c r="M120" s="97">
        <v>1.8319329510412199</v>
      </c>
      <c r="N120" s="99">
        <v>1.7976015343406799</v>
      </c>
      <c r="O120" s="99">
        <v>1.8265679679165301</v>
      </c>
      <c r="AB120" s="99" t="str">
        <f t="shared" si="5"/>
        <v/>
      </c>
      <c r="AC120" s="97">
        <v>1.5489156668453801</v>
      </c>
      <c r="AD120" s="99">
        <v>1.5183868399815601</v>
      </c>
      <c r="AE120" s="99">
        <v>1.5523888464434501</v>
      </c>
      <c r="AR120" s="99" t="str">
        <f t="shared" si="6"/>
        <v/>
      </c>
      <c r="AS120" s="97">
        <v>1.8319329510412199</v>
      </c>
      <c r="AT120" s="99">
        <v>1.7976015343406799</v>
      </c>
      <c r="AU120" s="99">
        <v>1.8265679679165301</v>
      </c>
      <c r="BJ120" s="99" t="str">
        <f t="shared" si="7"/>
        <v/>
      </c>
      <c r="BK120" s="97">
        <v>1.8319329510412199</v>
      </c>
      <c r="BL120" s="99">
        <v>1.7976015343406799</v>
      </c>
      <c r="BM120" s="99">
        <v>1.8265679679165301</v>
      </c>
      <c r="BS120" s="100"/>
      <c r="BU120" s="100"/>
      <c r="CA120" s="100"/>
    </row>
    <row r="121" spans="12:79">
      <c r="L121" s="99" t="str">
        <f t="shared" si="4"/>
        <v/>
      </c>
      <c r="M121" s="97">
        <v>1.8336371329886501</v>
      </c>
      <c r="N121" s="99">
        <v>1.78496768661275</v>
      </c>
      <c r="O121" s="99">
        <v>1.8149476329641401</v>
      </c>
      <c r="AB121" s="99" t="str">
        <f t="shared" si="5"/>
        <v/>
      </c>
      <c r="AC121" s="97">
        <v>1.54954688852932</v>
      </c>
      <c r="AD121" s="99">
        <v>1.4988186971388999</v>
      </c>
      <c r="AE121" s="99">
        <v>1.5345520456170101</v>
      </c>
      <c r="AR121" s="99" t="str">
        <f t="shared" si="6"/>
        <v/>
      </c>
      <c r="AS121" s="97">
        <v>1.8336371329886501</v>
      </c>
      <c r="AT121" s="99">
        <v>1.78496768661275</v>
      </c>
      <c r="AU121" s="99">
        <v>1.8149476329641401</v>
      </c>
      <c r="BJ121" s="99" t="str">
        <f t="shared" si="7"/>
        <v/>
      </c>
      <c r="BK121" s="97">
        <v>1.8336371329886501</v>
      </c>
      <c r="BL121" s="99">
        <v>1.78496768661275</v>
      </c>
      <c r="BM121" s="99">
        <v>1.8149476329641401</v>
      </c>
      <c r="BS121" s="100"/>
      <c r="BU121" s="100"/>
      <c r="CA121" s="100"/>
    </row>
    <row r="122" spans="12:79">
      <c r="L122" s="99" t="str">
        <f t="shared" si="4"/>
        <v/>
      </c>
      <c r="M122" s="97">
        <v>1.8335143102067299</v>
      </c>
      <c r="N122" s="99">
        <v>1.7716518740104401</v>
      </c>
      <c r="O122" s="99">
        <v>1.8039182907522799</v>
      </c>
      <c r="AB122" s="99" t="str">
        <f t="shared" si="5"/>
        <v/>
      </c>
      <c r="AC122" s="97">
        <v>1.54362316971451</v>
      </c>
      <c r="AD122" s="99">
        <v>1.47902455713091</v>
      </c>
      <c r="AE122" s="99">
        <v>1.5168359961423099</v>
      </c>
      <c r="AR122" s="99" t="str">
        <f t="shared" si="6"/>
        <v/>
      </c>
      <c r="AS122" s="97">
        <v>1.8335143102067299</v>
      </c>
      <c r="AT122" s="99">
        <v>1.7716518740104401</v>
      </c>
      <c r="AU122" s="99">
        <v>1.8039182907522799</v>
      </c>
      <c r="BJ122" s="99" t="str">
        <f t="shared" si="7"/>
        <v/>
      </c>
      <c r="BK122" s="97">
        <v>1.8335143102067299</v>
      </c>
      <c r="BL122" s="99">
        <v>1.7716518740104401</v>
      </c>
      <c r="BM122" s="99">
        <v>1.8039182907522799</v>
      </c>
      <c r="BS122" s="100"/>
      <c r="BU122" s="100"/>
      <c r="CA122" s="100"/>
    </row>
    <row r="123" spans="12:79">
      <c r="L123" s="99" t="str">
        <f t="shared" si="4"/>
        <v/>
      </c>
      <c r="M123" s="97">
        <v>1.82003122885256</v>
      </c>
      <c r="N123" s="99">
        <v>1.75790571009074</v>
      </c>
      <c r="O123" s="99">
        <v>1.79360642592611</v>
      </c>
      <c r="AB123" s="99" t="str">
        <f t="shared" si="5"/>
        <v/>
      </c>
      <c r="AC123" s="97">
        <v>1.52595445890924</v>
      </c>
      <c r="AD123" s="99">
        <v>1.4601705867666299</v>
      </c>
      <c r="AE123" s="99">
        <v>1.49924281997876</v>
      </c>
      <c r="AR123" s="99" t="str">
        <f t="shared" si="6"/>
        <v/>
      </c>
      <c r="AS123" s="97">
        <v>1.82003122885256</v>
      </c>
      <c r="AT123" s="99">
        <v>1.75790571009074</v>
      </c>
      <c r="AU123" s="99">
        <v>1.79360642592611</v>
      </c>
      <c r="BJ123" s="99" t="str">
        <f t="shared" si="7"/>
        <v/>
      </c>
      <c r="BK123" s="97">
        <v>1.82003122885256</v>
      </c>
      <c r="BL123" s="99">
        <v>1.75790571009074</v>
      </c>
      <c r="BM123" s="99">
        <v>1.79360642592611</v>
      </c>
      <c r="BS123" s="100"/>
      <c r="BU123" s="100"/>
      <c r="CA123" s="100"/>
    </row>
    <row r="124" spans="12:79">
      <c r="L124" s="99" t="str">
        <f t="shared" si="4"/>
        <v/>
      </c>
      <c r="M124" s="97">
        <v>1.7977995478330899</v>
      </c>
      <c r="N124" s="99">
        <v>1.74345666434533</v>
      </c>
      <c r="O124" s="99">
        <v>1.78409603382425</v>
      </c>
      <c r="AB124" s="99" t="str">
        <f t="shared" si="5"/>
        <v/>
      </c>
      <c r="AC124" s="97">
        <v>1.49671329319833</v>
      </c>
      <c r="AD124" s="99">
        <v>1.4410595165820099</v>
      </c>
      <c r="AE124" s="99">
        <v>1.4817751536375099</v>
      </c>
      <c r="AR124" s="99" t="str">
        <f t="shared" si="6"/>
        <v/>
      </c>
      <c r="AS124" s="97">
        <v>1.7977995478330899</v>
      </c>
      <c r="AT124" s="99">
        <v>1.74345666434533</v>
      </c>
      <c r="AU124" s="99">
        <v>1.78409603382425</v>
      </c>
      <c r="BJ124" s="99" t="str">
        <f t="shared" si="7"/>
        <v/>
      </c>
      <c r="BK124" s="97">
        <v>1.7977995478330899</v>
      </c>
      <c r="BL124" s="99">
        <v>1.74345666434533</v>
      </c>
      <c r="BM124" s="99">
        <v>1.78409603382425</v>
      </c>
      <c r="BS124" s="100"/>
      <c r="BU124" s="100"/>
      <c r="CA124" s="100"/>
    </row>
    <row r="125" spans="12:79">
      <c r="L125" s="99" t="str">
        <f t="shared" si="4"/>
        <v/>
      </c>
      <c r="M125" s="97">
        <v>1.7741149268360501</v>
      </c>
      <c r="N125" s="99">
        <v>1.8804846792607</v>
      </c>
      <c r="O125" s="99">
        <v>1.77554873992092</v>
      </c>
      <c r="AB125" s="99" t="str">
        <f t="shared" si="5"/>
        <v/>
      </c>
      <c r="AC125" s="97">
        <v>1.4635497869781899</v>
      </c>
      <c r="AD125" s="99">
        <v>1.34283757437481</v>
      </c>
      <c r="AE125" s="99">
        <v>1.4644360335361599</v>
      </c>
      <c r="AR125" s="99">
        <f t="shared" si="6"/>
        <v>12</v>
      </c>
      <c r="AS125" s="97">
        <v>1.7741149268360501</v>
      </c>
      <c r="AT125" s="99">
        <v>1.8804846792607</v>
      </c>
      <c r="AU125" s="99">
        <v>1.77554873992092</v>
      </c>
      <c r="BJ125" s="99" t="str">
        <f t="shared" si="7"/>
        <v/>
      </c>
      <c r="BK125" s="97">
        <v>1.7741149268360501</v>
      </c>
      <c r="BL125" s="99">
        <v>1.8804846792607</v>
      </c>
      <c r="BM125" s="99">
        <v>1.77554873992092</v>
      </c>
      <c r="BS125" s="100"/>
      <c r="BU125" s="100"/>
      <c r="CA125" s="100"/>
    </row>
    <row r="126" spans="12:79">
      <c r="L126" s="99" t="str">
        <f t="shared" si="4"/>
        <v/>
      </c>
      <c r="M126" s="97">
        <v>1.7735823220971201</v>
      </c>
      <c r="N126" s="99">
        <v>1.8624296322590399</v>
      </c>
      <c r="O126" s="99">
        <v>1.76033867734422</v>
      </c>
      <c r="AB126" s="99" t="str">
        <f t="shared" si="5"/>
        <v/>
      </c>
      <c r="AC126" s="97">
        <v>1.46526683353488</v>
      </c>
      <c r="AD126" s="99">
        <v>1.32632174275005</v>
      </c>
      <c r="AE126" s="99">
        <v>1.4481981285868</v>
      </c>
      <c r="AR126" s="99" t="str">
        <f t="shared" si="6"/>
        <v/>
      </c>
      <c r="AS126" s="97">
        <v>1.7735823220971201</v>
      </c>
      <c r="AT126" s="99">
        <v>1.8624296322590399</v>
      </c>
      <c r="AU126" s="99">
        <v>1.76033867734422</v>
      </c>
      <c r="BJ126" s="99" t="str">
        <f t="shared" si="7"/>
        <v/>
      </c>
      <c r="BK126" s="97">
        <v>1.7735823220971201</v>
      </c>
      <c r="BL126" s="99">
        <v>1.8624296322590399</v>
      </c>
      <c r="BM126" s="99">
        <v>1.76033867734422</v>
      </c>
      <c r="BS126" s="100"/>
      <c r="BU126" s="100"/>
      <c r="CA126" s="100"/>
    </row>
    <row r="127" spans="12:79">
      <c r="L127" s="99" t="str">
        <f t="shared" si="4"/>
        <v/>
      </c>
      <c r="M127" s="97">
        <v>1.7657785759085101</v>
      </c>
      <c r="N127" s="99">
        <v>1.8448451255395799</v>
      </c>
      <c r="O127" s="99">
        <v>1.74569888014134</v>
      </c>
      <c r="AB127" s="99" t="str">
        <f t="shared" si="5"/>
        <v/>
      </c>
      <c r="AC127" s="97">
        <v>1.4586780625867799</v>
      </c>
      <c r="AD127" s="99">
        <v>1.31032426704238</v>
      </c>
      <c r="AE127" s="99">
        <v>1.4320630223950099</v>
      </c>
      <c r="AR127" s="99" t="str">
        <f t="shared" si="6"/>
        <v/>
      </c>
      <c r="AS127" s="97">
        <v>1.7657785759085101</v>
      </c>
      <c r="AT127" s="99">
        <v>1.8448451255395799</v>
      </c>
      <c r="AU127" s="99">
        <v>1.74569888014134</v>
      </c>
      <c r="BJ127" s="99" t="str">
        <f t="shared" si="7"/>
        <v/>
      </c>
      <c r="BK127" s="97">
        <v>1.7657785759085101</v>
      </c>
      <c r="BL127" s="99">
        <v>1.8448451255395799</v>
      </c>
      <c r="BM127" s="99">
        <v>1.74569888014134</v>
      </c>
      <c r="BS127" s="100"/>
      <c r="BU127" s="100"/>
      <c r="CA127" s="100"/>
    </row>
    <row r="128" spans="12:79">
      <c r="L128" s="99" t="str">
        <f t="shared" si="4"/>
        <v/>
      </c>
      <c r="M128" s="97">
        <v>1.7490571872976599</v>
      </c>
      <c r="N128" s="99">
        <v>1.8267388012804799</v>
      </c>
      <c r="O128" s="99">
        <v>1.73150659421588</v>
      </c>
      <c r="AB128" s="99" t="str">
        <f t="shared" si="5"/>
        <v/>
      </c>
      <c r="AC128" s="97">
        <v>1.44066636357263</v>
      </c>
      <c r="AD128" s="99">
        <v>1.29394847615355</v>
      </c>
      <c r="AE128" s="99">
        <v>1.41603540893057</v>
      </c>
      <c r="AR128" s="99" t="str">
        <f t="shared" si="6"/>
        <v/>
      </c>
      <c r="AS128" s="97">
        <v>1.7490571872976599</v>
      </c>
      <c r="AT128" s="99">
        <v>1.8267388012804799</v>
      </c>
      <c r="AU128" s="99">
        <v>1.73150659421588</v>
      </c>
      <c r="BJ128" s="99" t="str">
        <f t="shared" si="7"/>
        <v/>
      </c>
      <c r="BK128" s="97">
        <v>1.7490571872976599</v>
      </c>
      <c r="BL128" s="99">
        <v>1.8267388012804799</v>
      </c>
      <c r="BM128" s="99">
        <v>1.73150659421588</v>
      </c>
      <c r="BS128" s="100"/>
      <c r="BU128" s="100"/>
      <c r="CA128" s="100"/>
    </row>
    <row r="129" spans="12:79">
      <c r="L129" s="99" t="str">
        <f t="shared" si="4"/>
        <v/>
      </c>
      <c r="M129" s="97">
        <v>1.7277165890386601</v>
      </c>
      <c r="N129" s="99">
        <v>1.8090770108562599</v>
      </c>
      <c r="O129" s="99">
        <v>1.71770078963641</v>
      </c>
      <c r="AB129" s="99" t="str">
        <f t="shared" si="5"/>
        <v/>
      </c>
      <c r="AC129" s="97">
        <v>1.4178874430680599</v>
      </c>
      <c r="AD129" s="99">
        <v>1.27807283947233</v>
      </c>
      <c r="AE129" s="99">
        <v>1.4001214458987601</v>
      </c>
      <c r="AR129" s="99" t="str">
        <f t="shared" si="6"/>
        <v/>
      </c>
      <c r="AS129" s="97">
        <v>1.7277165890386601</v>
      </c>
      <c r="AT129" s="99">
        <v>1.8090770108562599</v>
      </c>
      <c r="AU129" s="99">
        <v>1.71770078963641</v>
      </c>
      <c r="BJ129" s="99" t="str">
        <f t="shared" si="7"/>
        <v/>
      </c>
      <c r="BK129" s="97">
        <v>1.7277165890386601</v>
      </c>
      <c r="BL129" s="99">
        <v>1.8090770108562599</v>
      </c>
      <c r="BM129" s="99">
        <v>1.71770078963641</v>
      </c>
      <c r="BS129" s="100"/>
      <c r="BU129" s="100"/>
      <c r="CA129" s="100"/>
    </row>
    <row r="130" spans="12:79">
      <c r="L130" s="99" t="str">
        <f t="shared" si="4"/>
        <v/>
      </c>
      <c r="M130" s="97">
        <v>1.70767470675662</v>
      </c>
      <c r="N130" s="99">
        <v>1.79086833578518</v>
      </c>
      <c r="O130" s="99">
        <v>1.7043081854429301</v>
      </c>
      <c r="AB130" s="99" t="str">
        <f t="shared" si="5"/>
        <v/>
      </c>
      <c r="AC130" s="97">
        <v>1.38575055878818</v>
      </c>
      <c r="AD130" s="99">
        <v>1.2618094623373699</v>
      </c>
      <c r="AE130" s="99">
        <v>1.3843300937613101</v>
      </c>
      <c r="AR130" s="99" t="str">
        <f t="shared" si="6"/>
        <v/>
      </c>
      <c r="AS130" s="97">
        <v>1.70767470675662</v>
      </c>
      <c r="AT130" s="99">
        <v>1.79086833578518</v>
      </c>
      <c r="AU130" s="99">
        <v>1.7043081854429301</v>
      </c>
      <c r="BJ130" s="99" t="str">
        <f t="shared" si="7"/>
        <v/>
      </c>
      <c r="BK130" s="97">
        <v>1.70767470675662</v>
      </c>
      <c r="BL130" s="99">
        <v>1.79086833578518</v>
      </c>
      <c r="BM130" s="99">
        <v>1.7043081854429301</v>
      </c>
      <c r="BS130" s="100"/>
      <c r="BU130" s="100"/>
      <c r="CA130" s="100"/>
    </row>
    <row r="131" spans="12:79">
      <c r="L131" s="99" t="str">
        <f t="shared" si="4"/>
        <v/>
      </c>
      <c r="M131" s="97">
        <v>1.70905100828517</v>
      </c>
      <c r="N131" s="99">
        <v>1.77336059832564</v>
      </c>
      <c r="O131" s="99">
        <v>1.6913153747766201</v>
      </c>
      <c r="AB131" s="99" t="str">
        <f t="shared" si="5"/>
        <v/>
      </c>
      <c r="AC131" s="97">
        <v>1.38784563317415</v>
      </c>
      <c r="AD131" s="99">
        <v>1.2460095422797199</v>
      </c>
      <c r="AE131" s="99">
        <v>1.36867674414733</v>
      </c>
      <c r="AR131" s="99" t="str">
        <f t="shared" si="6"/>
        <v/>
      </c>
      <c r="AS131" s="97">
        <v>1.70905100828517</v>
      </c>
      <c r="AT131" s="99">
        <v>1.77336059832564</v>
      </c>
      <c r="AU131" s="99">
        <v>1.6913153747766201</v>
      </c>
      <c r="BJ131" s="99" t="str">
        <f t="shared" si="7"/>
        <v/>
      </c>
      <c r="BK131" s="97">
        <v>1.70905100828517</v>
      </c>
      <c r="BL131" s="99">
        <v>1.77336059832564</v>
      </c>
      <c r="BM131" s="99">
        <v>1.6913153747766201</v>
      </c>
      <c r="BS131" s="100"/>
      <c r="BU131" s="100"/>
      <c r="CA131" s="100"/>
    </row>
    <row r="132" spans="12:79">
      <c r="L132" s="99" t="str">
        <f t="shared" si="4"/>
        <v/>
      </c>
      <c r="M132" s="97">
        <v>1.70602247434204</v>
      </c>
      <c r="N132" s="99">
        <v>1.7551875190306301</v>
      </c>
      <c r="O132" s="99">
        <v>1.67867554191244</v>
      </c>
      <c r="AB132" s="99" t="str">
        <f t="shared" si="5"/>
        <v/>
      </c>
      <c r="AC132" s="97">
        <v>1.3832469508874501</v>
      </c>
      <c r="AD132" s="99">
        <v>1.22983295627738</v>
      </c>
      <c r="AE132" s="99">
        <v>1.3531898702782199</v>
      </c>
      <c r="AR132" s="99" t="str">
        <f t="shared" si="6"/>
        <v/>
      </c>
      <c r="AS132" s="97">
        <v>1.70602247434204</v>
      </c>
      <c r="AT132" s="99">
        <v>1.7551875190306301</v>
      </c>
      <c r="AU132" s="99">
        <v>1.67867554191244</v>
      </c>
      <c r="BJ132" s="99" t="str">
        <f t="shared" si="7"/>
        <v/>
      </c>
      <c r="BK132" s="97">
        <v>1.70602247434204</v>
      </c>
      <c r="BL132" s="99">
        <v>1.7551875190306301</v>
      </c>
      <c r="BM132" s="99">
        <v>1.67867554191244</v>
      </c>
      <c r="BS132" s="100"/>
      <c r="BU132" s="100"/>
      <c r="CA132" s="100"/>
    </row>
    <row r="133" spans="12:79">
      <c r="L133" s="99" t="str">
        <f t="shared" ref="L133:L196" si="8">IF(AND((ROW(A173)-ROW($A$45))*$K$4&lt;=$K$5,MOD((ROW(A173)-ROW($A$45))*$K$4,5)=0),(ROW(A173)-ROW($A$45))*$K$4,"")</f>
        <v/>
      </c>
      <c r="M133" s="97">
        <v>1.6900721996968</v>
      </c>
      <c r="N133" s="99">
        <v>1.73714356979439</v>
      </c>
      <c r="O133" s="99">
        <v>1.66638938850482</v>
      </c>
      <c r="AB133" s="99" t="str">
        <f t="shared" ref="AB133:AB196" si="9">IF(AND((ROW(Q173)-ROW($A$45))*$AA$4&lt;=$AA$5,MOD((ROW(Q173)-ROW($A$45))*$AA$4,5)=0),(ROW(Q173)-ROW($A$45))*$AA$4,"")</f>
        <v/>
      </c>
      <c r="AC133" s="97">
        <v>1.3683738598036399</v>
      </c>
      <c r="AD133" s="99">
        <v>1.21414664705884</v>
      </c>
      <c r="AE133" s="99">
        <v>1.3379002120007399</v>
      </c>
      <c r="AR133" s="99" t="str">
        <f t="shared" ref="AR133:AR196" si="10">IF(AND((ROW(AG173)-ROW($A$45))*$AQ$4&lt;=$AQ$5,MOD((ROW(AG173)-ROW($A$45))*$AQ$4,3)=0),(ROW(AG173)-ROW($A$45))*$AQ$4,"")</f>
        <v/>
      </c>
      <c r="AS133" s="97">
        <v>1.6900721996968</v>
      </c>
      <c r="AT133" s="99">
        <v>1.73714356979439</v>
      </c>
      <c r="AU133" s="99">
        <v>1.66638938850482</v>
      </c>
      <c r="BJ133" s="99" t="str">
        <f t="shared" ref="BJ133:BJ196" si="11">IF(AND((ROW(AY173)-ROW($A$45))*$BI$4&lt;=$BI$5,MOD((ROW(AY173)-ROW($A$45))*$BI$4,3)=0),(ROW(AY173)-ROW($A$45))*$BI$4,"")</f>
        <v/>
      </c>
      <c r="BK133" s="97">
        <v>1.6900721996968</v>
      </c>
      <c r="BL133" s="99">
        <v>1.73714356979439</v>
      </c>
      <c r="BM133" s="99">
        <v>1.66638938850482</v>
      </c>
      <c r="BS133" s="100"/>
      <c r="BU133" s="100"/>
      <c r="CA133" s="100"/>
    </row>
    <row r="134" spans="12:79">
      <c r="L134" s="99" t="str">
        <f t="shared" si="8"/>
        <v/>
      </c>
      <c r="M134" s="97">
        <v>1.6643513776814201</v>
      </c>
      <c r="N134" s="99">
        <v>1.71843311218704</v>
      </c>
      <c r="O134" s="99">
        <v>1.6545090221807299</v>
      </c>
      <c r="AB134" s="99" t="str">
        <f t="shared" si="9"/>
        <v/>
      </c>
      <c r="AC134" s="97">
        <v>1.3408794027415201</v>
      </c>
      <c r="AD134" s="99">
        <v>1.1980737488253299</v>
      </c>
      <c r="AE134" s="99">
        <v>1.3228068520007901</v>
      </c>
      <c r="AR134" s="99" t="str">
        <f t="shared" si="10"/>
        <v/>
      </c>
      <c r="AS134" s="97">
        <v>1.6643513776814201</v>
      </c>
      <c r="AT134" s="99">
        <v>1.71843311218704</v>
      </c>
      <c r="AU134" s="99">
        <v>1.6545090221807299</v>
      </c>
      <c r="BJ134" s="99" t="str">
        <f t="shared" si="11"/>
        <v/>
      </c>
      <c r="BK134" s="97">
        <v>1.6643513776814201</v>
      </c>
      <c r="BL134" s="99">
        <v>1.71843311218704</v>
      </c>
      <c r="BM134" s="99">
        <v>1.6545090221807299</v>
      </c>
      <c r="BS134" s="100"/>
      <c r="BU134" s="100"/>
      <c r="CA134" s="100"/>
    </row>
    <row r="135" spans="12:79">
      <c r="L135" s="99" t="str">
        <f t="shared" si="8"/>
        <v/>
      </c>
      <c r="M135" s="97">
        <v>1.6430291341457099</v>
      </c>
      <c r="N135" s="99">
        <v>1.7003028991571301</v>
      </c>
      <c r="O135" s="99">
        <v>1.6429743517462101</v>
      </c>
      <c r="AB135" s="99" t="str">
        <f t="shared" si="9"/>
        <v/>
      </c>
      <c r="AC135" s="97">
        <v>1.3092454350450899</v>
      </c>
      <c r="AD135" s="99">
        <v>1.1824771711194699</v>
      </c>
      <c r="AE135" s="99">
        <v>1.3079020218942301</v>
      </c>
      <c r="AR135" s="99" t="str">
        <f t="shared" si="10"/>
        <v/>
      </c>
      <c r="AS135" s="97">
        <v>1.6430291341457099</v>
      </c>
      <c r="AT135" s="99">
        <v>1.7003028991571301</v>
      </c>
      <c r="AU135" s="99">
        <v>1.6429743517462101</v>
      </c>
      <c r="BJ135" s="99" t="str">
        <f t="shared" si="11"/>
        <v/>
      </c>
      <c r="BK135" s="97">
        <v>1.6430291341457099</v>
      </c>
      <c r="BL135" s="99">
        <v>1.7003028991571301</v>
      </c>
      <c r="BM135" s="99">
        <v>1.6429743517462101</v>
      </c>
      <c r="BS135" s="100"/>
      <c r="BU135" s="100"/>
      <c r="CA135" s="100"/>
    </row>
    <row r="136" spans="12:79">
      <c r="L136" s="99" t="str">
        <f t="shared" si="8"/>
        <v/>
      </c>
      <c r="M136" s="97">
        <v>1.64321344650872</v>
      </c>
      <c r="N136" s="99">
        <v>1.68043207267995</v>
      </c>
      <c r="O136" s="99">
        <v>1.62688808175032</v>
      </c>
      <c r="AB136" s="99" t="str">
        <f t="shared" si="9"/>
        <v/>
      </c>
      <c r="AC136" s="97">
        <v>1.3107063358017099</v>
      </c>
      <c r="AD136" s="99">
        <v>1.1666019508749801</v>
      </c>
      <c r="AE136" s="99">
        <v>1.29127330024566</v>
      </c>
      <c r="AR136" s="99" t="str">
        <f t="shared" si="10"/>
        <v/>
      </c>
      <c r="AS136" s="97">
        <v>1.64321344650872</v>
      </c>
      <c r="AT136" s="99">
        <v>1.68043207267995</v>
      </c>
      <c r="AU136" s="99">
        <v>1.62688808175032</v>
      </c>
      <c r="BJ136" s="99" t="str">
        <f t="shared" si="11"/>
        <v/>
      </c>
      <c r="BK136" s="97">
        <v>1.64321344650872</v>
      </c>
      <c r="BL136" s="99">
        <v>1.68043207267995</v>
      </c>
      <c r="BM136" s="99">
        <v>1.62688808175032</v>
      </c>
      <c r="BS136" s="100"/>
      <c r="BU136" s="100"/>
      <c r="CA136" s="100"/>
    </row>
    <row r="137" spans="12:79">
      <c r="L137" s="99" t="str">
        <f t="shared" si="8"/>
        <v/>
      </c>
      <c r="M137" s="97">
        <v>1.6381457294247299</v>
      </c>
      <c r="N137" s="99">
        <v>1.6611825461530201</v>
      </c>
      <c r="O137" s="99">
        <v>1.6111921879155799</v>
      </c>
      <c r="AB137" s="99" t="str">
        <f t="shared" si="9"/>
        <v/>
      </c>
      <c r="AC137" s="97">
        <v>1.3062114209350799</v>
      </c>
      <c r="AD137" s="99">
        <v>1.1511906917272801</v>
      </c>
      <c r="AE137" s="99">
        <v>1.2747275791116</v>
      </c>
      <c r="AR137" s="99" t="str">
        <f t="shared" si="10"/>
        <v/>
      </c>
      <c r="AS137" s="97">
        <v>1.6381457294247299</v>
      </c>
      <c r="AT137" s="99">
        <v>1.6611825461530201</v>
      </c>
      <c r="AU137" s="99">
        <v>1.6111921879155799</v>
      </c>
      <c r="BJ137" s="99" t="str">
        <f t="shared" si="11"/>
        <v/>
      </c>
      <c r="BK137" s="97">
        <v>1.6381457294247299</v>
      </c>
      <c r="BL137" s="99">
        <v>1.6611825461530201</v>
      </c>
      <c r="BM137" s="99">
        <v>1.6111921879155799</v>
      </c>
      <c r="BS137" s="100"/>
      <c r="BU137" s="100"/>
      <c r="CA137" s="100"/>
    </row>
    <row r="138" spans="12:79">
      <c r="L138" s="99" t="str">
        <f t="shared" si="8"/>
        <v/>
      </c>
      <c r="M138" s="97">
        <v>1.62214938455769</v>
      </c>
      <c r="N138" s="99">
        <v>1.64147116791532</v>
      </c>
      <c r="O138" s="99">
        <v>1.5958134241023401</v>
      </c>
      <c r="AB138" s="99" t="str">
        <f t="shared" si="9"/>
        <v/>
      </c>
      <c r="AC138" s="97">
        <v>1.2886590309955399</v>
      </c>
      <c r="AD138" s="99">
        <v>1.13537971279921</v>
      </c>
      <c r="AE138" s="99">
        <v>1.2582662200097801</v>
      </c>
      <c r="AR138" s="99" t="str">
        <f t="shared" si="10"/>
        <v/>
      </c>
      <c r="AS138" s="97">
        <v>1.62214938455769</v>
      </c>
      <c r="AT138" s="99">
        <v>1.64147116791532</v>
      </c>
      <c r="AU138" s="99">
        <v>1.5958134241023401</v>
      </c>
      <c r="BJ138" s="99" t="str">
        <f t="shared" si="11"/>
        <v/>
      </c>
      <c r="BK138" s="97">
        <v>1.62214938455769</v>
      </c>
      <c r="BL138" s="99">
        <v>1.64147116791532</v>
      </c>
      <c r="BM138" s="99">
        <v>1.5958134241023401</v>
      </c>
      <c r="BS138" s="100"/>
      <c r="BU138" s="100"/>
      <c r="CA138" s="100"/>
    </row>
    <row r="139" spans="12:79">
      <c r="L139" s="99" t="str">
        <f t="shared" si="8"/>
        <v/>
      </c>
      <c r="M139" s="97">
        <v>1.6028956705765101</v>
      </c>
      <c r="N139" s="99">
        <v>1.62235119430688</v>
      </c>
      <c r="O139" s="99">
        <v>1.58073375320709</v>
      </c>
      <c r="AB139" s="99" t="str">
        <f t="shared" si="9"/>
        <v/>
      </c>
      <c r="AC139" s="97">
        <v>1.2616526324269199</v>
      </c>
      <c r="AD139" s="99">
        <v>1.1200168268442201</v>
      </c>
      <c r="AE139" s="99">
        <v>1.24189088432893</v>
      </c>
      <c r="AR139" s="99" t="str">
        <f t="shared" si="10"/>
        <v/>
      </c>
      <c r="AS139" s="97">
        <v>1.6028956705765101</v>
      </c>
      <c r="AT139" s="99">
        <v>1.62235119430688</v>
      </c>
      <c r="AU139" s="99">
        <v>1.58073375320709</v>
      </c>
      <c r="BJ139" s="99" t="str">
        <f t="shared" si="11"/>
        <v/>
      </c>
      <c r="BK139" s="97">
        <v>1.6028956705765101</v>
      </c>
      <c r="BL139" s="99">
        <v>1.62235119430688</v>
      </c>
      <c r="BM139" s="99">
        <v>1.58073375320709</v>
      </c>
      <c r="BS139" s="100"/>
      <c r="BU139" s="100"/>
      <c r="CA139" s="100"/>
    </row>
    <row r="140" spans="12:79">
      <c r="L140" s="99" t="str">
        <f t="shared" si="8"/>
        <v/>
      </c>
      <c r="M140" s="97">
        <v>1.58853172521752</v>
      </c>
      <c r="N140" s="99">
        <v>1.6027488288363201</v>
      </c>
      <c r="O140" s="99">
        <v>1.565985436769</v>
      </c>
      <c r="AB140" s="99" t="str">
        <f t="shared" si="9"/>
        <v/>
      </c>
      <c r="AC140" s="97">
        <v>1.2285351189781699</v>
      </c>
      <c r="AD140" s="99">
        <v>1.10424189285768</v>
      </c>
      <c r="AE140" s="99">
        <v>1.22560348635924</v>
      </c>
      <c r="AR140" s="99" t="str">
        <f t="shared" si="10"/>
        <v/>
      </c>
      <c r="AS140" s="97">
        <v>1.58853172521752</v>
      </c>
      <c r="AT140" s="99">
        <v>1.6027488288363201</v>
      </c>
      <c r="AU140" s="99">
        <v>1.565985436769</v>
      </c>
      <c r="BJ140" s="99" t="str">
        <f t="shared" si="11"/>
        <v/>
      </c>
      <c r="BK140" s="97">
        <v>1.58853172521752</v>
      </c>
      <c r="BL140" s="99">
        <v>1.6027488288363201</v>
      </c>
      <c r="BM140" s="99">
        <v>1.565985436769</v>
      </c>
      <c r="BS140" s="100"/>
      <c r="BU140" s="100"/>
      <c r="CA140" s="100"/>
    </row>
    <row r="141" spans="12:79">
      <c r="L141" s="99" t="str">
        <f t="shared" si="8"/>
        <v/>
      </c>
      <c r="M141" s="97">
        <v>1.59200623271024</v>
      </c>
      <c r="N141" s="99">
        <v>1.58371359340221</v>
      </c>
      <c r="O141" s="99">
        <v>1.5515429069967499</v>
      </c>
      <c r="AB141" s="99" t="str">
        <f t="shared" si="9"/>
        <v/>
      </c>
      <c r="AC141" s="97">
        <v>1.2298492224708</v>
      </c>
      <c r="AD141" s="99">
        <v>1.0889016587070199</v>
      </c>
      <c r="AE141" s="99">
        <v>1.20940616311014</v>
      </c>
      <c r="AR141" s="99" t="str">
        <f t="shared" si="10"/>
        <v/>
      </c>
      <c r="AS141" s="97">
        <v>1.59200623271024</v>
      </c>
      <c r="AT141" s="99">
        <v>1.58371359340221</v>
      </c>
      <c r="AU141" s="99">
        <v>1.5515429069967499</v>
      </c>
      <c r="BJ141" s="99" t="str">
        <f t="shared" si="11"/>
        <v/>
      </c>
      <c r="BK141" s="97">
        <v>1.59200623271024</v>
      </c>
      <c r="BL141" s="99">
        <v>1.58371359340221</v>
      </c>
      <c r="BM141" s="99">
        <v>1.5515429069967499</v>
      </c>
      <c r="BS141" s="100"/>
      <c r="BU141" s="100"/>
      <c r="CA141" s="100"/>
    </row>
    <row r="142" spans="12:79">
      <c r="L142" s="99" t="str">
        <f t="shared" si="8"/>
        <v/>
      </c>
      <c r="M142" s="97">
        <v>1.58928799458196</v>
      </c>
      <c r="N142" s="99">
        <v>1.56417869576627</v>
      </c>
      <c r="O142" s="99">
        <v>1.53752732710839</v>
      </c>
      <c r="AB142" s="99" t="str">
        <f t="shared" si="9"/>
        <v/>
      </c>
      <c r="AC142" s="97">
        <v>1.22869255903722</v>
      </c>
      <c r="AD142" s="99">
        <v>1.07313822684645</v>
      </c>
      <c r="AE142" s="99">
        <v>1.1933012559343299</v>
      </c>
      <c r="AR142" s="99" t="str">
        <f t="shared" si="10"/>
        <v/>
      </c>
      <c r="AS142" s="97">
        <v>1.58928799458196</v>
      </c>
      <c r="AT142" s="99">
        <v>1.56417869576627</v>
      </c>
      <c r="AU142" s="99">
        <v>1.53752732710839</v>
      </c>
      <c r="BJ142" s="99" t="str">
        <f t="shared" si="11"/>
        <v/>
      </c>
      <c r="BK142" s="97">
        <v>1.58928799458196</v>
      </c>
      <c r="BL142" s="99">
        <v>1.56417869576627</v>
      </c>
      <c r="BM142" s="99">
        <v>1.53752732710839</v>
      </c>
      <c r="BS142" s="100"/>
      <c r="BU142" s="100"/>
      <c r="CA142" s="100"/>
    </row>
    <row r="143" spans="12:79">
      <c r="L143" s="99" t="str">
        <f t="shared" si="8"/>
        <v/>
      </c>
      <c r="M143" s="97">
        <v>1.57975565088515</v>
      </c>
      <c r="N143" s="99">
        <v>1.5451922696115501</v>
      </c>
      <c r="O143" s="99">
        <v>1.52407744264573</v>
      </c>
      <c r="AB143" s="99" t="str">
        <f t="shared" si="9"/>
        <v/>
      </c>
      <c r="AC143" s="97">
        <v>1.2128454932880399</v>
      </c>
      <c r="AD143" s="99">
        <v>1.0577987448560899</v>
      </c>
      <c r="AE143" s="99">
        <v>1.1772913016283</v>
      </c>
      <c r="AR143" s="99" t="str">
        <f t="shared" si="10"/>
        <v/>
      </c>
      <c r="AS143" s="97">
        <v>1.57975565088515</v>
      </c>
      <c r="AT143" s="99">
        <v>1.5451922696115501</v>
      </c>
      <c r="AU143" s="99">
        <v>1.52407744264573</v>
      </c>
      <c r="BJ143" s="99" t="str">
        <f t="shared" si="11"/>
        <v/>
      </c>
      <c r="BK143" s="97">
        <v>1.57975565088515</v>
      </c>
      <c r="BL143" s="99">
        <v>1.5451922696115501</v>
      </c>
      <c r="BM143" s="99">
        <v>1.52407744264573</v>
      </c>
      <c r="BS143" s="100"/>
      <c r="BU143" s="100"/>
      <c r="CA143" s="100"/>
    </row>
    <row r="144" spans="12:79">
      <c r="L144" s="99" t="str">
        <f t="shared" si="8"/>
        <v/>
      </c>
      <c r="M144" s="97">
        <v>1.54678729002684</v>
      </c>
      <c r="N144" s="99">
        <v>1.5256926194115801</v>
      </c>
      <c r="O144" s="99">
        <v>1.5111846379701499</v>
      </c>
      <c r="AB144" s="99" t="str">
        <f t="shared" si="9"/>
        <v/>
      </c>
      <c r="AC144" s="97">
        <v>1.1813502007477501</v>
      </c>
      <c r="AD144" s="99">
        <v>1.0420264978381799</v>
      </c>
      <c r="AE144" s="99">
        <v>1.16137903240296</v>
      </c>
      <c r="AR144" s="99" t="str">
        <f t="shared" si="10"/>
        <v/>
      </c>
      <c r="AS144" s="97">
        <v>1.54678729002684</v>
      </c>
      <c r="AT144" s="99">
        <v>1.5256926194115801</v>
      </c>
      <c r="AU144" s="99">
        <v>1.5111846379701499</v>
      </c>
      <c r="BJ144" s="99" t="str">
        <f t="shared" si="11"/>
        <v/>
      </c>
      <c r="BK144" s="97">
        <v>1.54678729002684</v>
      </c>
      <c r="BL144" s="99">
        <v>1.5256926194115801</v>
      </c>
      <c r="BM144" s="99">
        <v>1.5111846379701499</v>
      </c>
      <c r="BS144" s="100"/>
      <c r="BU144" s="100"/>
      <c r="CA144" s="100"/>
    </row>
    <row r="145" spans="12:79">
      <c r="L145" s="99" t="str">
        <f t="shared" si="8"/>
        <v/>
      </c>
      <c r="M145" s="97">
        <v>1.4990938479095199</v>
      </c>
      <c r="N145" s="99">
        <v>1.60425662140583</v>
      </c>
      <c r="O145" s="99">
        <v>1.49915061114907</v>
      </c>
      <c r="AB145" s="99" t="str">
        <f t="shared" si="9"/>
        <v/>
      </c>
      <c r="AC145" s="97">
        <v>1.14616761118011</v>
      </c>
      <c r="AD145" s="99">
        <v>0.96619432419825801</v>
      </c>
      <c r="AE145" s="99">
        <v>1.1455673852463699</v>
      </c>
      <c r="AR145" s="99" t="str">
        <f t="shared" si="10"/>
        <v/>
      </c>
      <c r="AS145" s="97">
        <v>1.4990938479095199</v>
      </c>
      <c r="AT145" s="99">
        <v>1.60425662140583</v>
      </c>
      <c r="AU145" s="99">
        <v>1.49915061114907</v>
      </c>
      <c r="BJ145" s="99" t="str">
        <f t="shared" si="11"/>
        <v/>
      </c>
      <c r="BK145" s="97">
        <v>1.4990938479095199</v>
      </c>
      <c r="BL145" s="99">
        <v>1.60425662140583</v>
      </c>
      <c r="BM145" s="99">
        <v>1.49915061114907</v>
      </c>
      <c r="BS145" s="100"/>
      <c r="BU145" s="100"/>
      <c r="CA145" s="100"/>
    </row>
    <row r="146" spans="12:79">
      <c r="L146" s="99" t="str">
        <f t="shared" si="8"/>
        <v/>
      </c>
      <c r="M146" s="97">
        <v>1.5022573407233499</v>
      </c>
      <c r="N146" s="99">
        <v>1.58394631077443</v>
      </c>
      <c r="O146" s="99">
        <v>1.48117894558807</v>
      </c>
      <c r="AB146" s="99" t="str">
        <f t="shared" si="9"/>
        <v/>
      </c>
      <c r="AC146" s="97">
        <v>1.1483251160038701</v>
      </c>
      <c r="AD146" s="99">
        <v>0.95157400622816601</v>
      </c>
      <c r="AE146" s="99">
        <v>1.1304772561249301</v>
      </c>
      <c r="AR146" s="99" t="str">
        <f t="shared" si="10"/>
        <v/>
      </c>
      <c r="AS146" s="97">
        <v>1.5022573407233499</v>
      </c>
      <c r="AT146" s="99">
        <v>1.58394631077443</v>
      </c>
      <c r="AU146" s="99">
        <v>1.48117894558807</v>
      </c>
      <c r="BJ146" s="99" t="str">
        <f t="shared" si="11"/>
        <v/>
      </c>
      <c r="BK146" s="97">
        <v>1.5022573407233499</v>
      </c>
      <c r="BL146" s="99">
        <v>1.58394631077443</v>
      </c>
      <c r="BM146" s="99">
        <v>1.48117894558807</v>
      </c>
      <c r="BS146" s="100"/>
      <c r="BU146" s="100"/>
      <c r="CA146" s="100"/>
    </row>
    <row r="147" spans="12:79">
      <c r="L147" s="99" t="str">
        <f t="shared" si="8"/>
        <v/>
      </c>
      <c r="M147" s="97">
        <v>1.49739612879241</v>
      </c>
      <c r="N147" s="99">
        <v>1.56400405061822</v>
      </c>
      <c r="O147" s="99">
        <v>1.46353584195304</v>
      </c>
      <c r="AB147" s="99" t="str">
        <f t="shared" si="9"/>
        <v/>
      </c>
      <c r="AC147" s="97">
        <v>1.1459207996730101</v>
      </c>
      <c r="AD147" s="99">
        <v>0.93736855508298</v>
      </c>
      <c r="AE147" s="99">
        <v>1.11545868839857</v>
      </c>
      <c r="AR147" s="99" t="str">
        <f t="shared" si="10"/>
        <v/>
      </c>
      <c r="AS147" s="97">
        <v>1.49739612879241</v>
      </c>
      <c r="AT147" s="99">
        <v>1.56400405061822</v>
      </c>
      <c r="AU147" s="99">
        <v>1.46353584195304</v>
      </c>
      <c r="BJ147" s="99" t="str">
        <f t="shared" si="11"/>
        <v/>
      </c>
      <c r="BK147" s="97">
        <v>1.49739612879241</v>
      </c>
      <c r="BL147" s="99">
        <v>1.56400405061822</v>
      </c>
      <c r="BM147" s="99">
        <v>1.46353584195304</v>
      </c>
      <c r="BS147" s="100"/>
      <c r="BU147" s="100"/>
      <c r="CA147" s="100"/>
    </row>
    <row r="148" spans="12:79">
      <c r="L148" s="99" t="str">
        <f t="shared" si="8"/>
        <v/>
      </c>
      <c r="M148" s="97">
        <v>1.47228809425257</v>
      </c>
      <c r="N148" s="99">
        <v>1.5432858851251801</v>
      </c>
      <c r="O148" s="99">
        <v>1.4461063647478301</v>
      </c>
      <c r="AB148" s="99" t="str">
        <f t="shared" si="9"/>
        <v/>
      </c>
      <c r="AC148" s="97">
        <v>1.1251032072812399</v>
      </c>
      <c r="AD148" s="99">
        <v>0.92276892071634897</v>
      </c>
      <c r="AE148" s="99">
        <v>1.1005138511766499</v>
      </c>
      <c r="AR148" s="99" t="str">
        <f t="shared" si="10"/>
        <v/>
      </c>
      <c r="AS148" s="97">
        <v>1.47228809425257</v>
      </c>
      <c r="AT148" s="99">
        <v>1.5432858851251801</v>
      </c>
      <c r="AU148" s="99">
        <v>1.4461063647478301</v>
      </c>
      <c r="BJ148" s="99" t="str">
        <f t="shared" si="11"/>
        <v/>
      </c>
      <c r="BK148" s="97">
        <v>1.47228809425257</v>
      </c>
      <c r="BL148" s="99">
        <v>1.5432858851251801</v>
      </c>
      <c r="BM148" s="99">
        <v>1.4461063647478301</v>
      </c>
      <c r="BS148" s="100"/>
      <c r="BU148" s="100"/>
      <c r="CA148" s="100"/>
    </row>
    <row r="149" spans="12:79">
      <c r="L149" s="99" t="str">
        <f t="shared" si="8"/>
        <v/>
      </c>
      <c r="M149" s="97">
        <v>1.44891057401048</v>
      </c>
      <c r="N149" s="99">
        <v>1.52288589159627</v>
      </c>
      <c r="O149" s="99">
        <v>1.4289251353164001</v>
      </c>
      <c r="AB149" s="99" t="str">
        <f t="shared" si="9"/>
        <v/>
      </c>
      <c r="AC149" s="97">
        <v>1.1032100039141299</v>
      </c>
      <c r="AD149" s="99">
        <v>0.90854930504977605</v>
      </c>
      <c r="AE149" s="99">
        <v>1.0856449363329801</v>
      </c>
      <c r="AR149" s="99" t="str">
        <f t="shared" si="10"/>
        <v/>
      </c>
      <c r="AS149" s="97">
        <v>1.44891057401048</v>
      </c>
      <c r="AT149" s="99">
        <v>1.52288589159627</v>
      </c>
      <c r="AU149" s="99">
        <v>1.4289251353164001</v>
      </c>
      <c r="BJ149" s="99" t="str">
        <f t="shared" si="11"/>
        <v/>
      </c>
      <c r="BK149" s="97">
        <v>1.44891057401048</v>
      </c>
      <c r="BL149" s="99">
        <v>1.52288589159627</v>
      </c>
      <c r="BM149" s="99">
        <v>1.4289251353164001</v>
      </c>
      <c r="BS149" s="100"/>
      <c r="BU149" s="100"/>
      <c r="CA149" s="100"/>
    </row>
    <row r="150" spans="12:79">
      <c r="L150" s="99" t="str">
        <f t="shared" si="8"/>
        <v/>
      </c>
      <c r="M150" s="97">
        <v>1.4163353801481799</v>
      </c>
      <c r="N150" s="99">
        <v>1.50165312794703</v>
      </c>
      <c r="O150" s="99">
        <v>1.41201222261026</v>
      </c>
      <c r="AB150" s="99" t="str">
        <f t="shared" si="9"/>
        <v/>
      </c>
      <c r="AC150" s="97">
        <v>1.07253973116807</v>
      </c>
      <c r="AD150" s="99">
        <v>0.89390892672363098</v>
      </c>
      <c r="AE150" s="99">
        <v>1.0708543209657999</v>
      </c>
      <c r="AR150" s="99" t="str">
        <f t="shared" si="10"/>
        <v/>
      </c>
      <c r="AS150" s="97">
        <v>1.4163353801481799</v>
      </c>
      <c r="AT150" s="99">
        <v>1.50165312794703</v>
      </c>
      <c r="AU150" s="99">
        <v>1.41201222261026</v>
      </c>
      <c r="BJ150" s="99" t="str">
        <f t="shared" si="11"/>
        <v/>
      </c>
      <c r="BK150" s="97">
        <v>1.4163353801481799</v>
      </c>
      <c r="BL150" s="99">
        <v>1.50165312794703</v>
      </c>
      <c r="BM150" s="99">
        <v>1.41201222261026</v>
      </c>
      <c r="BS150" s="100"/>
      <c r="BU150" s="100"/>
      <c r="CA150" s="100"/>
    </row>
    <row r="151" spans="12:79">
      <c r="L151" s="99" t="str">
        <f t="shared" si="8"/>
        <v/>
      </c>
      <c r="M151" s="97">
        <v>1.4190921012459801</v>
      </c>
      <c r="N151" s="99">
        <v>1.48131908205666</v>
      </c>
      <c r="O151" s="99">
        <v>1.39533132043299</v>
      </c>
      <c r="AB151" s="99" t="str">
        <f t="shared" si="9"/>
        <v/>
      </c>
      <c r="AC151" s="97">
        <v>1.0758738586783301</v>
      </c>
      <c r="AD151" s="99">
        <v>0.87963188227422895</v>
      </c>
      <c r="AE151" s="99">
        <v>1.0561447090211999</v>
      </c>
      <c r="AR151" s="99" t="str">
        <f t="shared" si="10"/>
        <v/>
      </c>
      <c r="AS151" s="97">
        <v>1.4190921012459801</v>
      </c>
      <c r="AT151" s="99">
        <v>1.48131908205666</v>
      </c>
      <c r="AU151" s="99">
        <v>1.39533132043299</v>
      </c>
      <c r="BJ151" s="99" t="str">
        <f t="shared" si="11"/>
        <v/>
      </c>
      <c r="BK151" s="97">
        <v>1.4190921012459801</v>
      </c>
      <c r="BL151" s="99">
        <v>1.48131908205666</v>
      </c>
      <c r="BM151" s="99">
        <v>1.39533132043299</v>
      </c>
      <c r="BS151" s="100"/>
      <c r="BU151" s="100"/>
      <c r="CA151" s="100"/>
    </row>
    <row r="152" spans="12:79">
      <c r="L152" s="99" t="str">
        <f t="shared" si="8"/>
        <v/>
      </c>
      <c r="M152" s="97">
        <v>1.4157913142138501</v>
      </c>
      <c r="N152" s="99">
        <v>1.4599276964425301</v>
      </c>
      <c r="O152" s="99">
        <v>1.3790095734122301</v>
      </c>
      <c r="AB152" s="99" t="str">
        <f t="shared" si="9"/>
        <v/>
      </c>
      <c r="AC152" s="97">
        <v>1.07476990629087</v>
      </c>
      <c r="AD152" s="99">
        <v>0.86496149956969803</v>
      </c>
      <c r="AE152" s="99">
        <v>1.0415192376540301</v>
      </c>
      <c r="AR152" s="99" t="str">
        <f t="shared" si="10"/>
        <v/>
      </c>
      <c r="AS152" s="97">
        <v>1.4157913142138501</v>
      </c>
      <c r="AT152" s="99">
        <v>1.4599276964425301</v>
      </c>
      <c r="AU152" s="99">
        <v>1.3790095734122301</v>
      </c>
      <c r="BJ152" s="99" t="str">
        <f t="shared" si="11"/>
        <v/>
      </c>
      <c r="BK152" s="97">
        <v>1.4157913142138501</v>
      </c>
      <c r="BL152" s="99">
        <v>1.4599276964425301</v>
      </c>
      <c r="BM152" s="99">
        <v>1.3790095734122301</v>
      </c>
      <c r="BS152" s="100"/>
      <c r="BU152" s="100"/>
      <c r="CA152" s="100"/>
    </row>
    <row r="153" spans="12:79">
      <c r="L153" s="99" t="str">
        <f t="shared" si="8"/>
        <v/>
      </c>
      <c r="M153" s="97">
        <v>1.4095623204297101</v>
      </c>
      <c r="N153" s="99">
        <v>1.43821534005414</v>
      </c>
      <c r="O153" s="99">
        <v>1.3629502191205001</v>
      </c>
      <c r="AB153" s="99" t="str">
        <f t="shared" si="9"/>
        <v/>
      </c>
      <c r="AC153" s="97">
        <v>1.0677652824727699</v>
      </c>
      <c r="AD153" s="99">
        <v>0.85062180521710296</v>
      </c>
      <c r="AE153" s="99">
        <v>1.0269815590492199</v>
      </c>
      <c r="AR153" s="99" t="str">
        <f t="shared" si="10"/>
        <v/>
      </c>
      <c r="AS153" s="97">
        <v>1.4095623204297101</v>
      </c>
      <c r="AT153" s="99">
        <v>1.43821534005414</v>
      </c>
      <c r="AU153" s="99">
        <v>1.3629502191205001</v>
      </c>
      <c r="BJ153" s="99" t="str">
        <f t="shared" si="11"/>
        <v/>
      </c>
      <c r="BK153" s="97">
        <v>1.4095623204297101</v>
      </c>
      <c r="BL153" s="99">
        <v>1.43821534005414</v>
      </c>
      <c r="BM153" s="99">
        <v>1.3629502191205001</v>
      </c>
      <c r="BS153" s="100"/>
      <c r="BU153" s="100"/>
      <c r="CA153" s="100"/>
    </row>
    <row r="154" spans="12:79">
      <c r="L154" s="99" t="str">
        <f t="shared" si="8"/>
        <v/>
      </c>
      <c r="M154" s="97">
        <v>1.3710165413337101</v>
      </c>
      <c r="N154" s="99">
        <v>1.41543273218918</v>
      </c>
      <c r="O154" s="99">
        <v>1.34714421785387</v>
      </c>
      <c r="AB154" s="99" t="str">
        <f t="shared" si="9"/>
        <v/>
      </c>
      <c r="AC154" s="97">
        <v>1.03518520143058</v>
      </c>
      <c r="AD154" s="99">
        <v>0.83586132807788505</v>
      </c>
      <c r="AE154" s="99">
        <v>1.0125359175486499</v>
      </c>
      <c r="AR154" s="99" t="str">
        <f t="shared" si="10"/>
        <v/>
      </c>
      <c r="AS154" s="97">
        <v>1.3710165413337101</v>
      </c>
      <c r="AT154" s="99">
        <v>1.41543273218918</v>
      </c>
      <c r="AU154" s="99">
        <v>1.34714421785387</v>
      </c>
      <c r="BJ154" s="99" t="str">
        <f t="shared" si="11"/>
        <v/>
      </c>
      <c r="BK154" s="97">
        <v>1.3710165413337101</v>
      </c>
      <c r="BL154" s="99">
        <v>1.41543273218918</v>
      </c>
      <c r="BM154" s="99">
        <v>1.34714421785387</v>
      </c>
      <c r="BS154" s="100"/>
      <c r="BU154" s="100"/>
      <c r="CA154" s="100"/>
    </row>
    <row r="155" spans="12:79">
      <c r="L155" s="99">
        <f t="shared" si="8"/>
        <v>15</v>
      </c>
      <c r="M155" s="97">
        <v>1.3327939916257401</v>
      </c>
      <c r="N155" s="99">
        <v>1.39332013975541</v>
      </c>
      <c r="O155" s="99">
        <v>1.33172619065689</v>
      </c>
      <c r="AB155" s="99">
        <f t="shared" si="9"/>
        <v>15</v>
      </c>
      <c r="AC155" s="97">
        <v>0.99814398427087403</v>
      </c>
      <c r="AD155" s="99">
        <v>0.82152495382469204</v>
      </c>
      <c r="AE155" s="99">
        <v>0.99818724198032105</v>
      </c>
      <c r="AR155" s="99">
        <f t="shared" si="10"/>
        <v>15</v>
      </c>
      <c r="AS155" s="97">
        <v>1.3327939916257401</v>
      </c>
      <c r="AT155" s="99">
        <v>1.39332013975541</v>
      </c>
      <c r="AU155" s="99">
        <v>1.33172619065689</v>
      </c>
      <c r="BJ155" s="99" t="str">
        <f t="shared" si="11"/>
        <v/>
      </c>
      <c r="BK155" s="97">
        <v>1.3327939916257401</v>
      </c>
      <c r="BL155" s="99">
        <v>1.39332013975541</v>
      </c>
      <c r="BM155" s="99">
        <v>1.33172619065689</v>
      </c>
      <c r="BS155" s="100"/>
      <c r="BU155" s="100"/>
      <c r="CA155" s="100"/>
    </row>
    <row r="156" spans="12:79">
      <c r="L156" s="99" t="str">
        <f t="shared" si="8"/>
        <v/>
      </c>
      <c r="M156" s="97">
        <v>1.33353752390308</v>
      </c>
      <c r="N156" s="99">
        <v>1.3623056132782501</v>
      </c>
      <c r="O156" s="99">
        <v>1.30480900401721</v>
      </c>
      <c r="AB156" s="99" t="str">
        <f t="shared" si="9"/>
        <v/>
      </c>
      <c r="AC156" s="97">
        <v>1.0000442675552701</v>
      </c>
      <c r="AD156" s="99">
        <v>0.80323276525735399</v>
      </c>
      <c r="AE156" s="99">
        <v>0.97686065075995099</v>
      </c>
      <c r="AR156" s="99" t="str">
        <f t="shared" si="10"/>
        <v/>
      </c>
      <c r="AS156" s="97">
        <v>1.33353752390308</v>
      </c>
      <c r="AT156" s="99">
        <v>1.3623056132782501</v>
      </c>
      <c r="AU156" s="99">
        <v>1.30480900401721</v>
      </c>
      <c r="BJ156" s="99" t="str">
        <f t="shared" si="11"/>
        <v/>
      </c>
      <c r="BK156" s="97">
        <v>1.33353752390308</v>
      </c>
      <c r="BL156" s="99">
        <v>1.3623056132782501</v>
      </c>
      <c r="BM156" s="99">
        <v>1.30480900401721</v>
      </c>
      <c r="BS156" s="100"/>
      <c r="CA156" s="100"/>
    </row>
    <row r="157" spans="12:79">
      <c r="L157" s="99" t="str">
        <f t="shared" si="8"/>
        <v/>
      </c>
      <c r="M157" s="97">
        <v>1.3288815735427699</v>
      </c>
      <c r="N157" s="99">
        <v>1.3325120204232399</v>
      </c>
      <c r="O157" s="99">
        <v>1.27823013155578</v>
      </c>
      <c r="AB157" s="99" t="str">
        <f t="shared" si="9"/>
        <v/>
      </c>
      <c r="AC157" s="97">
        <v>0.99602057615271999</v>
      </c>
      <c r="AD157" s="99">
        <v>0.785660779543357</v>
      </c>
      <c r="AE157" s="99">
        <v>0.95570730351953503</v>
      </c>
      <c r="AR157" s="99" t="str">
        <f t="shared" si="10"/>
        <v/>
      </c>
      <c r="AS157" s="97">
        <v>1.3288815735427699</v>
      </c>
      <c r="AT157" s="99">
        <v>1.3325120204232399</v>
      </c>
      <c r="AU157" s="99">
        <v>1.27823013155578</v>
      </c>
      <c r="BJ157" s="99" t="str">
        <f t="shared" si="11"/>
        <v/>
      </c>
      <c r="BK157" s="97">
        <v>1.3288815735427699</v>
      </c>
      <c r="BL157" s="99">
        <v>1.3325120204232399</v>
      </c>
      <c r="BM157" s="99">
        <v>1.27823013155578</v>
      </c>
      <c r="BS157" s="100"/>
      <c r="CA157" s="100"/>
    </row>
    <row r="158" spans="12:79">
      <c r="L158" s="99" t="str">
        <f t="shared" si="8"/>
        <v/>
      </c>
      <c r="M158" s="97">
        <v>1.29627217760771</v>
      </c>
      <c r="N158" s="99">
        <v>1.3022680367155099</v>
      </c>
      <c r="O158" s="99">
        <v>1.25196339298898</v>
      </c>
      <c r="AB158" s="99" t="str">
        <f t="shared" si="9"/>
        <v/>
      </c>
      <c r="AC158" s="97">
        <v>0.96816671650333197</v>
      </c>
      <c r="AD158" s="99">
        <v>0.76782326147157698</v>
      </c>
      <c r="AE158" s="99">
        <v>0.93476236196432005</v>
      </c>
      <c r="AR158" s="99" t="str">
        <f t="shared" si="10"/>
        <v/>
      </c>
      <c r="AS158" s="97">
        <v>1.29627217760771</v>
      </c>
      <c r="AT158" s="99">
        <v>1.3022680367155099</v>
      </c>
      <c r="AU158" s="99">
        <v>1.25196339298898</v>
      </c>
      <c r="BJ158" s="99" t="str">
        <f t="shared" si="11"/>
        <v/>
      </c>
      <c r="BK158" s="97">
        <v>1.29627217760771</v>
      </c>
      <c r="BL158" s="99">
        <v>1.3022680367155099</v>
      </c>
      <c r="BM158" s="99">
        <v>1.25196339298898</v>
      </c>
      <c r="BS158" s="100"/>
      <c r="CA158" s="100"/>
    </row>
    <row r="159" spans="12:79">
      <c r="L159" s="99" t="str">
        <f t="shared" si="8"/>
        <v/>
      </c>
      <c r="M159" s="97">
        <v>1.2579023767611399</v>
      </c>
      <c r="N159" s="99">
        <v>1.2731926484956</v>
      </c>
      <c r="O159" s="99">
        <v>1.2259994893316899</v>
      </c>
      <c r="AB159" s="99" t="str">
        <f t="shared" si="9"/>
        <v/>
      </c>
      <c r="AC159" s="97">
        <v>0.93083414825570299</v>
      </c>
      <c r="AD159" s="99">
        <v>0.75067506506487902</v>
      </c>
      <c r="AE159" s="99">
        <v>0.91407554242281197</v>
      </c>
      <c r="AR159" s="99" t="str">
        <f t="shared" si="10"/>
        <v/>
      </c>
      <c r="AS159" s="97">
        <v>1.2579023767611399</v>
      </c>
      <c r="AT159" s="99">
        <v>1.2731926484956</v>
      </c>
      <c r="AU159" s="99">
        <v>1.2259994893316899</v>
      </c>
      <c r="BJ159" s="99" t="str">
        <f t="shared" si="11"/>
        <v/>
      </c>
      <c r="BK159" s="97">
        <v>1.2579023767611399</v>
      </c>
      <c r="BL159" s="99">
        <v>1.2731926484956</v>
      </c>
      <c r="BM159" s="99">
        <v>1.2259994893316899</v>
      </c>
      <c r="BS159" s="100"/>
      <c r="CA159" s="100"/>
    </row>
    <row r="160" spans="12:79">
      <c r="L160" s="99" t="str">
        <f t="shared" si="8"/>
        <v/>
      </c>
      <c r="M160" s="97">
        <v>1.2175366973446</v>
      </c>
      <c r="N160" s="99">
        <v>1.2436538702015301</v>
      </c>
      <c r="O160" s="99">
        <v>1.2003376076974299</v>
      </c>
      <c r="AB160" s="99" t="str">
        <f t="shared" si="9"/>
        <v/>
      </c>
      <c r="AC160" s="97">
        <v>0.89266966495901301</v>
      </c>
      <c r="AD160" s="99">
        <v>0.73325366751993504</v>
      </c>
      <c r="AE160" s="99">
        <v>0.89363908938679004</v>
      </c>
      <c r="AR160" s="99" t="str">
        <f t="shared" si="10"/>
        <v/>
      </c>
      <c r="AS160" s="97">
        <v>1.2175366973446</v>
      </c>
      <c r="AT160" s="99">
        <v>1.2436538702015301</v>
      </c>
      <c r="AU160" s="99">
        <v>1.2003376076974299</v>
      </c>
      <c r="BJ160" s="99" t="str">
        <f t="shared" si="11"/>
        <v/>
      </c>
      <c r="BK160" s="97">
        <v>1.2175366973446</v>
      </c>
      <c r="BL160" s="99">
        <v>1.2436538702015301</v>
      </c>
      <c r="BM160" s="99">
        <v>1.2003376076974299</v>
      </c>
      <c r="BS160" s="100"/>
      <c r="CA160" s="100"/>
    </row>
    <row r="161" spans="12:79">
      <c r="L161" s="99" t="str">
        <f t="shared" si="8"/>
        <v/>
      </c>
      <c r="M161" s="97">
        <v>1.2146835513888199</v>
      </c>
      <c r="N161" s="99">
        <v>1.21523205481692</v>
      </c>
      <c r="O161" s="99">
        <v>1.1749822450857701</v>
      </c>
      <c r="AB161" s="99" t="str">
        <f t="shared" si="9"/>
        <v/>
      </c>
      <c r="AC161" s="97">
        <v>0.89028342919319003</v>
      </c>
      <c r="AD161" s="99">
        <v>0.71649112627604195</v>
      </c>
      <c r="AE161" s="99">
        <v>0.87341943666765798</v>
      </c>
      <c r="AR161" s="99" t="str">
        <f t="shared" si="10"/>
        <v/>
      </c>
      <c r="AS161" s="97">
        <v>1.2146835513888199</v>
      </c>
      <c r="AT161" s="99">
        <v>1.21523205481692</v>
      </c>
      <c r="AU161" s="99">
        <v>1.1749822450857701</v>
      </c>
      <c r="BJ161" s="99" t="str">
        <f t="shared" si="11"/>
        <v/>
      </c>
      <c r="BK161" s="97">
        <v>1.2146835513888199</v>
      </c>
      <c r="BL161" s="99">
        <v>1.21523205481692</v>
      </c>
      <c r="BM161" s="99">
        <v>1.1749822450857701</v>
      </c>
      <c r="BS161" s="100"/>
      <c r="CA161" s="100"/>
    </row>
    <row r="162" spans="12:79">
      <c r="L162" s="99" t="str">
        <f t="shared" si="8"/>
        <v/>
      </c>
      <c r="M162" s="97">
        <v>1.2064838686730099</v>
      </c>
      <c r="N162" s="99">
        <v>1.18633102308403</v>
      </c>
      <c r="O162" s="99">
        <v>1.1499417389105799</v>
      </c>
      <c r="AB162" s="99" t="str">
        <f t="shared" si="9"/>
        <v/>
      </c>
      <c r="AC162" s="97">
        <v>0.88399217760683402</v>
      </c>
      <c r="AD162" s="99">
        <v>0.69944604663154297</v>
      </c>
      <c r="AE162" s="99">
        <v>0.85340746812301804</v>
      </c>
      <c r="AR162" s="99" t="str">
        <f t="shared" si="10"/>
        <v/>
      </c>
      <c r="AS162" s="97">
        <v>1.2064838686730099</v>
      </c>
      <c r="AT162" s="99">
        <v>1.18633102308403</v>
      </c>
      <c r="AU162" s="99">
        <v>1.1499417389105799</v>
      </c>
      <c r="BJ162" s="99" t="str">
        <f t="shared" si="11"/>
        <v/>
      </c>
      <c r="BK162" s="97">
        <v>1.2064838686730099</v>
      </c>
      <c r="BL162" s="99">
        <v>1.18633102308403</v>
      </c>
      <c r="BM162" s="99">
        <v>1.1499417389105799</v>
      </c>
      <c r="BS162" s="100"/>
      <c r="CA162" s="100"/>
    </row>
    <row r="163" spans="12:79">
      <c r="L163" s="99" t="str">
        <f t="shared" si="8"/>
        <v/>
      </c>
      <c r="M163" s="97">
        <v>1.1880538770674101</v>
      </c>
      <c r="N163" s="99">
        <v>1.15849620058744</v>
      </c>
      <c r="O163" s="99">
        <v>1.12522752987033</v>
      </c>
      <c r="AB163" s="99" t="str">
        <f t="shared" si="9"/>
        <v/>
      </c>
      <c r="AC163" s="97">
        <v>0.86501533662929098</v>
      </c>
      <c r="AD163" s="99">
        <v>0.68302987607254595</v>
      </c>
      <c r="AE163" s="99">
        <v>0.83360718497334396</v>
      </c>
      <c r="AR163" s="99" t="str">
        <f t="shared" si="10"/>
        <v/>
      </c>
      <c r="AS163" s="97">
        <v>1.1880538770674101</v>
      </c>
      <c r="AT163" s="99">
        <v>1.15849620058744</v>
      </c>
      <c r="AU163" s="99">
        <v>1.12522752987033</v>
      </c>
      <c r="BJ163" s="99" t="str">
        <f t="shared" si="11"/>
        <v/>
      </c>
      <c r="BK163" s="97">
        <v>1.1880538770674101</v>
      </c>
      <c r="BL163" s="99">
        <v>1.15849620058744</v>
      </c>
      <c r="BM163" s="99">
        <v>1.12522752987033</v>
      </c>
      <c r="BS163" s="100"/>
      <c r="CA163" s="100"/>
    </row>
    <row r="164" spans="12:79">
      <c r="L164" s="99" t="str">
        <f t="shared" si="8"/>
        <v/>
      </c>
      <c r="M164" s="97">
        <v>1.1488424587406301</v>
      </c>
      <c r="N164" s="99">
        <v>1.13016358071427</v>
      </c>
      <c r="O164" s="99">
        <v>1.1008537996957499</v>
      </c>
      <c r="AB164" s="99" t="str">
        <f t="shared" si="9"/>
        <v/>
      </c>
      <c r="AC164" s="97">
        <v>0.82955534677223297</v>
      </c>
      <c r="AD164" s="99">
        <v>0.66632020402754599</v>
      </c>
      <c r="AE164" s="99">
        <v>0.81402751319437505</v>
      </c>
      <c r="AR164" s="99" t="str">
        <f t="shared" si="10"/>
        <v/>
      </c>
      <c r="AS164" s="97">
        <v>1.1488424587406301</v>
      </c>
      <c r="AT164" s="99">
        <v>1.13016358071427</v>
      </c>
      <c r="AU164" s="99">
        <v>1.1008537996957499</v>
      </c>
      <c r="BJ164" s="99" t="str">
        <f t="shared" si="11"/>
        <v/>
      </c>
      <c r="BK164" s="97">
        <v>1.1488424587406301</v>
      </c>
      <c r="BL164" s="99">
        <v>1.13016358071427</v>
      </c>
      <c r="BM164" s="99">
        <v>1.1008537996957499</v>
      </c>
      <c r="BS164" s="100"/>
      <c r="CA164" s="100"/>
    </row>
    <row r="165" spans="12:79">
      <c r="L165" s="99" t="str">
        <f t="shared" si="8"/>
        <v/>
      </c>
      <c r="M165" s="97">
        <v>1.07579669652457</v>
      </c>
      <c r="N165" s="99">
        <v>1.01368787370434</v>
      </c>
      <c r="O165" s="99">
        <v>1.0768373319134601</v>
      </c>
      <c r="AB165" s="99" t="str">
        <f t="shared" si="9"/>
        <v/>
      </c>
      <c r="AC165" s="97">
        <v>0.79473035386534796</v>
      </c>
      <c r="AD165" s="99">
        <v>0.58538222535030204</v>
      </c>
      <c r="AE165" s="99">
        <v>0.79467987424763398</v>
      </c>
      <c r="AR165" s="99" t="str">
        <f t="shared" si="10"/>
        <v/>
      </c>
      <c r="AS165" s="97">
        <v>1.07579669652457</v>
      </c>
      <c r="AT165" s="99">
        <v>1.01368787370434</v>
      </c>
      <c r="AU165" s="99">
        <v>1.0768373319134601</v>
      </c>
      <c r="BJ165" s="99" t="str">
        <f t="shared" si="11"/>
        <v/>
      </c>
      <c r="BK165" s="97">
        <v>1.07579669652457</v>
      </c>
      <c r="BL165" s="99">
        <v>1.01368787370434</v>
      </c>
      <c r="BM165" s="99">
        <v>1.0768373319134601</v>
      </c>
      <c r="BS165" s="100"/>
      <c r="CA165" s="100"/>
    </row>
    <row r="166" spans="12:79">
      <c r="L166" s="99" t="str">
        <f t="shared" si="8"/>
        <v/>
      </c>
      <c r="M166" s="97">
        <v>1.0769030004451701</v>
      </c>
      <c r="N166" s="99">
        <v>0.98810455636100902</v>
      </c>
      <c r="O166" s="99">
        <v>1.05202837091441</v>
      </c>
      <c r="AB166" s="99" t="str">
        <f t="shared" si="9"/>
        <v/>
      </c>
      <c r="AC166" s="97">
        <v>0.79531547256604795</v>
      </c>
      <c r="AD166" s="99">
        <v>0.57060250792651201</v>
      </c>
      <c r="AE166" s="99">
        <v>0.77721944435671397</v>
      </c>
      <c r="AR166" s="99" t="str">
        <f t="shared" si="10"/>
        <v/>
      </c>
      <c r="AS166" s="97">
        <v>1.0769030004451701</v>
      </c>
      <c r="AT166" s="99">
        <v>0.98810455636100902</v>
      </c>
      <c r="AU166" s="99">
        <v>1.05202837091441</v>
      </c>
      <c r="BJ166" s="99" t="str">
        <f t="shared" si="11"/>
        <v/>
      </c>
      <c r="BK166" s="97">
        <v>1.0769030004451701</v>
      </c>
      <c r="BL166" s="99">
        <v>0.98810455636100902</v>
      </c>
      <c r="BM166" s="99">
        <v>1.05202837091441</v>
      </c>
      <c r="BS166" s="100"/>
      <c r="CA166" s="100"/>
    </row>
    <row r="167" spans="12:79">
      <c r="L167" s="99" t="str">
        <f t="shared" si="8"/>
        <v/>
      </c>
      <c r="M167" s="97">
        <v>1.0749746664601401</v>
      </c>
      <c r="N167" s="99">
        <v>0.96341096734420595</v>
      </c>
      <c r="O167" s="99">
        <v>1.02737234788793</v>
      </c>
      <c r="AB167" s="99" t="str">
        <f t="shared" si="9"/>
        <v/>
      </c>
      <c r="AC167" s="97">
        <v>0.79454156777765494</v>
      </c>
      <c r="AD167" s="99">
        <v>0.55633687328713399</v>
      </c>
      <c r="AE167" s="99">
        <v>0.75988326821416297</v>
      </c>
      <c r="AR167" s="99" t="str">
        <f t="shared" si="10"/>
        <v/>
      </c>
      <c r="AS167" s="97">
        <v>1.0749746664601401</v>
      </c>
      <c r="AT167" s="99">
        <v>0.96341096734420595</v>
      </c>
      <c r="AU167" s="99">
        <v>1.02737234788793</v>
      </c>
      <c r="BJ167" s="99" t="str">
        <f t="shared" si="11"/>
        <v/>
      </c>
      <c r="BK167" s="97">
        <v>1.0749746664601401</v>
      </c>
      <c r="BL167" s="99">
        <v>0.96341096734420595</v>
      </c>
      <c r="BM167" s="99">
        <v>1.02737234788793</v>
      </c>
      <c r="BS167" s="100"/>
      <c r="CA167" s="100"/>
    </row>
    <row r="168" spans="12:79">
      <c r="L168" s="99" t="str">
        <f t="shared" si="8"/>
        <v/>
      </c>
      <c r="M168" s="97">
        <v>1.0496465741683501</v>
      </c>
      <c r="N168" s="99">
        <v>0.93821843684266504</v>
      </c>
      <c r="O168" s="99">
        <v>1.00288046666991</v>
      </c>
      <c r="AB168" s="99" t="str">
        <f t="shared" si="9"/>
        <v/>
      </c>
      <c r="AC168" s="97">
        <v>0.77611820913695895</v>
      </c>
      <c r="AD168" s="99">
        <v>0.54178307223349298</v>
      </c>
      <c r="AE168" s="99">
        <v>0.742679892465539</v>
      </c>
      <c r="AR168" s="99" t="str">
        <f t="shared" si="10"/>
        <v/>
      </c>
      <c r="AS168" s="97">
        <v>1.0496465741683501</v>
      </c>
      <c r="AT168" s="99">
        <v>0.93821843684266504</v>
      </c>
      <c r="AU168" s="99">
        <v>1.00288046666991</v>
      </c>
      <c r="BJ168" s="99" t="str">
        <f t="shared" si="11"/>
        <v/>
      </c>
      <c r="BK168" s="97">
        <v>1.0496465741683501</v>
      </c>
      <c r="BL168" s="99">
        <v>0.93821843684266504</v>
      </c>
      <c r="BM168" s="99">
        <v>1.00288046666991</v>
      </c>
      <c r="BS168" s="100"/>
      <c r="CA168" s="100"/>
    </row>
    <row r="169" spans="12:79">
      <c r="L169" s="99" t="str">
        <f t="shared" si="8"/>
        <v/>
      </c>
      <c r="M169" s="97">
        <v>1.00467852706473</v>
      </c>
      <c r="N169" s="99">
        <v>0.91387242011929404</v>
      </c>
      <c r="O169" s="99">
        <v>0.97856497606290804</v>
      </c>
      <c r="AB169" s="99" t="str">
        <f t="shared" si="9"/>
        <v/>
      </c>
      <c r="AC169" s="97">
        <v>0.74493204755821396</v>
      </c>
      <c r="AD169" s="99">
        <v>0.52771837209295702</v>
      </c>
      <c r="AE169" s="99">
        <v>0.72561860940142298</v>
      </c>
      <c r="AR169" s="99" t="str">
        <f t="shared" si="10"/>
        <v/>
      </c>
      <c r="AS169" s="97">
        <v>1.00467852706473</v>
      </c>
      <c r="AT169" s="99">
        <v>0.91387242011929404</v>
      </c>
      <c r="AU169" s="99">
        <v>0.97856497606290804</v>
      </c>
      <c r="BJ169" s="99" t="str">
        <f t="shared" si="11"/>
        <v/>
      </c>
      <c r="BK169" s="97">
        <v>1.00467852706473</v>
      </c>
      <c r="BL169" s="99">
        <v>0.91387242011929404</v>
      </c>
      <c r="BM169" s="99">
        <v>0.97856497606290804</v>
      </c>
      <c r="BS169" s="100"/>
      <c r="CA169" s="100"/>
    </row>
    <row r="170" spans="12:79">
      <c r="L170" s="99" t="str">
        <f t="shared" si="8"/>
        <v/>
      </c>
      <c r="M170" s="97">
        <v>0.95652075383674495</v>
      </c>
      <c r="N170" s="99">
        <v>0.889003363722492</v>
      </c>
      <c r="O170" s="99">
        <v>0.95443928387913601</v>
      </c>
      <c r="AB170" s="99" t="str">
        <f t="shared" si="9"/>
        <v/>
      </c>
      <c r="AC170" s="97">
        <v>0.711262797366365</v>
      </c>
      <c r="AD170" s="99">
        <v>0.51335157485375704</v>
      </c>
      <c r="AE170" s="99">
        <v>0.70870953293186301</v>
      </c>
      <c r="AR170" s="99" t="str">
        <f t="shared" si="10"/>
        <v/>
      </c>
      <c r="AS170" s="97">
        <v>0.95652075383674495</v>
      </c>
      <c r="AT170" s="99">
        <v>0.889003363722492</v>
      </c>
      <c r="AU170" s="99">
        <v>0.95443928387913601</v>
      </c>
      <c r="BJ170" s="99" t="str">
        <f t="shared" si="11"/>
        <v/>
      </c>
      <c r="BK170" s="97">
        <v>0.95652075383674495</v>
      </c>
      <c r="BL170" s="99">
        <v>0.889003363722492</v>
      </c>
      <c r="BM170" s="99">
        <v>0.95443928387913601</v>
      </c>
      <c r="BS170" s="100"/>
      <c r="CA170" s="100"/>
    </row>
    <row r="171" spans="12:79">
      <c r="L171" s="99" t="str">
        <f t="shared" si="8"/>
        <v/>
      </c>
      <c r="M171" s="97">
        <v>0.95753729023732403</v>
      </c>
      <c r="N171" s="99">
        <v>0.86493908778769801</v>
      </c>
      <c r="O171" s="99">
        <v>0.930518084372154</v>
      </c>
      <c r="AB171" s="99" t="str">
        <f t="shared" si="9"/>
        <v/>
      </c>
      <c r="AC171" s="97">
        <v>0.71256812717065598</v>
      </c>
      <c r="AD171" s="99">
        <v>0.49944975266520703</v>
      </c>
      <c r="AE171" s="99">
        <v>0.69196368285114795</v>
      </c>
      <c r="AR171" s="99" t="str">
        <f t="shared" si="10"/>
        <v/>
      </c>
      <c r="AS171" s="97">
        <v>0.95753729023732403</v>
      </c>
      <c r="AT171" s="99">
        <v>0.86493908778769801</v>
      </c>
      <c r="AU171" s="99">
        <v>0.930518084372154</v>
      </c>
      <c r="BJ171" s="99" t="str">
        <f t="shared" si="11"/>
        <v/>
      </c>
      <c r="BK171" s="97">
        <v>0.95753729023732403</v>
      </c>
      <c r="BL171" s="99">
        <v>0.86493908778769801</v>
      </c>
      <c r="BM171" s="99">
        <v>0.930518084372154</v>
      </c>
      <c r="BS171" s="100"/>
      <c r="CA171" s="100"/>
    </row>
    <row r="172" spans="12:79">
      <c r="L172" s="99" t="str">
        <f t="shared" si="8"/>
        <v/>
      </c>
      <c r="M172" s="97">
        <v>0.953935807583837</v>
      </c>
      <c r="N172" s="99">
        <v>0.84098936414209002</v>
      </c>
      <c r="O172" s="99">
        <v>0.90681750051302301</v>
      </c>
      <c r="AB172" s="99" t="str">
        <f t="shared" si="9"/>
        <v/>
      </c>
      <c r="AC172" s="97">
        <v>0.70986057973121197</v>
      </c>
      <c r="AD172" s="99">
        <v>0.485614155029234</v>
      </c>
      <c r="AE172" s="99">
        <v>0.67539307820860395</v>
      </c>
      <c r="AR172" s="99" t="str">
        <f t="shared" si="10"/>
        <v/>
      </c>
      <c r="AS172" s="97">
        <v>0.953935807583837</v>
      </c>
      <c r="AT172" s="99">
        <v>0.84098936414209002</v>
      </c>
      <c r="AU172" s="99">
        <v>0.90681750051302301</v>
      </c>
      <c r="BJ172" s="99" t="str">
        <f t="shared" si="11"/>
        <v/>
      </c>
      <c r="BK172" s="97">
        <v>0.953935807583837</v>
      </c>
      <c r="BL172" s="99">
        <v>0.84098936414209002</v>
      </c>
      <c r="BM172" s="99">
        <v>0.90681750051302301</v>
      </c>
      <c r="BS172" s="100"/>
      <c r="CA172" s="100"/>
    </row>
    <row r="173" spans="12:79">
      <c r="L173" s="99" t="str">
        <f t="shared" si="8"/>
        <v/>
      </c>
      <c r="M173" s="97">
        <v>0.93075066138355</v>
      </c>
      <c r="N173" s="99">
        <v>0.81647675087987404</v>
      </c>
      <c r="O173" s="99">
        <v>0.883355242633173</v>
      </c>
      <c r="AB173" s="99" t="str">
        <f t="shared" si="9"/>
        <v/>
      </c>
      <c r="AC173" s="97">
        <v>0.693288575213861</v>
      </c>
      <c r="AD173" s="99">
        <v>0.47145342335391399</v>
      </c>
      <c r="AE173" s="99">
        <v>0.65901084061903403</v>
      </c>
      <c r="AR173" s="99" t="str">
        <f t="shared" si="10"/>
        <v/>
      </c>
      <c r="AS173" s="97">
        <v>0.93075066138355</v>
      </c>
      <c r="AT173" s="99">
        <v>0.81647675087987404</v>
      </c>
      <c r="AU173" s="99">
        <v>0.883355242633173</v>
      </c>
      <c r="BJ173" s="99" t="str">
        <f t="shared" si="11"/>
        <v/>
      </c>
      <c r="BK173" s="97">
        <v>0.93075066138355</v>
      </c>
      <c r="BL173" s="99">
        <v>0.81647675087987404</v>
      </c>
      <c r="BM173" s="99">
        <v>0.883355242633173</v>
      </c>
      <c r="BS173" s="100"/>
      <c r="CA173" s="100"/>
    </row>
    <row r="174" spans="12:79">
      <c r="L174" s="99" t="str">
        <f t="shared" si="8"/>
        <v/>
      </c>
      <c r="M174" s="97">
        <v>0.88682606845607603</v>
      </c>
      <c r="N174" s="99">
        <v>0.79205052929660102</v>
      </c>
      <c r="O174" s="99">
        <v>0.86015078497790798</v>
      </c>
      <c r="AB174" s="99" t="str">
        <f t="shared" si="9"/>
        <v/>
      </c>
      <c r="AC174" s="97">
        <v>0.66218603149176503</v>
      </c>
      <c r="AD174" s="99">
        <v>0.457342636663226</v>
      </c>
      <c r="AE174" s="99">
        <v>0.64283130833214497</v>
      </c>
      <c r="AR174" s="99" t="str">
        <f t="shared" si="10"/>
        <v/>
      </c>
      <c r="AS174" s="97">
        <v>0.88682606845607603</v>
      </c>
      <c r="AT174" s="99">
        <v>0.79205052929660102</v>
      </c>
      <c r="AU174" s="99">
        <v>0.86015078497790798</v>
      </c>
      <c r="BJ174" s="99" t="str">
        <f t="shared" si="11"/>
        <v/>
      </c>
      <c r="BK174" s="97">
        <v>0.88682606845607603</v>
      </c>
      <c r="BL174" s="99">
        <v>0.79205052929660102</v>
      </c>
      <c r="BM174" s="99">
        <v>0.86015078497790798</v>
      </c>
      <c r="BS174" s="100"/>
      <c r="CA174" s="100"/>
    </row>
    <row r="175" spans="12:79">
      <c r="L175" s="99" t="str">
        <f t="shared" si="8"/>
        <v/>
      </c>
      <c r="M175" s="97">
        <v>0.83766491567731605</v>
      </c>
      <c r="N175" s="99">
        <v>0.76835071136495603</v>
      </c>
      <c r="O175" s="99">
        <v>0.83722556166517903</v>
      </c>
      <c r="AB175" s="99" t="str">
        <f t="shared" si="9"/>
        <v/>
      </c>
      <c r="AC175" s="97">
        <v>0.62690665490285602</v>
      </c>
      <c r="AD175" s="99">
        <v>0.44365151514843598</v>
      </c>
      <c r="AE175" s="99">
        <v>0.62687016181615896</v>
      </c>
      <c r="AR175" s="99" t="str">
        <f t="shared" si="10"/>
        <v/>
      </c>
      <c r="AS175" s="97">
        <v>0.83766491567731605</v>
      </c>
      <c r="AT175" s="99">
        <v>0.76835071136495603</v>
      </c>
      <c r="AU175" s="99">
        <v>0.83722556166517903</v>
      </c>
      <c r="BJ175" s="99" t="str">
        <f t="shared" si="11"/>
        <v/>
      </c>
      <c r="BK175" s="97">
        <v>0.83766491567731605</v>
      </c>
      <c r="BL175" s="99">
        <v>0.76835071136495603</v>
      </c>
      <c r="BM175" s="99">
        <v>0.83722556166517903</v>
      </c>
      <c r="BS175" s="100"/>
      <c r="CA175" s="100"/>
    </row>
    <row r="176" spans="12:79">
      <c r="L176" s="99" t="str">
        <f t="shared" si="8"/>
        <v/>
      </c>
      <c r="M176" s="97">
        <v>0.840052756930601</v>
      </c>
      <c r="N176" s="99">
        <v>0.74390051873159901</v>
      </c>
      <c r="O176" s="99">
        <v>0.81189536209533597</v>
      </c>
      <c r="AB176" s="99" t="str">
        <f t="shared" si="9"/>
        <v/>
      </c>
      <c r="AC176" s="97">
        <v>0.62905308678480198</v>
      </c>
      <c r="AD176" s="99">
        <v>0.42952698060973299</v>
      </c>
      <c r="AE176" s="99">
        <v>0.60850473761715596</v>
      </c>
      <c r="AR176" s="99" t="str">
        <f t="shared" si="10"/>
        <v/>
      </c>
      <c r="AS176" s="97">
        <v>0.840052756930601</v>
      </c>
      <c r="AT176" s="99">
        <v>0.74390051873159901</v>
      </c>
      <c r="AU176" s="99">
        <v>0.81189536209533597</v>
      </c>
      <c r="BJ176" s="99" t="str">
        <f t="shared" si="11"/>
        <v/>
      </c>
      <c r="BK176" s="97">
        <v>0.840052756930601</v>
      </c>
      <c r="BL176" s="99">
        <v>0.74390051873159901</v>
      </c>
      <c r="BM176" s="99">
        <v>0.81189536209533597</v>
      </c>
      <c r="BS176" s="100"/>
      <c r="CA176" s="100"/>
    </row>
    <row r="177" spans="12:79">
      <c r="L177" s="99" t="str">
        <f t="shared" si="8"/>
        <v/>
      </c>
      <c r="M177" s="97">
        <v>0.83884169602121195</v>
      </c>
      <c r="N177" s="99">
        <v>0.72037186401499498</v>
      </c>
      <c r="O177" s="99">
        <v>0.78679457665116603</v>
      </c>
      <c r="AB177" s="99" t="str">
        <f t="shared" si="9"/>
        <v/>
      </c>
      <c r="AC177" s="97">
        <v>0.62897516587286395</v>
      </c>
      <c r="AD177" s="99">
        <v>0.41593500128493999</v>
      </c>
      <c r="AE177" s="99">
        <v>0.59032499492084101</v>
      </c>
      <c r="AR177" s="99" t="str">
        <f t="shared" si="10"/>
        <v/>
      </c>
      <c r="AS177" s="97">
        <v>0.83884169602121195</v>
      </c>
      <c r="AT177" s="99">
        <v>0.72037186401499498</v>
      </c>
      <c r="AU177" s="99">
        <v>0.78679457665116603</v>
      </c>
      <c r="BJ177" s="99" t="str">
        <f t="shared" si="11"/>
        <v/>
      </c>
      <c r="BK177" s="97">
        <v>0.83884169602121195</v>
      </c>
      <c r="BL177" s="99">
        <v>0.72037186401499498</v>
      </c>
      <c r="BM177" s="99">
        <v>0.78679457665116603</v>
      </c>
      <c r="BS177" s="100"/>
      <c r="CA177" s="100"/>
    </row>
    <row r="178" spans="12:79">
      <c r="L178" s="99" t="str">
        <f t="shared" si="8"/>
        <v/>
      </c>
      <c r="M178" s="97">
        <v>0.821045453340147</v>
      </c>
      <c r="N178" s="99">
        <v>0.69641478869015605</v>
      </c>
      <c r="O178" s="99">
        <v>0.76194578119684497</v>
      </c>
      <c r="AB178" s="99" t="str">
        <f t="shared" si="9"/>
        <v/>
      </c>
      <c r="AC178" s="97">
        <v>0.61573320532506104</v>
      </c>
      <c r="AD178" s="99">
        <v>0.40209571396477201</v>
      </c>
      <c r="AE178" s="99">
        <v>0.57234846988634802</v>
      </c>
      <c r="AR178" s="99" t="str">
        <f t="shared" si="10"/>
        <v/>
      </c>
      <c r="AS178" s="97">
        <v>0.821045453340147</v>
      </c>
      <c r="AT178" s="99">
        <v>0.69641478869015605</v>
      </c>
      <c r="AU178" s="99">
        <v>0.76194578119684497</v>
      </c>
      <c r="BJ178" s="99" t="str">
        <f t="shared" si="11"/>
        <v/>
      </c>
      <c r="BK178" s="97">
        <v>0.821045453340147</v>
      </c>
      <c r="BL178" s="99">
        <v>0.69641478869015605</v>
      </c>
      <c r="BM178" s="99">
        <v>0.76194578119684497</v>
      </c>
      <c r="BS178" s="100"/>
      <c r="CA178" s="100"/>
    </row>
    <row r="179" spans="12:79">
      <c r="L179" s="99" t="str">
        <f t="shared" si="8"/>
        <v/>
      </c>
      <c r="M179" s="97">
        <v>0.76878869258905203</v>
      </c>
      <c r="N179" s="99">
        <v>0.67328290807722102</v>
      </c>
      <c r="O179" s="99">
        <v>0.73737434985204398</v>
      </c>
      <c r="AB179" s="99" t="str">
        <f t="shared" si="9"/>
        <v/>
      </c>
      <c r="AC179" s="97">
        <v>0.57820811467740596</v>
      </c>
      <c r="AD179" s="99">
        <v>0.388733272587443</v>
      </c>
      <c r="AE179" s="99">
        <v>0.55459475819029003</v>
      </c>
      <c r="AR179" s="99" t="str">
        <f t="shared" si="10"/>
        <v/>
      </c>
      <c r="AS179" s="97">
        <v>0.76878869258905203</v>
      </c>
      <c r="AT179" s="99">
        <v>0.67328290807722102</v>
      </c>
      <c r="AU179" s="99">
        <v>0.73737434985204398</v>
      </c>
      <c r="BJ179" s="99" t="str">
        <f t="shared" si="11"/>
        <v/>
      </c>
      <c r="BK179" s="97">
        <v>0.76878869258905203</v>
      </c>
      <c r="BL179" s="99">
        <v>0.67328290807722102</v>
      </c>
      <c r="BM179" s="99">
        <v>0.73737434985204398</v>
      </c>
      <c r="BS179" s="100"/>
      <c r="CA179" s="100"/>
    </row>
    <row r="180" spans="12:79">
      <c r="L180" s="99" t="str">
        <f t="shared" si="8"/>
        <v/>
      </c>
      <c r="M180" s="97">
        <v>0.71785724638224402</v>
      </c>
      <c r="N180" s="99">
        <v>0.64964824421965806</v>
      </c>
      <c r="O180" s="99">
        <v>0.71310885066099805</v>
      </c>
      <c r="AB180" s="99" t="str">
        <f t="shared" si="9"/>
        <v/>
      </c>
      <c r="AC180" s="97">
        <v>0.54113660823863996</v>
      </c>
      <c r="AD180" s="99">
        <v>0.37508052921449397</v>
      </c>
      <c r="AE180" s="99">
        <v>0.53708578562873599</v>
      </c>
      <c r="AR180" s="99" t="str">
        <f t="shared" si="10"/>
        <v/>
      </c>
      <c r="AS180" s="97">
        <v>0.71785724638224402</v>
      </c>
      <c r="AT180" s="99">
        <v>0.64964824421965806</v>
      </c>
      <c r="AU180" s="99">
        <v>0.71310885066099805</v>
      </c>
      <c r="BJ180" s="99" t="str">
        <f t="shared" si="11"/>
        <v/>
      </c>
      <c r="BK180" s="97">
        <v>0.71785724638224402</v>
      </c>
      <c r="BL180" s="99">
        <v>0.64964824421965806</v>
      </c>
      <c r="BM180" s="99">
        <v>0.71310885066099805</v>
      </c>
      <c r="BS180" s="100"/>
      <c r="CA180" s="100"/>
    </row>
    <row r="181" spans="12:79">
      <c r="L181" s="99" t="str">
        <f t="shared" si="8"/>
        <v/>
      </c>
      <c r="M181" s="97">
        <v>0.72325001685183898</v>
      </c>
      <c r="N181" s="99">
        <v>0.62674714671397302</v>
      </c>
      <c r="O181" s="99">
        <v>0.68918149758283298</v>
      </c>
      <c r="AB181" s="99" t="str">
        <f t="shared" si="9"/>
        <v/>
      </c>
      <c r="AC181" s="97">
        <v>0.54555619397708199</v>
      </c>
      <c r="AD181" s="99">
        <v>0.361851647387671</v>
      </c>
      <c r="AE181" s="99">
        <v>0.51984611288091798</v>
      </c>
      <c r="AR181" s="99" t="str">
        <f t="shared" si="10"/>
        <v/>
      </c>
      <c r="AS181" s="97">
        <v>0.72325001685183898</v>
      </c>
      <c r="AT181" s="99">
        <v>0.62674714671397302</v>
      </c>
      <c r="AU181" s="99">
        <v>0.68918149758283298</v>
      </c>
      <c r="BJ181" s="99" t="str">
        <f t="shared" si="11"/>
        <v/>
      </c>
      <c r="BK181" s="97">
        <v>0.72325001685183898</v>
      </c>
      <c r="BL181" s="99">
        <v>0.62674714671397302</v>
      </c>
      <c r="BM181" s="99">
        <v>0.68918149758283298</v>
      </c>
      <c r="BS181" s="100"/>
      <c r="CA181" s="100"/>
    </row>
    <row r="182" spans="12:79">
      <c r="L182" s="99" t="str">
        <f t="shared" si="8"/>
        <v/>
      </c>
      <c r="M182" s="97">
        <v>0.73022244687130899</v>
      </c>
      <c r="N182" s="99">
        <v>0.60389914359546903</v>
      </c>
      <c r="O182" s="99">
        <v>0.66562866438661805</v>
      </c>
      <c r="AB182" s="99" t="str">
        <f t="shared" si="9"/>
        <v/>
      </c>
      <c r="AC182" s="97">
        <v>0.55102950125130401</v>
      </c>
      <c r="AD182" s="99">
        <v>0.34865352284440199</v>
      </c>
      <c r="AE182" s="99">
        <v>0.502903276619037</v>
      </c>
      <c r="AR182" s="99" t="str">
        <f t="shared" si="10"/>
        <v/>
      </c>
      <c r="AS182" s="97">
        <v>0.73022244687130899</v>
      </c>
      <c r="AT182" s="99">
        <v>0.60389914359546903</v>
      </c>
      <c r="AU182" s="99">
        <v>0.66562866438661805</v>
      </c>
      <c r="BJ182" s="99" t="str">
        <f t="shared" si="11"/>
        <v/>
      </c>
      <c r="BK182" s="97">
        <v>0.73022244687130899</v>
      </c>
      <c r="BL182" s="99">
        <v>0.60389914359546903</v>
      </c>
      <c r="BM182" s="99">
        <v>0.66562866438661805</v>
      </c>
      <c r="BS182" s="100"/>
      <c r="CA182" s="100"/>
    </row>
    <row r="183" spans="12:79">
      <c r="L183" s="99" t="str">
        <f t="shared" si="8"/>
        <v/>
      </c>
      <c r="M183" s="97">
        <v>0.69946560930759805</v>
      </c>
      <c r="N183" s="99">
        <v>0.58043005568511796</v>
      </c>
      <c r="O183" s="99">
        <v>0.64249146497490395</v>
      </c>
      <c r="AB183" s="99" t="str">
        <f t="shared" si="9"/>
        <v/>
      </c>
      <c r="AC183" s="97">
        <v>0.52907010365211504</v>
      </c>
      <c r="AD183" s="99">
        <v>0.33509669620913601</v>
      </c>
      <c r="AE183" s="99">
        <v>0.48628816801342201</v>
      </c>
      <c r="AR183" s="99" t="str">
        <f t="shared" si="10"/>
        <v/>
      </c>
      <c r="AS183" s="97">
        <v>0.69946560930759805</v>
      </c>
      <c r="AT183" s="99">
        <v>0.58043005568511796</v>
      </c>
      <c r="AU183" s="99">
        <v>0.64249146497490395</v>
      </c>
      <c r="BJ183" s="99" t="str">
        <f t="shared" si="11"/>
        <v/>
      </c>
      <c r="BK183" s="97">
        <v>0.69946560930759805</v>
      </c>
      <c r="BL183" s="99">
        <v>0.58043005568511796</v>
      </c>
      <c r="BM183" s="99">
        <v>0.64249146497490395</v>
      </c>
      <c r="BS183" s="100"/>
      <c r="CA183" s="100"/>
    </row>
    <row r="184" spans="12:79">
      <c r="L184" s="99" t="str">
        <f t="shared" si="8"/>
        <v/>
      </c>
      <c r="M184" s="97">
        <v>0.65019907654146303</v>
      </c>
      <c r="N184" s="99">
        <v>0.55693249239243503</v>
      </c>
      <c r="O184" s="99">
        <v>0.61981640245144498</v>
      </c>
      <c r="AB184" s="99" t="str">
        <f t="shared" si="9"/>
        <v/>
      </c>
      <c r="AC184" s="97">
        <v>0.49302092568523398</v>
      </c>
      <c r="AD184" s="99">
        <v>0.321523464086583</v>
      </c>
      <c r="AE184" s="99">
        <v>0.47003544772252698</v>
      </c>
      <c r="AR184" s="99" t="str">
        <f t="shared" si="10"/>
        <v/>
      </c>
      <c r="AS184" s="97">
        <v>0.65019907654146303</v>
      </c>
      <c r="AT184" s="99">
        <v>0.55693249239243503</v>
      </c>
      <c r="AU184" s="99">
        <v>0.61981640245144498</v>
      </c>
      <c r="BJ184" s="99" t="str">
        <f t="shared" si="11"/>
        <v/>
      </c>
      <c r="BK184" s="97">
        <v>0.65019907654146303</v>
      </c>
      <c r="BL184" s="99">
        <v>0.55693249239243503</v>
      </c>
      <c r="BM184" s="99">
        <v>0.61981640245144498</v>
      </c>
      <c r="BS184" s="100"/>
      <c r="CA184" s="100"/>
    </row>
    <row r="185" spans="12:79">
      <c r="L185" s="99" t="str">
        <f t="shared" si="8"/>
        <v/>
      </c>
      <c r="M185" s="97">
        <v>0.59757388783688603</v>
      </c>
      <c r="N185" s="99">
        <v>0.53400265449381801</v>
      </c>
      <c r="O185" s="99">
        <v>0.59765608528543801</v>
      </c>
      <c r="AB185" s="99" t="str">
        <f t="shared" si="9"/>
        <v/>
      </c>
      <c r="AC185" s="97">
        <v>0.45425544946361202</v>
      </c>
      <c r="AD185" s="99">
        <v>0.308278193311121</v>
      </c>
      <c r="AE185" s="99">
        <v>0.45418399329675802</v>
      </c>
      <c r="AR185" s="99">
        <f t="shared" si="10"/>
        <v>18</v>
      </c>
      <c r="AS185" s="97">
        <v>0.59757388783688603</v>
      </c>
      <c r="AT185" s="99">
        <v>0.53400265449381801</v>
      </c>
      <c r="AU185" s="99">
        <v>0.59765608528543801</v>
      </c>
      <c r="BJ185" s="99" t="str">
        <f t="shared" si="11"/>
        <v/>
      </c>
      <c r="BK185" s="97">
        <v>0.59757388783688603</v>
      </c>
      <c r="BL185" s="99">
        <v>0.53400265449381801</v>
      </c>
      <c r="BM185" s="99">
        <v>0.59765608528543801</v>
      </c>
      <c r="BS185" s="100"/>
      <c r="CA185" s="100"/>
    </row>
    <row r="186" spans="12:79">
      <c r="L186" s="99" t="str">
        <f t="shared" si="8"/>
        <v/>
      </c>
      <c r="M186" s="97">
        <v>0.60337268378447695</v>
      </c>
      <c r="N186" s="99">
        <v>0.51189856041721704</v>
      </c>
      <c r="O186" s="99">
        <v>0.571448499927527</v>
      </c>
      <c r="AB186" s="99" t="str">
        <f t="shared" si="9"/>
        <v/>
      </c>
      <c r="AC186" s="97">
        <v>0.45893871327679397</v>
      </c>
      <c r="AD186" s="99">
        <v>0.29551017050585998</v>
      </c>
      <c r="AE186" s="99">
        <v>0.43465905745112499</v>
      </c>
      <c r="AR186" s="99" t="str">
        <f t="shared" si="10"/>
        <v/>
      </c>
      <c r="AS186" s="97"/>
      <c r="BJ186" s="99" t="str">
        <f t="shared" si="11"/>
        <v/>
      </c>
      <c r="BK186" s="97"/>
      <c r="BS186" s="100"/>
    </row>
    <row r="187" spans="12:79">
      <c r="L187" s="99" t="str">
        <f t="shared" si="8"/>
        <v/>
      </c>
      <c r="M187" s="97">
        <v>0.60715063292557503</v>
      </c>
      <c r="N187" s="99">
        <v>0.49090954761868699</v>
      </c>
      <c r="O187" s="99">
        <v>0.54565661006500898</v>
      </c>
      <c r="AB187" s="99" t="str">
        <f t="shared" si="9"/>
        <v/>
      </c>
      <c r="AC187" s="97">
        <v>0.46191664408239302</v>
      </c>
      <c r="AD187" s="99">
        <v>0.28338701029319102</v>
      </c>
      <c r="AE187" s="99">
        <v>0.415473126809703</v>
      </c>
      <c r="AR187" s="99" t="str">
        <f t="shared" si="10"/>
        <v/>
      </c>
      <c r="AS187" s="97"/>
      <c r="BJ187" s="99" t="str">
        <f t="shared" si="11"/>
        <v/>
      </c>
      <c r="BK187" s="97"/>
      <c r="BS187" s="100"/>
    </row>
    <row r="188" spans="12:79">
      <c r="L188" s="99" t="str">
        <f t="shared" si="8"/>
        <v/>
      </c>
      <c r="M188" s="97">
        <v>0.60377031572403095</v>
      </c>
      <c r="N188" s="99">
        <v>0.46965862017605597</v>
      </c>
      <c r="O188" s="99">
        <v>0.52034213385482597</v>
      </c>
      <c r="AB188" s="99" t="str">
        <f t="shared" si="9"/>
        <v/>
      </c>
      <c r="AC188" s="97">
        <v>0.46000920229007097</v>
      </c>
      <c r="AD188" s="99">
        <v>0.27111320044828802</v>
      </c>
      <c r="AE188" s="99">
        <v>0.396675214277457</v>
      </c>
      <c r="AR188" s="99" t="str">
        <f t="shared" si="10"/>
        <v/>
      </c>
      <c r="AS188" s="97"/>
      <c r="BJ188" s="99" t="str">
        <f t="shared" si="11"/>
        <v/>
      </c>
      <c r="BK188" s="97"/>
      <c r="BS188" s="100"/>
    </row>
    <row r="189" spans="12:79">
      <c r="L189" s="99" t="str">
        <f t="shared" si="8"/>
        <v/>
      </c>
      <c r="M189" s="97">
        <v>0.54024958075734397</v>
      </c>
      <c r="N189" s="99">
        <v>0.44909517163190599</v>
      </c>
      <c r="O189" s="99">
        <v>0.49557811875806101</v>
      </c>
      <c r="AB189" s="99" t="str">
        <f t="shared" si="9"/>
        <v/>
      </c>
      <c r="AC189" s="97">
        <v>0.41284645789844598</v>
      </c>
      <c r="AD189" s="99">
        <v>0.25923691203771199</v>
      </c>
      <c r="AE189" s="99">
        <v>0.37832294942462402</v>
      </c>
      <c r="AR189" s="99" t="str">
        <f t="shared" si="10"/>
        <v/>
      </c>
      <c r="AS189" s="97"/>
      <c r="BJ189" s="99" t="str">
        <f t="shared" si="11"/>
        <v/>
      </c>
      <c r="BK189" s="97"/>
      <c r="BS189" s="100"/>
    </row>
    <row r="190" spans="12:79">
      <c r="L190" s="99" t="str">
        <f t="shared" si="8"/>
        <v/>
      </c>
      <c r="M190" s="97">
        <v>0.48587981270856501</v>
      </c>
      <c r="N190" s="99">
        <v>0.42787637788620803</v>
      </c>
      <c r="O190" s="99">
        <v>0.47145118012592602</v>
      </c>
      <c r="AB190" s="99" t="str">
        <f t="shared" si="9"/>
        <v/>
      </c>
      <c r="AC190" s="97">
        <v>0.372497837627775</v>
      </c>
      <c r="AD190" s="99">
        <v>0.24698243219271299</v>
      </c>
      <c r="AE190" s="99">
        <v>0.36048415446986998</v>
      </c>
      <c r="AR190" s="99" t="str">
        <f t="shared" si="10"/>
        <v/>
      </c>
      <c r="AS190" s="97"/>
      <c r="BJ190" s="99" t="str">
        <f t="shared" si="11"/>
        <v/>
      </c>
      <c r="BK190" s="97"/>
      <c r="BS190" s="100"/>
    </row>
    <row r="191" spans="12:79">
      <c r="L191" s="99" t="str">
        <f t="shared" si="8"/>
        <v/>
      </c>
      <c r="M191" s="97">
        <v>0.50122288720226504</v>
      </c>
      <c r="N191" s="99">
        <v>0.40696370760880701</v>
      </c>
      <c r="O191" s="99">
        <v>0.44806409510316397</v>
      </c>
      <c r="AB191" s="99" t="str">
        <f t="shared" si="9"/>
        <v/>
      </c>
      <c r="AC191" s="97">
        <v>0.38460305484989299</v>
      </c>
      <c r="AD191" s="99">
        <v>0.23490487448279801</v>
      </c>
      <c r="AE191" s="99">
        <v>0.34323861949225198</v>
      </c>
      <c r="AR191" s="99" t="str">
        <f t="shared" si="10"/>
        <v/>
      </c>
      <c r="AS191" s="97"/>
      <c r="BJ191" s="99" t="str">
        <f t="shared" si="11"/>
        <v/>
      </c>
      <c r="BK191" s="97"/>
      <c r="BS191" s="100"/>
    </row>
    <row r="192" spans="12:79">
      <c r="L192" s="99" t="str">
        <f t="shared" si="8"/>
        <v/>
      </c>
      <c r="M192" s="97">
        <v>0.53161577732220999</v>
      </c>
      <c r="N192" s="99">
        <v>0.38561319930631499</v>
      </c>
      <c r="O192" s="99">
        <v>0.425538713244697</v>
      </c>
      <c r="AB192" s="99" t="str">
        <f t="shared" si="9"/>
        <v/>
      </c>
      <c r="AC192" s="97">
        <v>0.40833355127552401</v>
      </c>
      <c r="AD192" s="99">
        <v>0.222574426023641</v>
      </c>
      <c r="AE192" s="99">
        <v>0.32668002100061999</v>
      </c>
      <c r="AR192" s="99" t="str">
        <f t="shared" si="10"/>
        <v/>
      </c>
      <c r="AS192" s="97"/>
      <c r="BJ192" s="99" t="str">
        <f t="shared" si="11"/>
        <v/>
      </c>
      <c r="BK192" s="97"/>
    </row>
    <row r="193" spans="12:63">
      <c r="L193" s="99" t="str">
        <f t="shared" si="8"/>
        <v/>
      </c>
      <c r="M193" s="97">
        <v>0.49155696315408698</v>
      </c>
      <c r="N193" s="99">
        <v>0.36304206490912899</v>
      </c>
      <c r="O193" s="99">
        <v>0.40401905358086798</v>
      </c>
      <c r="AB193" s="99" t="str">
        <f t="shared" si="9"/>
        <v/>
      </c>
      <c r="AC193" s="97">
        <v>0.37846491232214002</v>
      </c>
      <c r="AD193" s="99">
        <v>0.20953885915758799</v>
      </c>
      <c r="AE193" s="99">
        <v>0.31091785543008499</v>
      </c>
      <c r="AR193" s="99" t="str">
        <f t="shared" si="10"/>
        <v/>
      </c>
      <c r="AS193" s="97"/>
      <c r="BJ193" s="99" t="str">
        <f t="shared" si="11"/>
        <v/>
      </c>
      <c r="BK193" s="97"/>
    </row>
    <row r="194" spans="12:63">
      <c r="L194" s="99" t="str">
        <f t="shared" si="8"/>
        <v/>
      </c>
      <c r="M194" s="97">
        <v>0.433333122444367</v>
      </c>
      <c r="N194" s="99">
        <v>0.33967050368271501</v>
      </c>
      <c r="O194" s="99">
        <v>0.38367430110066297</v>
      </c>
      <c r="AB194" s="99" t="str">
        <f t="shared" si="9"/>
        <v/>
      </c>
      <c r="AC194" s="97">
        <v>0.33450923003032301</v>
      </c>
      <c r="AD194" s="99">
        <v>0.19604070985306199</v>
      </c>
      <c r="AE194" s="99">
        <v>0.296079144111149</v>
      </c>
      <c r="AR194" s="99" t="str">
        <f t="shared" si="10"/>
        <v/>
      </c>
      <c r="AS194" s="97"/>
      <c r="BJ194" s="99" t="str">
        <f t="shared" si="11"/>
        <v/>
      </c>
      <c r="BK194" s="97"/>
    </row>
    <row r="195" spans="12:63">
      <c r="L195" s="99" t="str">
        <f t="shared" si="8"/>
        <v/>
      </c>
      <c r="M195" s="97">
        <v>0.36468853307205601</v>
      </c>
      <c r="N195" s="99">
        <v>0.31601544045987201</v>
      </c>
      <c r="O195" s="99">
        <v>0.36470116983245499</v>
      </c>
      <c r="AB195" s="99" t="str">
        <f t="shared" si="9"/>
        <v/>
      </c>
      <c r="AC195" s="97">
        <v>0.28230000092670599</v>
      </c>
      <c r="AD195" s="99">
        <v>0.182378422611437</v>
      </c>
      <c r="AE195" s="99">
        <v>0.282309498798679</v>
      </c>
      <c r="AR195" s="99" t="str">
        <f t="shared" si="10"/>
        <v/>
      </c>
      <c r="AS195" s="97"/>
      <c r="BJ195" s="99" t="str">
        <f t="shared" si="11"/>
        <v/>
      </c>
      <c r="BK195" s="97"/>
    </row>
    <row r="196" spans="12:63">
      <c r="L196" s="99" t="str">
        <f t="shared" si="8"/>
        <v/>
      </c>
      <c r="M196" s="97">
        <v>0.373732395486021</v>
      </c>
      <c r="N196" s="99">
        <v>0.28187915387762202</v>
      </c>
      <c r="O196" s="99">
        <v>0.328231052849209</v>
      </c>
      <c r="AB196" s="99" t="str">
        <f t="shared" si="9"/>
        <v/>
      </c>
      <c r="AC196" s="97">
        <v>0.28959684380907302</v>
      </c>
      <c r="AD196" s="99">
        <v>0.162660123238066</v>
      </c>
      <c r="AE196" s="99">
        <v>0.25407854891881099</v>
      </c>
      <c r="AR196" s="99" t="str">
        <f t="shared" si="10"/>
        <v/>
      </c>
      <c r="AS196" s="97"/>
      <c r="BJ196" s="99" t="str">
        <f t="shared" si="11"/>
        <v/>
      </c>
      <c r="BK196" s="97"/>
    </row>
    <row r="197" spans="12:63">
      <c r="L197" s="99" t="str">
        <f t="shared" ref="L197:L205" si="12">IF(AND((ROW(A237)-ROW($A$45))*$K$4&lt;=$K$5,MOD((ROW(A237)-ROW($A$45))*$K$4,5)=0),(ROW(A237)-ROW($A$45))*$K$4,"")</f>
        <v/>
      </c>
      <c r="M197" s="97">
        <v>0.378209222198784</v>
      </c>
      <c r="N197" s="99">
        <v>0.252666663838294</v>
      </c>
      <c r="O197" s="99">
        <v>0.29176093586596302</v>
      </c>
      <c r="AB197" s="99" t="str">
        <f t="shared" ref="AB197:AB205" si="13">IF(AND((ROW(Q237)-ROW($A$45))*$AA$4&lt;=$AA$5,MOD((ROW(Q237)-ROW($A$45))*$AA$4,5)=0),(ROW(Q237)-ROW($A$45))*$AA$4,"")</f>
        <v/>
      </c>
      <c r="AC197" s="97">
        <v>0.292901817227877</v>
      </c>
      <c r="AD197" s="99">
        <v>0.145790490404304</v>
      </c>
      <c r="AE197" s="99">
        <v>0.225847599038942</v>
      </c>
      <c r="AR197" s="99" t="str">
        <f t="shared" ref="AR197:AR205" si="14">IF(AND((ROW(AG237)-ROW($A$45))*$AQ$4&lt;=$AQ$5,MOD((ROW(AG237)-ROW($A$45))*$AQ$4,3)=0),(ROW(AG237)-ROW($A$45))*$AQ$4,"")</f>
        <v/>
      </c>
      <c r="AS197" s="97"/>
      <c r="BJ197" s="99" t="str">
        <f t="shared" ref="BJ197:BJ205" si="15">IF(AND((ROW(AY237)-ROW($A$45))*$BI$4&lt;=$BI$5,MOD((ROW(AY237)-ROW($A$45))*$BI$4,3)=0),(ROW(AY237)-ROW($A$45))*$BI$4,"")</f>
        <v/>
      </c>
      <c r="BK197" s="97"/>
    </row>
    <row r="198" spans="12:63">
      <c r="L198" s="99" t="str">
        <f t="shared" si="12"/>
        <v/>
      </c>
      <c r="M198" s="97">
        <v>0.40436413313020803</v>
      </c>
      <c r="N198" s="99">
        <v>0.22531649599128101</v>
      </c>
      <c r="O198" s="99">
        <v>0.25529081888271798</v>
      </c>
      <c r="AB198" s="99" t="str">
        <f t="shared" si="13"/>
        <v/>
      </c>
      <c r="AC198" s="97">
        <v>0.313839043300773</v>
      </c>
      <c r="AD198" s="99">
        <v>0.13000019611381</v>
      </c>
      <c r="AE198" s="99">
        <v>0.19761664915907501</v>
      </c>
      <c r="AR198" s="99" t="str">
        <f t="shared" si="14"/>
        <v/>
      </c>
      <c r="AS198" s="97"/>
      <c r="BJ198" s="99" t="str">
        <f t="shared" si="15"/>
        <v/>
      </c>
      <c r="BK198" s="97"/>
    </row>
    <row r="199" spans="12:63">
      <c r="L199" s="99" t="str">
        <f t="shared" si="12"/>
        <v/>
      </c>
      <c r="M199" s="97">
        <v>0.29595492125721901</v>
      </c>
      <c r="N199" s="99">
        <v>0.19985606163533201</v>
      </c>
      <c r="O199" s="99">
        <v>0.218820701899472</v>
      </c>
      <c r="AB199" s="99" t="str">
        <f t="shared" si="13"/>
        <v/>
      </c>
      <c r="AC199" s="97">
        <v>0.230177300211411</v>
      </c>
      <c r="AD199" s="99">
        <v>0.115303241975567</v>
      </c>
      <c r="AE199" s="99">
        <v>0.16938569927920699</v>
      </c>
      <c r="AR199" s="99" t="str">
        <f t="shared" si="14"/>
        <v/>
      </c>
      <c r="AS199" s="97"/>
      <c r="BJ199" s="99" t="str">
        <f t="shared" si="15"/>
        <v/>
      </c>
      <c r="BK199" s="97"/>
    </row>
    <row r="200" spans="12:63">
      <c r="L200" s="99" t="str">
        <f t="shared" si="12"/>
        <v/>
      </c>
      <c r="M200" s="97">
        <v>0.203721754479431</v>
      </c>
      <c r="N200" s="99">
        <v>0.17341043903230799</v>
      </c>
      <c r="O200" s="99">
        <v>0.18235058491622699</v>
      </c>
      <c r="AB200" s="99" t="str">
        <f t="shared" si="13"/>
        <v/>
      </c>
      <c r="AC200" s="97">
        <v>0.15888289203689501</v>
      </c>
      <c r="AD200" s="99">
        <v>0.100038056967252</v>
      </c>
      <c r="AE200" s="99">
        <v>0.141154749399339</v>
      </c>
      <c r="AR200" s="99" t="str">
        <f t="shared" si="14"/>
        <v/>
      </c>
      <c r="AS200" s="97"/>
      <c r="BJ200" s="99" t="str">
        <f t="shared" si="15"/>
        <v/>
      </c>
      <c r="BK200" s="97"/>
    </row>
    <row r="201" spans="12:63">
      <c r="L201" s="99" t="str">
        <f t="shared" si="12"/>
        <v/>
      </c>
      <c r="M201" s="97">
        <v>0.23596827848697399</v>
      </c>
      <c r="N201" s="99">
        <v>0.14195467429453801</v>
      </c>
      <c r="O201" s="99">
        <v>0.14588046793298101</v>
      </c>
      <c r="AB201" s="99" t="str">
        <f t="shared" si="13"/>
        <v/>
      </c>
      <c r="AC201" s="97">
        <v>0.18428545378991101</v>
      </c>
      <c r="AD201" s="99">
        <v>8.1880885785410099E-2</v>
      </c>
      <c r="AE201" s="99">
        <v>0.112923799519471</v>
      </c>
      <c r="AR201" s="99" t="str">
        <f t="shared" si="14"/>
        <v/>
      </c>
      <c r="AS201" s="97"/>
      <c r="BJ201" s="99" t="str">
        <f t="shared" si="15"/>
        <v/>
      </c>
      <c r="BK201" s="97"/>
    </row>
    <row r="202" spans="12:63">
      <c r="L202" s="99" t="str">
        <f t="shared" si="12"/>
        <v/>
      </c>
      <c r="M202" s="97">
        <v>0.33819036688487097</v>
      </c>
      <c r="N202" s="99">
        <v>0.11682058855178799</v>
      </c>
      <c r="O202" s="99">
        <v>0.109410350949735</v>
      </c>
      <c r="AB202" s="99" t="str">
        <f t="shared" si="13"/>
        <v/>
      </c>
      <c r="AC202" s="97">
        <v>0.26459291899051401</v>
      </c>
      <c r="AD202" s="99">
        <v>6.7387429890398198E-2</v>
      </c>
      <c r="AE202" s="99">
        <v>8.4692849639602996E-2</v>
      </c>
      <c r="AR202" s="99" t="str">
        <f t="shared" si="14"/>
        <v/>
      </c>
      <c r="AS202" s="97"/>
      <c r="BJ202" s="99" t="str">
        <f t="shared" si="15"/>
        <v/>
      </c>
      <c r="BK202" s="97"/>
    </row>
    <row r="203" spans="12:63">
      <c r="L203" s="99" t="str">
        <f t="shared" si="12"/>
        <v/>
      </c>
      <c r="M203" s="97">
        <v>0.22710396145110501</v>
      </c>
      <c r="N203" s="99">
        <v>8.3889252726797495E-2</v>
      </c>
      <c r="O203" s="99">
        <v>7.2940233966490797E-2</v>
      </c>
      <c r="AB203" s="99" t="str">
        <f t="shared" si="13"/>
        <v/>
      </c>
      <c r="AC203" s="97">
        <v>0.17763871152581201</v>
      </c>
      <c r="AD203" s="99">
        <v>4.8372788871343102E-2</v>
      </c>
      <c r="AE203" s="99">
        <v>5.6461899759735701E-2</v>
      </c>
      <c r="AR203" s="99" t="str">
        <f t="shared" si="14"/>
        <v/>
      </c>
      <c r="AS203" s="97"/>
      <c r="BJ203" s="99" t="str">
        <f t="shared" si="15"/>
        <v/>
      </c>
      <c r="BK203" s="97"/>
    </row>
    <row r="204" spans="12:63">
      <c r="L204" s="99" t="str">
        <f t="shared" si="12"/>
        <v/>
      </c>
      <c r="M204" s="97">
        <v>5.92162140318757E-2</v>
      </c>
      <c r="N204" s="99">
        <v>4.1346602184856397E-2</v>
      </c>
      <c r="O204" s="99">
        <v>3.6470116983244698E-2</v>
      </c>
      <c r="AB204" s="99" t="str">
        <f t="shared" si="13"/>
        <v/>
      </c>
      <c r="AC204" s="97">
        <v>4.60740871759193E-2</v>
      </c>
      <c r="AD204" s="99">
        <v>2.3787814627444299E-2</v>
      </c>
      <c r="AE204" s="99">
        <v>2.8230949879867299E-2</v>
      </c>
      <c r="AR204" s="99" t="str">
        <f t="shared" si="14"/>
        <v/>
      </c>
      <c r="AS204" s="97"/>
      <c r="BJ204" s="99" t="str">
        <f t="shared" si="15"/>
        <v/>
      </c>
      <c r="BK204" s="97"/>
    </row>
    <row r="205" spans="12:63">
      <c r="L205" s="99">
        <f t="shared" si="12"/>
        <v>20</v>
      </c>
      <c r="M205" s="97">
        <v>0</v>
      </c>
      <c r="N205" s="99">
        <v>0</v>
      </c>
      <c r="O205" s="99">
        <v>0</v>
      </c>
      <c r="AB205" s="99">
        <f t="shared" si="13"/>
        <v>20</v>
      </c>
      <c r="AC205" s="97">
        <v>0</v>
      </c>
      <c r="AD205" s="99">
        <v>0</v>
      </c>
      <c r="AE205" s="99">
        <v>0</v>
      </c>
      <c r="AR205" s="99" t="str">
        <f t="shared" si="14"/>
        <v/>
      </c>
      <c r="AS205" s="97"/>
      <c r="BJ205" s="99" t="str">
        <f t="shared" si="15"/>
        <v/>
      </c>
      <c r="BK205" s="9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ApproximationPlots</vt:lpstr>
      <vt:lpstr>obLibs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ga48nep</cp:lastModifiedBy>
  <cp:revision>24</cp:revision>
  <dcterms:created xsi:type="dcterms:W3CDTF">2015-06-05T18:19:34Z</dcterms:created>
  <dcterms:modified xsi:type="dcterms:W3CDTF">2024-05-13T15:44:00Z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