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15" windowWidth="19440" windowHeight="7065" firstSheet="11" activeTab="19"/>
  </bookViews>
  <sheets>
    <sheet name="THÁNG 12 (2)" sheetId="17" r:id="rId1"/>
    <sheet name="TỔNG HỢP" sheetId="1" r:id="rId2"/>
    <sheet name="BÁO CÁO THÁNG" sheetId="2" r:id="rId3"/>
    <sheet name="THÁNG 1" sheetId="4" r:id="rId4"/>
    <sheet name="THÁNG 2" sheetId="8" r:id="rId5"/>
    <sheet name="THÁNG 3" sheetId="7" r:id="rId6"/>
    <sheet name="THÁNG 5" sheetId="6" r:id="rId7"/>
    <sheet name="THÁNG 6" sheetId="3" r:id="rId8"/>
    <sheet name="THÁNG 7" sheetId="11" r:id="rId9"/>
    <sheet name="THÁNG 8" sheetId="13" r:id="rId10"/>
    <sheet name="THÁNG 9" sheetId="14" r:id="rId11"/>
    <sheet name="THÁNG 10" sheetId="15" r:id="rId12"/>
    <sheet name="THÁNG 11" sheetId="16" r:id="rId13"/>
    <sheet name="THÁNG 12" sheetId="12" r:id="rId14"/>
    <sheet name="TH AMC T10 (2)" sheetId="19" r:id="rId15"/>
    <sheet name="TT12 (2)" sheetId="20" r:id="rId16"/>
    <sheet name="TT12" sheetId="18" r:id="rId17"/>
    <sheet name="2-16" sheetId="21" r:id="rId18"/>
    <sheet name="3-16" sheetId="22" r:id="rId19"/>
    <sheet name="4-2016" sheetId="23" r:id="rId20"/>
    <sheet name="Sheet1" sheetId="24" r:id="rId21"/>
  </sheets>
  <calcPr calcId="144525"/>
</workbook>
</file>

<file path=xl/calcChain.xml><?xml version="1.0" encoding="utf-8"?>
<calcChain xmlns="http://schemas.openxmlformats.org/spreadsheetml/2006/main">
  <c r="C37" i="23" l="1"/>
  <c r="C38" i="23" s="1"/>
  <c r="C6" i="22"/>
  <c r="C13" i="22" l="1"/>
  <c r="C12" i="22"/>
  <c r="C11" i="22"/>
  <c r="C10" i="22"/>
  <c r="C9" i="22"/>
  <c r="C8" i="22"/>
  <c r="C7" i="22"/>
  <c r="C36" i="22" l="1"/>
  <c r="C37" i="22" s="1"/>
  <c r="C13" i="21"/>
  <c r="C12" i="21"/>
  <c r="C11" i="21"/>
  <c r="C10" i="21"/>
  <c r="C9" i="21"/>
  <c r="C8" i="21"/>
  <c r="C7" i="21"/>
  <c r="C6" i="21"/>
  <c r="C5" i="21"/>
  <c r="C42" i="21" l="1"/>
  <c r="C43" i="21" s="1"/>
  <c r="C13" i="20"/>
  <c r="C12" i="20"/>
  <c r="C11" i="20"/>
  <c r="C10" i="20"/>
  <c r="C9" i="20"/>
  <c r="C8" i="20"/>
  <c r="C7" i="20"/>
  <c r="C6" i="20"/>
  <c r="C5" i="20"/>
  <c r="C45" i="20" l="1"/>
  <c r="C46" i="20" s="1"/>
  <c r="E31" i="18" l="1"/>
  <c r="E32" i="18"/>
  <c r="E30" i="18"/>
  <c r="C13" i="18"/>
  <c r="C12" i="18"/>
  <c r="C11" i="18"/>
  <c r="C10" i="18"/>
  <c r="C9" i="18"/>
  <c r="C8" i="18"/>
  <c r="C7" i="18"/>
  <c r="C6" i="18"/>
  <c r="C5" i="18"/>
  <c r="C35" i="19"/>
  <c r="C36" i="19" s="1"/>
  <c r="C44" i="18" l="1"/>
  <c r="C45" i="18" s="1"/>
  <c r="C15" i="17"/>
  <c r="C13" i="17"/>
  <c r="C12" i="17"/>
  <c r="C11" i="17"/>
  <c r="C10" i="17"/>
  <c r="C9" i="17"/>
  <c r="C8" i="17"/>
  <c r="C7" i="17"/>
  <c r="C6" i="17"/>
  <c r="C5" i="17"/>
  <c r="C14" i="17" l="1"/>
  <c r="C15" i="12"/>
  <c r="C13" i="12"/>
  <c r="C12" i="12"/>
  <c r="C5" i="15" l="1"/>
  <c r="C15" i="15" l="1"/>
  <c r="C13" i="15" l="1"/>
  <c r="C12" i="15" l="1"/>
  <c r="C11" i="12" l="1"/>
  <c r="C10" i="12"/>
  <c r="C9" i="12"/>
  <c r="C8" i="12"/>
  <c r="C7" i="12"/>
  <c r="C6" i="12"/>
  <c r="C5" i="12"/>
  <c r="C35" i="16"/>
  <c r="C36" i="16" s="1"/>
  <c r="C11" i="15"/>
  <c r="C10" i="15"/>
  <c r="C9" i="15"/>
  <c r="C8" i="15"/>
  <c r="C7" i="15"/>
  <c r="C6" i="15"/>
  <c r="C14" i="12" l="1"/>
  <c r="C14" i="15"/>
  <c r="C14" i="14"/>
  <c r="C12" i="14"/>
  <c r="C11" i="14"/>
  <c r="C10" i="14"/>
  <c r="C9" i="14"/>
  <c r="C8" i="14"/>
  <c r="C7" i="14"/>
  <c r="C6" i="14"/>
  <c r="C5" i="14"/>
  <c r="C14" i="13"/>
  <c r="C12" i="13"/>
  <c r="C11" i="13"/>
  <c r="C10" i="13"/>
  <c r="C9" i="13"/>
  <c r="C8" i="13"/>
  <c r="C7" i="13"/>
  <c r="C6" i="13"/>
  <c r="C5" i="13"/>
  <c r="C13" i="14" l="1"/>
  <c r="C13" i="13"/>
  <c r="C14" i="3"/>
  <c r="C14" i="11"/>
  <c r="C12" i="11"/>
  <c r="C11" i="11"/>
  <c r="C10" i="11"/>
  <c r="C9" i="11"/>
  <c r="C8" i="11"/>
  <c r="C7" i="11"/>
  <c r="C6" i="11"/>
  <c r="C5" i="11"/>
  <c r="C13" i="11" l="1"/>
  <c r="C15" i="6"/>
  <c r="C12" i="3" l="1"/>
  <c r="C11" i="3"/>
  <c r="C10" i="3"/>
  <c r="C9" i="3"/>
  <c r="C8" i="3"/>
  <c r="C7" i="3"/>
  <c r="C6" i="3"/>
  <c r="C5" i="3"/>
  <c r="C13" i="3" l="1"/>
  <c r="C11" i="8"/>
  <c r="C10" i="8"/>
  <c r="C11" i="2"/>
  <c r="C10" i="2"/>
  <c r="C9" i="6"/>
  <c r="C8" i="6"/>
  <c r="C11" i="4"/>
  <c r="C10" i="4"/>
  <c r="C15" i="7"/>
  <c r="C13" i="7"/>
  <c r="C12" i="7"/>
  <c r="C11" i="7"/>
  <c r="C10" i="7"/>
  <c r="C9" i="7"/>
  <c r="C8" i="7"/>
  <c r="C7" i="7"/>
  <c r="C6" i="7"/>
  <c r="C5" i="7"/>
  <c r="C15" i="8"/>
  <c r="C13" i="8"/>
  <c r="C12" i="8"/>
  <c r="C9" i="8"/>
  <c r="C8" i="8"/>
  <c r="C7" i="8"/>
  <c r="C6" i="8"/>
  <c r="C5" i="8"/>
  <c r="C14" i="8" l="1"/>
  <c r="C14" i="7"/>
  <c r="D17" i="1"/>
  <c r="E15" i="1"/>
  <c r="D14" i="1"/>
  <c r="C13" i="6"/>
  <c r="C12" i="6"/>
  <c r="C11" i="6"/>
  <c r="C10" i="6"/>
  <c r="C7" i="6"/>
  <c r="C6" i="6"/>
  <c r="C5" i="6"/>
  <c r="C15" i="4"/>
  <c r="C14" i="6" l="1"/>
  <c r="C13" i="4"/>
  <c r="C12" i="4"/>
  <c r="C9" i="4"/>
  <c r="C8" i="4"/>
  <c r="C7" i="4"/>
  <c r="C6" i="4"/>
  <c r="C5" i="4"/>
  <c r="C14" i="4" l="1"/>
  <c r="C16" i="2"/>
  <c r="C14" i="2"/>
  <c r="C13" i="2"/>
  <c r="D13" i="1" l="1"/>
  <c r="C12" i="2" l="1"/>
  <c r="C9" i="2"/>
  <c r="C8" i="2"/>
  <c r="C7" i="2"/>
  <c r="C6" i="2"/>
  <c r="C5" i="2"/>
  <c r="C15" i="2" l="1"/>
  <c r="E5" i="1"/>
  <c r="E6" i="1"/>
  <c r="E12" i="1"/>
  <c r="E11" i="1"/>
  <c r="E10" i="1"/>
  <c r="E9" i="1"/>
  <c r="E8" i="1"/>
  <c r="D12" i="1"/>
  <c r="D11" i="1"/>
  <c r="D10" i="1"/>
  <c r="D9" i="1"/>
  <c r="D8" i="1"/>
  <c r="D7" i="1"/>
  <c r="D6" i="1"/>
  <c r="D5" i="1"/>
  <c r="D16" i="1" l="1"/>
  <c r="E16" i="1"/>
</calcChain>
</file>

<file path=xl/comments1.xml><?xml version="1.0" encoding="utf-8"?>
<comments xmlns="http://schemas.openxmlformats.org/spreadsheetml/2006/main">
  <authors>
    <author>maintt-sba</author>
  </authors>
  <commentList>
    <comment ref="E15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tháng 10-12
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tháng 11-01/2016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Thang 12-thang 03
</t>
        </r>
      </text>
    </comment>
  </commentList>
</comments>
</file>

<file path=xl/comments2.xml><?xml version="1.0" encoding="utf-8"?>
<comments xmlns="http://schemas.openxmlformats.org/spreadsheetml/2006/main">
  <authors>
    <author>maintt-sba</author>
  </authors>
  <commentList>
    <comment ref="E16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tháng 10-12
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tháng 11-01/2016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maintt-sba:</t>
        </r>
        <r>
          <rPr>
            <sz val="9"/>
            <color indexed="81"/>
            <rFont val="Tahoma"/>
            <family val="2"/>
          </rPr>
          <t xml:space="preserve">
Thang 12-thang 03
</t>
        </r>
      </text>
    </comment>
  </commentList>
</comments>
</file>

<file path=xl/sharedStrings.xml><?xml version="1.0" encoding="utf-8"?>
<sst xmlns="http://schemas.openxmlformats.org/spreadsheetml/2006/main" count="578" uniqueCount="106">
  <si>
    <t>BẢNG TỔNG HỢP PHÍ TÀI SẢN NHẬN CẤN TRỪ THÁNG 04/2015</t>
  </si>
  <si>
    <t>STT</t>
  </si>
  <si>
    <t>TÊN KHÁCH HÀNG</t>
  </si>
  <si>
    <t>HỢP ĐỒNG</t>
  </si>
  <si>
    <t>KÝ QUỸ</t>
  </si>
  <si>
    <t>GHI CHÚ</t>
  </si>
  <si>
    <t>DOANH THU 
THÁNG</t>
  </si>
  <si>
    <t>CTY TNHH MTV TAM KIM</t>
  </si>
  <si>
    <t>CTY TNHH MTV K.A S.H.E.N</t>
  </si>
  <si>
    <t>CTY TNHH MTV ĐẠT HƯNG THỊNH</t>
  </si>
  <si>
    <t>CTY CP MAY MẶC XNK PHƯƠNG SỸ THÀNH</t>
  </si>
  <si>
    <t>CTY TNHH TẤN VINH PHÁT</t>
  </si>
  <si>
    <t>BÀ HUỲNH THỊ THU VÂN</t>
  </si>
  <si>
    <t>BÀ NGUYỄN THỊ HOAN</t>
  </si>
  <si>
    <t>BÀ PHAN THỊ MẾN</t>
  </si>
  <si>
    <t>CTY TNHH LINH HOÀNG THỊNH</t>
  </si>
  <si>
    <t>TỔNG CỘNG:</t>
  </si>
  <si>
    <t>TỔNG CỘNG: (TRỪ VAT)</t>
  </si>
  <si>
    <t>DOANH THU THÁNG</t>
  </si>
  <si>
    <t>Tp. HCM, ngày 01 tháng 04 năm 2015</t>
  </si>
  <si>
    <t>ÔNG BÙI ĐỨC HOÀNG</t>
  </si>
  <si>
    <t>Không ký quỹ, chỉ thuê HĐ 02 tháng/lần</t>
  </si>
  <si>
    <t xml:space="preserve">            P.QL &amp; KTTS</t>
  </si>
  <si>
    <t>DUYỆT</t>
  </si>
  <si>
    <t xml:space="preserve">            Nguyễn Phạm Đình Trung</t>
  </si>
  <si>
    <t xml:space="preserve">             Nguyễn Thanh Phong</t>
  </si>
  <si>
    <t>BẢNG TỔNG HỢP PHÍ TÀI SẢN NHẬN CẤN TRỪ THÁNG 01/2015</t>
  </si>
  <si>
    <t>Tp. HCM, ngày 01 tháng 01 năm 2015</t>
  </si>
  <si>
    <t>BẢNG TỔNG HỢP PHÍ TÀI SẢN NHẬN CẤN TRỪ THÁNG 05/2015</t>
  </si>
  <si>
    <t>BÙI ĐỨC HOÀNG</t>
  </si>
  <si>
    <t>CTY MÁY TÍNH KIẾN TƯỜNG</t>
  </si>
  <si>
    <t>Đã chuyển tiền ký quỹ ngày 10/04/2015</t>
  </si>
  <si>
    <t>BẢNG TỔNG HỢP PHÍ TÀI SẢN NHẬN CẤN TRỪ THÁNG 02/2015</t>
  </si>
  <si>
    <t>Tp. HCM, ngày 01 tháng 02 năm 2015</t>
  </si>
  <si>
    <t>Tp. HCM, ngày 01 tháng 03 năm 2015</t>
  </si>
  <si>
    <t>BẢNG TỔNG HỢP PHÍ TÀI SẢN NHẬN CẤN TRỪ THÁNG 03/2015</t>
  </si>
  <si>
    <t>BẢNG TỔNG HỢP PHÍ TÀI SẢN NHẬN CẤN TRỪ THÁNG 06/2015</t>
  </si>
  <si>
    <t>Tp. HCM, ngày 05 tháng 05 năm 2015</t>
  </si>
  <si>
    <t>BẢNG TỔNG HỢP PHÍ TÀI SẢN NHẬN CẤN TRỪ THÁNG 07/2015</t>
  </si>
  <si>
    <t>Tp. HCM, ngày 03 tháng 06 năm 2015</t>
  </si>
  <si>
    <t>Tp. HCM, ngày 01 tháng 07 năm 2015</t>
  </si>
  <si>
    <t>BẢNG TỔNG HỢP PHÍ TÀI SẢN NHẬN CẤN TRỪ THÁNG 08/2015</t>
  </si>
  <si>
    <t>Nguyễn Thanh Phong</t>
  </si>
  <si>
    <t>Tp. HCM, ngày 03 tháng 09 năm 2015</t>
  </si>
  <si>
    <t xml:space="preserve">      Nguyễn Thanh Phong</t>
  </si>
  <si>
    <t xml:space="preserve">     Nguyễn Thanh Phong</t>
  </si>
  <si>
    <t>Tp. HCM, ngày 03 tháng 08 năm 2015</t>
  </si>
  <si>
    <t>BẢNG TỔNG HỢP PHÍ TÀI SẢN NHẬN CẤN TRỪ THÁNG 09/2015</t>
  </si>
  <si>
    <t>BẢNG TỔNG HỢP PHÍ TÀI SẢN NHẬN CẤN TRỪ THÁNG 10/2015</t>
  </si>
  <si>
    <t>BẢNG TỔNG HỢP PHÍ TÀI SẢN NHẬN CẤN TRỪ THÁNG 12/2015</t>
  </si>
  <si>
    <t>Tp. HCM, ngày 03 tháng 12 năm 2015</t>
  </si>
  <si>
    <t>CTY TNHH MTV DV DU LỊCH PHÚC HUY</t>
  </si>
  <si>
    <t>Tp. HCM, ngày 01 tháng 10 năm 2015</t>
  </si>
  <si>
    <t>CTY TNHH MTV DV DL PHÚC HUY</t>
  </si>
  <si>
    <t>CTY CP ĐT XD CÁT LINH</t>
  </si>
  <si>
    <t>CTY CP CK PHƯƠNG NAM</t>
  </si>
  <si>
    <t>CTY TNHH KHÁCH SẠN KIÊN THÀNH</t>
  </si>
  <si>
    <t>CTY CP VÀNG BẠC ĐÁ QUÝ PHƯƠNG NAM</t>
  </si>
  <si>
    <t>TRẦN CAO NHƠN + TRẦN THỊ LAN</t>
  </si>
  <si>
    <t>CTY CP ĐT TÀI CHÍNH CHÂU Á</t>
  </si>
  <si>
    <t>CTY TNHH TM VIỆT DƯƠNG VƯƠNG</t>
  </si>
  <si>
    <t>CTY CỔ PHẦN TÂM CẢNG</t>
  </si>
  <si>
    <t>CTY CP NHA KHOA THẾ HỆ MỚI</t>
  </si>
  <si>
    <t>CTY CP ĐT BẤT ĐỘNG SẢN ĐÔNG NAM Á</t>
  </si>
  <si>
    <t>LÊ QUANG BỀN</t>
  </si>
  <si>
    <t>CTY TNHH MTV DV TM THIÊN THƯ ĐẠI</t>
  </si>
  <si>
    <t>CTY TNHH XD TM DV &amp; SX NGUYỄN THÀNH ĐẠT</t>
  </si>
  <si>
    <t>LƯU HIỀN ĐẤU</t>
  </si>
  <si>
    <t>NGUYỄN THỊ MỸ TOÀN</t>
  </si>
  <si>
    <t>HUỲNH ĐẠT THỊNH</t>
  </si>
  <si>
    <t>NGUYỄN TRẦN HIẾU</t>
  </si>
  <si>
    <t>NGUYỄN THỊ TUYẾT MAI</t>
  </si>
  <si>
    <t>HUỲNH QUỐC VIỆT</t>
  </si>
  <si>
    <t>CTY TNHH THUẬN GIA VIỆT</t>
  </si>
  <si>
    <t>LÊ MINH HOA</t>
  </si>
  <si>
    <t>CTY TNHH VĂN THI</t>
  </si>
  <si>
    <t>TRẦN THU TRINH</t>
  </si>
  <si>
    <t>LÊ THỊ MINH CHÂU</t>
  </si>
  <si>
    <t>PHẠM VĂN TUẤN</t>
  </si>
  <si>
    <t>CTY CP XD THIẾT KẾ BẢO ANH</t>
  </si>
  <si>
    <t>NGUYỄN VĂN TÀI</t>
  </si>
  <si>
    <t>HỨA THỊ THU HƯƠNG + NGUYỄN VĂN ƯỚC</t>
  </si>
  <si>
    <t xml:space="preserve">            P.QL &amp; THN</t>
  </si>
  <si>
    <t xml:space="preserve">           Nguyễn Thị Hạnh</t>
  </si>
  <si>
    <t>CTY CP CHỨNG KHOÁN PHƯƠNG NAM (52 NCT)</t>
  </si>
  <si>
    <t>Đặng Đình Phúc</t>
  </si>
  <si>
    <t>Tp. HCM, ngày 06 tháng 11 năm 2015</t>
  </si>
  <si>
    <t>TB 3 tháng</t>
  </si>
  <si>
    <t>SL THÁNG</t>
  </si>
  <si>
    <t>n</t>
  </si>
  <si>
    <t>Tp. HCM, ngày    tháng 12 năm 2015</t>
  </si>
  <si>
    <t>NGUYỄN VĂN ƯỚC</t>
  </si>
  <si>
    <t>CÔNG TY CPTM NGUYỄN KIM</t>
  </si>
  <si>
    <t>Dương Đức Thắng</t>
  </si>
  <si>
    <t>BẢNG TỔNG HỢP PHÍ TÀI SẢN NHẬN CẤN TRỪ THÁNG 02/2016</t>
  </si>
  <si>
    <t>CTY TNHH ĐT XD TM DV XNK NHẬT TIẾN</t>
  </si>
  <si>
    <t xml:space="preserve">           Nguyễn Thị Tuyết Mai</t>
  </si>
  <si>
    <t xml:space="preserve">        Tp. HCM, ngày    tháng 02 năm 2016</t>
  </si>
  <si>
    <t xml:space="preserve">        Tp. HCM, ngày    tháng 03 năm 2016</t>
  </si>
  <si>
    <t>BẢNG TỔNG HỢP PHÍ TÀI SẢN NHẬN CẤN TRỪ THÁNG 03/2016</t>
  </si>
  <si>
    <t>VŨ THỊ MAI</t>
  </si>
  <si>
    <t>CTY CP PT TM DV XD SAO VIỆT</t>
  </si>
  <si>
    <t>BẢNG TỔNG HỢP PHÍ</t>
  </si>
  <si>
    <t>(CHO THUÊ TÀI SẢN NHẬN CẤN TRỪ NỢ THÁNG 04/2016)</t>
  </si>
  <si>
    <t xml:space="preserve">     Tp. HCM, ngày…...tháng 04 năm 2016</t>
  </si>
  <si>
    <t xml:space="preserve">                              P.QL &amp; THN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</si>
</sst>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10"/>
      <color theme="1"/>
      <name val="Arial Unicode MS"/>
      <family val="2"/>
    </font>
    <font>
      <b/>
      <sz val="12"/>
      <color theme="1"/>
      <name val="Arial Unicode MS"/>
      <family val="2"/>
    </font>
    <font>
      <b/>
      <sz val="10"/>
      <color theme="1"/>
      <name val="Arial Unicode MS"/>
      <family val="2"/>
    </font>
    <font>
      <b/>
      <sz val="11"/>
      <color theme="1"/>
      <name val="Arial Unicode MS"/>
      <family val="2"/>
    </font>
    <font>
      <sz val="10"/>
      <color rgb="FFFF0000"/>
      <name val="Arial Unicode MS"/>
      <family val="2"/>
    </font>
    <font>
      <b/>
      <i/>
      <sz val="11"/>
      <color theme="1"/>
      <name val="Calibri"/>
      <family val="2"/>
      <scheme val="minor"/>
    </font>
    <font>
      <b/>
      <i/>
      <sz val="10"/>
      <color theme="1"/>
      <name val="Arial Unicode MS"/>
      <family val="2"/>
    </font>
    <font>
      <sz val="9"/>
      <color theme="1"/>
      <name val="Arial Unicode MS"/>
      <family val="2"/>
    </font>
    <font>
      <sz val="9"/>
      <color rgb="FFFF0000"/>
      <name val="Arial Unicode MS"/>
      <family val="2"/>
    </font>
    <font>
      <b/>
      <sz val="10"/>
      <color rgb="FFFF0000"/>
      <name val="Arial Unicode MS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right" vertical="center" wrapText="1"/>
    </xf>
    <xf numFmtId="164" fontId="4" fillId="2" borderId="1" xfId="0" applyNumberFormat="1" applyFont="1" applyFill="1" applyBorder="1" applyAlignment="1">
      <alignment horizontal="right" vertical="center" wrapText="1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4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wrapText="1"/>
    </xf>
    <xf numFmtId="14" fontId="2" fillId="0" borderId="1" xfId="0" quotePrefix="1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164" fontId="9" fillId="0" borderId="1" xfId="0" applyNumberFormat="1" applyFont="1" applyBorder="1" applyAlignment="1">
      <alignment horizontal="right" vertical="center" wrapText="1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/>
    <xf numFmtId="0" fontId="4" fillId="0" borderId="1" xfId="0" applyFont="1" applyBorder="1" applyAlignment="1">
      <alignment horizontal="center" vertical="center" wrapText="1"/>
    </xf>
    <xf numFmtId="164" fontId="11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0" fillId="0" borderId="1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right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164" fontId="4" fillId="0" borderId="0" xfId="0" applyNumberFormat="1" applyFont="1" applyFill="1" applyBorder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0" fontId="7" fillId="0" borderId="0" xfId="0" applyFont="1" applyAlignment="1">
      <alignment horizontal="right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12" sqref="B12"/>
    </sheetView>
  </sheetViews>
  <sheetFormatPr defaultRowHeight="15" x14ac:dyDescent="0.25"/>
  <cols>
    <col min="1" max="1" width="10.85546875" customWidth="1"/>
    <col min="2" max="2" width="35.85546875" customWidth="1"/>
    <col min="3" max="3" width="16.28515625" customWidth="1"/>
    <col min="4" max="4" width="22.42578125" customWidth="1"/>
  </cols>
  <sheetData>
    <row r="1" spans="1:4" ht="17.25" x14ac:dyDescent="0.25">
      <c r="A1" s="49" t="s">
        <v>49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3">
        <v>9</v>
      </c>
      <c r="B13" s="4" t="s">
        <v>53</v>
      </c>
      <c r="C13" s="5">
        <f>35000000</f>
        <v>35000000</v>
      </c>
      <c r="D13" s="6"/>
    </row>
    <row r="14" spans="1:4" x14ac:dyDescent="0.25">
      <c r="A14" s="51" t="s">
        <v>16</v>
      </c>
      <c r="B14" s="52"/>
      <c r="C14" s="7">
        <f>SUM(C5:C13)</f>
        <v>235000000</v>
      </c>
      <c r="D14" s="3"/>
    </row>
    <row r="15" spans="1:4" x14ac:dyDescent="0.25">
      <c r="A15" s="51" t="s">
        <v>17</v>
      </c>
      <c r="B15" s="52"/>
      <c r="C15" s="8">
        <f>235000000/1.1</f>
        <v>213636363.63636363</v>
      </c>
      <c r="D15" s="3"/>
    </row>
    <row r="16" spans="1:4" x14ac:dyDescent="0.25">
      <c r="A16" s="33"/>
      <c r="B16" s="33"/>
      <c r="C16" s="33"/>
      <c r="D16" s="33"/>
    </row>
    <row r="17" spans="1:4" x14ac:dyDescent="0.25">
      <c r="A17" s="33"/>
      <c r="B17" s="33"/>
      <c r="C17" s="53" t="s">
        <v>50</v>
      </c>
      <c r="D17" s="53"/>
    </row>
    <row r="18" spans="1:4" ht="16.5" x14ac:dyDescent="0.25">
      <c r="A18" s="23"/>
      <c r="B18" s="34" t="s">
        <v>23</v>
      </c>
      <c r="C18" s="48" t="s">
        <v>22</v>
      </c>
      <c r="D18" s="48"/>
    </row>
    <row r="19" spans="1:4" x14ac:dyDescent="0.25">
      <c r="A19" s="33"/>
      <c r="B19" s="33"/>
      <c r="C19" s="33"/>
      <c r="D19" s="33"/>
    </row>
    <row r="20" spans="1:4" x14ac:dyDescent="0.25">
      <c r="A20" s="33"/>
      <c r="B20" s="33"/>
      <c r="C20" s="33"/>
      <c r="D20" s="33"/>
    </row>
    <row r="21" spans="1:4" x14ac:dyDescent="0.25">
      <c r="A21" s="33"/>
      <c r="B21" s="33"/>
      <c r="C21" s="33"/>
      <c r="D21" s="33"/>
    </row>
    <row r="22" spans="1:4" x14ac:dyDescent="0.25">
      <c r="A22" s="33"/>
      <c r="B22" s="33"/>
      <c r="C22" s="33"/>
      <c r="D22" s="33"/>
    </row>
    <row r="23" spans="1:4" ht="16.5" x14ac:dyDescent="0.3">
      <c r="A23" s="33"/>
      <c r="B23" s="35" t="s">
        <v>42</v>
      </c>
      <c r="C23" s="48" t="s">
        <v>24</v>
      </c>
      <c r="D23" s="48"/>
    </row>
    <row r="24" spans="1:4" x14ac:dyDescent="0.25">
      <c r="A24" s="33"/>
      <c r="B24" s="33"/>
      <c r="C24" s="33"/>
      <c r="D24" s="33"/>
    </row>
  </sheetData>
  <mergeCells count="7">
    <mergeCell ref="C23:D23"/>
    <mergeCell ref="A1:D1"/>
    <mergeCell ref="A2:D2"/>
    <mergeCell ref="A14:B14"/>
    <mergeCell ref="A15:B15"/>
    <mergeCell ref="C17:D17"/>
    <mergeCell ref="C18:D18"/>
  </mergeCells>
  <printOptions horizontalCentered="1"/>
  <pageMargins left="0.2" right="0.2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8" sqref="C18"/>
    </sheetView>
  </sheetViews>
  <sheetFormatPr defaultRowHeight="15" x14ac:dyDescent="0.25"/>
  <cols>
    <col min="1" max="1" width="5.7109375" customWidth="1"/>
    <col min="2" max="2" width="35.5703125" customWidth="1"/>
    <col min="3" max="3" width="16.140625" customWidth="1"/>
    <col min="4" max="4" width="25" customWidth="1"/>
  </cols>
  <sheetData>
    <row r="1" spans="1:4" ht="17.25" x14ac:dyDescent="0.25">
      <c r="A1" s="49" t="s">
        <v>41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51" t="s">
        <v>16</v>
      </c>
      <c r="B13" s="52"/>
      <c r="C13" s="7">
        <f>SUM(C5:C12)</f>
        <v>200000000</v>
      </c>
      <c r="D13" s="3"/>
    </row>
    <row r="14" spans="1:4" x14ac:dyDescent="0.25">
      <c r="A14" s="51" t="s">
        <v>17</v>
      </c>
      <c r="B14" s="52"/>
      <c r="C14" s="8">
        <f>200000000/1.1</f>
        <v>181818181.81818181</v>
      </c>
      <c r="D14" s="3"/>
    </row>
    <row r="15" spans="1:4" x14ac:dyDescent="0.25">
      <c r="A15" s="21"/>
      <c r="B15" s="21"/>
      <c r="C15" s="21"/>
      <c r="D15" s="21"/>
    </row>
    <row r="16" spans="1:4" x14ac:dyDescent="0.25">
      <c r="A16" s="21"/>
      <c r="B16" s="21"/>
      <c r="C16" s="53" t="s">
        <v>46</v>
      </c>
      <c r="D16" s="53"/>
    </row>
    <row r="17" spans="1:4" ht="16.5" x14ac:dyDescent="0.25">
      <c r="A17" s="48" t="s">
        <v>23</v>
      </c>
      <c r="B17" s="65"/>
      <c r="C17" s="48" t="s">
        <v>22</v>
      </c>
      <c r="D17" s="48"/>
    </row>
    <row r="18" spans="1:4" x14ac:dyDescent="0.25">
      <c r="A18" s="21"/>
      <c r="B18" s="21"/>
      <c r="C18" s="21"/>
      <c r="D18" s="21"/>
    </row>
    <row r="19" spans="1:4" x14ac:dyDescent="0.25">
      <c r="A19" s="21"/>
      <c r="B19" s="21"/>
      <c r="C19" s="21"/>
      <c r="D19" s="21"/>
    </row>
    <row r="20" spans="1:4" x14ac:dyDescent="0.25">
      <c r="A20" s="21"/>
      <c r="B20" s="21"/>
      <c r="C20" s="21"/>
      <c r="D20" s="21"/>
    </row>
    <row r="21" spans="1:4" x14ac:dyDescent="0.25">
      <c r="A21" s="21"/>
      <c r="B21" s="21"/>
      <c r="C21" s="21"/>
      <c r="D21" s="21"/>
    </row>
    <row r="22" spans="1:4" ht="16.5" x14ac:dyDescent="0.3">
      <c r="A22" s="21"/>
      <c r="B22" s="16" t="s">
        <v>45</v>
      </c>
      <c r="C22" s="48" t="s">
        <v>24</v>
      </c>
      <c r="D22" s="48"/>
    </row>
    <row r="23" spans="1:4" x14ac:dyDescent="0.25">
      <c r="A23" s="21"/>
      <c r="B23" s="21"/>
      <c r="C23" s="21"/>
      <c r="D23" s="21"/>
    </row>
  </sheetData>
  <mergeCells count="8">
    <mergeCell ref="C22:D22"/>
    <mergeCell ref="A1:D1"/>
    <mergeCell ref="A2:D2"/>
    <mergeCell ref="A13:B13"/>
    <mergeCell ref="A14:B14"/>
    <mergeCell ref="C16:D16"/>
    <mergeCell ref="A17:B17"/>
    <mergeCell ref="C17:D17"/>
  </mergeCells>
  <printOptions horizontalCentered="1"/>
  <pageMargins left="0" right="0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19" sqref="C19"/>
    </sheetView>
  </sheetViews>
  <sheetFormatPr defaultRowHeight="15" x14ac:dyDescent="0.25"/>
  <cols>
    <col min="1" max="1" width="5.7109375" customWidth="1"/>
    <col min="2" max="2" width="36.5703125" customWidth="1"/>
    <col min="3" max="3" width="20.85546875" customWidth="1"/>
    <col min="4" max="4" width="22.140625" customWidth="1"/>
  </cols>
  <sheetData>
    <row r="1" spans="1:4" ht="17.25" x14ac:dyDescent="0.25">
      <c r="A1" s="49" t="s">
        <v>47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51" t="s">
        <v>16</v>
      </c>
      <c r="B13" s="52"/>
      <c r="C13" s="7">
        <f>SUM(C5:C12)</f>
        <v>200000000</v>
      </c>
      <c r="D13" s="3"/>
    </row>
    <row r="14" spans="1:4" x14ac:dyDescent="0.25">
      <c r="A14" s="51" t="s">
        <v>17</v>
      </c>
      <c r="B14" s="52"/>
      <c r="C14" s="8">
        <f>200000000/1.1</f>
        <v>181818181.81818181</v>
      </c>
      <c r="D14" s="3"/>
    </row>
    <row r="15" spans="1:4" x14ac:dyDescent="0.25">
      <c r="A15" s="21"/>
      <c r="B15" s="21"/>
      <c r="C15" s="21"/>
      <c r="D15" s="21"/>
    </row>
    <row r="16" spans="1:4" x14ac:dyDescent="0.25">
      <c r="A16" s="21"/>
      <c r="B16" s="21"/>
      <c r="C16" s="53" t="s">
        <v>43</v>
      </c>
      <c r="D16" s="53"/>
    </row>
    <row r="17" spans="1:4" ht="16.5" customHeight="1" x14ac:dyDescent="0.25">
      <c r="A17" s="23"/>
      <c r="B17" s="24" t="s">
        <v>23</v>
      </c>
      <c r="C17" s="48" t="s">
        <v>22</v>
      </c>
      <c r="D17" s="48"/>
    </row>
    <row r="18" spans="1:4" x14ac:dyDescent="0.25">
      <c r="A18" s="21"/>
      <c r="B18" s="21"/>
      <c r="C18" s="21"/>
      <c r="D18" s="21"/>
    </row>
    <row r="19" spans="1:4" x14ac:dyDescent="0.25">
      <c r="A19" s="21"/>
      <c r="B19" s="21"/>
      <c r="C19" s="21"/>
      <c r="D19" s="21"/>
    </row>
    <row r="20" spans="1:4" x14ac:dyDescent="0.25">
      <c r="A20" s="21"/>
      <c r="B20" s="21"/>
      <c r="C20" s="21"/>
      <c r="D20" s="21"/>
    </row>
    <row r="21" spans="1:4" x14ac:dyDescent="0.25">
      <c r="A21" s="21"/>
      <c r="B21" s="21"/>
      <c r="C21" s="21"/>
      <c r="D21" s="21"/>
    </row>
    <row r="22" spans="1:4" ht="16.5" x14ac:dyDescent="0.3">
      <c r="A22" s="21"/>
      <c r="B22" s="22" t="s">
        <v>42</v>
      </c>
      <c r="C22" s="48" t="s">
        <v>24</v>
      </c>
      <c r="D22" s="48"/>
    </row>
    <row r="23" spans="1:4" x14ac:dyDescent="0.25">
      <c r="A23" s="21"/>
      <c r="B23" s="21"/>
      <c r="C23" s="21"/>
      <c r="D23" s="21"/>
    </row>
  </sheetData>
  <mergeCells count="7">
    <mergeCell ref="C22:D22"/>
    <mergeCell ref="A1:D1"/>
    <mergeCell ref="A2:D2"/>
    <mergeCell ref="A13:B13"/>
    <mergeCell ref="A14:B14"/>
    <mergeCell ref="C16:D16"/>
    <mergeCell ref="C17:D17"/>
  </mergeCells>
  <printOptions horizontalCentered="1"/>
  <pageMargins left="0" right="0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5" sqref="C15"/>
    </sheetView>
  </sheetViews>
  <sheetFormatPr defaultRowHeight="15" x14ac:dyDescent="0.25"/>
  <cols>
    <col min="1" max="1" width="8.5703125" customWidth="1"/>
    <col min="2" max="2" width="36.85546875" customWidth="1"/>
    <col min="3" max="3" width="16.5703125" customWidth="1"/>
    <col min="4" max="4" width="24.28515625" customWidth="1"/>
  </cols>
  <sheetData>
    <row r="1" spans="1:4" ht="17.25" x14ac:dyDescent="0.25">
      <c r="A1" s="49" t="s">
        <v>48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ht="17.25" customHeight="1" x14ac:dyDescent="0.25">
      <c r="A13" s="3">
        <v>9</v>
      </c>
      <c r="B13" s="4" t="s">
        <v>51</v>
      </c>
      <c r="C13" s="5">
        <f>35000000</f>
        <v>35000000</v>
      </c>
      <c r="D13" s="6"/>
    </row>
    <row r="14" spans="1:4" x14ac:dyDescent="0.25">
      <c r="A14" s="51" t="s">
        <v>16</v>
      </c>
      <c r="B14" s="52"/>
      <c r="C14" s="7">
        <f>SUM(C5:C13)</f>
        <v>235000000</v>
      </c>
      <c r="D14" s="3"/>
    </row>
    <row r="15" spans="1:4" x14ac:dyDescent="0.25">
      <c r="A15" s="51" t="s">
        <v>17</v>
      </c>
      <c r="B15" s="52"/>
      <c r="C15" s="8">
        <f>235000000/1.1</f>
        <v>213636363.63636363</v>
      </c>
      <c r="D15" s="3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53" t="s">
        <v>52</v>
      </c>
      <c r="D17" s="53"/>
    </row>
    <row r="18" spans="1:4" ht="16.5" x14ac:dyDescent="0.25">
      <c r="A18" s="23"/>
      <c r="B18" s="24" t="s">
        <v>23</v>
      </c>
      <c r="C18" s="48" t="s">
        <v>22</v>
      </c>
      <c r="D18" s="48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ht="16.5" x14ac:dyDescent="0.3">
      <c r="A23" s="25"/>
      <c r="B23" s="22" t="s">
        <v>42</v>
      </c>
      <c r="C23" s="48" t="s">
        <v>24</v>
      </c>
      <c r="D23" s="48"/>
    </row>
    <row r="24" spans="1:4" x14ac:dyDescent="0.25">
      <c r="A24" s="25"/>
      <c r="B24" s="25"/>
      <c r="C24" s="25"/>
      <c r="D24" s="25"/>
    </row>
  </sheetData>
  <mergeCells count="7">
    <mergeCell ref="C23:D23"/>
    <mergeCell ref="A1:D1"/>
    <mergeCell ref="A2:D2"/>
    <mergeCell ref="A14:B14"/>
    <mergeCell ref="A15:B15"/>
    <mergeCell ref="C17:D17"/>
    <mergeCell ref="C18:D18"/>
  </mergeCells>
  <printOptions horizontalCentered="1"/>
  <pageMargins left="0.2" right="0.2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19" workbookViewId="0">
      <selection activeCell="B29" sqref="B29"/>
    </sheetView>
  </sheetViews>
  <sheetFormatPr defaultRowHeight="15" x14ac:dyDescent="0.25"/>
  <cols>
    <col min="1" max="1" width="10" customWidth="1"/>
    <col min="2" max="2" width="41.85546875" customWidth="1"/>
    <col min="3" max="3" width="15.28515625" customWidth="1"/>
    <col min="4" max="4" width="11.5703125" customWidth="1"/>
    <col min="5" max="5" width="15.140625" customWidth="1"/>
  </cols>
  <sheetData>
    <row r="1" spans="1:5" ht="17.25" customHeight="1" x14ac:dyDescent="0.25">
      <c r="A1" s="49" t="s">
        <v>48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0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x14ac:dyDescent="0.25">
      <c r="A5" s="26">
        <v>1</v>
      </c>
      <c r="B5" s="27" t="s">
        <v>54</v>
      </c>
      <c r="C5" s="28">
        <v>140000000</v>
      </c>
      <c r="D5" s="29">
        <v>1</v>
      </c>
      <c r="E5" s="30"/>
    </row>
    <row r="6" spans="1:5" x14ac:dyDescent="0.25">
      <c r="A6" s="26">
        <v>2</v>
      </c>
      <c r="B6" s="27" t="s">
        <v>55</v>
      </c>
      <c r="C6" s="28">
        <v>47000000</v>
      </c>
      <c r="D6" s="29">
        <v>3</v>
      </c>
      <c r="E6" s="30" t="s">
        <v>87</v>
      </c>
    </row>
    <row r="7" spans="1:5" ht="17.25" customHeight="1" x14ac:dyDescent="0.25">
      <c r="A7" s="26">
        <v>3</v>
      </c>
      <c r="B7" s="27" t="s">
        <v>56</v>
      </c>
      <c r="C7" s="28">
        <v>20000000</v>
      </c>
      <c r="D7" s="29">
        <v>1</v>
      </c>
      <c r="E7" s="30"/>
    </row>
    <row r="8" spans="1:5" ht="17.25" customHeight="1" x14ac:dyDescent="0.25">
      <c r="A8" s="26">
        <v>4</v>
      </c>
      <c r="B8" s="27" t="s">
        <v>57</v>
      </c>
      <c r="C8" s="28">
        <v>3000000</v>
      </c>
      <c r="D8" s="29">
        <v>1</v>
      </c>
      <c r="E8" s="30"/>
    </row>
    <row r="9" spans="1:5" x14ac:dyDescent="0.25">
      <c r="A9" s="26">
        <v>5</v>
      </c>
      <c r="B9" s="27" t="s">
        <v>58</v>
      </c>
      <c r="C9" s="28">
        <v>6000000</v>
      </c>
      <c r="D9" s="29">
        <v>1</v>
      </c>
      <c r="E9" s="30"/>
    </row>
    <row r="10" spans="1:5" x14ac:dyDescent="0.25">
      <c r="A10" s="26">
        <v>6</v>
      </c>
      <c r="B10" s="27" t="s">
        <v>59</v>
      </c>
      <c r="C10" s="28">
        <v>6000000</v>
      </c>
      <c r="D10" s="29">
        <v>3</v>
      </c>
      <c r="E10" s="30"/>
    </row>
    <row r="11" spans="1:5" x14ac:dyDescent="0.25">
      <c r="A11" s="26">
        <v>7</v>
      </c>
      <c r="B11" s="27" t="s">
        <v>60</v>
      </c>
      <c r="C11" s="28">
        <v>60000000</v>
      </c>
      <c r="D11" s="29">
        <v>3</v>
      </c>
      <c r="E11" s="30"/>
    </row>
    <row r="12" spans="1:5" x14ac:dyDescent="0.25">
      <c r="A12" s="26">
        <v>8</v>
      </c>
      <c r="B12" s="27" t="s">
        <v>61</v>
      </c>
      <c r="C12" s="28">
        <v>150000000</v>
      </c>
      <c r="D12" s="29">
        <v>1</v>
      </c>
      <c r="E12" s="30"/>
    </row>
    <row r="13" spans="1:5" x14ac:dyDescent="0.25">
      <c r="A13" s="26">
        <v>9</v>
      </c>
      <c r="B13" s="27" t="s">
        <v>62</v>
      </c>
      <c r="C13" s="28">
        <v>180000000</v>
      </c>
      <c r="D13" s="29">
        <v>2</v>
      </c>
      <c r="E13" s="30"/>
    </row>
    <row r="14" spans="1:5" x14ac:dyDescent="0.25">
      <c r="A14" s="26">
        <v>10</v>
      </c>
      <c r="B14" s="27" t="s">
        <v>63</v>
      </c>
      <c r="C14" s="28">
        <v>55500000</v>
      </c>
      <c r="D14" s="29">
        <v>3</v>
      </c>
      <c r="E14" s="30"/>
    </row>
    <row r="15" spans="1:5" x14ac:dyDescent="0.25">
      <c r="A15" s="26">
        <v>11</v>
      </c>
      <c r="B15" s="27" t="s">
        <v>64</v>
      </c>
      <c r="C15" s="28">
        <v>12000000</v>
      </c>
      <c r="D15" s="29">
        <v>2</v>
      </c>
      <c r="E15" s="30"/>
    </row>
    <row r="16" spans="1:5" x14ac:dyDescent="0.25">
      <c r="A16" s="26">
        <v>12</v>
      </c>
      <c r="B16" s="27" t="s">
        <v>65</v>
      </c>
      <c r="C16" s="28">
        <v>30000000</v>
      </c>
      <c r="D16" s="29">
        <v>1</v>
      </c>
      <c r="E16" s="30"/>
    </row>
    <row r="17" spans="1:5" ht="18.75" customHeight="1" x14ac:dyDescent="0.25">
      <c r="A17" s="26">
        <v>13</v>
      </c>
      <c r="B17" s="27" t="s">
        <v>66</v>
      </c>
      <c r="C17" s="28">
        <v>33000000</v>
      </c>
      <c r="D17" s="29">
        <v>1</v>
      </c>
      <c r="E17" s="30"/>
    </row>
    <row r="18" spans="1:5" x14ac:dyDescent="0.25">
      <c r="A18" s="26">
        <v>14</v>
      </c>
      <c r="B18" s="27" t="s">
        <v>67</v>
      </c>
      <c r="C18" s="28">
        <v>2000000</v>
      </c>
      <c r="D18" s="29">
        <v>1</v>
      </c>
      <c r="E18" s="30"/>
    </row>
    <row r="19" spans="1:5" x14ac:dyDescent="0.25">
      <c r="A19" s="26">
        <v>15</v>
      </c>
      <c r="B19" s="27" t="s">
        <v>68</v>
      </c>
      <c r="C19" s="28">
        <v>12000000</v>
      </c>
      <c r="D19" s="29">
        <v>1</v>
      </c>
      <c r="E19" s="30"/>
    </row>
    <row r="20" spans="1:5" x14ac:dyDescent="0.25">
      <c r="A20" s="26">
        <v>16</v>
      </c>
      <c r="B20" s="27" t="s">
        <v>69</v>
      </c>
      <c r="C20" s="28">
        <v>22500000</v>
      </c>
      <c r="D20" s="29">
        <v>1</v>
      </c>
      <c r="E20" s="30"/>
    </row>
    <row r="21" spans="1:5" x14ac:dyDescent="0.25">
      <c r="A21" s="26">
        <v>17</v>
      </c>
      <c r="B21" s="27" t="s">
        <v>70</v>
      </c>
      <c r="C21" s="28">
        <v>45000000</v>
      </c>
      <c r="D21" s="29">
        <v>4</v>
      </c>
      <c r="E21" s="30"/>
    </row>
    <row r="22" spans="1:5" x14ac:dyDescent="0.25">
      <c r="A22" s="26">
        <v>18</v>
      </c>
      <c r="B22" s="27" t="s">
        <v>71</v>
      </c>
      <c r="C22" s="28">
        <v>30000000</v>
      </c>
      <c r="D22" s="29">
        <v>4</v>
      </c>
      <c r="E22" s="30"/>
    </row>
    <row r="23" spans="1:5" x14ac:dyDescent="0.25">
      <c r="A23" s="26">
        <v>19</v>
      </c>
      <c r="B23" s="27" t="s">
        <v>72</v>
      </c>
      <c r="C23" s="28">
        <v>60000000</v>
      </c>
      <c r="D23" s="29">
        <v>4</v>
      </c>
      <c r="E23" s="30"/>
    </row>
    <row r="24" spans="1:5" x14ac:dyDescent="0.25">
      <c r="A24" s="26">
        <v>20</v>
      </c>
      <c r="B24" s="27" t="s">
        <v>68</v>
      </c>
      <c r="C24" s="28">
        <v>13500000</v>
      </c>
      <c r="D24" s="29">
        <v>1</v>
      </c>
      <c r="E24" s="30"/>
    </row>
    <row r="25" spans="1:5" x14ac:dyDescent="0.25">
      <c r="A25" s="26">
        <v>21</v>
      </c>
      <c r="B25" s="27" t="s">
        <v>73</v>
      </c>
      <c r="C25" s="28">
        <v>30000000</v>
      </c>
      <c r="D25" s="29">
        <v>1</v>
      </c>
      <c r="E25" s="30"/>
    </row>
    <row r="26" spans="1:5" x14ac:dyDescent="0.25">
      <c r="A26" s="26">
        <v>22</v>
      </c>
      <c r="B26" s="27" t="s">
        <v>84</v>
      </c>
      <c r="C26" s="28">
        <v>50000000</v>
      </c>
      <c r="D26" s="29">
        <v>1</v>
      </c>
      <c r="E26" s="30"/>
    </row>
    <row r="27" spans="1:5" x14ac:dyDescent="0.25">
      <c r="A27" s="26">
        <v>23</v>
      </c>
      <c r="B27" s="36" t="s">
        <v>74</v>
      </c>
      <c r="C27" s="28">
        <v>8000000</v>
      </c>
      <c r="D27" s="29">
        <v>1</v>
      </c>
      <c r="E27" s="30"/>
    </row>
    <row r="28" spans="1:5" x14ac:dyDescent="0.25">
      <c r="A28" s="26">
        <v>24</v>
      </c>
      <c r="B28" s="27" t="s">
        <v>75</v>
      </c>
      <c r="C28" s="28">
        <v>36000000</v>
      </c>
      <c r="D28" s="29">
        <v>1</v>
      </c>
      <c r="E28" s="30"/>
    </row>
    <row r="29" spans="1:5" x14ac:dyDescent="0.25">
      <c r="A29" s="26">
        <v>25</v>
      </c>
      <c r="B29" s="27" t="s">
        <v>76</v>
      </c>
      <c r="C29" s="28">
        <v>10000000</v>
      </c>
      <c r="D29" s="29">
        <v>1</v>
      </c>
      <c r="E29" s="30"/>
    </row>
    <row r="30" spans="1:5" x14ac:dyDescent="0.25">
      <c r="A30" s="26">
        <v>26</v>
      </c>
      <c r="B30" s="27" t="s">
        <v>77</v>
      </c>
      <c r="C30" s="28">
        <v>7000000</v>
      </c>
      <c r="D30" s="29">
        <v>1</v>
      </c>
      <c r="E30" s="30"/>
    </row>
    <row r="31" spans="1:5" x14ac:dyDescent="0.25">
      <c r="A31" s="26">
        <v>27</v>
      </c>
      <c r="B31" s="27" t="s">
        <v>78</v>
      </c>
      <c r="C31" s="28">
        <v>13000000</v>
      </c>
      <c r="D31" s="29">
        <v>1</v>
      </c>
      <c r="E31" s="30"/>
    </row>
    <row r="32" spans="1:5" x14ac:dyDescent="0.25">
      <c r="A32" s="26">
        <v>28</v>
      </c>
      <c r="B32" s="27" t="s">
        <v>79</v>
      </c>
      <c r="C32" s="28">
        <v>22000000</v>
      </c>
      <c r="D32" s="29">
        <v>2</v>
      </c>
      <c r="E32" s="30"/>
    </row>
    <row r="33" spans="1:5" x14ac:dyDescent="0.25">
      <c r="A33" s="26">
        <v>29</v>
      </c>
      <c r="B33" s="27" t="s">
        <v>80</v>
      </c>
      <c r="C33" s="28">
        <v>30000000</v>
      </c>
      <c r="D33" s="29">
        <v>1</v>
      </c>
      <c r="E33" s="30"/>
    </row>
    <row r="34" spans="1:5" x14ac:dyDescent="0.25">
      <c r="A34" s="26">
        <v>30</v>
      </c>
      <c r="B34" s="27" t="s">
        <v>81</v>
      </c>
      <c r="C34" s="28">
        <v>45000000</v>
      </c>
      <c r="D34" s="29">
        <v>1</v>
      </c>
      <c r="E34" s="30"/>
    </row>
    <row r="35" spans="1:5" x14ac:dyDescent="0.25">
      <c r="A35" s="51" t="s">
        <v>16</v>
      </c>
      <c r="B35" s="52"/>
      <c r="C35" s="7">
        <f>SUM(C5:C34)</f>
        <v>1178500000</v>
      </c>
      <c r="D35" s="32"/>
      <c r="E35" s="30"/>
    </row>
    <row r="36" spans="1:5" x14ac:dyDescent="0.25">
      <c r="A36" s="51" t="s">
        <v>17</v>
      </c>
      <c r="B36" s="52"/>
      <c r="C36" s="8">
        <f>C35/1.1</f>
        <v>1071363636.3636363</v>
      </c>
      <c r="D36" s="5"/>
      <c r="E36" s="30"/>
    </row>
    <row r="37" spans="1:5" x14ac:dyDescent="0.25">
      <c r="A37" s="25"/>
      <c r="B37" s="25"/>
      <c r="C37" s="25"/>
      <c r="D37" s="25"/>
    </row>
    <row r="38" spans="1:5" ht="15" customHeight="1" x14ac:dyDescent="0.25">
      <c r="A38" s="25"/>
      <c r="B38" s="25"/>
      <c r="C38" s="64" t="s">
        <v>86</v>
      </c>
      <c r="D38" s="64"/>
      <c r="E38" s="64"/>
    </row>
    <row r="39" spans="1:5" ht="16.5" customHeight="1" x14ac:dyDescent="0.25">
      <c r="A39" s="68" t="s">
        <v>23</v>
      </c>
      <c r="B39" s="69"/>
      <c r="C39" s="48" t="s">
        <v>82</v>
      </c>
      <c r="D39" s="48"/>
      <c r="E39" s="48"/>
    </row>
    <row r="40" spans="1:5" x14ac:dyDescent="0.25">
      <c r="A40" s="25"/>
      <c r="B40" s="25"/>
      <c r="C40" s="25"/>
      <c r="D40" s="25"/>
    </row>
    <row r="41" spans="1:5" x14ac:dyDescent="0.25">
      <c r="A41" s="25"/>
      <c r="B41" s="25"/>
      <c r="C41" s="25"/>
      <c r="D41" s="25"/>
    </row>
    <row r="42" spans="1:5" x14ac:dyDescent="0.25">
      <c r="A42" s="25"/>
      <c r="B42" s="25"/>
      <c r="C42" s="25"/>
      <c r="D42" s="25"/>
    </row>
    <row r="43" spans="1:5" x14ac:dyDescent="0.25">
      <c r="A43" s="25"/>
      <c r="B43" s="25"/>
      <c r="C43" s="25"/>
      <c r="D43" s="25"/>
    </row>
    <row r="44" spans="1:5" ht="16.5" customHeight="1" x14ac:dyDescent="0.3">
      <c r="A44" s="67" t="s">
        <v>85</v>
      </c>
      <c r="B44" s="67"/>
      <c r="C44" s="48" t="s">
        <v>83</v>
      </c>
      <c r="D44" s="48"/>
      <c r="E44" s="48"/>
    </row>
    <row r="45" spans="1:5" x14ac:dyDescent="0.25">
      <c r="A45" s="25"/>
      <c r="B45" s="25"/>
      <c r="C45" s="25"/>
      <c r="D45" s="25"/>
    </row>
  </sheetData>
  <mergeCells count="9">
    <mergeCell ref="A1:E1"/>
    <mergeCell ref="A44:B44"/>
    <mergeCell ref="C44:E44"/>
    <mergeCell ref="C39:E39"/>
    <mergeCell ref="C38:E38"/>
    <mergeCell ref="A2:D2"/>
    <mergeCell ref="A35:B35"/>
    <mergeCell ref="A36:B36"/>
    <mergeCell ref="A39:B39"/>
  </mergeCells>
  <printOptions horizontalCentered="1"/>
  <pageMargins left="0" right="0" top="0.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15" sqref="C15"/>
    </sheetView>
  </sheetViews>
  <sheetFormatPr defaultRowHeight="15" x14ac:dyDescent="0.25"/>
  <cols>
    <col min="1" max="1" width="10.85546875" customWidth="1"/>
    <col min="2" max="2" width="35.85546875" customWidth="1"/>
    <col min="3" max="3" width="16.28515625" customWidth="1"/>
    <col min="4" max="4" width="22.42578125" customWidth="1"/>
  </cols>
  <sheetData>
    <row r="1" spans="1:4" ht="17.25" x14ac:dyDescent="0.25">
      <c r="A1" s="49" t="s">
        <v>49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3">
        <v>9</v>
      </c>
      <c r="B13" s="4" t="s">
        <v>53</v>
      </c>
      <c r="C13" s="5">
        <f>35000000</f>
        <v>35000000</v>
      </c>
      <c r="D13" s="6"/>
    </row>
    <row r="14" spans="1:4" x14ac:dyDescent="0.25">
      <c r="A14" s="51" t="s">
        <v>16</v>
      </c>
      <c r="B14" s="52"/>
      <c r="C14" s="7">
        <f>SUM(C5:C13)</f>
        <v>235000000</v>
      </c>
      <c r="D14" s="3"/>
    </row>
    <row r="15" spans="1:4" x14ac:dyDescent="0.25">
      <c r="A15" s="51" t="s">
        <v>17</v>
      </c>
      <c r="B15" s="52"/>
      <c r="C15" s="8">
        <f>235000000/1.1</f>
        <v>213636363.63636363</v>
      </c>
      <c r="D15" s="3"/>
    </row>
    <row r="16" spans="1:4" x14ac:dyDescent="0.25">
      <c r="A16" s="25"/>
      <c r="B16" s="25"/>
      <c r="C16" s="25"/>
      <c r="D16" s="25"/>
    </row>
    <row r="17" spans="1:4" x14ac:dyDescent="0.25">
      <c r="A17" s="25"/>
      <c r="B17" s="25"/>
      <c r="C17" s="53" t="s">
        <v>50</v>
      </c>
      <c r="D17" s="53"/>
    </row>
    <row r="18" spans="1:4" ht="16.5" x14ac:dyDescent="0.25">
      <c r="A18" s="23"/>
      <c r="B18" s="24" t="s">
        <v>23</v>
      </c>
      <c r="C18" s="48" t="s">
        <v>22</v>
      </c>
      <c r="D18" s="48"/>
    </row>
    <row r="19" spans="1:4" x14ac:dyDescent="0.25">
      <c r="A19" s="25"/>
      <c r="B19" s="25"/>
      <c r="C19" s="25"/>
      <c r="D19" s="25"/>
    </row>
    <row r="20" spans="1:4" x14ac:dyDescent="0.25">
      <c r="A20" s="25"/>
      <c r="B20" s="25"/>
      <c r="C20" s="25"/>
      <c r="D20" s="25"/>
    </row>
    <row r="21" spans="1:4" x14ac:dyDescent="0.25">
      <c r="A21" s="25"/>
      <c r="B21" s="25"/>
      <c r="C21" s="25"/>
      <c r="D21" s="25"/>
    </row>
    <row r="22" spans="1:4" x14ac:dyDescent="0.25">
      <c r="A22" s="25"/>
      <c r="B22" s="25"/>
      <c r="C22" s="25"/>
      <c r="D22" s="25"/>
    </row>
    <row r="23" spans="1:4" ht="16.5" x14ac:dyDescent="0.3">
      <c r="A23" s="25"/>
      <c r="B23" s="22" t="s">
        <v>42</v>
      </c>
      <c r="C23" s="48" t="s">
        <v>24</v>
      </c>
      <c r="D23" s="48"/>
    </row>
    <row r="24" spans="1:4" x14ac:dyDescent="0.25">
      <c r="A24" s="25"/>
      <c r="B24" s="25"/>
      <c r="C24" s="25"/>
      <c r="D24" s="25"/>
    </row>
  </sheetData>
  <mergeCells count="7">
    <mergeCell ref="C23:D23"/>
    <mergeCell ref="A1:D1"/>
    <mergeCell ref="A2:D2"/>
    <mergeCell ref="A14:B14"/>
    <mergeCell ref="A15:B15"/>
    <mergeCell ref="C17:D17"/>
    <mergeCell ref="C18:D18"/>
  </mergeCells>
  <printOptions horizontalCentered="1"/>
  <pageMargins left="0.2" right="0.2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opLeftCell="A25" workbookViewId="0">
      <selection activeCell="C45" sqref="C45"/>
    </sheetView>
  </sheetViews>
  <sheetFormatPr defaultRowHeight="15" x14ac:dyDescent="0.25"/>
  <cols>
    <col min="1" max="1" width="5.7109375" customWidth="1"/>
    <col min="2" max="2" width="40.42578125" customWidth="1"/>
    <col min="3" max="3" width="20.42578125" customWidth="1"/>
    <col min="4" max="4" width="11.140625" customWidth="1"/>
    <col min="5" max="5" width="11.7109375" customWidth="1"/>
  </cols>
  <sheetData>
    <row r="1" spans="1:5" ht="17.25" x14ac:dyDescent="0.25">
      <c r="A1" s="49" t="s">
        <v>48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3" customHeight="1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ht="17.25" customHeight="1" x14ac:dyDescent="0.25">
      <c r="A5" s="26">
        <v>1</v>
      </c>
      <c r="B5" s="27" t="s">
        <v>54</v>
      </c>
      <c r="C5" s="28">
        <v>140000000</v>
      </c>
      <c r="D5" s="29">
        <v>1</v>
      </c>
      <c r="E5" s="30"/>
    </row>
    <row r="6" spans="1:5" ht="15.75" customHeight="1" x14ac:dyDescent="0.25">
      <c r="A6" s="26">
        <v>2</v>
      </c>
      <c r="B6" s="27" t="s">
        <v>55</v>
      </c>
      <c r="C6" s="28">
        <v>47000000</v>
      </c>
      <c r="D6" s="29">
        <v>3</v>
      </c>
      <c r="E6" s="30" t="s">
        <v>87</v>
      </c>
    </row>
    <row r="7" spans="1:5" ht="14.25" customHeight="1" x14ac:dyDescent="0.25">
      <c r="A7" s="26">
        <v>3</v>
      </c>
      <c r="B7" s="27" t="s">
        <v>56</v>
      </c>
      <c r="C7" s="28">
        <v>20000000</v>
      </c>
      <c r="D7" s="29">
        <v>1</v>
      </c>
      <c r="E7" s="30"/>
    </row>
    <row r="8" spans="1:5" ht="17.25" customHeight="1" x14ac:dyDescent="0.25">
      <c r="A8" s="26">
        <v>4</v>
      </c>
      <c r="B8" s="27" t="s">
        <v>57</v>
      </c>
      <c r="C8" s="28">
        <v>3000000</v>
      </c>
      <c r="D8" s="29">
        <v>1</v>
      </c>
      <c r="E8" s="30"/>
    </row>
    <row r="9" spans="1:5" ht="15" customHeight="1" x14ac:dyDescent="0.25">
      <c r="A9" s="26">
        <v>5</v>
      </c>
      <c r="B9" s="27" t="s">
        <v>58</v>
      </c>
      <c r="C9" s="28">
        <v>6000000</v>
      </c>
      <c r="D9" s="29">
        <v>1</v>
      </c>
      <c r="E9" s="30"/>
    </row>
    <row r="10" spans="1:5" ht="14.25" customHeight="1" x14ac:dyDescent="0.25">
      <c r="A10" s="26">
        <v>6</v>
      </c>
      <c r="B10" s="27" t="s">
        <v>59</v>
      </c>
      <c r="C10" s="28">
        <v>6000000</v>
      </c>
      <c r="D10" s="29">
        <v>3</v>
      </c>
      <c r="E10" s="30"/>
    </row>
    <row r="11" spans="1:5" ht="18.75" customHeight="1" x14ac:dyDescent="0.25">
      <c r="A11" s="26">
        <v>7</v>
      </c>
      <c r="B11" s="27" t="s">
        <v>60</v>
      </c>
      <c r="C11" s="28">
        <v>60000000</v>
      </c>
      <c r="D11" s="29">
        <v>3</v>
      </c>
      <c r="E11" s="30"/>
    </row>
    <row r="12" spans="1:5" ht="12" customHeight="1" x14ac:dyDescent="0.25">
      <c r="A12" s="26">
        <v>8</v>
      </c>
      <c r="B12" s="27" t="s">
        <v>61</v>
      </c>
      <c r="C12" s="28">
        <v>150000000</v>
      </c>
      <c r="D12" s="29">
        <v>1</v>
      </c>
      <c r="E12" s="30"/>
    </row>
    <row r="13" spans="1:5" ht="17.25" customHeight="1" x14ac:dyDescent="0.25">
      <c r="A13" s="26">
        <v>9</v>
      </c>
      <c r="B13" s="27" t="s">
        <v>62</v>
      </c>
      <c r="C13" s="28">
        <v>180000000</v>
      </c>
      <c r="D13" s="29">
        <v>2</v>
      </c>
      <c r="E13" s="30"/>
    </row>
    <row r="14" spans="1:5" ht="15" customHeight="1" x14ac:dyDescent="0.25">
      <c r="A14" s="26">
        <v>10</v>
      </c>
      <c r="B14" s="27" t="s">
        <v>63</v>
      </c>
      <c r="C14" s="28">
        <v>55500000</v>
      </c>
      <c r="D14" s="29">
        <v>3</v>
      </c>
      <c r="E14" s="30"/>
    </row>
    <row r="15" spans="1:5" ht="14.25" customHeight="1" x14ac:dyDescent="0.25">
      <c r="A15" s="26">
        <v>11</v>
      </c>
      <c r="B15" s="27" t="s">
        <v>64</v>
      </c>
      <c r="C15" s="28">
        <v>12000000</v>
      </c>
      <c r="D15" s="29">
        <v>2</v>
      </c>
      <c r="E15" s="30"/>
    </row>
    <row r="16" spans="1:5" ht="15.75" customHeight="1" x14ac:dyDescent="0.25">
      <c r="A16" s="26">
        <v>12</v>
      </c>
      <c r="B16" s="27" t="s">
        <v>65</v>
      </c>
      <c r="C16" s="28">
        <v>30000000</v>
      </c>
      <c r="D16" s="29">
        <v>1</v>
      </c>
      <c r="E16" s="30"/>
    </row>
    <row r="17" spans="1:5" ht="18.75" customHeight="1" x14ac:dyDescent="0.25">
      <c r="A17" s="26">
        <v>13</v>
      </c>
      <c r="B17" s="27" t="s">
        <v>66</v>
      </c>
      <c r="C17" s="28">
        <v>33000000</v>
      </c>
      <c r="D17" s="29">
        <v>1</v>
      </c>
      <c r="E17" s="30"/>
    </row>
    <row r="18" spans="1:5" ht="17.25" customHeight="1" x14ac:dyDescent="0.25">
      <c r="A18" s="26">
        <v>14</v>
      </c>
      <c r="B18" s="27" t="s">
        <v>67</v>
      </c>
      <c r="C18" s="28">
        <v>2000000</v>
      </c>
      <c r="D18" s="29">
        <v>1</v>
      </c>
      <c r="E18" s="30"/>
    </row>
    <row r="19" spans="1:5" ht="16.5" customHeight="1" x14ac:dyDescent="0.25">
      <c r="A19" s="26">
        <v>15</v>
      </c>
      <c r="B19" s="27" t="s">
        <v>68</v>
      </c>
      <c r="C19" s="28">
        <v>12000000</v>
      </c>
      <c r="D19" s="29">
        <v>1</v>
      </c>
      <c r="E19" s="30"/>
    </row>
    <row r="20" spans="1:5" ht="15.75" customHeight="1" x14ac:dyDescent="0.25">
      <c r="A20" s="26">
        <v>16</v>
      </c>
      <c r="B20" s="27" t="s">
        <v>69</v>
      </c>
      <c r="C20" s="28">
        <v>22500000</v>
      </c>
      <c r="D20" s="29">
        <v>1</v>
      </c>
      <c r="E20" s="30"/>
    </row>
    <row r="21" spans="1:5" ht="15.75" customHeight="1" x14ac:dyDescent="0.25">
      <c r="A21" s="26">
        <v>17</v>
      </c>
      <c r="B21" s="27" t="s">
        <v>70</v>
      </c>
      <c r="C21" s="28">
        <v>45000000</v>
      </c>
      <c r="D21" s="29">
        <v>4</v>
      </c>
      <c r="E21" s="30"/>
    </row>
    <row r="22" spans="1:5" ht="14.25" customHeight="1" x14ac:dyDescent="0.25">
      <c r="A22" s="26">
        <v>18</v>
      </c>
      <c r="B22" s="27" t="s">
        <v>71</v>
      </c>
      <c r="C22" s="28">
        <v>30000000</v>
      </c>
      <c r="D22" s="29">
        <v>4</v>
      </c>
      <c r="E22" s="30"/>
    </row>
    <row r="23" spans="1:5" ht="15.75" customHeight="1" x14ac:dyDescent="0.25">
      <c r="A23" s="26">
        <v>19</v>
      </c>
      <c r="B23" s="27" t="s">
        <v>72</v>
      </c>
      <c r="C23" s="28">
        <v>60000000</v>
      </c>
      <c r="D23" s="29">
        <v>4</v>
      </c>
      <c r="E23" s="30"/>
    </row>
    <row r="24" spans="1:5" ht="15" customHeight="1" x14ac:dyDescent="0.25">
      <c r="A24" s="26">
        <v>20</v>
      </c>
      <c r="B24" s="27" t="s">
        <v>68</v>
      </c>
      <c r="C24" s="28">
        <v>13500000</v>
      </c>
      <c r="D24" s="29">
        <v>1</v>
      </c>
      <c r="E24" s="30"/>
    </row>
    <row r="25" spans="1:5" ht="16.5" customHeight="1" x14ac:dyDescent="0.25">
      <c r="A25" s="26">
        <v>21</v>
      </c>
      <c r="B25" s="27" t="s">
        <v>73</v>
      </c>
      <c r="C25" s="28">
        <v>30000000</v>
      </c>
      <c r="D25" s="29">
        <v>1</v>
      </c>
      <c r="E25" s="30"/>
    </row>
    <row r="26" spans="1:5" ht="12.75" customHeight="1" x14ac:dyDescent="0.25">
      <c r="A26" s="26">
        <v>22</v>
      </c>
      <c r="B26" s="27" t="s">
        <v>84</v>
      </c>
      <c r="C26" s="28">
        <v>50000000</v>
      </c>
      <c r="D26" s="29">
        <v>1</v>
      </c>
      <c r="E26" s="30"/>
    </row>
    <row r="27" spans="1:5" ht="12.75" customHeight="1" x14ac:dyDescent="0.25">
      <c r="A27" s="26">
        <v>23</v>
      </c>
      <c r="B27" s="36" t="s">
        <v>74</v>
      </c>
      <c r="C27" s="28">
        <v>8000000</v>
      </c>
      <c r="D27" s="29">
        <v>1</v>
      </c>
      <c r="E27" s="30"/>
    </row>
    <row r="28" spans="1:5" ht="16.5" customHeight="1" x14ac:dyDescent="0.25">
      <c r="A28" s="26">
        <v>24</v>
      </c>
      <c r="B28" s="27" t="s">
        <v>75</v>
      </c>
      <c r="C28" s="28">
        <v>36000000</v>
      </c>
      <c r="D28" s="29">
        <v>1</v>
      </c>
      <c r="E28" s="30"/>
    </row>
    <row r="29" spans="1:5" ht="14.25" customHeight="1" x14ac:dyDescent="0.25">
      <c r="A29" s="26">
        <v>25</v>
      </c>
      <c r="B29" s="27" t="s">
        <v>76</v>
      </c>
      <c r="C29" s="28">
        <v>10000000</v>
      </c>
      <c r="D29" s="29">
        <v>1</v>
      </c>
      <c r="E29" s="30"/>
    </row>
    <row r="30" spans="1:5" ht="18.75" customHeight="1" x14ac:dyDescent="0.25">
      <c r="A30" s="26">
        <v>26</v>
      </c>
      <c r="B30" s="27" t="s">
        <v>77</v>
      </c>
      <c r="C30" s="28">
        <v>7000000</v>
      </c>
      <c r="D30" s="29">
        <v>1</v>
      </c>
      <c r="E30" s="30"/>
    </row>
    <row r="31" spans="1:5" ht="16.5" customHeight="1" x14ac:dyDescent="0.25">
      <c r="A31" s="26">
        <v>27</v>
      </c>
      <c r="B31" s="27" t="s">
        <v>78</v>
      </c>
      <c r="C31" s="28">
        <v>13000000</v>
      </c>
      <c r="D31" s="29">
        <v>1</v>
      </c>
      <c r="E31" s="30"/>
    </row>
    <row r="32" spans="1:5" ht="12" customHeight="1" x14ac:dyDescent="0.25">
      <c r="A32" s="26">
        <v>28</v>
      </c>
      <c r="B32" s="27" t="s">
        <v>79</v>
      </c>
      <c r="C32" s="28">
        <v>22000000</v>
      </c>
      <c r="D32" s="29">
        <v>2</v>
      </c>
      <c r="E32" s="30"/>
    </row>
    <row r="33" spans="1:5" ht="19.5" customHeight="1" x14ac:dyDescent="0.25">
      <c r="A33" s="26">
        <v>29</v>
      </c>
      <c r="B33" s="27" t="s">
        <v>80</v>
      </c>
      <c r="C33" s="28">
        <v>30000000</v>
      </c>
      <c r="D33" s="29">
        <v>1</v>
      </c>
      <c r="E33" s="30"/>
    </row>
    <row r="34" spans="1:5" ht="18.75" customHeight="1" x14ac:dyDescent="0.25">
      <c r="A34" s="26">
        <v>30</v>
      </c>
      <c r="B34" s="27" t="s">
        <v>81</v>
      </c>
      <c r="C34" s="28">
        <v>45000000</v>
      </c>
      <c r="D34" s="29">
        <v>1</v>
      </c>
      <c r="E34" s="30"/>
    </row>
    <row r="35" spans="1:5" x14ac:dyDescent="0.25">
      <c r="A35" s="51" t="s">
        <v>16</v>
      </c>
      <c r="B35" s="52"/>
      <c r="C35" s="7">
        <f>SUM(C5:C34)</f>
        <v>1178500000</v>
      </c>
      <c r="D35" s="32"/>
      <c r="E35" s="30"/>
    </row>
    <row r="36" spans="1:5" x14ac:dyDescent="0.25">
      <c r="A36" s="51" t="s">
        <v>17</v>
      </c>
      <c r="B36" s="52"/>
      <c r="C36" s="8">
        <f>C35/1.1</f>
        <v>1071363636.3636363</v>
      </c>
      <c r="D36" s="5"/>
      <c r="E36" s="30"/>
    </row>
    <row r="37" spans="1:5" x14ac:dyDescent="0.25">
      <c r="A37" s="37"/>
      <c r="B37" s="37"/>
      <c r="C37" s="37"/>
      <c r="D37" s="37"/>
    </row>
    <row r="38" spans="1:5" x14ac:dyDescent="0.25">
      <c r="A38" s="37"/>
      <c r="B38" s="37"/>
      <c r="C38" s="64" t="s">
        <v>86</v>
      </c>
      <c r="D38" s="64"/>
      <c r="E38" s="64"/>
    </row>
    <row r="39" spans="1:5" ht="16.5" x14ac:dyDescent="0.25">
      <c r="A39" s="68" t="s">
        <v>23</v>
      </c>
      <c r="B39" s="69"/>
      <c r="C39" s="48" t="s">
        <v>82</v>
      </c>
      <c r="D39" s="48"/>
      <c r="E39" s="48"/>
    </row>
    <row r="40" spans="1:5" x14ac:dyDescent="0.25">
      <c r="A40" s="37"/>
      <c r="B40" s="37"/>
      <c r="C40" s="37"/>
      <c r="D40" s="37"/>
    </row>
    <row r="41" spans="1:5" x14ac:dyDescent="0.25">
      <c r="A41" s="37"/>
      <c r="B41" s="37"/>
      <c r="C41" s="37"/>
      <c r="D41" s="37"/>
    </row>
    <row r="42" spans="1:5" x14ac:dyDescent="0.25">
      <c r="A42" s="37"/>
      <c r="B42" s="37"/>
      <c r="C42" s="37"/>
      <c r="D42" s="37"/>
    </row>
    <row r="43" spans="1:5" x14ac:dyDescent="0.25">
      <c r="A43" s="37"/>
      <c r="B43" s="37"/>
      <c r="C43" s="37"/>
      <c r="D43" s="37"/>
    </row>
    <row r="44" spans="1:5" ht="16.5" x14ac:dyDescent="0.3">
      <c r="A44" s="67" t="s">
        <v>85</v>
      </c>
      <c r="B44" s="67"/>
      <c r="C44" s="48" t="s">
        <v>83</v>
      </c>
      <c r="D44" s="48"/>
      <c r="E44" s="48"/>
    </row>
    <row r="45" spans="1:5" x14ac:dyDescent="0.25">
      <c r="C45" t="s">
        <v>89</v>
      </c>
    </row>
  </sheetData>
  <mergeCells count="9">
    <mergeCell ref="A44:B44"/>
    <mergeCell ref="C44:E44"/>
    <mergeCell ref="A1:E1"/>
    <mergeCell ref="A2:D2"/>
    <mergeCell ref="A35:B35"/>
    <mergeCell ref="A36:B36"/>
    <mergeCell ref="C38:E38"/>
    <mergeCell ref="A39:B39"/>
    <mergeCell ref="C39:E39"/>
  </mergeCells>
  <pageMargins left="0.7" right="0.7" top="0.43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4"/>
  <sheetViews>
    <sheetView topLeftCell="A13" workbookViewId="0">
      <selection activeCell="C30" sqref="C30:C32"/>
    </sheetView>
  </sheetViews>
  <sheetFormatPr defaultRowHeight="15" x14ac:dyDescent="0.25"/>
  <cols>
    <col min="1" max="1" width="5.7109375" customWidth="1"/>
    <col min="2" max="2" width="40.42578125" customWidth="1"/>
    <col min="3" max="3" width="20.42578125" customWidth="1"/>
    <col min="4" max="4" width="11.140625" customWidth="1"/>
    <col min="5" max="5" width="11.7109375" customWidth="1"/>
  </cols>
  <sheetData>
    <row r="1" spans="1:5" ht="17.25" x14ac:dyDescent="0.25">
      <c r="A1" s="49" t="s">
        <v>49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3" customHeight="1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x14ac:dyDescent="0.25">
      <c r="A5" s="3">
        <v>1</v>
      </c>
      <c r="B5" s="4" t="s">
        <v>7</v>
      </c>
      <c r="C5" s="5">
        <f>67000000</f>
        <v>67000000</v>
      </c>
      <c r="D5" s="3">
        <v>1</v>
      </c>
      <c r="E5" s="30"/>
    </row>
    <row r="6" spans="1:5" x14ac:dyDescent="0.25">
      <c r="A6" s="3">
        <v>2</v>
      </c>
      <c r="B6" s="4" t="s">
        <v>8</v>
      </c>
      <c r="C6" s="5">
        <f>35000000</f>
        <v>35000000</v>
      </c>
      <c r="D6" s="3">
        <v>1</v>
      </c>
      <c r="E6" s="30"/>
    </row>
    <row r="7" spans="1:5" x14ac:dyDescent="0.25">
      <c r="A7" s="3">
        <v>3</v>
      </c>
      <c r="B7" s="4" t="s">
        <v>9</v>
      </c>
      <c r="C7" s="5">
        <f>48000000</f>
        <v>48000000</v>
      </c>
      <c r="D7" s="3">
        <v>1</v>
      </c>
      <c r="E7" s="30"/>
    </row>
    <row r="8" spans="1:5" x14ac:dyDescent="0.25">
      <c r="A8" s="3">
        <v>4</v>
      </c>
      <c r="B8" s="4" t="s">
        <v>12</v>
      </c>
      <c r="C8" s="5">
        <f>9000000</f>
        <v>9000000</v>
      </c>
      <c r="D8" s="3">
        <v>1</v>
      </c>
      <c r="E8" s="30"/>
    </row>
    <row r="9" spans="1:5" x14ac:dyDescent="0.25">
      <c r="A9" s="3">
        <v>5</v>
      </c>
      <c r="B9" s="4" t="s">
        <v>14</v>
      </c>
      <c r="C9" s="5">
        <f>12000000</f>
        <v>12000000</v>
      </c>
      <c r="D9" s="3">
        <v>1</v>
      </c>
      <c r="E9" s="30"/>
    </row>
    <row r="10" spans="1:5" x14ac:dyDescent="0.25">
      <c r="A10" s="3">
        <v>6</v>
      </c>
      <c r="B10" s="4" t="s">
        <v>13</v>
      </c>
      <c r="C10" s="5">
        <f>4000000</f>
        <v>4000000</v>
      </c>
      <c r="D10" s="3">
        <v>1</v>
      </c>
      <c r="E10" s="30"/>
    </row>
    <row r="11" spans="1:5" x14ac:dyDescent="0.25">
      <c r="A11" s="3">
        <v>7</v>
      </c>
      <c r="B11" s="4" t="s">
        <v>15</v>
      </c>
      <c r="C11" s="5">
        <f>5000000</f>
        <v>5000000</v>
      </c>
      <c r="D11" s="3">
        <v>1</v>
      </c>
      <c r="E11" s="30"/>
    </row>
    <row r="12" spans="1:5" x14ac:dyDescent="0.25">
      <c r="A12" s="3">
        <v>8</v>
      </c>
      <c r="B12" s="4" t="s">
        <v>30</v>
      </c>
      <c r="C12" s="5">
        <f>20000000</f>
        <v>20000000</v>
      </c>
      <c r="D12" s="3">
        <v>1</v>
      </c>
      <c r="E12" s="30"/>
    </row>
    <row r="13" spans="1:5" x14ac:dyDescent="0.25">
      <c r="A13" s="3">
        <v>9</v>
      </c>
      <c r="B13" s="4" t="s">
        <v>53</v>
      </c>
      <c r="C13" s="5">
        <f>35000000</f>
        <v>35000000</v>
      </c>
      <c r="D13" s="3">
        <v>1</v>
      </c>
      <c r="E13" s="30"/>
    </row>
    <row r="14" spans="1:5" ht="17.25" customHeight="1" x14ac:dyDescent="0.25">
      <c r="A14" s="26">
        <v>1</v>
      </c>
      <c r="B14" s="27" t="s">
        <v>54</v>
      </c>
      <c r="C14" s="28">
        <v>140000000</v>
      </c>
      <c r="D14" s="3">
        <v>1</v>
      </c>
      <c r="E14" s="30"/>
    </row>
    <row r="15" spans="1:5" ht="15.75" customHeight="1" x14ac:dyDescent="0.25">
      <c r="A15" s="26">
        <v>2</v>
      </c>
      <c r="B15" s="27" t="s">
        <v>55</v>
      </c>
      <c r="C15" s="28">
        <v>47000000</v>
      </c>
      <c r="D15" s="3">
        <v>1</v>
      </c>
      <c r="E15" s="30" t="s">
        <v>87</v>
      </c>
    </row>
    <row r="16" spans="1:5" ht="14.25" customHeight="1" x14ac:dyDescent="0.25">
      <c r="A16" s="26">
        <v>3</v>
      </c>
      <c r="B16" s="27" t="s">
        <v>56</v>
      </c>
      <c r="C16" s="28">
        <v>20000000</v>
      </c>
      <c r="D16" s="3">
        <v>1</v>
      </c>
      <c r="E16" s="30"/>
    </row>
    <row r="17" spans="1:5" ht="17.25" customHeight="1" x14ac:dyDescent="0.25">
      <c r="A17" s="26">
        <v>4</v>
      </c>
      <c r="B17" s="27" t="s">
        <v>57</v>
      </c>
      <c r="C17" s="28">
        <v>3000000</v>
      </c>
      <c r="D17" s="3">
        <v>1</v>
      </c>
      <c r="E17" s="30"/>
    </row>
    <row r="18" spans="1:5" ht="15" customHeight="1" x14ac:dyDescent="0.25">
      <c r="A18" s="26">
        <v>5</v>
      </c>
      <c r="B18" s="27" t="s">
        <v>58</v>
      </c>
      <c r="C18" s="28">
        <v>6000000</v>
      </c>
      <c r="D18" s="3">
        <v>1</v>
      </c>
      <c r="E18" s="30"/>
    </row>
    <row r="19" spans="1:5" ht="14.25" customHeight="1" x14ac:dyDescent="0.25">
      <c r="A19" s="26">
        <v>6</v>
      </c>
      <c r="B19" s="27" t="s">
        <v>59</v>
      </c>
      <c r="C19" s="28">
        <v>2000000</v>
      </c>
      <c r="D19" s="3">
        <v>1</v>
      </c>
      <c r="E19" s="30"/>
    </row>
    <row r="20" spans="1:5" ht="18.75" customHeight="1" x14ac:dyDescent="0.25">
      <c r="A20" s="26">
        <v>7</v>
      </c>
      <c r="B20" s="27" t="s">
        <v>60</v>
      </c>
      <c r="C20" s="28">
        <v>20000000</v>
      </c>
      <c r="D20" s="3">
        <v>1</v>
      </c>
      <c r="E20" s="30"/>
    </row>
    <row r="21" spans="1:5" ht="12" customHeight="1" x14ac:dyDescent="0.25">
      <c r="A21" s="26">
        <v>8</v>
      </c>
      <c r="B21" s="27" t="s">
        <v>61</v>
      </c>
      <c r="C21" s="28">
        <v>150000000</v>
      </c>
      <c r="D21" s="3">
        <v>1</v>
      </c>
      <c r="E21" s="30"/>
    </row>
    <row r="22" spans="1:5" ht="17.25" customHeight="1" x14ac:dyDescent="0.25">
      <c r="A22" s="26">
        <v>9</v>
      </c>
      <c r="B22" s="27" t="s">
        <v>62</v>
      </c>
      <c r="C22" s="28">
        <v>90000000</v>
      </c>
      <c r="D22" s="3">
        <v>1</v>
      </c>
      <c r="E22" s="30"/>
    </row>
    <row r="23" spans="1:5" ht="15" customHeight="1" x14ac:dyDescent="0.25">
      <c r="A23" s="26">
        <v>10</v>
      </c>
      <c r="B23" s="27" t="s">
        <v>63</v>
      </c>
      <c r="C23" s="28">
        <v>18500000</v>
      </c>
      <c r="D23" s="3">
        <v>1</v>
      </c>
      <c r="E23" s="30" t="s">
        <v>87</v>
      </c>
    </row>
    <row r="24" spans="1:5" ht="14.25" customHeight="1" x14ac:dyDescent="0.25">
      <c r="A24" s="26">
        <v>11</v>
      </c>
      <c r="B24" s="27" t="s">
        <v>64</v>
      </c>
      <c r="C24" s="28">
        <v>6500000</v>
      </c>
      <c r="D24" s="3">
        <v>1</v>
      </c>
      <c r="E24" s="30"/>
    </row>
    <row r="25" spans="1:5" ht="15.75" customHeight="1" x14ac:dyDescent="0.25">
      <c r="A25" s="26">
        <v>12</v>
      </c>
      <c r="B25" s="27" t="s">
        <v>65</v>
      </c>
      <c r="C25" s="28">
        <v>30000000</v>
      </c>
      <c r="D25" s="3">
        <v>1</v>
      </c>
      <c r="E25" s="30"/>
    </row>
    <row r="26" spans="1:5" ht="18.75" customHeight="1" x14ac:dyDescent="0.25">
      <c r="A26" s="26">
        <v>13</v>
      </c>
      <c r="B26" s="27" t="s">
        <v>66</v>
      </c>
      <c r="C26" s="28">
        <v>33000000</v>
      </c>
      <c r="D26" s="3">
        <v>1</v>
      </c>
      <c r="E26" s="30"/>
    </row>
    <row r="27" spans="1:5" ht="17.25" customHeight="1" x14ac:dyDescent="0.25">
      <c r="A27" s="26">
        <v>14</v>
      </c>
      <c r="B27" s="27" t="s">
        <v>67</v>
      </c>
      <c r="C27" s="28">
        <v>2000000</v>
      </c>
      <c r="D27" s="3">
        <v>1</v>
      </c>
      <c r="E27" s="30"/>
    </row>
    <row r="28" spans="1:5" ht="16.5" customHeight="1" x14ac:dyDescent="0.25">
      <c r="A28" s="26">
        <v>15</v>
      </c>
      <c r="B28" s="27" t="s">
        <v>68</v>
      </c>
      <c r="C28" s="28">
        <v>12000000</v>
      </c>
      <c r="D28" s="3">
        <v>1</v>
      </c>
      <c r="E28" s="30"/>
    </row>
    <row r="29" spans="1:5" ht="15.75" customHeight="1" x14ac:dyDescent="0.25">
      <c r="A29" s="26">
        <v>16</v>
      </c>
      <c r="B29" s="27" t="s">
        <v>69</v>
      </c>
      <c r="C29" s="28">
        <v>22500000</v>
      </c>
      <c r="D29" s="3">
        <v>1</v>
      </c>
      <c r="E29" s="30"/>
    </row>
    <row r="30" spans="1:5" ht="15.75" customHeight="1" x14ac:dyDescent="0.25">
      <c r="A30" s="26">
        <v>17</v>
      </c>
      <c r="B30" s="27" t="s">
        <v>70</v>
      </c>
      <c r="C30" s="28"/>
      <c r="D30" s="3">
        <v>1</v>
      </c>
      <c r="E30" s="30"/>
    </row>
    <row r="31" spans="1:5" ht="14.25" customHeight="1" x14ac:dyDescent="0.25">
      <c r="A31" s="26">
        <v>18</v>
      </c>
      <c r="B31" s="27" t="s">
        <v>71</v>
      </c>
      <c r="C31" s="28"/>
      <c r="D31" s="3">
        <v>1</v>
      </c>
      <c r="E31" s="30"/>
    </row>
    <row r="32" spans="1:5" ht="15.75" customHeight="1" x14ac:dyDescent="0.25">
      <c r="A32" s="26">
        <v>19</v>
      </c>
      <c r="B32" s="27" t="s">
        <v>72</v>
      </c>
      <c r="C32" s="28"/>
      <c r="D32" s="3">
        <v>1</v>
      </c>
      <c r="E32" s="30"/>
    </row>
    <row r="33" spans="1:5" ht="15" customHeight="1" x14ac:dyDescent="0.25">
      <c r="A33" s="26">
        <v>20</v>
      </c>
      <c r="B33" s="27" t="s">
        <v>68</v>
      </c>
      <c r="C33" s="28">
        <v>13500000</v>
      </c>
      <c r="D33" s="3">
        <v>1</v>
      </c>
      <c r="E33" s="30"/>
    </row>
    <row r="34" spans="1:5" ht="16.5" customHeight="1" x14ac:dyDescent="0.25">
      <c r="A34" s="26">
        <v>21</v>
      </c>
      <c r="B34" s="27" t="s">
        <v>73</v>
      </c>
      <c r="C34" s="28">
        <v>30000000</v>
      </c>
      <c r="D34" s="29">
        <v>1</v>
      </c>
      <c r="E34" s="30"/>
    </row>
    <row r="35" spans="1:5" ht="12.75" customHeight="1" x14ac:dyDescent="0.25">
      <c r="A35" s="26">
        <v>22</v>
      </c>
      <c r="B35" s="27" t="s">
        <v>84</v>
      </c>
      <c r="C35" s="28">
        <v>50000000</v>
      </c>
      <c r="D35" s="29">
        <v>1</v>
      </c>
      <c r="E35" s="30"/>
    </row>
    <row r="36" spans="1:5" ht="12.75" customHeight="1" x14ac:dyDescent="0.25">
      <c r="A36" s="26">
        <v>23</v>
      </c>
      <c r="B36" s="36" t="s">
        <v>74</v>
      </c>
      <c r="C36" s="28">
        <v>18000000</v>
      </c>
      <c r="D36" s="29">
        <v>1</v>
      </c>
      <c r="E36" s="30"/>
    </row>
    <row r="37" spans="1:5" ht="16.5" customHeight="1" x14ac:dyDescent="0.25">
      <c r="A37" s="26">
        <v>24</v>
      </c>
      <c r="B37" s="27" t="s">
        <v>75</v>
      </c>
      <c r="C37" s="28">
        <v>36000000</v>
      </c>
      <c r="D37" s="29">
        <v>1</v>
      </c>
      <c r="E37" s="30"/>
    </row>
    <row r="38" spans="1:5" ht="14.25" customHeight="1" x14ac:dyDescent="0.25">
      <c r="A38" s="26">
        <v>25</v>
      </c>
      <c r="B38" s="27" t="s">
        <v>76</v>
      </c>
      <c r="C38" s="28">
        <v>25000000</v>
      </c>
      <c r="D38" s="29">
        <v>1</v>
      </c>
      <c r="E38" s="30"/>
    </row>
    <row r="39" spans="1:5" ht="18.75" customHeight="1" x14ac:dyDescent="0.25">
      <c r="A39" s="26">
        <v>26</v>
      </c>
      <c r="B39" s="27" t="s">
        <v>77</v>
      </c>
      <c r="C39" s="28">
        <v>7000000</v>
      </c>
      <c r="D39" s="29">
        <v>1</v>
      </c>
      <c r="E39" s="30"/>
    </row>
    <row r="40" spans="1:5" ht="16.5" customHeight="1" x14ac:dyDescent="0.25">
      <c r="A40" s="26">
        <v>27</v>
      </c>
      <c r="B40" s="27" t="s">
        <v>78</v>
      </c>
      <c r="C40" s="28">
        <v>13000000</v>
      </c>
      <c r="D40" s="29">
        <v>1</v>
      </c>
      <c r="E40" s="30"/>
    </row>
    <row r="41" spans="1:5" ht="12" customHeight="1" x14ac:dyDescent="0.25">
      <c r="A41" s="26">
        <v>28</v>
      </c>
      <c r="B41" s="27" t="s">
        <v>79</v>
      </c>
      <c r="C41" s="28">
        <v>11000000</v>
      </c>
      <c r="D41" s="29">
        <v>1</v>
      </c>
      <c r="E41" s="30"/>
    </row>
    <row r="42" spans="1:5" ht="12" customHeight="1" x14ac:dyDescent="0.25">
      <c r="A42" s="26">
        <v>29</v>
      </c>
      <c r="B42" s="27" t="s">
        <v>92</v>
      </c>
      <c r="C42" s="28">
        <v>112000000</v>
      </c>
      <c r="D42" s="29">
        <v>1</v>
      </c>
      <c r="E42" s="30" t="s">
        <v>87</v>
      </c>
    </row>
    <row r="43" spans="1:5" ht="19.5" customHeight="1" x14ac:dyDescent="0.25">
      <c r="A43" s="26">
        <v>30</v>
      </c>
      <c r="B43" s="27" t="s">
        <v>80</v>
      </c>
      <c r="C43" s="28">
        <v>30000000</v>
      </c>
      <c r="D43" s="29">
        <v>1</v>
      </c>
      <c r="E43" s="30"/>
    </row>
    <row r="44" spans="1:5" ht="18.75" customHeight="1" x14ac:dyDescent="0.25">
      <c r="A44" s="26">
        <v>31</v>
      </c>
      <c r="B44" s="27" t="s">
        <v>91</v>
      </c>
      <c r="C44" s="28">
        <v>45000000</v>
      </c>
      <c r="D44" s="29">
        <v>1</v>
      </c>
      <c r="E44" s="30"/>
    </row>
    <row r="45" spans="1:5" x14ac:dyDescent="0.25">
      <c r="A45" s="51" t="s">
        <v>16</v>
      </c>
      <c r="B45" s="52"/>
      <c r="C45" s="7">
        <f>SUM(C5:C44)</f>
        <v>1228000000</v>
      </c>
      <c r="D45" s="32"/>
      <c r="E45" s="30"/>
    </row>
    <row r="46" spans="1:5" x14ac:dyDescent="0.25">
      <c r="A46" s="51" t="s">
        <v>17</v>
      </c>
      <c r="B46" s="52"/>
      <c r="C46" s="8">
        <f>C45/1.1</f>
        <v>1116363636.3636363</v>
      </c>
      <c r="D46" s="5"/>
      <c r="E46" s="30"/>
    </row>
    <row r="47" spans="1:5" x14ac:dyDescent="0.25">
      <c r="A47" s="37"/>
      <c r="B47" s="37"/>
      <c r="C47" s="37"/>
      <c r="D47" s="37"/>
    </row>
    <row r="48" spans="1:5" x14ac:dyDescent="0.25">
      <c r="A48" s="37"/>
      <c r="B48" s="37"/>
      <c r="C48" s="64" t="s">
        <v>90</v>
      </c>
      <c r="D48" s="64"/>
      <c r="E48" s="64"/>
    </row>
    <row r="49" spans="1:5" ht="16.5" x14ac:dyDescent="0.25">
      <c r="A49" s="69" t="s">
        <v>23</v>
      </c>
      <c r="B49" s="69"/>
      <c r="C49" s="48" t="s">
        <v>82</v>
      </c>
      <c r="D49" s="48"/>
      <c r="E49" s="48"/>
    </row>
    <row r="50" spans="1:5" x14ac:dyDescent="0.25">
      <c r="A50" s="37"/>
      <c r="B50" s="37"/>
      <c r="C50" s="37"/>
      <c r="D50" s="37"/>
    </row>
    <row r="51" spans="1:5" x14ac:dyDescent="0.25">
      <c r="A51" s="37"/>
      <c r="B51" s="37"/>
      <c r="C51" s="37"/>
      <c r="D51" s="37"/>
    </row>
    <row r="52" spans="1:5" x14ac:dyDescent="0.25">
      <c r="A52" s="37"/>
      <c r="B52" s="37"/>
      <c r="C52" s="37"/>
      <c r="D52" s="37"/>
    </row>
    <row r="53" spans="1:5" x14ac:dyDescent="0.25">
      <c r="A53" s="37"/>
      <c r="B53" s="37"/>
      <c r="C53" s="37"/>
      <c r="D53" s="37"/>
    </row>
    <row r="54" spans="1:5" ht="16.5" x14ac:dyDescent="0.3">
      <c r="A54" s="67" t="s">
        <v>93</v>
      </c>
      <c r="B54" s="67"/>
      <c r="C54" s="48" t="s">
        <v>83</v>
      </c>
      <c r="D54" s="48"/>
      <c r="E54" s="48"/>
    </row>
  </sheetData>
  <mergeCells count="9">
    <mergeCell ref="A54:B54"/>
    <mergeCell ref="C54:E54"/>
    <mergeCell ref="A1:E1"/>
    <mergeCell ref="A2:D2"/>
    <mergeCell ref="A45:B45"/>
    <mergeCell ref="A46:B46"/>
    <mergeCell ref="C48:E48"/>
    <mergeCell ref="A49:B49"/>
    <mergeCell ref="C49:E49"/>
  </mergeCells>
  <pageMargins left="0.7" right="0.7" top="0.43" bottom="0.75" header="0.3" footer="0.3"/>
  <pageSetup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opLeftCell="A16" workbookViewId="0">
      <selection activeCell="C44" sqref="C44"/>
    </sheetView>
  </sheetViews>
  <sheetFormatPr defaultRowHeight="15" x14ac:dyDescent="0.25"/>
  <cols>
    <col min="1" max="1" width="5.7109375" customWidth="1"/>
    <col min="2" max="2" width="40.42578125" customWidth="1"/>
    <col min="3" max="3" width="20.42578125" customWidth="1"/>
    <col min="4" max="4" width="11.140625" customWidth="1"/>
    <col min="5" max="5" width="11.7109375" customWidth="1"/>
  </cols>
  <sheetData>
    <row r="1" spans="1:5" ht="17.25" x14ac:dyDescent="0.25">
      <c r="A1" s="49" t="s">
        <v>48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3" customHeight="1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x14ac:dyDescent="0.25">
      <c r="A5" s="3">
        <v>1</v>
      </c>
      <c r="B5" s="4" t="s">
        <v>7</v>
      </c>
      <c r="C5" s="5">
        <f>67000000</f>
        <v>67000000</v>
      </c>
      <c r="D5" s="3">
        <v>1</v>
      </c>
      <c r="E5" s="30"/>
    </row>
    <row r="6" spans="1:5" x14ac:dyDescent="0.25">
      <c r="A6" s="3">
        <v>2</v>
      </c>
      <c r="B6" s="4" t="s">
        <v>8</v>
      </c>
      <c r="C6" s="5">
        <f>35000000</f>
        <v>35000000</v>
      </c>
      <c r="D6" s="3">
        <v>1</v>
      </c>
      <c r="E6" s="30"/>
    </row>
    <row r="7" spans="1:5" x14ac:dyDescent="0.25">
      <c r="A7" s="3">
        <v>3</v>
      </c>
      <c r="B7" s="4" t="s">
        <v>9</v>
      </c>
      <c r="C7" s="5">
        <f>48000000</f>
        <v>48000000</v>
      </c>
      <c r="D7" s="3">
        <v>1</v>
      </c>
      <c r="E7" s="30"/>
    </row>
    <row r="8" spans="1:5" x14ac:dyDescent="0.25">
      <c r="A8" s="3">
        <v>4</v>
      </c>
      <c r="B8" s="4" t="s">
        <v>12</v>
      </c>
      <c r="C8" s="5">
        <f>9000000</f>
        <v>9000000</v>
      </c>
      <c r="D8" s="3">
        <v>1</v>
      </c>
      <c r="E8" s="30"/>
    </row>
    <row r="9" spans="1:5" x14ac:dyDescent="0.25">
      <c r="A9" s="3">
        <v>5</v>
      </c>
      <c r="B9" s="4" t="s">
        <v>14</v>
      </c>
      <c r="C9" s="5">
        <f>12000000</f>
        <v>12000000</v>
      </c>
      <c r="D9" s="3">
        <v>1</v>
      </c>
      <c r="E9" s="30"/>
    </row>
    <row r="10" spans="1:5" x14ac:dyDescent="0.25">
      <c r="A10" s="3">
        <v>6</v>
      </c>
      <c r="B10" s="4" t="s">
        <v>13</v>
      </c>
      <c r="C10" s="5">
        <f>4000000</f>
        <v>4000000</v>
      </c>
      <c r="D10" s="3">
        <v>1</v>
      </c>
      <c r="E10" s="30"/>
    </row>
    <row r="11" spans="1:5" x14ac:dyDescent="0.25">
      <c r="A11" s="3">
        <v>7</v>
      </c>
      <c r="B11" s="4" t="s">
        <v>15</v>
      </c>
      <c r="C11" s="5">
        <f>5000000</f>
        <v>5000000</v>
      </c>
      <c r="D11" s="3">
        <v>1</v>
      </c>
      <c r="E11" s="30"/>
    </row>
    <row r="12" spans="1:5" x14ac:dyDescent="0.25">
      <c r="A12" s="3">
        <v>8</v>
      </c>
      <c r="B12" s="4" t="s">
        <v>30</v>
      </c>
      <c r="C12" s="5">
        <f>20000000</f>
        <v>20000000</v>
      </c>
      <c r="D12" s="3">
        <v>1</v>
      </c>
      <c r="E12" s="30"/>
    </row>
    <row r="13" spans="1:5" x14ac:dyDescent="0.25">
      <c r="A13" s="3">
        <v>9</v>
      </c>
      <c r="B13" s="4" t="s">
        <v>53</v>
      </c>
      <c r="C13" s="5">
        <f>35000000</f>
        <v>35000000</v>
      </c>
      <c r="D13" s="3">
        <v>1</v>
      </c>
      <c r="E13" s="30"/>
    </row>
    <row r="14" spans="1:5" ht="17.25" customHeight="1" x14ac:dyDescent="0.25">
      <c r="A14" s="26">
        <v>1</v>
      </c>
      <c r="B14" s="27" t="s">
        <v>54</v>
      </c>
      <c r="C14" s="28">
        <v>140000000</v>
      </c>
      <c r="D14" s="29">
        <v>1</v>
      </c>
      <c r="E14" s="30"/>
    </row>
    <row r="15" spans="1:5" ht="15.75" customHeight="1" x14ac:dyDescent="0.25">
      <c r="A15" s="26">
        <v>2</v>
      </c>
      <c r="B15" s="27" t="s">
        <v>55</v>
      </c>
      <c r="C15" s="28">
        <v>47000000</v>
      </c>
      <c r="D15" s="29">
        <v>1</v>
      </c>
      <c r="E15" s="30"/>
    </row>
    <row r="16" spans="1:5" ht="14.25" customHeight="1" x14ac:dyDescent="0.25">
      <c r="A16" s="26">
        <v>3</v>
      </c>
      <c r="B16" s="27" t="s">
        <v>56</v>
      </c>
      <c r="C16" s="28">
        <v>20000000</v>
      </c>
      <c r="D16" s="29">
        <v>1</v>
      </c>
      <c r="E16" s="30"/>
    </row>
    <row r="17" spans="1:5" ht="17.25" customHeight="1" x14ac:dyDescent="0.25">
      <c r="A17" s="26">
        <v>4</v>
      </c>
      <c r="B17" s="27" t="s">
        <v>57</v>
      </c>
      <c r="C17" s="28">
        <v>3000000</v>
      </c>
      <c r="D17" s="29">
        <v>1</v>
      </c>
      <c r="E17" s="30"/>
    </row>
    <row r="18" spans="1:5" ht="15" customHeight="1" x14ac:dyDescent="0.25">
      <c r="A18" s="26">
        <v>5</v>
      </c>
      <c r="B18" s="27" t="s">
        <v>58</v>
      </c>
      <c r="C18" s="28">
        <v>6000000</v>
      </c>
      <c r="D18" s="29">
        <v>1</v>
      </c>
      <c r="E18" s="30"/>
    </row>
    <row r="19" spans="1:5" ht="14.25" customHeight="1" x14ac:dyDescent="0.25">
      <c r="A19" s="26">
        <v>6</v>
      </c>
      <c r="B19" s="27" t="s">
        <v>59</v>
      </c>
      <c r="C19" s="28">
        <v>6000000</v>
      </c>
      <c r="D19" s="29">
        <v>1</v>
      </c>
      <c r="E19" s="30"/>
    </row>
    <row r="20" spans="1:5" ht="18.75" customHeight="1" x14ac:dyDescent="0.25">
      <c r="A20" s="26">
        <v>7</v>
      </c>
      <c r="B20" s="27" t="s">
        <v>60</v>
      </c>
      <c r="C20" s="28">
        <v>60000000</v>
      </c>
      <c r="D20" s="29">
        <v>3</v>
      </c>
      <c r="E20" s="30"/>
    </row>
    <row r="21" spans="1:5" ht="12" customHeight="1" x14ac:dyDescent="0.25">
      <c r="A21" s="26">
        <v>8</v>
      </c>
      <c r="B21" s="27" t="s">
        <v>61</v>
      </c>
      <c r="C21" s="28">
        <v>150000000</v>
      </c>
      <c r="D21" s="29">
        <v>1</v>
      </c>
      <c r="E21" s="30"/>
    </row>
    <row r="22" spans="1:5" ht="17.25" customHeight="1" x14ac:dyDescent="0.25">
      <c r="A22" s="26">
        <v>9</v>
      </c>
      <c r="B22" s="27" t="s">
        <v>62</v>
      </c>
      <c r="C22" s="28">
        <v>180000000</v>
      </c>
      <c r="D22" s="29">
        <v>2</v>
      </c>
      <c r="E22" s="30"/>
    </row>
    <row r="23" spans="1:5" ht="15" customHeight="1" x14ac:dyDescent="0.25">
      <c r="A23" s="26">
        <v>10</v>
      </c>
      <c r="B23" s="27" t="s">
        <v>63</v>
      </c>
      <c r="C23" s="28">
        <v>55500000</v>
      </c>
      <c r="D23" s="29">
        <v>3</v>
      </c>
      <c r="E23" s="30"/>
    </row>
    <row r="24" spans="1:5" ht="14.25" customHeight="1" x14ac:dyDescent="0.25">
      <c r="A24" s="26">
        <v>11</v>
      </c>
      <c r="B24" s="27" t="s">
        <v>64</v>
      </c>
      <c r="C24" s="28">
        <v>12000000</v>
      </c>
      <c r="D24" s="29">
        <v>2</v>
      </c>
      <c r="E24" s="30"/>
    </row>
    <row r="25" spans="1:5" ht="15.75" customHeight="1" x14ac:dyDescent="0.25">
      <c r="A25" s="26">
        <v>12</v>
      </c>
      <c r="B25" s="27" t="s">
        <v>65</v>
      </c>
      <c r="C25" s="28">
        <v>30000000</v>
      </c>
      <c r="D25" s="29">
        <v>1</v>
      </c>
      <c r="E25" s="30"/>
    </row>
    <row r="26" spans="1:5" ht="18.75" customHeight="1" x14ac:dyDescent="0.25">
      <c r="A26" s="26">
        <v>13</v>
      </c>
      <c r="B26" s="27" t="s">
        <v>66</v>
      </c>
      <c r="C26" s="28">
        <v>33000000</v>
      </c>
      <c r="D26" s="29">
        <v>1</v>
      </c>
      <c r="E26" s="30"/>
    </row>
    <row r="27" spans="1:5" ht="17.25" customHeight="1" x14ac:dyDescent="0.25">
      <c r="A27" s="26">
        <v>14</v>
      </c>
      <c r="B27" s="27" t="s">
        <v>67</v>
      </c>
      <c r="C27" s="28">
        <v>2000000</v>
      </c>
      <c r="D27" s="29">
        <v>1</v>
      </c>
      <c r="E27" s="30"/>
    </row>
    <row r="28" spans="1:5" ht="16.5" customHeight="1" x14ac:dyDescent="0.25">
      <c r="A28" s="26">
        <v>15</v>
      </c>
      <c r="B28" s="27" t="s">
        <v>68</v>
      </c>
      <c r="C28" s="28">
        <v>12000000</v>
      </c>
      <c r="D28" s="29">
        <v>1</v>
      </c>
      <c r="E28" s="30"/>
    </row>
    <row r="29" spans="1:5" ht="15.75" customHeight="1" x14ac:dyDescent="0.25">
      <c r="A29" s="26">
        <v>16</v>
      </c>
      <c r="B29" s="27" t="s">
        <v>69</v>
      </c>
      <c r="C29" s="28">
        <v>22500000</v>
      </c>
      <c r="D29" s="29">
        <v>1</v>
      </c>
      <c r="E29" s="30"/>
    </row>
    <row r="30" spans="1:5" ht="15.75" customHeight="1" x14ac:dyDescent="0.25">
      <c r="A30" s="26">
        <v>17</v>
      </c>
      <c r="B30" s="27" t="s">
        <v>70</v>
      </c>
      <c r="C30" s="28">
        <v>45000000</v>
      </c>
      <c r="D30" s="29">
        <v>4</v>
      </c>
      <c r="E30" s="30">
        <f>+C30/D30</f>
        <v>11250000</v>
      </c>
    </row>
    <row r="31" spans="1:5" ht="14.25" customHeight="1" x14ac:dyDescent="0.25">
      <c r="A31" s="26">
        <v>18</v>
      </c>
      <c r="B31" s="27" t="s">
        <v>71</v>
      </c>
      <c r="C31" s="28">
        <v>30000000</v>
      </c>
      <c r="D31" s="29">
        <v>4</v>
      </c>
      <c r="E31" s="30">
        <f t="shared" ref="E31:E32" si="0">+C31/D31</f>
        <v>7500000</v>
      </c>
    </row>
    <row r="32" spans="1:5" ht="15.75" customHeight="1" x14ac:dyDescent="0.25">
      <c r="A32" s="26">
        <v>19</v>
      </c>
      <c r="B32" s="27" t="s">
        <v>72</v>
      </c>
      <c r="C32" s="28">
        <v>60000000</v>
      </c>
      <c r="D32" s="29">
        <v>4</v>
      </c>
      <c r="E32" s="30">
        <f t="shared" si="0"/>
        <v>15000000</v>
      </c>
    </row>
    <row r="33" spans="1:5" ht="15" customHeight="1" x14ac:dyDescent="0.25">
      <c r="A33" s="26">
        <v>20</v>
      </c>
      <c r="B33" s="27" t="s">
        <v>68</v>
      </c>
      <c r="C33" s="28">
        <v>13500000</v>
      </c>
      <c r="D33" s="29">
        <v>1</v>
      </c>
      <c r="E33" s="30"/>
    </row>
    <row r="34" spans="1:5" ht="16.5" customHeight="1" x14ac:dyDescent="0.25">
      <c r="A34" s="26">
        <v>21</v>
      </c>
      <c r="B34" s="27" t="s">
        <v>73</v>
      </c>
      <c r="C34" s="28">
        <v>30000000</v>
      </c>
      <c r="D34" s="29">
        <v>1</v>
      </c>
      <c r="E34" s="30"/>
    </row>
    <row r="35" spans="1:5" ht="12.75" customHeight="1" x14ac:dyDescent="0.25">
      <c r="A35" s="26">
        <v>22</v>
      </c>
      <c r="B35" s="27" t="s">
        <v>84</v>
      </c>
      <c r="C35" s="28">
        <v>50000000</v>
      </c>
      <c r="D35" s="29">
        <v>1</v>
      </c>
      <c r="E35" s="30"/>
    </row>
    <row r="36" spans="1:5" ht="12.75" customHeight="1" x14ac:dyDescent="0.25">
      <c r="A36" s="26">
        <v>23</v>
      </c>
      <c r="B36" s="36" t="s">
        <v>74</v>
      </c>
      <c r="C36" s="28">
        <v>8000000</v>
      </c>
      <c r="D36" s="29">
        <v>1</v>
      </c>
      <c r="E36" s="30"/>
    </row>
    <row r="37" spans="1:5" ht="16.5" customHeight="1" x14ac:dyDescent="0.25">
      <c r="A37" s="26">
        <v>24</v>
      </c>
      <c r="B37" s="27" t="s">
        <v>75</v>
      </c>
      <c r="C37" s="28">
        <v>36000000</v>
      </c>
      <c r="D37" s="29">
        <v>1</v>
      </c>
      <c r="E37" s="30"/>
    </row>
    <row r="38" spans="1:5" ht="14.25" customHeight="1" x14ac:dyDescent="0.25">
      <c r="A38" s="26">
        <v>25</v>
      </c>
      <c r="B38" s="27" t="s">
        <v>76</v>
      </c>
      <c r="C38" s="28">
        <v>10000000</v>
      </c>
      <c r="D38" s="29">
        <v>1</v>
      </c>
      <c r="E38" s="30"/>
    </row>
    <row r="39" spans="1:5" ht="18.75" customHeight="1" x14ac:dyDescent="0.25">
      <c r="A39" s="26">
        <v>26</v>
      </c>
      <c r="B39" s="27" t="s">
        <v>77</v>
      </c>
      <c r="C39" s="28">
        <v>7000000</v>
      </c>
      <c r="D39" s="29">
        <v>1</v>
      </c>
      <c r="E39" s="30"/>
    </row>
    <row r="40" spans="1:5" ht="16.5" customHeight="1" x14ac:dyDescent="0.25">
      <c r="A40" s="26">
        <v>27</v>
      </c>
      <c r="B40" s="27" t="s">
        <v>78</v>
      </c>
      <c r="C40" s="28">
        <v>13000000</v>
      </c>
      <c r="D40" s="29">
        <v>1</v>
      </c>
      <c r="E40" s="30"/>
    </row>
    <row r="41" spans="1:5" ht="12" customHeight="1" x14ac:dyDescent="0.25">
      <c r="A41" s="26">
        <v>28</v>
      </c>
      <c r="B41" s="27" t="s">
        <v>79</v>
      </c>
      <c r="C41" s="28">
        <v>22000000</v>
      </c>
      <c r="D41" s="29">
        <v>1</v>
      </c>
      <c r="E41" s="30"/>
    </row>
    <row r="42" spans="1:5" ht="19.5" customHeight="1" x14ac:dyDescent="0.25">
      <c r="A42" s="26">
        <v>29</v>
      </c>
      <c r="B42" s="27" t="s">
        <v>80</v>
      </c>
      <c r="C42" s="28">
        <v>30000000</v>
      </c>
      <c r="D42" s="29">
        <v>1</v>
      </c>
      <c r="E42" s="30"/>
    </row>
    <row r="43" spans="1:5" ht="18.75" customHeight="1" x14ac:dyDescent="0.25">
      <c r="A43" s="26">
        <v>30</v>
      </c>
      <c r="B43" s="27" t="s">
        <v>81</v>
      </c>
      <c r="C43" s="28">
        <v>45000000</v>
      </c>
      <c r="D43" s="29">
        <v>1</v>
      </c>
      <c r="E43" s="30"/>
    </row>
    <row r="44" spans="1:5" x14ac:dyDescent="0.25">
      <c r="A44" s="51" t="s">
        <v>16</v>
      </c>
      <c r="B44" s="52"/>
      <c r="C44" s="7">
        <f>SUM(C5:C34)</f>
        <v>1192500000</v>
      </c>
      <c r="D44" s="32"/>
      <c r="E44" s="30"/>
    </row>
    <row r="45" spans="1:5" x14ac:dyDescent="0.25">
      <c r="A45" s="51" t="s">
        <v>17</v>
      </c>
      <c r="B45" s="52"/>
      <c r="C45" s="8">
        <f>C44/1.1</f>
        <v>1084090909.090909</v>
      </c>
      <c r="D45" s="5"/>
      <c r="E45" s="30"/>
    </row>
    <row r="46" spans="1:5" x14ac:dyDescent="0.25">
      <c r="A46" s="33"/>
      <c r="B46" s="33"/>
      <c r="C46" s="33"/>
      <c r="D46" s="33"/>
    </row>
    <row r="47" spans="1:5" x14ac:dyDescent="0.25">
      <c r="A47" s="33"/>
      <c r="B47" s="33"/>
      <c r="C47" s="64" t="s">
        <v>90</v>
      </c>
      <c r="D47" s="64"/>
      <c r="E47" s="64"/>
    </row>
    <row r="48" spans="1:5" ht="16.5" x14ac:dyDescent="0.25">
      <c r="A48" s="68" t="s">
        <v>23</v>
      </c>
      <c r="B48" s="69"/>
      <c r="C48" s="48" t="s">
        <v>82</v>
      </c>
      <c r="D48" s="48"/>
      <c r="E48" s="48"/>
    </row>
    <row r="49" spans="1:5" x14ac:dyDescent="0.25">
      <c r="A49" s="33"/>
      <c r="B49" s="33"/>
      <c r="C49" s="33"/>
      <c r="D49" s="33"/>
    </row>
    <row r="50" spans="1:5" x14ac:dyDescent="0.25">
      <c r="A50" s="33"/>
      <c r="B50" s="33"/>
      <c r="C50" s="33"/>
      <c r="D50" s="33"/>
    </row>
    <row r="51" spans="1:5" x14ac:dyDescent="0.25">
      <c r="A51" s="33"/>
      <c r="B51" s="33"/>
      <c r="C51" s="33"/>
      <c r="D51" s="33"/>
    </row>
    <row r="52" spans="1:5" x14ac:dyDescent="0.25">
      <c r="A52" s="33"/>
      <c r="B52" s="33"/>
      <c r="C52" s="33"/>
      <c r="D52" s="33"/>
    </row>
    <row r="53" spans="1:5" ht="16.5" x14ac:dyDescent="0.3">
      <c r="A53" s="67" t="s">
        <v>85</v>
      </c>
      <c r="B53" s="67"/>
      <c r="C53" s="48" t="s">
        <v>83</v>
      </c>
      <c r="D53" s="48"/>
      <c r="E53" s="48"/>
    </row>
  </sheetData>
  <mergeCells count="9">
    <mergeCell ref="A53:B53"/>
    <mergeCell ref="C53:E53"/>
    <mergeCell ref="A1:E1"/>
    <mergeCell ref="A2:D2"/>
    <mergeCell ref="A44:B44"/>
    <mergeCell ref="A45:B45"/>
    <mergeCell ref="C47:E47"/>
    <mergeCell ref="A48:B48"/>
    <mergeCell ref="C48:E48"/>
  </mergeCells>
  <pageMargins left="0.7" right="0.7" top="0.43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3"/>
  <sheetViews>
    <sheetView workbookViewId="0">
      <selection activeCell="J11" sqref="J11"/>
    </sheetView>
  </sheetViews>
  <sheetFormatPr defaultRowHeight="15" x14ac:dyDescent="0.25"/>
  <cols>
    <col min="1" max="1" width="5.7109375" customWidth="1"/>
    <col min="2" max="2" width="40.42578125" customWidth="1"/>
    <col min="3" max="3" width="20.42578125" customWidth="1"/>
    <col min="4" max="4" width="11.140625" customWidth="1"/>
    <col min="5" max="5" width="11.7109375" customWidth="1"/>
  </cols>
  <sheetData>
    <row r="1" spans="1:5" ht="17.25" x14ac:dyDescent="0.25">
      <c r="A1" s="49" t="s">
        <v>94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3" customHeight="1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x14ac:dyDescent="0.25">
      <c r="A5" s="3">
        <v>1</v>
      </c>
      <c r="B5" s="4" t="s">
        <v>7</v>
      </c>
      <c r="C5" s="5">
        <f>67000000</f>
        <v>67000000</v>
      </c>
      <c r="D5" s="3">
        <v>1</v>
      </c>
      <c r="E5" s="30"/>
    </row>
    <row r="6" spans="1:5" x14ac:dyDescent="0.25">
      <c r="A6" s="3">
        <v>2</v>
      </c>
      <c r="B6" s="4" t="s">
        <v>8</v>
      </c>
      <c r="C6" s="5">
        <f>35000000</f>
        <v>35000000</v>
      </c>
      <c r="D6" s="3">
        <v>1</v>
      </c>
      <c r="E6" s="30"/>
    </row>
    <row r="7" spans="1:5" x14ac:dyDescent="0.25">
      <c r="A7" s="3">
        <v>3</v>
      </c>
      <c r="B7" s="4" t="s">
        <v>9</v>
      </c>
      <c r="C7" s="5">
        <f>48000000</f>
        <v>48000000</v>
      </c>
      <c r="D7" s="3">
        <v>1</v>
      </c>
      <c r="E7" s="30"/>
    </row>
    <row r="8" spans="1:5" x14ac:dyDescent="0.25">
      <c r="A8" s="3">
        <v>4</v>
      </c>
      <c r="B8" s="4" t="s">
        <v>12</v>
      </c>
      <c r="C8" s="5">
        <f>9000000</f>
        <v>9000000</v>
      </c>
      <c r="D8" s="3">
        <v>1</v>
      </c>
      <c r="E8" s="30"/>
    </row>
    <row r="9" spans="1:5" x14ac:dyDescent="0.25">
      <c r="A9" s="3">
        <v>5</v>
      </c>
      <c r="B9" s="4" t="s">
        <v>14</v>
      </c>
      <c r="C9" s="5">
        <f>12000000</f>
        <v>12000000</v>
      </c>
      <c r="D9" s="3">
        <v>1</v>
      </c>
      <c r="E9" s="30"/>
    </row>
    <row r="10" spans="1:5" x14ac:dyDescent="0.25">
      <c r="A10" s="3">
        <v>6</v>
      </c>
      <c r="B10" s="4" t="s">
        <v>13</v>
      </c>
      <c r="C10" s="5">
        <f>4000000</f>
        <v>4000000</v>
      </c>
      <c r="D10" s="3">
        <v>1</v>
      </c>
      <c r="E10" s="30"/>
    </row>
    <row r="11" spans="1:5" x14ac:dyDescent="0.25">
      <c r="A11" s="3">
        <v>7</v>
      </c>
      <c r="B11" s="4" t="s">
        <v>15</v>
      </c>
      <c r="C11" s="5">
        <f>5000000</f>
        <v>5000000</v>
      </c>
      <c r="D11" s="3">
        <v>1</v>
      </c>
      <c r="E11" s="30"/>
    </row>
    <row r="12" spans="1:5" x14ac:dyDescent="0.25">
      <c r="A12" s="3">
        <v>8</v>
      </c>
      <c r="B12" s="4" t="s">
        <v>30</v>
      </c>
      <c r="C12" s="5">
        <f>20000000</f>
        <v>20000000</v>
      </c>
      <c r="D12" s="3">
        <v>1</v>
      </c>
      <c r="E12" s="30"/>
    </row>
    <row r="13" spans="1:5" x14ac:dyDescent="0.25">
      <c r="A13" s="3">
        <v>9</v>
      </c>
      <c r="B13" s="4" t="s">
        <v>53</v>
      </c>
      <c r="C13" s="5">
        <f>35000000</f>
        <v>35000000</v>
      </c>
      <c r="D13" s="3">
        <v>1</v>
      </c>
      <c r="E13" s="30"/>
    </row>
    <row r="14" spans="1:5" x14ac:dyDescent="0.25">
      <c r="A14" s="3">
        <v>10</v>
      </c>
      <c r="B14" s="4" t="s">
        <v>95</v>
      </c>
      <c r="C14" s="5">
        <v>25000000</v>
      </c>
      <c r="D14" s="3">
        <v>1</v>
      </c>
      <c r="E14" s="30"/>
    </row>
    <row r="15" spans="1:5" ht="17.25" customHeight="1" x14ac:dyDescent="0.25">
      <c r="A15" s="26">
        <v>1</v>
      </c>
      <c r="B15" s="27" t="s">
        <v>54</v>
      </c>
      <c r="C15" s="28">
        <v>140000000</v>
      </c>
      <c r="D15" s="3">
        <v>1</v>
      </c>
      <c r="E15" s="30"/>
    </row>
    <row r="16" spans="1:5" ht="15.75" customHeight="1" x14ac:dyDescent="0.25">
      <c r="A16" s="26">
        <v>2</v>
      </c>
      <c r="B16" s="27" t="s">
        <v>55</v>
      </c>
      <c r="C16" s="28">
        <v>47000000</v>
      </c>
      <c r="D16" s="3">
        <v>1</v>
      </c>
      <c r="E16" s="30" t="s">
        <v>87</v>
      </c>
    </row>
    <row r="17" spans="1:5" ht="14.25" customHeight="1" x14ac:dyDescent="0.25">
      <c r="A17" s="26">
        <v>3</v>
      </c>
      <c r="B17" s="27" t="s">
        <v>56</v>
      </c>
      <c r="C17" s="28">
        <v>20000000</v>
      </c>
      <c r="D17" s="3">
        <v>1</v>
      </c>
      <c r="E17" s="30"/>
    </row>
    <row r="18" spans="1:5" ht="17.25" customHeight="1" x14ac:dyDescent="0.25">
      <c r="A18" s="26">
        <v>4</v>
      </c>
      <c r="B18" s="27" t="s">
        <v>57</v>
      </c>
      <c r="C18" s="28">
        <v>3000000</v>
      </c>
      <c r="D18" s="3">
        <v>1</v>
      </c>
      <c r="E18" s="30"/>
    </row>
    <row r="19" spans="1:5" ht="15" customHeight="1" x14ac:dyDescent="0.25">
      <c r="A19" s="26">
        <v>5</v>
      </c>
      <c r="B19" s="27" t="s">
        <v>58</v>
      </c>
      <c r="C19" s="28">
        <v>6000000</v>
      </c>
      <c r="D19" s="3">
        <v>1</v>
      </c>
      <c r="E19" s="30"/>
    </row>
    <row r="20" spans="1:5" ht="14.25" customHeight="1" x14ac:dyDescent="0.25">
      <c r="A20" s="26">
        <v>6</v>
      </c>
      <c r="B20" s="27" t="s">
        <v>59</v>
      </c>
      <c r="C20" s="28">
        <v>2000000</v>
      </c>
      <c r="D20" s="3">
        <v>1</v>
      </c>
      <c r="E20" s="30"/>
    </row>
    <row r="21" spans="1:5" ht="18.75" customHeight="1" x14ac:dyDescent="0.25">
      <c r="A21" s="26">
        <v>7</v>
      </c>
      <c r="B21" s="27" t="s">
        <v>60</v>
      </c>
      <c r="C21" s="28">
        <v>20000000</v>
      </c>
      <c r="D21" s="3">
        <v>1</v>
      </c>
      <c r="E21" s="30"/>
    </row>
    <row r="22" spans="1:5" ht="12" customHeight="1" x14ac:dyDescent="0.25">
      <c r="A22" s="26">
        <v>8</v>
      </c>
      <c r="B22" s="27" t="s">
        <v>61</v>
      </c>
      <c r="C22" s="28">
        <v>150000000</v>
      </c>
      <c r="D22" s="3">
        <v>1</v>
      </c>
      <c r="E22" s="30"/>
    </row>
    <row r="23" spans="1:5" ht="17.25" customHeight="1" x14ac:dyDescent="0.25">
      <c r="A23" s="26">
        <v>9</v>
      </c>
      <c r="B23" s="27" t="s">
        <v>62</v>
      </c>
      <c r="C23" s="28">
        <v>90000000</v>
      </c>
      <c r="D23" s="3">
        <v>1</v>
      </c>
      <c r="E23" s="30"/>
    </row>
    <row r="24" spans="1:5" ht="15" customHeight="1" x14ac:dyDescent="0.25">
      <c r="A24" s="26">
        <v>10</v>
      </c>
      <c r="B24" s="27" t="s">
        <v>63</v>
      </c>
      <c r="C24" s="28">
        <v>18500000</v>
      </c>
      <c r="D24" s="3">
        <v>1</v>
      </c>
      <c r="E24" s="30"/>
    </row>
    <row r="25" spans="1:5" ht="14.25" customHeight="1" x14ac:dyDescent="0.25">
      <c r="A25" s="26">
        <v>11</v>
      </c>
      <c r="B25" s="27" t="s">
        <v>64</v>
      </c>
      <c r="C25" s="28">
        <v>6500000</v>
      </c>
      <c r="D25" s="3">
        <v>1</v>
      </c>
      <c r="E25" s="30"/>
    </row>
    <row r="26" spans="1:5" ht="15.75" customHeight="1" x14ac:dyDescent="0.25">
      <c r="A26" s="26">
        <v>12</v>
      </c>
      <c r="B26" s="27" t="s">
        <v>65</v>
      </c>
      <c r="C26" s="28">
        <v>30000000</v>
      </c>
      <c r="D26" s="3">
        <v>1</v>
      </c>
      <c r="E26" s="30"/>
    </row>
    <row r="27" spans="1:5" ht="18.75" customHeight="1" x14ac:dyDescent="0.25">
      <c r="A27" s="26">
        <v>13</v>
      </c>
      <c r="B27" s="27" t="s">
        <v>66</v>
      </c>
      <c r="C27" s="28">
        <v>33000000</v>
      </c>
      <c r="D27" s="3">
        <v>1</v>
      </c>
      <c r="E27" s="30"/>
    </row>
    <row r="28" spans="1:5" ht="17.25" customHeight="1" x14ac:dyDescent="0.25">
      <c r="A28" s="26">
        <v>14</v>
      </c>
      <c r="B28" s="27" t="s">
        <v>67</v>
      </c>
      <c r="C28" s="28">
        <v>2000000</v>
      </c>
      <c r="D28" s="3">
        <v>1</v>
      </c>
      <c r="E28" s="30"/>
    </row>
    <row r="29" spans="1:5" ht="16.5" customHeight="1" x14ac:dyDescent="0.25">
      <c r="A29" s="26">
        <v>15</v>
      </c>
      <c r="B29" s="27" t="s">
        <v>68</v>
      </c>
      <c r="C29" s="28">
        <v>12000000</v>
      </c>
      <c r="D29" s="3">
        <v>1</v>
      </c>
      <c r="E29" s="30"/>
    </row>
    <row r="30" spans="1:5" ht="15.75" customHeight="1" x14ac:dyDescent="0.25">
      <c r="A30" s="26">
        <v>16</v>
      </c>
      <c r="B30" s="27" t="s">
        <v>69</v>
      </c>
      <c r="C30" s="28">
        <v>22500000</v>
      </c>
      <c r="D30" s="3">
        <v>1</v>
      </c>
      <c r="E30" s="30"/>
    </row>
    <row r="31" spans="1:5" ht="15" customHeight="1" x14ac:dyDescent="0.25">
      <c r="A31" s="26">
        <v>17</v>
      </c>
      <c r="B31" s="27" t="s">
        <v>68</v>
      </c>
      <c r="C31" s="28">
        <v>13500000</v>
      </c>
      <c r="D31" s="3">
        <v>1</v>
      </c>
      <c r="E31" s="30"/>
    </row>
    <row r="32" spans="1:5" ht="16.5" customHeight="1" x14ac:dyDescent="0.25">
      <c r="A32" s="26">
        <v>18</v>
      </c>
      <c r="B32" s="27" t="s">
        <v>73</v>
      </c>
      <c r="C32" s="28">
        <v>30000000</v>
      </c>
      <c r="D32" s="29">
        <v>1</v>
      </c>
      <c r="E32" s="30"/>
    </row>
    <row r="33" spans="1:5" ht="12.75" customHeight="1" x14ac:dyDescent="0.25">
      <c r="A33" s="26">
        <v>19</v>
      </c>
      <c r="B33" s="27" t="s">
        <v>84</v>
      </c>
      <c r="C33" s="28">
        <v>50000000</v>
      </c>
      <c r="D33" s="29">
        <v>1</v>
      </c>
      <c r="E33" s="30"/>
    </row>
    <row r="34" spans="1:5" ht="12.75" customHeight="1" x14ac:dyDescent="0.25">
      <c r="A34" s="26">
        <v>20</v>
      </c>
      <c r="B34" s="36" t="s">
        <v>74</v>
      </c>
      <c r="C34" s="28">
        <v>18000000</v>
      </c>
      <c r="D34" s="29">
        <v>1</v>
      </c>
      <c r="E34" s="30"/>
    </row>
    <row r="35" spans="1:5" ht="16.5" customHeight="1" x14ac:dyDescent="0.25">
      <c r="A35" s="26">
        <v>21</v>
      </c>
      <c r="B35" s="27" t="s">
        <v>75</v>
      </c>
      <c r="C35" s="28">
        <v>36000000</v>
      </c>
      <c r="D35" s="29">
        <v>1</v>
      </c>
      <c r="E35" s="30"/>
    </row>
    <row r="36" spans="1:5" ht="14.25" customHeight="1" x14ac:dyDescent="0.25">
      <c r="A36" s="26">
        <v>22</v>
      </c>
      <c r="B36" s="27" t="s">
        <v>77</v>
      </c>
      <c r="C36" s="28">
        <v>7000000</v>
      </c>
      <c r="D36" s="29">
        <v>1</v>
      </c>
      <c r="E36" s="30"/>
    </row>
    <row r="37" spans="1:5" ht="18.75" customHeight="1" x14ac:dyDescent="0.25">
      <c r="A37" s="26">
        <v>23</v>
      </c>
      <c r="B37" s="27" t="s">
        <v>78</v>
      </c>
      <c r="C37" s="28">
        <v>13000000</v>
      </c>
      <c r="D37" s="29">
        <v>1</v>
      </c>
      <c r="E37" s="30"/>
    </row>
    <row r="38" spans="1:5" ht="16.5" customHeight="1" x14ac:dyDescent="0.25">
      <c r="A38" s="26">
        <v>24</v>
      </c>
      <c r="B38" s="27" t="s">
        <v>79</v>
      </c>
      <c r="C38" s="28">
        <v>11000000</v>
      </c>
      <c r="D38" s="29">
        <v>1</v>
      </c>
      <c r="E38" s="30"/>
    </row>
    <row r="39" spans="1:5" ht="12" customHeight="1" x14ac:dyDescent="0.25">
      <c r="A39" s="26">
        <v>25</v>
      </c>
      <c r="B39" s="27" t="s">
        <v>92</v>
      </c>
      <c r="C39" s="28">
        <v>112000000</v>
      </c>
      <c r="D39" s="29">
        <v>1</v>
      </c>
      <c r="E39" s="30" t="s">
        <v>87</v>
      </c>
    </row>
    <row r="40" spans="1:5" ht="12" customHeight="1" x14ac:dyDescent="0.25">
      <c r="A40" s="26">
        <v>26</v>
      </c>
      <c r="B40" s="27" t="s">
        <v>80</v>
      </c>
      <c r="C40" s="28">
        <v>30000000</v>
      </c>
      <c r="D40" s="29">
        <v>1</v>
      </c>
      <c r="E40" s="30"/>
    </row>
    <row r="41" spans="1:5" ht="19.5" customHeight="1" x14ac:dyDescent="0.25">
      <c r="A41" s="26">
        <v>27</v>
      </c>
      <c r="B41" s="27" t="s">
        <v>91</v>
      </c>
      <c r="C41" s="28">
        <v>45000000</v>
      </c>
      <c r="D41" s="29">
        <v>1</v>
      </c>
      <c r="E41" s="30"/>
    </row>
    <row r="42" spans="1:5" ht="18.75" customHeight="1" x14ac:dyDescent="0.25">
      <c r="A42" s="51" t="s">
        <v>16</v>
      </c>
      <c r="B42" s="52"/>
      <c r="C42" s="7">
        <f>SUM(C5:C41)</f>
        <v>1228000000</v>
      </c>
      <c r="D42" s="32"/>
      <c r="E42" s="30"/>
    </row>
    <row r="43" spans="1:5" x14ac:dyDescent="0.25">
      <c r="A43" s="51" t="s">
        <v>17</v>
      </c>
      <c r="B43" s="52"/>
      <c r="C43" s="8">
        <f>C42/1.1</f>
        <v>1116363636.3636363</v>
      </c>
      <c r="D43" s="5"/>
      <c r="E43" s="30"/>
    </row>
    <row r="44" spans="1:5" x14ac:dyDescent="0.25">
      <c r="A44" s="39"/>
      <c r="B44" s="39"/>
      <c r="C44" s="43"/>
      <c r="D44" s="40"/>
      <c r="E44" s="41"/>
    </row>
    <row r="45" spans="1:5" x14ac:dyDescent="0.25">
      <c r="A45" s="39"/>
      <c r="B45" s="39"/>
      <c r="C45" s="43"/>
      <c r="D45" s="40"/>
      <c r="E45" s="41"/>
    </row>
    <row r="46" spans="1:5" x14ac:dyDescent="0.25">
      <c r="A46" s="39"/>
      <c r="B46" s="39"/>
      <c r="C46" s="43"/>
      <c r="D46" s="40"/>
      <c r="E46" s="41"/>
    </row>
    <row r="47" spans="1:5" x14ac:dyDescent="0.25">
      <c r="A47" s="38"/>
      <c r="B47" s="38"/>
      <c r="C47" s="64" t="s">
        <v>97</v>
      </c>
      <c r="D47" s="64"/>
      <c r="E47" s="64"/>
    </row>
    <row r="48" spans="1:5" ht="16.5" x14ac:dyDescent="0.25">
      <c r="A48" s="69" t="s">
        <v>23</v>
      </c>
      <c r="B48" s="69"/>
      <c r="C48" s="48" t="s">
        <v>82</v>
      </c>
      <c r="D48" s="48"/>
      <c r="E48" s="48"/>
    </row>
    <row r="49" spans="1:5" x14ac:dyDescent="0.25">
      <c r="A49" s="38"/>
      <c r="B49" s="38"/>
      <c r="C49" s="38"/>
      <c r="D49" s="38"/>
    </row>
    <row r="50" spans="1:5" x14ac:dyDescent="0.25">
      <c r="A50" s="38"/>
      <c r="B50" s="38"/>
      <c r="C50" s="38"/>
      <c r="D50" s="38"/>
    </row>
    <row r="51" spans="1:5" x14ac:dyDescent="0.25">
      <c r="A51" s="38"/>
      <c r="B51" s="38"/>
      <c r="C51" s="38"/>
      <c r="D51" s="38"/>
    </row>
    <row r="52" spans="1:5" x14ac:dyDescent="0.25">
      <c r="A52" s="38"/>
      <c r="B52" s="38"/>
      <c r="C52" s="38"/>
      <c r="D52" s="38"/>
    </row>
    <row r="53" spans="1:5" ht="16.5" x14ac:dyDescent="0.3">
      <c r="A53" s="67" t="s">
        <v>93</v>
      </c>
      <c r="B53" s="67"/>
      <c r="C53" s="48" t="s">
        <v>96</v>
      </c>
      <c r="D53" s="48"/>
      <c r="E53" s="48"/>
    </row>
  </sheetData>
  <mergeCells count="9">
    <mergeCell ref="A53:B53"/>
    <mergeCell ref="C53:E53"/>
    <mergeCell ref="A1:E1"/>
    <mergeCell ref="A2:D2"/>
    <mergeCell ref="A42:B42"/>
    <mergeCell ref="A43:B43"/>
    <mergeCell ref="C47:E47"/>
    <mergeCell ref="A48:B48"/>
    <mergeCell ref="C48:E48"/>
  </mergeCells>
  <pageMargins left="0.7" right="0.7" top="0.43" bottom="0.75" header="0.3" footer="0.3"/>
  <pageSetup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workbookViewId="0">
      <selection activeCell="D15" sqref="D15"/>
    </sheetView>
  </sheetViews>
  <sheetFormatPr defaultRowHeight="15" x14ac:dyDescent="0.25"/>
  <cols>
    <col min="1" max="1" width="5.7109375" customWidth="1"/>
    <col min="2" max="2" width="40.42578125" customWidth="1"/>
    <col min="3" max="3" width="20.42578125" customWidth="1"/>
    <col min="4" max="4" width="11.140625" customWidth="1"/>
    <col min="5" max="5" width="11.7109375" customWidth="1"/>
  </cols>
  <sheetData>
    <row r="1" spans="1:5" ht="17.25" x14ac:dyDescent="0.25">
      <c r="A1" s="49" t="s">
        <v>99</v>
      </c>
      <c r="B1" s="49"/>
      <c r="C1" s="49"/>
      <c r="D1" s="49"/>
      <c r="E1" s="49"/>
    </row>
    <row r="2" spans="1:5" x14ac:dyDescent="0.25">
      <c r="A2" s="50"/>
      <c r="B2" s="50"/>
      <c r="C2" s="50"/>
      <c r="D2" s="50"/>
    </row>
    <row r="3" spans="1:5" ht="16.5" x14ac:dyDescent="0.25">
      <c r="A3" s="10"/>
      <c r="B3" s="10"/>
      <c r="C3" s="10"/>
      <c r="D3" s="10"/>
    </row>
    <row r="4" spans="1:5" ht="33" customHeight="1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x14ac:dyDescent="0.25">
      <c r="A5" s="3">
        <v>1</v>
      </c>
      <c r="B5" s="4" t="s">
        <v>7</v>
      </c>
      <c r="C5" s="5">
        <v>67000000</v>
      </c>
      <c r="D5" s="3">
        <v>1</v>
      </c>
      <c r="E5" s="30"/>
    </row>
    <row r="6" spans="1:5" x14ac:dyDescent="0.25">
      <c r="A6" s="3">
        <v>2</v>
      </c>
      <c r="B6" s="4" t="s">
        <v>8</v>
      </c>
      <c r="C6" s="5">
        <f>35000000</f>
        <v>35000000</v>
      </c>
      <c r="D6" s="3">
        <v>1</v>
      </c>
      <c r="E6" s="30"/>
    </row>
    <row r="7" spans="1:5" x14ac:dyDescent="0.25">
      <c r="A7" s="3">
        <v>3</v>
      </c>
      <c r="B7" s="4" t="s">
        <v>9</v>
      </c>
      <c r="C7" s="5">
        <f>48000000</f>
        <v>48000000</v>
      </c>
      <c r="D7" s="3">
        <v>1</v>
      </c>
      <c r="E7" s="30"/>
    </row>
    <row r="8" spans="1:5" x14ac:dyDescent="0.25">
      <c r="A8" s="3">
        <v>4</v>
      </c>
      <c r="B8" s="4" t="s">
        <v>12</v>
      </c>
      <c r="C8" s="5">
        <f>9000000</f>
        <v>9000000</v>
      </c>
      <c r="D8" s="3">
        <v>1</v>
      </c>
      <c r="E8" s="30"/>
    </row>
    <row r="9" spans="1:5" x14ac:dyDescent="0.25">
      <c r="A9" s="3">
        <v>5</v>
      </c>
      <c r="B9" s="4" t="s">
        <v>14</v>
      </c>
      <c r="C9" s="5">
        <f>12000000</f>
        <v>12000000</v>
      </c>
      <c r="D9" s="3">
        <v>1</v>
      </c>
      <c r="E9" s="30"/>
    </row>
    <row r="10" spans="1:5" x14ac:dyDescent="0.25">
      <c r="A10" s="3">
        <v>6</v>
      </c>
      <c r="B10" s="4" t="s">
        <v>13</v>
      </c>
      <c r="C10" s="5">
        <f>4000000</f>
        <v>4000000</v>
      </c>
      <c r="D10" s="3">
        <v>1</v>
      </c>
      <c r="E10" s="30"/>
    </row>
    <row r="11" spans="1:5" x14ac:dyDescent="0.25">
      <c r="A11" s="3">
        <v>7</v>
      </c>
      <c r="B11" s="4" t="s">
        <v>15</v>
      </c>
      <c r="C11" s="5">
        <f>5000000</f>
        <v>5000000</v>
      </c>
      <c r="D11" s="3">
        <v>1</v>
      </c>
      <c r="E11" s="30"/>
    </row>
    <row r="12" spans="1:5" x14ac:dyDescent="0.25">
      <c r="A12" s="3">
        <v>8</v>
      </c>
      <c r="B12" s="4" t="s">
        <v>30</v>
      </c>
      <c r="C12" s="5">
        <f>20000000</f>
        <v>20000000</v>
      </c>
      <c r="D12" s="3">
        <v>1</v>
      </c>
      <c r="E12" s="30"/>
    </row>
    <row r="13" spans="1:5" x14ac:dyDescent="0.25">
      <c r="A13" s="3">
        <v>9</v>
      </c>
      <c r="B13" s="4" t="s">
        <v>53</v>
      </c>
      <c r="C13" s="5">
        <f>35000000</f>
        <v>35000000</v>
      </c>
      <c r="D13" s="3">
        <v>1</v>
      </c>
      <c r="E13" s="30"/>
    </row>
    <row r="14" spans="1:5" x14ac:dyDescent="0.25">
      <c r="A14" s="3">
        <v>10</v>
      </c>
      <c r="B14" s="4" t="s">
        <v>95</v>
      </c>
      <c r="C14" s="5">
        <v>25000000</v>
      </c>
      <c r="D14" s="3">
        <v>1</v>
      </c>
      <c r="E14" s="30"/>
    </row>
    <row r="15" spans="1:5" ht="17.25" customHeight="1" x14ac:dyDescent="0.25">
      <c r="A15" s="3">
        <v>11</v>
      </c>
      <c r="B15" s="27" t="s">
        <v>54</v>
      </c>
      <c r="C15" s="28">
        <v>140000000</v>
      </c>
      <c r="D15" s="3">
        <v>1</v>
      </c>
      <c r="E15" s="30"/>
    </row>
    <row r="16" spans="1:5" ht="14.25" customHeight="1" x14ac:dyDescent="0.25">
      <c r="A16" s="3">
        <v>12</v>
      </c>
      <c r="B16" s="27" t="s">
        <v>56</v>
      </c>
      <c r="C16" s="28">
        <v>20000000</v>
      </c>
      <c r="D16" s="3">
        <v>1</v>
      </c>
      <c r="E16" s="30"/>
    </row>
    <row r="17" spans="1:5" ht="15" customHeight="1" x14ac:dyDescent="0.25">
      <c r="A17" s="3">
        <v>13</v>
      </c>
      <c r="B17" s="27" t="s">
        <v>58</v>
      </c>
      <c r="C17" s="28">
        <v>6000000</v>
      </c>
      <c r="D17" s="3">
        <v>1</v>
      </c>
      <c r="E17" s="30"/>
    </row>
    <row r="18" spans="1:5" ht="18.75" customHeight="1" x14ac:dyDescent="0.25">
      <c r="A18" s="3">
        <v>14</v>
      </c>
      <c r="B18" s="27" t="s">
        <v>60</v>
      </c>
      <c r="C18" s="28">
        <v>20000000</v>
      </c>
      <c r="D18" s="3">
        <v>1</v>
      </c>
      <c r="E18" s="30"/>
    </row>
    <row r="19" spans="1:5" ht="12" customHeight="1" x14ac:dyDescent="0.25">
      <c r="A19" s="3">
        <v>15</v>
      </c>
      <c r="B19" s="27" t="s">
        <v>61</v>
      </c>
      <c r="C19" s="28">
        <v>150000000</v>
      </c>
      <c r="D19" s="3">
        <v>1</v>
      </c>
      <c r="E19" s="30"/>
    </row>
    <row r="20" spans="1:5" ht="17.25" customHeight="1" x14ac:dyDescent="0.25">
      <c r="A20" s="3">
        <v>16</v>
      </c>
      <c r="B20" s="27" t="s">
        <v>62</v>
      </c>
      <c r="C20" s="28">
        <v>90000000</v>
      </c>
      <c r="D20" s="3">
        <v>1</v>
      </c>
      <c r="E20" s="30"/>
    </row>
    <row r="21" spans="1:5" ht="15.75" customHeight="1" x14ac:dyDescent="0.25">
      <c r="A21" s="3">
        <v>17</v>
      </c>
      <c r="B21" s="27" t="s">
        <v>65</v>
      </c>
      <c r="C21" s="28">
        <v>30000000</v>
      </c>
      <c r="D21" s="3">
        <v>1</v>
      </c>
      <c r="E21" s="30"/>
    </row>
    <row r="22" spans="1:5" ht="18.75" customHeight="1" x14ac:dyDescent="0.25">
      <c r="A22" s="3">
        <v>18</v>
      </c>
      <c r="B22" s="27" t="s">
        <v>66</v>
      </c>
      <c r="C22" s="28">
        <v>33000000</v>
      </c>
      <c r="D22" s="3">
        <v>1</v>
      </c>
      <c r="E22" s="30"/>
    </row>
    <row r="23" spans="1:5" ht="17.25" customHeight="1" x14ac:dyDescent="0.25">
      <c r="A23" s="3">
        <v>19</v>
      </c>
      <c r="B23" s="27" t="s">
        <v>67</v>
      </c>
      <c r="C23" s="28">
        <v>2000000</v>
      </c>
      <c r="D23" s="3">
        <v>1</v>
      </c>
      <c r="E23" s="30"/>
    </row>
    <row r="24" spans="1:5" ht="16.5" customHeight="1" x14ac:dyDescent="0.25">
      <c r="A24" s="3">
        <v>20</v>
      </c>
      <c r="B24" s="27" t="s">
        <v>68</v>
      </c>
      <c r="C24" s="28">
        <v>12000000</v>
      </c>
      <c r="D24" s="3">
        <v>1</v>
      </c>
      <c r="E24" s="30"/>
    </row>
    <row r="25" spans="1:5" ht="15.75" customHeight="1" x14ac:dyDescent="0.25">
      <c r="A25" s="3">
        <v>21</v>
      </c>
      <c r="B25" s="27" t="s">
        <v>69</v>
      </c>
      <c r="C25" s="28">
        <v>22500000</v>
      </c>
      <c r="D25" s="3">
        <v>1</v>
      </c>
      <c r="E25" s="30"/>
    </row>
    <row r="26" spans="1:5" ht="15" customHeight="1" x14ac:dyDescent="0.25">
      <c r="A26" s="3">
        <v>22</v>
      </c>
      <c r="B26" s="27" t="s">
        <v>68</v>
      </c>
      <c r="C26" s="28">
        <v>13500000</v>
      </c>
      <c r="D26" s="3">
        <v>1</v>
      </c>
      <c r="E26" s="30"/>
    </row>
    <row r="27" spans="1:5" ht="12.75" customHeight="1" x14ac:dyDescent="0.25">
      <c r="A27" s="3">
        <v>23</v>
      </c>
      <c r="B27" s="36" t="s">
        <v>74</v>
      </c>
      <c r="C27" s="28">
        <v>18000000</v>
      </c>
      <c r="D27" s="29">
        <v>1</v>
      </c>
      <c r="E27" s="30"/>
    </row>
    <row r="28" spans="1:5" ht="16.5" customHeight="1" x14ac:dyDescent="0.25">
      <c r="A28" s="3">
        <v>24</v>
      </c>
      <c r="B28" s="27" t="s">
        <v>75</v>
      </c>
      <c r="C28" s="28">
        <v>36000000</v>
      </c>
      <c r="D28" s="29">
        <v>1</v>
      </c>
      <c r="E28" s="30"/>
    </row>
    <row r="29" spans="1:5" ht="14.25" customHeight="1" x14ac:dyDescent="0.25">
      <c r="A29" s="3">
        <v>25</v>
      </c>
      <c r="B29" s="27" t="s">
        <v>77</v>
      </c>
      <c r="C29" s="28">
        <v>7000000</v>
      </c>
      <c r="D29" s="29">
        <v>1</v>
      </c>
      <c r="E29" s="30"/>
    </row>
    <row r="30" spans="1:5" ht="18.75" customHeight="1" x14ac:dyDescent="0.25">
      <c r="A30" s="3">
        <v>26</v>
      </c>
      <c r="B30" s="27" t="s">
        <v>78</v>
      </c>
      <c r="C30" s="28">
        <v>13000000</v>
      </c>
      <c r="D30" s="29">
        <v>1</v>
      </c>
      <c r="E30" s="30"/>
    </row>
    <row r="31" spans="1:5" ht="15.75" customHeight="1" x14ac:dyDescent="0.25">
      <c r="A31" s="3">
        <v>27</v>
      </c>
      <c r="B31" s="27" t="s">
        <v>80</v>
      </c>
      <c r="C31" s="28">
        <v>30000000</v>
      </c>
      <c r="D31" s="29">
        <v>1</v>
      </c>
      <c r="E31" s="30"/>
    </row>
    <row r="32" spans="1:5" ht="15.75" customHeight="1" x14ac:dyDescent="0.25">
      <c r="A32" s="3">
        <v>28</v>
      </c>
      <c r="B32" s="27" t="s">
        <v>91</v>
      </c>
      <c r="C32" s="28">
        <v>45000000</v>
      </c>
      <c r="D32" s="29">
        <v>1</v>
      </c>
      <c r="E32" s="30"/>
    </row>
    <row r="33" spans="1:5" ht="15.75" customHeight="1" x14ac:dyDescent="0.25">
      <c r="A33" s="3">
        <v>29</v>
      </c>
      <c r="B33" s="27" t="s">
        <v>100</v>
      </c>
      <c r="C33" s="28">
        <v>7000000</v>
      </c>
      <c r="D33" s="29">
        <v>1</v>
      </c>
      <c r="E33" s="30"/>
    </row>
    <row r="34" spans="1:5" ht="15.75" customHeight="1" x14ac:dyDescent="0.25">
      <c r="A34" s="3">
        <v>30</v>
      </c>
      <c r="B34" s="27" t="s">
        <v>101</v>
      </c>
      <c r="C34" s="28">
        <v>12000000</v>
      </c>
      <c r="D34" s="29">
        <v>1</v>
      </c>
      <c r="E34" s="30"/>
    </row>
    <row r="35" spans="1:5" ht="19.5" customHeight="1" x14ac:dyDescent="0.25">
      <c r="A35" s="3">
        <v>31</v>
      </c>
      <c r="B35" s="27" t="s">
        <v>63</v>
      </c>
      <c r="C35" s="28">
        <v>18500000</v>
      </c>
      <c r="D35" s="29">
        <v>1</v>
      </c>
      <c r="E35" s="30"/>
    </row>
    <row r="36" spans="1:5" ht="18.75" customHeight="1" x14ac:dyDescent="0.25">
      <c r="A36" s="51" t="s">
        <v>16</v>
      </c>
      <c r="B36" s="52"/>
      <c r="C36" s="7">
        <f>SUM(C5:C35)</f>
        <v>985500000</v>
      </c>
      <c r="D36" s="32"/>
      <c r="E36" s="30"/>
    </row>
    <row r="37" spans="1:5" x14ac:dyDescent="0.25">
      <c r="A37" s="51" t="s">
        <v>17</v>
      </c>
      <c r="B37" s="52"/>
      <c r="C37" s="8">
        <f>C36/1.1</f>
        <v>895909090.90909088</v>
      </c>
      <c r="D37" s="5"/>
      <c r="E37" s="30"/>
    </row>
    <row r="38" spans="1:5" x14ac:dyDescent="0.25">
      <c r="A38" s="39"/>
      <c r="B38" s="39"/>
      <c r="C38" s="43"/>
      <c r="D38" s="40"/>
      <c r="E38" s="41"/>
    </row>
    <row r="39" spans="1:5" x14ac:dyDescent="0.25">
      <c r="A39" s="42"/>
      <c r="B39" s="42"/>
      <c r="C39" s="64" t="s">
        <v>98</v>
      </c>
      <c r="D39" s="64"/>
      <c r="E39" s="64"/>
    </row>
    <row r="40" spans="1:5" ht="16.5" x14ac:dyDescent="0.25">
      <c r="A40" s="69" t="s">
        <v>23</v>
      </c>
      <c r="B40" s="69"/>
      <c r="C40" s="48" t="s">
        <v>82</v>
      </c>
      <c r="D40" s="48"/>
      <c r="E40" s="48"/>
    </row>
    <row r="41" spans="1:5" x14ac:dyDescent="0.25">
      <c r="A41" s="42"/>
      <c r="B41" s="42"/>
      <c r="C41" s="42"/>
      <c r="D41" s="42"/>
    </row>
    <row r="42" spans="1:5" x14ac:dyDescent="0.25">
      <c r="A42" s="42"/>
      <c r="B42" s="42"/>
      <c r="C42" s="42"/>
      <c r="D42" s="42"/>
    </row>
    <row r="43" spans="1:5" x14ac:dyDescent="0.25">
      <c r="A43" s="42"/>
      <c r="B43" s="42"/>
      <c r="C43" s="42"/>
      <c r="D43" s="42"/>
    </row>
    <row r="44" spans="1:5" x14ac:dyDescent="0.25">
      <c r="A44" s="42"/>
      <c r="B44" s="42"/>
      <c r="C44" s="42"/>
      <c r="D44" s="42"/>
    </row>
    <row r="45" spans="1:5" ht="16.5" x14ac:dyDescent="0.3">
      <c r="A45" s="67" t="s">
        <v>93</v>
      </c>
      <c r="B45" s="67"/>
      <c r="C45" s="48" t="s">
        <v>96</v>
      </c>
      <c r="D45" s="48"/>
      <c r="E45" s="48"/>
    </row>
  </sheetData>
  <mergeCells count="9">
    <mergeCell ref="A45:B45"/>
    <mergeCell ref="C45:E45"/>
    <mergeCell ref="A1:E1"/>
    <mergeCell ref="A2:D2"/>
    <mergeCell ref="A36:B36"/>
    <mergeCell ref="A37:B37"/>
    <mergeCell ref="C39:E39"/>
    <mergeCell ref="A40:B40"/>
    <mergeCell ref="C40:E40"/>
  </mergeCells>
  <pageMargins left="0.7" right="0.7" top="0.43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opLeftCell="A4" workbookViewId="0">
      <selection activeCell="G19" sqref="G19"/>
    </sheetView>
  </sheetViews>
  <sheetFormatPr defaultRowHeight="15" x14ac:dyDescent="0.25"/>
  <cols>
    <col min="1" max="1" width="6.28515625" customWidth="1"/>
    <col min="2" max="2" width="32.28515625" customWidth="1"/>
    <col min="3" max="3" width="16.5703125" customWidth="1"/>
    <col min="4" max="4" width="16.28515625" customWidth="1"/>
    <col min="5" max="5" width="14.28515625" customWidth="1"/>
    <col min="6" max="6" width="14" customWidth="1"/>
    <col min="7" max="7" width="24.140625" customWidth="1"/>
    <col min="8" max="8" width="15.5703125" customWidth="1"/>
  </cols>
  <sheetData>
    <row r="1" spans="1:10" ht="17.25" x14ac:dyDescent="0.3">
      <c r="A1" s="57" t="s">
        <v>0</v>
      </c>
      <c r="B1" s="57"/>
      <c r="C1" s="57"/>
      <c r="D1" s="57"/>
      <c r="E1" s="57"/>
      <c r="F1" s="57"/>
    </row>
    <row r="2" spans="1:10" ht="16.5" x14ac:dyDescent="0.3">
      <c r="A2" s="58"/>
      <c r="B2" s="58"/>
      <c r="C2" s="58"/>
      <c r="D2" s="58"/>
      <c r="E2" s="58"/>
      <c r="F2" s="58"/>
      <c r="G2" s="1"/>
      <c r="H2" s="1"/>
      <c r="I2" s="1"/>
      <c r="J2" s="1"/>
    </row>
    <row r="3" spans="1:10" ht="16.5" x14ac:dyDescent="0.3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33" x14ac:dyDescent="0.3">
      <c r="A4" s="2" t="s">
        <v>1</v>
      </c>
      <c r="B4" s="2" t="s">
        <v>2</v>
      </c>
      <c r="C4" s="2" t="s">
        <v>3</v>
      </c>
      <c r="D4" s="2" t="s">
        <v>6</v>
      </c>
      <c r="E4" s="2" t="s">
        <v>4</v>
      </c>
      <c r="F4" s="2" t="s">
        <v>5</v>
      </c>
      <c r="G4" s="1"/>
      <c r="H4" s="1"/>
      <c r="I4" s="1"/>
      <c r="J4" s="1"/>
    </row>
    <row r="5" spans="1:10" ht="16.5" x14ac:dyDescent="0.3">
      <c r="A5" s="3">
        <v>1</v>
      </c>
      <c r="B5" s="4" t="s">
        <v>7</v>
      </c>
      <c r="C5" s="3"/>
      <c r="D5" s="5">
        <f>67000000</f>
        <v>67000000</v>
      </c>
      <c r="E5" s="5">
        <f>191100000</f>
        <v>191100000</v>
      </c>
      <c r="F5" s="3"/>
      <c r="G5" s="1"/>
      <c r="H5" s="1"/>
      <c r="I5" s="1"/>
      <c r="J5" s="1"/>
    </row>
    <row r="6" spans="1:10" ht="17.25" customHeight="1" x14ac:dyDescent="0.3">
      <c r="A6" s="3">
        <v>2</v>
      </c>
      <c r="B6" s="4" t="s">
        <v>8</v>
      </c>
      <c r="C6" s="3"/>
      <c r="D6" s="5">
        <f>35000000</f>
        <v>35000000</v>
      </c>
      <c r="E6" s="5">
        <f>105000000</f>
        <v>105000000</v>
      </c>
      <c r="F6" s="3"/>
      <c r="G6" s="1"/>
      <c r="H6" s="1"/>
      <c r="I6" s="1"/>
      <c r="J6" s="1"/>
    </row>
    <row r="7" spans="1:10" ht="18" customHeight="1" x14ac:dyDescent="0.3">
      <c r="A7" s="3">
        <v>3</v>
      </c>
      <c r="B7" s="4" t="s">
        <v>9</v>
      </c>
      <c r="C7" s="3"/>
      <c r="D7" s="5">
        <f>48000000</f>
        <v>48000000</v>
      </c>
      <c r="E7" s="5">
        <v>144000000</v>
      </c>
      <c r="F7" s="3"/>
      <c r="G7" s="1"/>
      <c r="H7" s="1"/>
      <c r="I7" s="1"/>
      <c r="J7" s="1"/>
    </row>
    <row r="8" spans="1:10" ht="30" x14ac:dyDescent="0.3">
      <c r="A8" s="3">
        <v>4</v>
      </c>
      <c r="B8" s="4" t="s">
        <v>10</v>
      </c>
      <c r="C8" s="3"/>
      <c r="D8" s="5">
        <f>50000000</f>
        <v>50000000</v>
      </c>
      <c r="E8" s="5">
        <f>90000000</f>
        <v>90000000</v>
      </c>
      <c r="F8" s="3"/>
      <c r="G8" s="1"/>
      <c r="H8" s="1"/>
      <c r="I8" s="1"/>
      <c r="J8" s="1"/>
    </row>
    <row r="9" spans="1:10" ht="16.5" x14ac:dyDescent="0.3">
      <c r="A9" s="3">
        <v>5</v>
      </c>
      <c r="B9" s="4" t="s">
        <v>11</v>
      </c>
      <c r="C9" s="3"/>
      <c r="D9" s="5">
        <f>45000000</f>
        <v>45000000</v>
      </c>
      <c r="E9" s="5">
        <f>90000000</f>
        <v>90000000</v>
      </c>
      <c r="F9" s="3"/>
      <c r="G9" s="1"/>
      <c r="H9" s="1"/>
      <c r="I9" s="1"/>
      <c r="J9" s="1"/>
    </row>
    <row r="10" spans="1:10" ht="16.5" x14ac:dyDescent="0.3">
      <c r="A10" s="3">
        <v>6</v>
      </c>
      <c r="B10" s="4" t="s">
        <v>12</v>
      </c>
      <c r="C10" s="3"/>
      <c r="D10" s="5">
        <f>12000000</f>
        <v>12000000</v>
      </c>
      <c r="E10" s="5">
        <f>9000000</f>
        <v>9000000</v>
      </c>
      <c r="F10" s="3"/>
      <c r="G10" s="1"/>
      <c r="H10" s="1"/>
      <c r="I10" s="1"/>
      <c r="J10" s="1"/>
    </row>
    <row r="11" spans="1:10" ht="16.5" x14ac:dyDescent="0.3">
      <c r="A11" s="3">
        <v>7</v>
      </c>
      <c r="B11" s="4" t="s">
        <v>14</v>
      </c>
      <c r="C11" s="3"/>
      <c r="D11" s="5">
        <f>9000000</f>
        <v>9000000</v>
      </c>
      <c r="E11" s="5">
        <f>24000000</f>
        <v>24000000</v>
      </c>
      <c r="F11" s="3"/>
      <c r="G11" s="1"/>
      <c r="H11" s="1"/>
      <c r="I11" s="1"/>
      <c r="J11" s="1"/>
    </row>
    <row r="12" spans="1:10" ht="16.5" x14ac:dyDescent="0.3">
      <c r="A12" s="3">
        <v>8</v>
      </c>
      <c r="B12" s="4" t="s">
        <v>13</v>
      </c>
      <c r="C12" s="3"/>
      <c r="D12" s="5">
        <f>4000000</f>
        <v>4000000</v>
      </c>
      <c r="E12" s="5">
        <f>8000000</f>
        <v>8000000</v>
      </c>
      <c r="F12" s="3"/>
      <c r="G12" s="1"/>
      <c r="H12" s="1"/>
      <c r="I12" s="1"/>
      <c r="J12" s="1"/>
    </row>
    <row r="13" spans="1:10" ht="45" x14ac:dyDescent="0.3">
      <c r="A13" s="3">
        <v>9</v>
      </c>
      <c r="B13" s="4" t="s">
        <v>15</v>
      </c>
      <c r="C13" s="3"/>
      <c r="D13" s="5">
        <f>5000000</f>
        <v>5000000</v>
      </c>
      <c r="E13" s="5"/>
      <c r="F13" s="6" t="s">
        <v>21</v>
      </c>
      <c r="G13" s="1"/>
      <c r="H13" s="1"/>
      <c r="I13" s="1"/>
      <c r="J13" s="1"/>
    </row>
    <row r="14" spans="1:10" ht="45" x14ac:dyDescent="0.3">
      <c r="A14" s="3">
        <v>10</v>
      </c>
      <c r="B14" s="4" t="s">
        <v>20</v>
      </c>
      <c r="C14" s="3"/>
      <c r="D14" s="5">
        <f>1100000</f>
        <v>1100000</v>
      </c>
      <c r="E14" s="5"/>
      <c r="F14" s="6" t="s">
        <v>21</v>
      </c>
      <c r="G14" s="1"/>
      <c r="H14" s="1"/>
      <c r="I14" s="1"/>
      <c r="J14" s="1"/>
    </row>
    <row r="15" spans="1:10" ht="16.5" x14ac:dyDescent="0.3">
      <c r="A15" s="3">
        <v>11</v>
      </c>
      <c r="B15" s="4" t="s">
        <v>30</v>
      </c>
      <c r="C15" s="17"/>
      <c r="D15" s="5">
        <v>20000000</v>
      </c>
      <c r="E15" s="5">
        <f>20000000</f>
        <v>20000000</v>
      </c>
      <c r="F15" s="6"/>
      <c r="G15" s="55" t="s">
        <v>31</v>
      </c>
      <c r="H15" s="56"/>
      <c r="I15" s="1"/>
      <c r="J15" s="1"/>
    </row>
    <row r="16" spans="1:10" ht="16.5" x14ac:dyDescent="0.3">
      <c r="A16" s="59" t="s">
        <v>16</v>
      </c>
      <c r="B16" s="60"/>
      <c r="C16" s="3"/>
      <c r="D16" s="7">
        <f>SUM(D5:D15)</f>
        <v>296100000</v>
      </c>
      <c r="E16" s="7">
        <f>SUM(E5:E15)</f>
        <v>681100000</v>
      </c>
      <c r="F16" s="3"/>
      <c r="G16" s="1"/>
      <c r="H16" s="1"/>
      <c r="I16" s="1"/>
      <c r="J16" s="1"/>
    </row>
    <row r="17" spans="1:10" ht="16.5" x14ac:dyDescent="0.3">
      <c r="A17" s="59" t="s">
        <v>17</v>
      </c>
      <c r="B17" s="60"/>
      <c r="C17" s="3"/>
      <c r="D17" s="8">
        <f>296100000/1.1</f>
        <v>269181818.18181819</v>
      </c>
      <c r="E17" s="5"/>
      <c r="F17" s="3"/>
      <c r="G17" s="1"/>
      <c r="H17" s="1"/>
      <c r="I17" s="1"/>
      <c r="J17" s="1"/>
    </row>
    <row r="18" spans="1:10" ht="16.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x14ac:dyDescent="0.25">
      <c r="D19" s="54" t="s">
        <v>19</v>
      </c>
      <c r="E19" s="54"/>
      <c r="F19" s="54"/>
    </row>
  </sheetData>
  <mergeCells count="6">
    <mergeCell ref="D19:F19"/>
    <mergeCell ref="G15:H15"/>
    <mergeCell ref="A1:F1"/>
    <mergeCell ref="A2:F2"/>
    <mergeCell ref="A16:B16"/>
    <mergeCell ref="A17:B17"/>
  </mergeCells>
  <printOptions horizontalCentered="1"/>
  <pageMargins left="0" right="0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A28" workbookViewId="0">
      <selection activeCell="G41" sqref="G41"/>
    </sheetView>
  </sheetViews>
  <sheetFormatPr defaultRowHeight="15" x14ac:dyDescent="0.25"/>
  <cols>
    <col min="1" max="1" width="6.28515625" customWidth="1"/>
    <col min="2" max="2" width="48.42578125" customWidth="1"/>
    <col min="3" max="3" width="14.5703125" customWidth="1"/>
    <col min="4" max="4" width="10.140625" customWidth="1"/>
    <col min="5" max="5" width="17.140625" customWidth="1"/>
  </cols>
  <sheetData>
    <row r="1" spans="1:5" ht="20.25" x14ac:dyDescent="0.25">
      <c r="A1" s="70" t="s">
        <v>102</v>
      </c>
      <c r="B1" s="70"/>
      <c r="C1" s="70"/>
      <c r="D1" s="70"/>
      <c r="E1" s="70"/>
    </row>
    <row r="2" spans="1:5" ht="17.25" x14ac:dyDescent="0.25">
      <c r="A2" s="49" t="s">
        <v>103</v>
      </c>
      <c r="B2" s="49"/>
      <c r="C2" s="49"/>
      <c r="D2" s="49"/>
      <c r="E2" s="49"/>
    </row>
    <row r="3" spans="1:5" x14ac:dyDescent="0.25">
      <c r="A3" s="50"/>
      <c r="B3" s="50"/>
      <c r="C3" s="50"/>
      <c r="D3" s="50"/>
    </row>
    <row r="4" spans="1:5" ht="30" x14ac:dyDescent="0.25">
      <c r="A4" s="31" t="s">
        <v>1</v>
      </c>
      <c r="B4" s="31" t="s">
        <v>2</v>
      </c>
      <c r="C4" s="31" t="s">
        <v>18</v>
      </c>
      <c r="D4" s="31" t="s">
        <v>88</v>
      </c>
      <c r="E4" s="31" t="s">
        <v>5</v>
      </c>
    </row>
    <row r="5" spans="1:5" ht="16.5" x14ac:dyDescent="0.3">
      <c r="A5" s="3"/>
      <c r="B5" s="4"/>
      <c r="C5" s="5"/>
      <c r="D5" s="3"/>
      <c r="E5" s="47"/>
    </row>
    <row r="6" spans="1:5" ht="16.5" x14ac:dyDescent="0.3">
      <c r="A6" s="3"/>
      <c r="B6" s="4"/>
      <c r="C6" s="5"/>
      <c r="D6" s="3"/>
      <c r="E6" s="47"/>
    </row>
    <row r="7" spans="1:5" ht="15" customHeight="1" x14ac:dyDescent="0.3">
      <c r="A7" s="3"/>
      <c r="B7" s="4"/>
      <c r="C7" s="5"/>
      <c r="D7" s="3"/>
      <c r="E7" s="47"/>
    </row>
    <row r="8" spans="1:5" ht="16.5" x14ac:dyDescent="0.3">
      <c r="A8" s="3"/>
      <c r="B8" s="46"/>
      <c r="C8" s="5"/>
      <c r="D8" s="3"/>
      <c r="E8" s="47"/>
    </row>
    <row r="9" spans="1:5" ht="16.5" x14ac:dyDescent="0.3">
      <c r="A9" s="3"/>
      <c r="B9" s="46"/>
      <c r="C9" s="5"/>
      <c r="D9" s="3"/>
      <c r="E9" s="47"/>
    </row>
    <row r="10" spans="1:5" ht="16.5" x14ac:dyDescent="0.3">
      <c r="A10" s="3"/>
      <c r="B10" s="4"/>
      <c r="C10" s="5"/>
      <c r="D10" s="3"/>
      <c r="E10" s="47"/>
    </row>
    <row r="11" spans="1:5" ht="18" customHeight="1" x14ac:dyDescent="0.3">
      <c r="A11" s="3"/>
      <c r="B11" s="4"/>
      <c r="C11" s="5"/>
      <c r="D11" s="3"/>
      <c r="E11" s="47"/>
    </row>
    <row r="12" spans="1:5" ht="18" customHeight="1" x14ac:dyDescent="0.3">
      <c r="A12" s="3"/>
      <c r="B12" s="27"/>
      <c r="C12" s="28"/>
      <c r="D12" s="29"/>
      <c r="E12" s="47"/>
    </row>
    <row r="13" spans="1:5" ht="19.5" customHeight="1" x14ac:dyDescent="0.3">
      <c r="A13" s="3"/>
      <c r="B13" s="27"/>
      <c r="C13" s="28"/>
      <c r="D13" s="29"/>
      <c r="E13" s="47"/>
    </row>
    <row r="14" spans="1:5" ht="16.5" x14ac:dyDescent="0.3">
      <c r="A14" s="3"/>
      <c r="B14" s="27"/>
      <c r="C14" s="28"/>
      <c r="D14" s="3"/>
      <c r="E14" s="47"/>
    </row>
    <row r="15" spans="1:5" ht="16.5" x14ac:dyDescent="0.3">
      <c r="A15" s="3"/>
      <c r="B15" s="27"/>
      <c r="C15" s="28"/>
      <c r="D15" s="3"/>
      <c r="E15" s="47"/>
    </row>
    <row r="16" spans="1:5" x14ac:dyDescent="0.25">
      <c r="A16" s="3"/>
      <c r="B16" s="27"/>
      <c r="C16" s="28"/>
      <c r="D16" s="3"/>
      <c r="E16" s="27"/>
    </row>
    <row r="17" spans="1:5" ht="17.25" customHeight="1" x14ac:dyDescent="0.3">
      <c r="A17" s="3"/>
      <c r="B17" s="45"/>
      <c r="C17" s="28"/>
      <c r="D17" s="3"/>
      <c r="E17" s="47"/>
    </row>
    <row r="18" spans="1:5" ht="16.5" x14ac:dyDescent="0.3">
      <c r="A18" s="3"/>
      <c r="B18" s="27"/>
      <c r="C18" s="28"/>
      <c r="D18" s="3"/>
      <c r="E18" s="47"/>
    </row>
    <row r="19" spans="1:5" ht="16.5" x14ac:dyDescent="0.3">
      <c r="A19" s="3"/>
      <c r="B19" s="27"/>
      <c r="C19" s="28"/>
      <c r="D19" s="3"/>
      <c r="E19" s="47"/>
    </row>
    <row r="20" spans="1:5" ht="18" customHeight="1" x14ac:dyDescent="0.3">
      <c r="A20" s="3"/>
      <c r="B20" s="27"/>
      <c r="C20" s="28"/>
      <c r="D20" s="3"/>
      <c r="E20" s="47"/>
    </row>
    <row r="21" spans="1:5" ht="18.75" customHeight="1" x14ac:dyDescent="0.3">
      <c r="A21" s="3"/>
      <c r="B21" s="27"/>
      <c r="C21" s="28"/>
      <c r="D21" s="3"/>
      <c r="E21" s="47"/>
    </row>
    <row r="22" spans="1:5" ht="20.25" customHeight="1" x14ac:dyDescent="0.3">
      <c r="A22" s="3"/>
      <c r="B22" s="45"/>
      <c r="C22" s="28"/>
      <c r="D22" s="3"/>
      <c r="E22" s="47"/>
    </row>
    <row r="23" spans="1:5" ht="16.5" x14ac:dyDescent="0.3">
      <c r="A23" s="3"/>
      <c r="B23" s="45"/>
      <c r="C23" s="28"/>
      <c r="D23" s="3"/>
      <c r="E23" s="47"/>
    </row>
    <row r="24" spans="1:5" ht="21" customHeight="1" x14ac:dyDescent="0.3">
      <c r="A24" s="3"/>
      <c r="B24" s="45"/>
      <c r="C24" s="28"/>
      <c r="D24" s="3"/>
      <c r="E24" s="47"/>
    </row>
    <row r="25" spans="1:5" ht="16.5" x14ac:dyDescent="0.3">
      <c r="A25" s="3"/>
      <c r="B25" s="36"/>
      <c r="C25" s="28"/>
      <c r="D25" s="29"/>
      <c r="E25" s="47"/>
    </row>
    <row r="26" spans="1:5" ht="18.75" customHeight="1" x14ac:dyDescent="0.3">
      <c r="A26" s="3"/>
      <c r="B26" s="27"/>
      <c r="C26" s="28"/>
      <c r="D26" s="29"/>
      <c r="E26" s="47"/>
    </row>
    <row r="27" spans="1:5" ht="18.75" customHeight="1" x14ac:dyDescent="0.3">
      <c r="A27" s="3"/>
      <c r="B27" s="45"/>
      <c r="C27" s="28"/>
      <c r="D27" s="3"/>
      <c r="E27" s="47"/>
    </row>
    <row r="28" spans="1:5" ht="18.75" customHeight="1" x14ac:dyDescent="0.3">
      <c r="A28" s="3"/>
      <c r="B28" s="27"/>
      <c r="C28" s="28"/>
      <c r="D28" s="29"/>
      <c r="E28" s="47"/>
    </row>
    <row r="29" spans="1:5" ht="20.25" customHeight="1" x14ac:dyDescent="0.3">
      <c r="A29" s="3"/>
      <c r="B29" s="27"/>
      <c r="C29" s="28"/>
      <c r="D29" s="29"/>
      <c r="E29" s="47"/>
    </row>
    <row r="30" spans="1:5" ht="17.25" customHeight="1" x14ac:dyDescent="0.3">
      <c r="A30" s="3"/>
      <c r="B30" s="27"/>
      <c r="C30" s="28"/>
      <c r="D30" s="29"/>
      <c r="E30" s="47"/>
    </row>
    <row r="31" spans="1:5" ht="18.75" customHeight="1" x14ac:dyDescent="0.3">
      <c r="A31" s="3"/>
      <c r="B31" s="27"/>
      <c r="C31" s="28"/>
      <c r="D31" s="29"/>
      <c r="E31" s="47"/>
    </row>
    <row r="32" spans="1:5" ht="18.75" customHeight="1" x14ac:dyDescent="0.3">
      <c r="A32" s="3"/>
      <c r="B32" s="45"/>
      <c r="C32" s="28"/>
      <c r="D32" s="29"/>
      <c r="E32" s="47"/>
    </row>
    <row r="33" spans="1:5" ht="18.75" customHeight="1" x14ac:dyDescent="0.3">
      <c r="A33" s="3"/>
      <c r="B33" s="45"/>
      <c r="C33" s="28"/>
      <c r="D33" s="29"/>
      <c r="E33" s="47"/>
    </row>
    <row r="34" spans="1:5" ht="18.75" customHeight="1" x14ac:dyDescent="0.3">
      <c r="A34" s="3"/>
      <c r="B34" s="4"/>
      <c r="C34" s="5"/>
      <c r="D34" s="3"/>
      <c r="E34" s="47"/>
    </row>
    <row r="35" spans="1:5" ht="18.75" customHeight="1" x14ac:dyDescent="0.3">
      <c r="A35" s="3"/>
      <c r="B35" s="4"/>
      <c r="C35" s="5"/>
      <c r="D35" s="3"/>
      <c r="E35" s="47"/>
    </row>
    <row r="36" spans="1:5" ht="18.75" customHeight="1" x14ac:dyDescent="0.3">
      <c r="A36" s="3"/>
      <c r="B36" s="4"/>
      <c r="C36" s="5"/>
      <c r="D36" s="3"/>
      <c r="E36" s="47"/>
    </row>
    <row r="37" spans="1:5" ht="16.5" x14ac:dyDescent="0.3">
      <c r="A37" s="51" t="s">
        <v>16</v>
      </c>
      <c r="B37" s="52"/>
      <c r="C37" s="7">
        <f>SUM(C5:C36)</f>
        <v>0</v>
      </c>
      <c r="D37" s="32"/>
      <c r="E37" s="47"/>
    </row>
    <row r="38" spans="1:5" ht="16.5" x14ac:dyDescent="0.3">
      <c r="A38" s="51" t="s">
        <v>17</v>
      </c>
      <c r="B38" s="52"/>
      <c r="C38" s="8">
        <f>C37/1.1</f>
        <v>0</v>
      </c>
      <c r="D38" s="5"/>
      <c r="E38" s="47"/>
    </row>
    <row r="39" spans="1:5" x14ac:dyDescent="0.25">
      <c r="A39" s="39"/>
      <c r="B39" s="39"/>
      <c r="C39" s="43"/>
      <c r="D39" s="40"/>
      <c r="E39" s="41"/>
    </row>
    <row r="40" spans="1:5" x14ac:dyDescent="0.25">
      <c r="A40" s="44"/>
      <c r="B40" s="44"/>
      <c r="C40" s="64" t="s">
        <v>104</v>
      </c>
      <c r="D40" s="64"/>
      <c r="E40" s="64"/>
    </row>
    <row r="41" spans="1:5" ht="16.5" x14ac:dyDescent="0.25">
      <c r="A41" s="69" t="s">
        <v>23</v>
      </c>
      <c r="B41" s="69"/>
      <c r="C41" s="71" t="s">
        <v>105</v>
      </c>
      <c r="D41" s="71"/>
      <c r="E41" s="71"/>
    </row>
    <row r="42" spans="1:5" x14ac:dyDescent="0.25">
      <c r="A42" s="44"/>
      <c r="B42" s="44"/>
      <c r="C42" s="44"/>
      <c r="D42" s="44"/>
    </row>
    <row r="43" spans="1:5" x14ac:dyDescent="0.25">
      <c r="A43" s="44"/>
      <c r="B43" s="44"/>
      <c r="C43" s="44"/>
      <c r="D43" s="44"/>
    </row>
    <row r="44" spans="1:5" x14ac:dyDescent="0.25">
      <c r="A44" s="44"/>
      <c r="B44" s="44"/>
      <c r="C44" s="44"/>
      <c r="D44" s="44"/>
    </row>
    <row r="45" spans="1:5" x14ac:dyDescent="0.25">
      <c r="A45" s="44"/>
      <c r="B45" s="44"/>
      <c r="C45" s="44"/>
      <c r="D45" s="44"/>
    </row>
    <row r="46" spans="1:5" ht="16.5" x14ac:dyDescent="0.3">
      <c r="A46" s="67"/>
      <c r="B46" s="67"/>
      <c r="C46" s="48"/>
      <c r="D46" s="48"/>
      <c r="E46" s="48"/>
    </row>
  </sheetData>
  <mergeCells count="10">
    <mergeCell ref="A46:B46"/>
    <mergeCell ref="C46:E46"/>
    <mergeCell ref="A1:E1"/>
    <mergeCell ref="A3:D3"/>
    <mergeCell ref="A37:B37"/>
    <mergeCell ref="A38:B38"/>
    <mergeCell ref="C40:E40"/>
    <mergeCell ref="A41:B41"/>
    <mergeCell ref="C41:E41"/>
    <mergeCell ref="A2:E2"/>
  </mergeCells>
  <printOptions horizontalCentered="1"/>
  <pageMargins left="0.2" right="0.2" top="0.5" bottom="0.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C29" sqref="C29"/>
    </sheetView>
  </sheetViews>
  <sheetFormatPr defaultRowHeight="15" x14ac:dyDescent="0.25"/>
  <cols>
    <col min="1" max="1" width="6.140625" customWidth="1"/>
    <col min="2" max="2" width="40.5703125" customWidth="1"/>
    <col min="3" max="3" width="27.5703125" customWidth="1"/>
    <col min="4" max="4" width="18.5703125" customWidth="1"/>
  </cols>
  <sheetData>
    <row r="1" spans="1:4" ht="17.25" x14ac:dyDescent="0.3">
      <c r="A1" s="57" t="s">
        <v>0</v>
      </c>
      <c r="B1" s="57"/>
      <c r="C1" s="57"/>
      <c r="D1" s="57"/>
    </row>
    <row r="2" spans="1:4" ht="15.75" x14ac:dyDescent="0.3">
      <c r="A2" s="58"/>
      <c r="B2" s="58"/>
      <c r="C2" s="58"/>
      <c r="D2" s="58"/>
    </row>
    <row r="3" spans="1:4" ht="16.5" x14ac:dyDescent="0.3">
      <c r="A3" s="1"/>
      <c r="B3" s="1"/>
      <c r="C3" s="1"/>
      <c r="D3" s="1"/>
    </row>
    <row r="4" spans="1:4" ht="16.5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ht="27.75" customHeight="1" x14ac:dyDescent="0.25">
      <c r="A5" s="3">
        <v>1</v>
      </c>
      <c r="B5" s="4" t="s">
        <v>7</v>
      </c>
      <c r="C5" s="5">
        <f>67000000</f>
        <v>67000000</v>
      </c>
      <c r="D5" s="3"/>
    </row>
    <row r="6" spans="1:4" ht="31.5" customHeight="1" x14ac:dyDescent="0.25">
      <c r="A6" s="3">
        <v>2</v>
      </c>
      <c r="B6" s="4" t="s">
        <v>8</v>
      </c>
      <c r="C6" s="5">
        <f>35000000</f>
        <v>35000000</v>
      </c>
      <c r="D6" s="3"/>
    </row>
    <row r="7" spans="1:4" ht="23.25" customHeight="1" x14ac:dyDescent="0.25">
      <c r="A7" s="3">
        <v>3</v>
      </c>
      <c r="B7" s="4" t="s">
        <v>9</v>
      </c>
      <c r="C7" s="5">
        <f>48000000</f>
        <v>48000000</v>
      </c>
      <c r="D7" s="3"/>
    </row>
    <row r="8" spans="1:4" ht="33.75" customHeight="1" x14ac:dyDescent="0.25">
      <c r="A8" s="3">
        <v>4</v>
      </c>
      <c r="B8" s="4" t="s">
        <v>10</v>
      </c>
      <c r="C8" s="5">
        <f>50000000</f>
        <v>50000000</v>
      </c>
      <c r="D8" s="3"/>
    </row>
    <row r="9" spans="1:4" ht="23.25" customHeight="1" x14ac:dyDescent="0.25">
      <c r="A9" s="3">
        <v>5</v>
      </c>
      <c r="B9" s="4" t="s">
        <v>11</v>
      </c>
      <c r="C9" s="5">
        <f>45000000</f>
        <v>45000000</v>
      </c>
      <c r="D9" s="3"/>
    </row>
    <row r="10" spans="1:4" ht="23.25" customHeight="1" x14ac:dyDescent="0.25">
      <c r="A10" s="3">
        <v>6</v>
      </c>
      <c r="B10" s="4" t="s">
        <v>12</v>
      </c>
      <c r="C10" s="5">
        <f>9000000</f>
        <v>9000000</v>
      </c>
      <c r="D10" s="3"/>
    </row>
    <row r="11" spans="1:4" ht="18.75" customHeight="1" x14ac:dyDescent="0.25">
      <c r="A11" s="3">
        <v>7</v>
      </c>
      <c r="B11" s="4" t="s">
        <v>14</v>
      </c>
      <c r="C11" s="5">
        <f>12000000</f>
        <v>12000000</v>
      </c>
      <c r="D11" s="3"/>
    </row>
    <row r="12" spans="1:4" ht="21" customHeight="1" x14ac:dyDescent="0.25">
      <c r="A12" s="3">
        <v>8</v>
      </c>
      <c r="B12" s="4" t="s">
        <v>13</v>
      </c>
      <c r="C12" s="5">
        <f>4000000</f>
        <v>4000000</v>
      </c>
      <c r="D12" s="3"/>
    </row>
    <row r="13" spans="1:4" ht="21" customHeight="1" x14ac:dyDescent="0.25">
      <c r="A13" s="3">
        <v>9</v>
      </c>
      <c r="B13" s="4" t="s">
        <v>15</v>
      </c>
      <c r="C13" s="5">
        <f>5000000</f>
        <v>5000000</v>
      </c>
      <c r="D13" s="6"/>
    </row>
    <row r="14" spans="1:4" ht="24" customHeight="1" x14ac:dyDescent="0.25">
      <c r="A14" s="3">
        <v>10</v>
      </c>
      <c r="B14" s="4" t="s">
        <v>20</v>
      </c>
      <c r="C14" s="5">
        <f>1100000</f>
        <v>1100000</v>
      </c>
      <c r="D14" s="6"/>
    </row>
    <row r="15" spans="1:4" x14ac:dyDescent="0.25">
      <c r="A15" s="59" t="s">
        <v>16</v>
      </c>
      <c r="B15" s="60"/>
      <c r="C15" s="7">
        <f>SUM(C5:C14)</f>
        <v>276100000</v>
      </c>
      <c r="D15" s="3"/>
    </row>
    <row r="16" spans="1:4" x14ac:dyDescent="0.25">
      <c r="A16" s="59" t="s">
        <v>17</v>
      </c>
      <c r="B16" s="60"/>
      <c r="C16" s="8">
        <f>276100000/1.1</f>
        <v>250999999.99999997</v>
      </c>
      <c r="D16" s="3"/>
    </row>
    <row r="18" spans="1:4" ht="15.75" x14ac:dyDescent="0.3">
      <c r="C18" s="63" t="s">
        <v>19</v>
      </c>
      <c r="D18" s="63"/>
    </row>
    <row r="19" spans="1:4" ht="16.5" x14ac:dyDescent="0.3">
      <c r="A19" s="61" t="s">
        <v>23</v>
      </c>
      <c r="B19" s="62"/>
      <c r="C19" s="61" t="s">
        <v>22</v>
      </c>
      <c r="D19" s="61"/>
    </row>
    <row r="24" spans="1:4" ht="16.5" x14ac:dyDescent="0.3">
      <c r="B24" s="9" t="s">
        <v>25</v>
      </c>
      <c r="C24" s="61" t="s">
        <v>24</v>
      </c>
      <c r="D24" s="61"/>
    </row>
  </sheetData>
  <mergeCells count="8">
    <mergeCell ref="C19:D19"/>
    <mergeCell ref="A19:B19"/>
    <mergeCell ref="C24:D24"/>
    <mergeCell ref="A1:D1"/>
    <mergeCell ref="A2:D2"/>
    <mergeCell ref="A15:B15"/>
    <mergeCell ref="A16:B16"/>
    <mergeCell ref="C18:D18"/>
  </mergeCells>
  <printOptions horizontalCentered="1"/>
  <pageMargins left="0" right="0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Normal="100" workbookViewId="0">
      <selection activeCell="C11" sqref="C11"/>
    </sheetView>
  </sheetViews>
  <sheetFormatPr defaultRowHeight="15" x14ac:dyDescent="0.25"/>
  <cols>
    <col min="1" max="1" width="4.42578125" customWidth="1"/>
    <col min="2" max="2" width="41.140625" customWidth="1"/>
    <col min="3" max="3" width="18.140625" customWidth="1"/>
    <col min="4" max="4" width="21.42578125" customWidth="1"/>
  </cols>
  <sheetData>
    <row r="1" spans="1:4" ht="17.25" x14ac:dyDescent="0.25">
      <c r="A1" s="49" t="s">
        <v>26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ht="18" customHeight="1" x14ac:dyDescent="0.25">
      <c r="A8" s="3">
        <v>4</v>
      </c>
      <c r="B8" s="4" t="s">
        <v>10</v>
      </c>
      <c r="C8" s="5">
        <f>50000000</f>
        <v>50000000</v>
      </c>
      <c r="D8" s="3"/>
    </row>
    <row r="9" spans="1:4" x14ac:dyDescent="0.25">
      <c r="A9" s="3">
        <v>5</v>
      </c>
      <c r="B9" s="4" t="s">
        <v>11</v>
      </c>
      <c r="C9" s="5">
        <f>45000000</f>
        <v>45000000</v>
      </c>
      <c r="D9" s="3"/>
    </row>
    <row r="10" spans="1:4" x14ac:dyDescent="0.25">
      <c r="A10" s="3">
        <v>6</v>
      </c>
      <c r="B10" s="4" t="s">
        <v>12</v>
      </c>
      <c r="C10" s="5">
        <f>9000000</f>
        <v>9000000</v>
      </c>
      <c r="D10" s="3"/>
    </row>
    <row r="11" spans="1:4" x14ac:dyDescent="0.25">
      <c r="A11" s="3">
        <v>7</v>
      </c>
      <c r="B11" s="4" t="s">
        <v>14</v>
      </c>
      <c r="C11" s="5">
        <f>12000000</f>
        <v>12000000</v>
      </c>
      <c r="D11" s="3"/>
    </row>
    <row r="12" spans="1:4" x14ac:dyDescent="0.25">
      <c r="A12" s="3">
        <v>8</v>
      </c>
      <c r="B12" s="4" t="s">
        <v>13</v>
      </c>
      <c r="C12" s="5">
        <f>4000000</f>
        <v>4000000</v>
      </c>
      <c r="D12" s="3"/>
    </row>
    <row r="13" spans="1:4" x14ac:dyDescent="0.25">
      <c r="A13" s="3">
        <v>9</v>
      </c>
      <c r="B13" s="4" t="s">
        <v>15</v>
      </c>
      <c r="C13" s="5">
        <f>5000000</f>
        <v>5000000</v>
      </c>
      <c r="D13" s="6"/>
    </row>
    <row r="14" spans="1:4" x14ac:dyDescent="0.25">
      <c r="A14" s="51" t="s">
        <v>16</v>
      </c>
      <c r="B14" s="52"/>
      <c r="C14" s="11">
        <f>SUM(C5:C13)</f>
        <v>275000000</v>
      </c>
      <c r="D14" s="3"/>
    </row>
    <row r="15" spans="1:4" x14ac:dyDescent="0.25">
      <c r="A15" s="51" t="s">
        <v>17</v>
      </c>
      <c r="B15" s="52"/>
      <c r="C15" s="12">
        <f>275000000/1.1</f>
        <v>249999999.99999997</v>
      </c>
      <c r="D15" s="3"/>
    </row>
    <row r="16" spans="1:4" x14ac:dyDescent="0.25">
      <c r="A16" s="13"/>
      <c r="B16" s="13"/>
      <c r="C16" s="13"/>
      <c r="D16" s="13"/>
    </row>
    <row r="17" spans="1:4" x14ac:dyDescent="0.25">
      <c r="A17" s="13"/>
      <c r="B17" s="13"/>
      <c r="C17" s="64" t="s">
        <v>27</v>
      </c>
      <c r="D17" s="64"/>
    </row>
    <row r="18" spans="1:4" ht="16.5" x14ac:dyDescent="0.25">
      <c r="A18" s="48" t="s">
        <v>23</v>
      </c>
      <c r="B18" s="65"/>
      <c r="C18" s="48" t="s">
        <v>22</v>
      </c>
      <c r="D18" s="48"/>
    </row>
    <row r="19" spans="1:4" x14ac:dyDescent="0.25">
      <c r="A19" s="13"/>
      <c r="B19" s="13"/>
      <c r="C19" s="13"/>
      <c r="D19" s="13"/>
    </row>
    <row r="20" spans="1:4" x14ac:dyDescent="0.25">
      <c r="A20" s="13"/>
      <c r="B20" s="13"/>
      <c r="C20" s="13"/>
      <c r="D20" s="13"/>
    </row>
    <row r="21" spans="1:4" x14ac:dyDescent="0.25">
      <c r="A21" s="13"/>
      <c r="B21" s="13"/>
      <c r="C21" s="13"/>
      <c r="D21" s="13"/>
    </row>
    <row r="22" spans="1:4" x14ac:dyDescent="0.25">
      <c r="A22" s="13"/>
      <c r="B22" s="13"/>
      <c r="C22" s="13"/>
      <c r="D22" s="13"/>
    </row>
    <row r="23" spans="1:4" ht="16.5" x14ac:dyDescent="0.25">
      <c r="A23" s="13"/>
      <c r="B23" s="15" t="s">
        <v>25</v>
      </c>
      <c r="C23" s="48" t="s">
        <v>24</v>
      </c>
      <c r="D23" s="48"/>
    </row>
    <row r="24" spans="1:4" x14ac:dyDescent="0.25">
      <c r="A24" s="13"/>
      <c r="B24" s="13"/>
      <c r="C24" s="13"/>
      <c r="D24" s="13"/>
    </row>
  </sheetData>
  <mergeCells count="8">
    <mergeCell ref="C23:D23"/>
    <mergeCell ref="A1:D1"/>
    <mergeCell ref="A2:D2"/>
    <mergeCell ref="A14:B14"/>
    <mergeCell ref="A15:B15"/>
    <mergeCell ref="C17:D17"/>
    <mergeCell ref="A18:B18"/>
    <mergeCell ref="C18:D1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4" workbookViewId="0">
      <selection activeCell="C17" sqref="C17:D17"/>
    </sheetView>
  </sheetViews>
  <sheetFormatPr defaultRowHeight="15" x14ac:dyDescent="0.25"/>
  <cols>
    <col min="1" max="1" width="6.42578125" customWidth="1"/>
    <col min="2" max="2" width="40.85546875" customWidth="1"/>
    <col min="3" max="3" width="18" customWidth="1"/>
    <col min="4" max="4" width="20.28515625" customWidth="1"/>
  </cols>
  <sheetData>
    <row r="1" spans="1:4" ht="17.25" x14ac:dyDescent="0.25">
      <c r="A1" s="49" t="s">
        <v>32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ht="18" customHeight="1" x14ac:dyDescent="0.25">
      <c r="A8" s="3">
        <v>4</v>
      </c>
      <c r="B8" s="4" t="s">
        <v>10</v>
      </c>
      <c r="C8" s="5">
        <f>50000000</f>
        <v>50000000</v>
      </c>
      <c r="D8" s="3"/>
    </row>
    <row r="9" spans="1:4" x14ac:dyDescent="0.25">
      <c r="A9" s="3">
        <v>5</v>
      </c>
      <c r="B9" s="4" t="s">
        <v>11</v>
      </c>
      <c r="C9" s="5">
        <f>45000000</f>
        <v>45000000</v>
      </c>
      <c r="D9" s="3"/>
    </row>
    <row r="10" spans="1:4" x14ac:dyDescent="0.25">
      <c r="A10" s="3">
        <v>6</v>
      </c>
      <c r="B10" s="4" t="s">
        <v>12</v>
      </c>
      <c r="C10" s="5">
        <f>9000000</f>
        <v>9000000</v>
      </c>
      <c r="D10" s="3"/>
    </row>
    <row r="11" spans="1:4" x14ac:dyDescent="0.25">
      <c r="A11" s="3">
        <v>7</v>
      </c>
      <c r="B11" s="4" t="s">
        <v>14</v>
      </c>
      <c r="C11" s="5">
        <f>12000000</f>
        <v>12000000</v>
      </c>
      <c r="D11" s="3"/>
    </row>
    <row r="12" spans="1:4" x14ac:dyDescent="0.25">
      <c r="A12" s="3">
        <v>8</v>
      </c>
      <c r="B12" s="4" t="s">
        <v>13</v>
      </c>
      <c r="C12" s="5">
        <f>4000000</f>
        <v>4000000</v>
      </c>
      <c r="D12" s="3"/>
    </row>
    <row r="13" spans="1:4" ht="21" customHeight="1" x14ac:dyDescent="0.25">
      <c r="A13" s="3">
        <v>9</v>
      </c>
      <c r="B13" s="4" t="s">
        <v>15</v>
      </c>
      <c r="C13" s="5">
        <f>5000000</f>
        <v>5000000</v>
      </c>
      <c r="D13" s="6"/>
    </row>
    <row r="14" spans="1:4" x14ac:dyDescent="0.25">
      <c r="A14" s="51" t="s">
        <v>16</v>
      </c>
      <c r="B14" s="52"/>
      <c r="C14" s="11">
        <f>SUM(C5:C13)</f>
        <v>275000000</v>
      </c>
      <c r="D14" s="3"/>
    </row>
    <row r="15" spans="1:4" x14ac:dyDescent="0.25">
      <c r="A15" s="51" t="s">
        <v>17</v>
      </c>
      <c r="B15" s="52"/>
      <c r="C15" s="12">
        <f>275000000/1.1</f>
        <v>249999999.99999997</v>
      </c>
      <c r="D15" s="3"/>
    </row>
    <row r="16" spans="1:4" x14ac:dyDescent="0.25">
      <c r="A16" s="18"/>
      <c r="B16" s="18"/>
      <c r="C16" s="18"/>
      <c r="D16" s="18"/>
    </row>
    <row r="17" spans="1:4" x14ac:dyDescent="0.25">
      <c r="A17" s="18"/>
      <c r="B17" s="18"/>
      <c r="C17" s="64" t="s">
        <v>33</v>
      </c>
      <c r="D17" s="64"/>
    </row>
    <row r="18" spans="1:4" ht="16.5" x14ac:dyDescent="0.25">
      <c r="A18" s="48" t="s">
        <v>23</v>
      </c>
      <c r="B18" s="65"/>
      <c r="C18" s="48" t="s">
        <v>22</v>
      </c>
      <c r="D18" s="48"/>
    </row>
    <row r="19" spans="1:4" x14ac:dyDescent="0.25">
      <c r="A19" s="18"/>
      <c r="B19" s="18"/>
      <c r="C19" s="18"/>
      <c r="D19" s="18"/>
    </row>
    <row r="20" spans="1:4" x14ac:dyDescent="0.25">
      <c r="A20" s="18"/>
      <c r="B20" s="18"/>
      <c r="C20" s="18"/>
      <c r="D20" s="18"/>
    </row>
    <row r="21" spans="1:4" x14ac:dyDescent="0.25">
      <c r="A21" s="18"/>
      <c r="B21" s="18"/>
      <c r="C21" s="18"/>
      <c r="D21" s="18"/>
    </row>
    <row r="22" spans="1:4" x14ac:dyDescent="0.25">
      <c r="A22" s="18"/>
      <c r="B22" s="18"/>
      <c r="C22" s="18"/>
      <c r="D22" s="18"/>
    </row>
    <row r="23" spans="1:4" ht="16.5" x14ac:dyDescent="0.25">
      <c r="A23" s="18"/>
      <c r="B23" s="15" t="s">
        <v>25</v>
      </c>
      <c r="C23" s="48" t="s">
        <v>24</v>
      </c>
      <c r="D23" s="48"/>
    </row>
    <row r="24" spans="1:4" x14ac:dyDescent="0.25">
      <c r="A24" s="18"/>
      <c r="B24" s="18"/>
      <c r="C24" s="18"/>
      <c r="D24" s="18"/>
    </row>
  </sheetData>
  <mergeCells count="8">
    <mergeCell ref="C23:D23"/>
    <mergeCell ref="A1:D1"/>
    <mergeCell ref="A2:D2"/>
    <mergeCell ref="A14:B14"/>
    <mergeCell ref="A15:B15"/>
    <mergeCell ref="C17:D17"/>
    <mergeCell ref="A18:B18"/>
    <mergeCell ref="C18:D18"/>
  </mergeCells>
  <printOptions horizontalCentered="1"/>
  <pageMargins left="0" right="0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showRowColHeaders="0" workbookViewId="0">
      <selection activeCell="C8" sqref="C8"/>
    </sheetView>
  </sheetViews>
  <sheetFormatPr defaultRowHeight="15" x14ac:dyDescent="0.25"/>
  <cols>
    <col min="1" max="1" width="6.5703125" customWidth="1"/>
    <col min="2" max="2" width="41.85546875" customWidth="1"/>
    <col min="3" max="3" width="21.140625" customWidth="1"/>
    <col min="4" max="4" width="19.5703125" customWidth="1"/>
  </cols>
  <sheetData>
    <row r="1" spans="1:4" ht="17.25" x14ac:dyDescent="0.25">
      <c r="A1" s="49" t="s">
        <v>35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10</v>
      </c>
      <c r="C8" s="5">
        <f>50000000</f>
        <v>50000000</v>
      </c>
      <c r="D8" s="3"/>
    </row>
    <row r="9" spans="1:4" x14ac:dyDescent="0.25">
      <c r="A9" s="3">
        <v>5</v>
      </c>
      <c r="B9" s="4" t="s">
        <v>11</v>
      </c>
      <c r="C9" s="5">
        <f>45000000</f>
        <v>45000000</v>
      </c>
      <c r="D9" s="3"/>
    </row>
    <row r="10" spans="1:4" x14ac:dyDescent="0.25">
      <c r="A10" s="3">
        <v>6</v>
      </c>
      <c r="B10" s="4" t="s">
        <v>12</v>
      </c>
      <c r="C10" s="5">
        <f>12000000</f>
        <v>12000000</v>
      </c>
      <c r="D10" s="3"/>
    </row>
    <row r="11" spans="1:4" x14ac:dyDescent="0.25">
      <c r="A11" s="3">
        <v>7</v>
      </c>
      <c r="B11" s="4" t="s">
        <v>14</v>
      </c>
      <c r="C11" s="5">
        <f>9000000</f>
        <v>9000000</v>
      </c>
      <c r="D11" s="3"/>
    </row>
    <row r="12" spans="1:4" x14ac:dyDescent="0.25">
      <c r="A12" s="3">
        <v>8</v>
      </c>
      <c r="B12" s="4" t="s">
        <v>13</v>
      </c>
      <c r="C12" s="5">
        <f>4000000</f>
        <v>4000000</v>
      </c>
      <c r="D12" s="3"/>
    </row>
    <row r="13" spans="1:4" ht="21.75" customHeight="1" x14ac:dyDescent="0.25">
      <c r="A13" s="3">
        <v>9</v>
      </c>
      <c r="B13" s="4" t="s">
        <v>15</v>
      </c>
      <c r="C13" s="5">
        <f>5000000</f>
        <v>5000000</v>
      </c>
      <c r="D13" s="6"/>
    </row>
    <row r="14" spans="1:4" x14ac:dyDescent="0.25">
      <c r="A14" s="51" t="s">
        <v>16</v>
      </c>
      <c r="B14" s="52"/>
      <c r="C14" s="11">
        <f>SUM(C5:C13)</f>
        <v>275000000</v>
      </c>
      <c r="D14" s="3"/>
    </row>
    <row r="15" spans="1:4" x14ac:dyDescent="0.25">
      <c r="A15" s="51" t="s">
        <v>17</v>
      </c>
      <c r="B15" s="52"/>
      <c r="C15" s="12">
        <f>275000000/1.1</f>
        <v>249999999.99999997</v>
      </c>
      <c r="D15" s="3"/>
    </row>
    <row r="16" spans="1:4" x14ac:dyDescent="0.25">
      <c r="A16" s="18"/>
      <c r="B16" s="18"/>
      <c r="C16" s="18"/>
      <c r="D16" s="18"/>
    </row>
    <row r="17" spans="1:4" x14ac:dyDescent="0.25">
      <c r="A17" s="18"/>
      <c r="B17" s="18"/>
      <c r="C17" s="64" t="s">
        <v>34</v>
      </c>
      <c r="D17" s="64"/>
    </row>
    <row r="18" spans="1:4" ht="16.5" x14ac:dyDescent="0.25">
      <c r="A18" s="48" t="s">
        <v>23</v>
      </c>
      <c r="B18" s="65"/>
      <c r="C18" s="48" t="s">
        <v>22</v>
      </c>
      <c r="D18" s="48"/>
    </row>
    <row r="19" spans="1:4" x14ac:dyDescent="0.25">
      <c r="A19" s="18"/>
      <c r="B19" s="18"/>
      <c r="C19" s="18"/>
      <c r="D19" s="18"/>
    </row>
    <row r="20" spans="1:4" x14ac:dyDescent="0.25">
      <c r="A20" s="18"/>
      <c r="B20" s="18"/>
      <c r="C20" s="18"/>
      <c r="D20" s="18"/>
    </row>
    <row r="21" spans="1:4" x14ac:dyDescent="0.25">
      <c r="A21" s="18"/>
      <c r="B21" s="18"/>
      <c r="C21" s="18"/>
      <c r="D21" s="18"/>
    </row>
    <row r="22" spans="1:4" x14ac:dyDescent="0.25">
      <c r="A22" s="18"/>
      <c r="B22" s="18"/>
      <c r="C22" s="18"/>
      <c r="D22" s="18"/>
    </row>
    <row r="23" spans="1:4" ht="16.5" x14ac:dyDescent="0.25">
      <c r="A23" s="18"/>
      <c r="B23" s="15" t="s">
        <v>25</v>
      </c>
      <c r="C23" s="48" t="s">
        <v>24</v>
      </c>
      <c r="D23" s="48"/>
    </row>
    <row r="24" spans="1:4" x14ac:dyDescent="0.25">
      <c r="A24" s="18"/>
      <c r="B24" s="18"/>
      <c r="C24" s="18"/>
      <c r="D24" s="18"/>
    </row>
  </sheetData>
  <mergeCells count="8">
    <mergeCell ref="C23:D23"/>
    <mergeCell ref="A1:D1"/>
    <mergeCell ref="A2:D2"/>
    <mergeCell ref="A14:B14"/>
    <mergeCell ref="A15:B15"/>
    <mergeCell ref="C17:D17"/>
    <mergeCell ref="A18:B18"/>
    <mergeCell ref="C18:D18"/>
  </mergeCells>
  <printOptions horizontalCentered="1"/>
  <pageMargins left="0" right="0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5" workbookViewId="0">
      <selection activeCell="F15" sqref="F15"/>
    </sheetView>
  </sheetViews>
  <sheetFormatPr defaultRowHeight="15" x14ac:dyDescent="0.25"/>
  <cols>
    <col min="1" max="1" width="7" customWidth="1"/>
    <col min="2" max="2" width="35.5703125" customWidth="1"/>
    <col min="3" max="3" width="23" customWidth="1"/>
    <col min="4" max="4" width="22.28515625" customWidth="1"/>
  </cols>
  <sheetData>
    <row r="1" spans="1:4" ht="17.25" x14ac:dyDescent="0.25">
      <c r="A1" s="49" t="s">
        <v>28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29</v>
      </c>
      <c r="C12" s="5">
        <f>1100000</f>
        <v>1100000</v>
      </c>
      <c r="D12" s="6"/>
    </row>
    <row r="13" spans="1:4" x14ac:dyDescent="0.25">
      <c r="A13" s="3">
        <v>9</v>
      </c>
      <c r="B13" s="4" t="s">
        <v>30</v>
      </c>
      <c r="C13" s="5">
        <f>20000000</f>
        <v>20000000</v>
      </c>
      <c r="D13" s="6"/>
    </row>
    <row r="14" spans="1:4" x14ac:dyDescent="0.25">
      <c r="A14" s="51" t="s">
        <v>16</v>
      </c>
      <c r="B14" s="52"/>
      <c r="C14" s="11">
        <f>SUM(C5:C13)</f>
        <v>201100000</v>
      </c>
      <c r="D14" s="3"/>
    </row>
    <row r="15" spans="1:4" x14ac:dyDescent="0.25">
      <c r="A15" s="51" t="s">
        <v>17</v>
      </c>
      <c r="B15" s="52"/>
      <c r="C15" s="12">
        <f>201100000/1.1</f>
        <v>182818181.81818181</v>
      </c>
      <c r="D15" s="3"/>
    </row>
    <row r="16" spans="1:4" x14ac:dyDescent="0.25">
      <c r="A16" s="14"/>
      <c r="B16" s="14"/>
      <c r="C16" s="14"/>
      <c r="D16" s="14"/>
    </row>
    <row r="17" spans="1:4" x14ac:dyDescent="0.25">
      <c r="A17" s="14"/>
      <c r="B17" s="14"/>
      <c r="C17" s="66" t="s">
        <v>37</v>
      </c>
      <c r="D17" s="66"/>
    </row>
    <row r="18" spans="1:4" ht="16.5" x14ac:dyDescent="0.25">
      <c r="A18" s="48" t="s">
        <v>23</v>
      </c>
      <c r="B18" s="65"/>
      <c r="C18" s="48" t="s">
        <v>22</v>
      </c>
      <c r="D18" s="48"/>
    </row>
    <row r="19" spans="1:4" x14ac:dyDescent="0.25">
      <c r="A19" s="14"/>
      <c r="B19" s="14"/>
      <c r="C19" s="14"/>
      <c r="D19" s="14"/>
    </row>
    <row r="20" spans="1:4" x14ac:dyDescent="0.25">
      <c r="A20" s="14"/>
      <c r="B20" s="14"/>
      <c r="C20" s="14"/>
      <c r="D20" s="14"/>
    </row>
    <row r="21" spans="1:4" x14ac:dyDescent="0.25">
      <c r="A21" s="14"/>
      <c r="B21" s="14"/>
      <c r="C21" s="14"/>
      <c r="D21" s="14"/>
    </row>
    <row r="22" spans="1:4" x14ac:dyDescent="0.25">
      <c r="A22" s="14"/>
      <c r="B22" s="14"/>
      <c r="C22" s="14"/>
      <c r="D22" s="14"/>
    </row>
    <row r="23" spans="1:4" ht="16.5" x14ac:dyDescent="0.3">
      <c r="A23" s="14"/>
      <c r="B23" s="16" t="s">
        <v>25</v>
      </c>
      <c r="C23" s="48" t="s">
        <v>24</v>
      </c>
      <c r="D23" s="48"/>
    </row>
    <row r="24" spans="1:4" x14ac:dyDescent="0.25">
      <c r="A24" s="14"/>
      <c r="B24" s="14"/>
      <c r="C24" s="14"/>
      <c r="D24" s="14"/>
    </row>
  </sheetData>
  <mergeCells count="8">
    <mergeCell ref="C23:D23"/>
    <mergeCell ref="A1:D1"/>
    <mergeCell ref="A2:D2"/>
    <mergeCell ref="A14:B14"/>
    <mergeCell ref="A15:B15"/>
    <mergeCell ref="C17:D17"/>
    <mergeCell ref="A18:B18"/>
    <mergeCell ref="C18:D18"/>
  </mergeCells>
  <printOptions horizontalCentered="1"/>
  <pageMargins left="0.2" right="0.2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D13" sqref="D13"/>
    </sheetView>
  </sheetViews>
  <sheetFormatPr defaultRowHeight="15" x14ac:dyDescent="0.25"/>
  <cols>
    <col min="1" max="1" width="6.140625" customWidth="1"/>
    <col min="2" max="2" width="41" customWidth="1"/>
    <col min="3" max="3" width="20.42578125" customWidth="1"/>
    <col min="4" max="4" width="18.42578125" customWidth="1"/>
  </cols>
  <sheetData>
    <row r="1" spans="1:4" ht="17.25" x14ac:dyDescent="0.25">
      <c r="A1" s="49" t="s">
        <v>36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51" t="s">
        <v>16</v>
      </c>
      <c r="B13" s="52"/>
      <c r="C13" s="7">
        <f>SUM(C5:C12)</f>
        <v>200000000</v>
      </c>
      <c r="D13" s="3"/>
    </row>
    <row r="14" spans="1:4" x14ac:dyDescent="0.25">
      <c r="A14" s="51" t="s">
        <v>17</v>
      </c>
      <c r="B14" s="52"/>
      <c r="C14" s="8">
        <f>200000000/1.1</f>
        <v>181818181.81818181</v>
      </c>
      <c r="D14" s="3"/>
    </row>
    <row r="15" spans="1:4" x14ac:dyDescent="0.25">
      <c r="A15" s="19"/>
      <c r="B15" s="19"/>
      <c r="C15" s="19"/>
      <c r="D15" s="19"/>
    </row>
    <row r="16" spans="1:4" x14ac:dyDescent="0.25">
      <c r="A16" s="19"/>
      <c r="B16" s="19"/>
      <c r="C16" s="53" t="s">
        <v>39</v>
      </c>
      <c r="D16" s="53"/>
    </row>
    <row r="17" spans="1:4" ht="16.5" x14ac:dyDescent="0.25">
      <c r="A17" s="48" t="s">
        <v>23</v>
      </c>
      <c r="B17" s="65"/>
      <c r="C17" s="48" t="s">
        <v>22</v>
      </c>
      <c r="D17" s="48"/>
    </row>
    <row r="18" spans="1:4" x14ac:dyDescent="0.25">
      <c r="A18" s="19"/>
      <c r="B18" s="19"/>
      <c r="C18" s="19"/>
      <c r="D18" s="19"/>
    </row>
    <row r="19" spans="1:4" x14ac:dyDescent="0.25">
      <c r="A19" s="19"/>
      <c r="B19" s="19"/>
      <c r="C19" s="19"/>
      <c r="D19" s="19"/>
    </row>
    <row r="20" spans="1:4" x14ac:dyDescent="0.25">
      <c r="A20" s="19"/>
      <c r="B20" s="19"/>
      <c r="C20" s="19"/>
      <c r="D20" s="19"/>
    </row>
    <row r="21" spans="1:4" x14ac:dyDescent="0.25">
      <c r="A21" s="19"/>
      <c r="B21" s="19"/>
      <c r="C21" s="19"/>
      <c r="D21" s="19"/>
    </row>
    <row r="22" spans="1:4" ht="16.5" x14ac:dyDescent="0.3">
      <c r="A22" s="19"/>
      <c r="B22" s="16" t="s">
        <v>25</v>
      </c>
      <c r="C22" s="48" t="s">
        <v>24</v>
      </c>
      <c r="D22" s="48"/>
    </row>
    <row r="23" spans="1:4" x14ac:dyDescent="0.25">
      <c r="A23" s="19"/>
      <c r="B23" s="19"/>
      <c r="C23" s="19"/>
      <c r="D23" s="19"/>
    </row>
  </sheetData>
  <mergeCells count="8">
    <mergeCell ref="C22:D22"/>
    <mergeCell ref="A1:D1"/>
    <mergeCell ref="A2:D2"/>
    <mergeCell ref="A13:B13"/>
    <mergeCell ref="A14:B14"/>
    <mergeCell ref="C16:D16"/>
    <mergeCell ref="A17:B17"/>
    <mergeCell ref="C17:D17"/>
  </mergeCells>
  <printOptions horizontalCentered="1"/>
  <pageMargins left="0" right="0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27" sqref="B27"/>
    </sheetView>
  </sheetViews>
  <sheetFormatPr defaultRowHeight="15" x14ac:dyDescent="0.25"/>
  <cols>
    <col min="1" max="1" width="5.5703125" customWidth="1"/>
    <col min="2" max="2" width="37.140625" customWidth="1"/>
    <col min="3" max="3" width="17.42578125" customWidth="1"/>
    <col min="4" max="4" width="29.5703125" customWidth="1"/>
  </cols>
  <sheetData>
    <row r="1" spans="1:4" ht="17.25" x14ac:dyDescent="0.25">
      <c r="A1" s="49" t="s">
        <v>38</v>
      </c>
      <c r="B1" s="49"/>
      <c r="C1" s="49"/>
      <c r="D1" s="49"/>
    </row>
    <row r="2" spans="1:4" x14ac:dyDescent="0.25">
      <c r="A2" s="50"/>
      <c r="B2" s="50"/>
      <c r="C2" s="50"/>
      <c r="D2" s="50"/>
    </row>
    <row r="3" spans="1:4" ht="16.5" x14ac:dyDescent="0.25">
      <c r="A3" s="10"/>
      <c r="B3" s="10"/>
      <c r="C3" s="10"/>
      <c r="D3" s="10"/>
    </row>
    <row r="4" spans="1:4" ht="33" x14ac:dyDescent="0.25">
      <c r="A4" s="2" t="s">
        <v>1</v>
      </c>
      <c r="B4" s="2" t="s">
        <v>2</v>
      </c>
      <c r="C4" s="2" t="s">
        <v>18</v>
      </c>
      <c r="D4" s="2" t="s">
        <v>5</v>
      </c>
    </row>
    <row r="5" spans="1:4" x14ac:dyDescent="0.25">
      <c r="A5" s="3">
        <v>1</v>
      </c>
      <c r="B5" s="4" t="s">
        <v>7</v>
      </c>
      <c r="C5" s="5">
        <f>67000000</f>
        <v>67000000</v>
      </c>
      <c r="D5" s="3"/>
    </row>
    <row r="6" spans="1:4" x14ac:dyDescent="0.25">
      <c r="A6" s="3">
        <v>2</v>
      </c>
      <c r="B6" s="4" t="s">
        <v>8</v>
      </c>
      <c r="C6" s="5">
        <f>35000000</f>
        <v>35000000</v>
      </c>
      <c r="D6" s="3"/>
    </row>
    <row r="7" spans="1:4" x14ac:dyDescent="0.25">
      <c r="A7" s="3">
        <v>3</v>
      </c>
      <c r="B7" s="4" t="s">
        <v>9</v>
      </c>
      <c r="C7" s="5">
        <f>48000000</f>
        <v>48000000</v>
      </c>
      <c r="D7" s="3"/>
    </row>
    <row r="8" spans="1:4" x14ac:dyDescent="0.25">
      <c r="A8" s="3">
        <v>4</v>
      </c>
      <c r="B8" s="4" t="s">
        <v>12</v>
      </c>
      <c r="C8" s="5">
        <f>9000000</f>
        <v>9000000</v>
      </c>
      <c r="D8" s="3"/>
    </row>
    <row r="9" spans="1:4" x14ac:dyDescent="0.25">
      <c r="A9" s="3">
        <v>5</v>
      </c>
      <c r="B9" s="4" t="s">
        <v>14</v>
      </c>
      <c r="C9" s="5">
        <f>12000000</f>
        <v>12000000</v>
      </c>
      <c r="D9" s="3"/>
    </row>
    <row r="10" spans="1:4" x14ac:dyDescent="0.25">
      <c r="A10" s="3">
        <v>6</v>
      </c>
      <c r="B10" s="4" t="s">
        <v>13</v>
      </c>
      <c r="C10" s="5">
        <f>4000000</f>
        <v>4000000</v>
      </c>
      <c r="D10" s="3"/>
    </row>
    <row r="11" spans="1:4" x14ac:dyDescent="0.25">
      <c r="A11" s="3">
        <v>7</v>
      </c>
      <c r="B11" s="4" t="s">
        <v>15</v>
      </c>
      <c r="C11" s="5">
        <f>5000000</f>
        <v>5000000</v>
      </c>
      <c r="D11" s="6"/>
    </row>
    <row r="12" spans="1:4" x14ac:dyDescent="0.25">
      <c r="A12" s="3">
        <v>8</v>
      </c>
      <c r="B12" s="4" t="s">
        <v>30</v>
      </c>
      <c r="C12" s="5">
        <f>20000000</f>
        <v>20000000</v>
      </c>
      <c r="D12" s="6"/>
    </row>
    <row r="13" spans="1:4" x14ac:dyDescent="0.25">
      <c r="A13" s="51" t="s">
        <v>16</v>
      </c>
      <c r="B13" s="52"/>
      <c r="C13" s="7">
        <f>SUM(C5:C12)</f>
        <v>200000000</v>
      </c>
      <c r="D13" s="3"/>
    </row>
    <row r="14" spans="1:4" x14ac:dyDescent="0.25">
      <c r="A14" s="51" t="s">
        <v>17</v>
      </c>
      <c r="B14" s="52"/>
      <c r="C14" s="8">
        <f>200000000/1.1</f>
        <v>181818181.81818181</v>
      </c>
      <c r="D14" s="3"/>
    </row>
    <row r="15" spans="1:4" x14ac:dyDescent="0.25">
      <c r="A15" s="20"/>
      <c r="B15" s="20"/>
      <c r="C15" s="20"/>
      <c r="D15" s="20"/>
    </row>
    <row r="16" spans="1:4" x14ac:dyDescent="0.25">
      <c r="A16" s="20"/>
      <c r="B16" s="20"/>
      <c r="C16" s="53" t="s">
        <v>40</v>
      </c>
      <c r="D16" s="53"/>
    </row>
    <row r="17" spans="1:4" ht="16.5" x14ac:dyDescent="0.25">
      <c r="A17" s="48" t="s">
        <v>23</v>
      </c>
      <c r="B17" s="65"/>
      <c r="C17" s="48" t="s">
        <v>22</v>
      </c>
      <c r="D17" s="48"/>
    </row>
    <row r="18" spans="1:4" x14ac:dyDescent="0.25">
      <c r="A18" s="20"/>
      <c r="B18" s="20"/>
      <c r="C18" s="20"/>
      <c r="D18" s="20"/>
    </row>
    <row r="19" spans="1:4" x14ac:dyDescent="0.25">
      <c r="A19" s="20"/>
      <c r="B19" s="20"/>
      <c r="C19" s="20"/>
      <c r="D19" s="20"/>
    </row>
    <row r="20" spans="1:4" x14ac:dyDescent="0.25">
      <c r="A20" s="20"/>
      <c r="B20" s="20"/>
      <c r="C20" s="20"/>
      <c r="D20" s="20"/>
    </row>
    <row r="21" spans="1:4" x14ac:dyDescent="0.25">
      <c r="A21" s="20"/>
      <c r="B21" s="20"/>
      <c r="C21" s="20"/>
      <c r="D21" s="20"/>
    </row>
    <row r="22" spans="1:4" ht="16.5" x14ac:dyDescent="0.3">
      <c r="A22" s="20"/>
      <c r="B22" s="16" t="s">
        <v>44</v>
      </c>
      <c r="C22" s="48" t="s">
        <v>24</v>
      </c>
      <c r="D22" s="48"/>
    </row>
    <row r="23" spans="1:4" x14ac:dyDescent="0.25">
      <c r="A23" s="20"/>
      <c r="B23" s="20"/>
      <c r="C23" s="20"/>
      <c r="D23" s="20"/>
    </row>
  </sheetData>
  <mergeCells count="8">
    <mergeCell ref="C22:D22"/>
    <mergeCell ref="A1:D1"/>
    <mergeCell ref="A2:D2"/>
    <mergeCell ref="A13:B13"/>
    <mergeCell ref="A14:B14"/>
    <mergeCell ref="C16:D16"/>
    <mergeCell ref="A17:B17"/>
    <mergeCell ref="C17:D17"/>
  </mergeCells>
  <printOptions horizontalCentered="1"/>
  <pageMargins left="0" right="0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THÁNG 12 (2)</vt:lpstr>
      <vt:lpstr>TỔNG HỢP</vt:lpstr>
      <vt:lpstr>BÁO CÁO THÁNG</vt:lpstr>
      <vt:lpstr>THÁNG 1</vt:lpstr>
      <vt:lpstr>THÁNG 2</vt:lpstr>
      <vt:lpstr>THÁNG 3</vt:lpstr>
      <vt:lpstr>THÁNG 5</vt:lpstr>
      <vt:lpstr>THÁNG 6</vt:lpstr>
      <vt:lpstr>THÁNG 7</vt:lpstr>
      <vt:lpstr>THÁNG 8</vt:lpstr>
      <vt:lpstr>THÁNG 9</vt:lpstr>
      <vt:lpstr>THÁNG 10</vt:lpstr>
      <vt:lpstr>THÁNG 11</vt:lpstr>
      <vt:lpstr>THÁNG 12</vt:lpstr>
      <vt:lpstr>TH AMC T10 (2)</vt:lpstr>
      <vt:lpstr>TT12 (2)</vt:lpstr>
      <vt:lpstr>TT12</vt:lpstr>
      <vt:lpstr>2-16</vt:lpstr>
      <vt:lpstr>3-16</vt:lpstr>
      <vt:lpstr>4-2016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XINHNV</dc:creator>
  <cp:lastModifiedBy>XINHNV</cp:lastModifiedBy>
  <cp:lastPrinted>2016-04-04T03:28:10Z</cp:lastPrinted>
  <dcterms:created xsi:type="dcterms:W3CDTF">2015-03-27T00:59:40Z</dcterms:created>
  <dcterms:modified xsi:type="dcterms:W3CDTF">2016-04-26T03:32:34Z</dcterms:modified>
</cp:coreProperties>
</file>