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nd\Desktop\Strathmore University\Basics\"/>
    </mc:Choice>
  </mc:AlternateContent>
  <xr:revisionPtr revIDLastSave="0" documentId="13_ncr:1_{36DD210A-C358-4873-8FE1-203D83824267}" xr6:coauthVersionLast="47" xr6:coauthVersionMax="47" xr10:uidLastSave="{00000000-0000-0000-0000-000000000000}"/>
  <bookViews>
    <workbookView xWindow="-110" yWindow="-110" windowWidth="19420" windowHeight="10300" xr2:uid="{D43FD394-F945-454C-942B-772535789F6F}"/>
  </bookViews>
  <sheets>
    <sheet name="Sheet1" sheetId="1" r:id="rId1"/>
  </sheets>
  <definedNames>
    <definedName name="_xlnm._FilterDatabase" localSheetId="0" hidden="1">Sheet1!$D$1:$D$29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L4" i="1" s="1"/>
  <c r="I30" i="1"/>
  <c r="L5" i="1" s="1"/>
  <c r="I31" i="1" a="1"/>
  <c r="I31" i="1" s="1"/>
  <c r="L6" i="1" s="1"/>
  <c r="L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I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F32" i="1"/>
  <c r="F33" i="1"/>
  <c r="F34" i="1"/>
  <c r="F35" i="1"/>
  <c r="F36" i="1"/>
  <c r="F37" i="1"/>
  <c r="F38" i="1"/>
  <c r="F39" i="1"/>
  <c r="F40" i="1"/>
  <c r="F41" i="1"/>
  <c r="F42" i="1"/>
  <c r="F43" i="1"/>
  <c r="E33" i="1"/>
  <c r="E34" i="1"/>
  <c r="E35" i="1"/>
  <c r="E36" i="1"/>
  <c r="E37" i="1"/>
  <c r="E38" i="1"/>
  <c r="E39" i="1"/>
  <c r="E40" i="1"/>
  <c r="E41" i="1"/>
  <c r="E42" i="1"/>
  <c r="E43" i="1"/>
  <c r="E32" i="1"/>
  <c r="D32" i="1"/>
  <c r="D43" i="1" s="1"/>
  <c r="C32" i="1"/>
  <c r="D33" i="1"/>
  <c r="D34" i="1"/>
  <c r="D35" i="1"/>
  <c r="D36" i="1"/>
  <c r="D37" i="1"/>
  <c r="D38" i="1"/>
  <c r="D39" i="1"/>
  <c r="D40" i="1"/>
  <c r="D41" i="1"/>
  <c r="D42" i="1"/>
  <c r="C33" i="1"/>
  <c r="C34" i="1"/>
  <c r="C35" i="1"/>
  <c r="C36" i="1"/>
  <c r="C37" i="1"/>
  <c r="C38" i="1"/>
  <c r="C39" i="1"/>
  <c r="C40" i="1"/>
  <c r="C41" i="1"/>
  <c r="C42" i="1"/>
  <c r="B32" i="1"/>
  <c r="B33" i="1"/>
  <c r="B34" i="1"/>
  <c r="B35" i="1"/>
  <c r="B36" i="1"/>
  <c r="B37" i="1"/>
  <c r="B38" i="1"/>
  <c r="B39" i="1"/>
  <c r="B40" i="1"/>
  <c r="B41" i="1"/>
  <c r="B42" i="1"/>
  <c r="A32" i="1" a="1"/>
  <c r="A32" i="1" s="1"/>
  <c r="B29" i="1"/>
  <c r="B28" i="1"/>
  <c r="B27" i="1"/>
  <c r="B26" i="1"/>
  <c r="B25" i="1"/>
  <c r="I2" i="1"/>
  <c r="I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C43" i="1" l="1"/>
  <c r="B43" i="1"/>
  <c r="C27" i="1"/>
  <c r="C28" i="1"/>
  <c r="C29" i="1"/>
  <c r="C26" i="1"/>
  <c r="C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<sst xmlns="http://schemas.openxmlformats.org/spreadsheetml/2006/main" count="112" uniqueCount="94">
  <si>
    <t>Employee ID</t>
  </si>
  <si>
    <t xml:space="preserve"> Name</t>
  </si>
  <si>
    <t>Position</t>
  </si>
  <si>
    <t>Department</t>
  </si>
  <si>
    <t>Date of Hire</t>
  </si>
  <si>
    <t>Hourly  Wage</t>
  </si>
  <si>
    <t>Hours Worked</t>
  </si>
  <si>
    <t>Base Salary</t>
  </si>
  <si>
    <t>Overtime Pay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</si>
  <si>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</si>
  <si>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</si>
  <si>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</si>
  <si>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</si>
  <si>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</si>
  <si>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</si>
  <si>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</si>
  <si>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</si>
  <si>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</si>
  <si>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</si>
  <si>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</si>
  <si>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</si>
  <si>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</si>
  <si>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</si>
  <si>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</si>
  <si>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</si>
  <si>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</si>
  <si>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</si>
  <si>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</si>
  <si>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</si>
  <si>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John Smith</t>
  </si>
  <si>
    <t>Emily Johnson</t>
  </si>
  <si>
    <t>Michael Brown</t>
  </si>
  <si>
    <t>Sarah Wilson</t>
  </si>
  <si>
    <t>David Martinez</t>
  </si>
  <si>
    <t>Jessica Lee</t>
  </si>
  <si>
    <t>Christopher Evans</t>
  </si>
  <si>
    <t>Amanda Thompson</t>
  </si>
  <si>
    <t>Daniel Rodriguez</t>
  </si>
  <si>
    <t>Melissa Harris</t>
  </si>
  <si>
    <t>Kevin Turner</t>
  </si>
  <si>
    <t>Laura Clark</t>
  </si>
  <si>
    <t>Ryan Nguyen</t>
  </si>
  <si>
    <t>Ashley Baker</t>
  </si>
  <si>
    <t>Patrick Murphy</t>
  </si>
  <si>
    <t>Megan Turner</t>
  </si>
  <si>
    <t>Jason Hall</t>
  </si>
  <si>
    <t>Kimberly Adams</t>
  </si>
  <si>
    <t>Erick Garcia</t>
  </si>
  <si>
    <t>Rachel Stewart</t>
  </si>
  <si>
    <t>Engineering</t>
  </si>
  <si>
    <t>Marketing</t>
  </si>
  <si>
    <t>Sales</t>
  </si>
  <si>
    <t>HR</t>
  </si>
  <si>
    <t>Support</t>
  </si>
  <si>
    <t>Project</t>
  </si>
  <si>
    <t>Design</t>
  </si>
  <si>
    <t>Finance</t>
  </si>
  <si>
    <t>IT</t>
  </si>
  <si>
    <t>Operations</t>
  </si>
  <si>
    <t>Admin</t>
  </si>
  <si>
    <t>Analytics</t>
  </si>
  <si>
    <t>Software Engineer</t>
  </si>
  <si>
    <t>Marketing Manager</t>
  </si>
  <si>
    <t>Sales Associate</t>
  </si>
  <si>
    <t>HR Cordinator</t>
  </si>
  <si>
    <t>Customer Support</t>
  </si>
  <si>
    <t>Project Manager</t>
  </si>
  <si>
    <t>Graphic Designer</t>
  </si>
  <si>
    <t>Financial Analyst</t>
  </si>
  <si>
    <t>IT Specialist</t>
  </si>
  <si>
    <t>Customer Success</t>
  </si>
  <si>
    <t>Operations Manager</t>
  </si>
  <si>
    <t>Administrative Assistant</t>
  </si>
  <si>
    <t>Data Analyst</t>
  </si>
  <si>
    <t>Sales Manager</t>
  </si>
  <si>
    <t>QA Engineer</t>
  </si>
  <si>
    <t>Content Writer</t>
  </si>
  <si>
    <t>HR Assistant</t>
  </si>
  <si>
    <t>Software Developer</t>
  </si>
  <si>
    <t>Marketing Assistant</t>
  </si>
  <si>
    <t xml:space="preserve">Overtime </t>
  </si>
  <si>
    <t>Basic Statistics</t>
  </si>
  <si>
    <t>Total</t>
  </si>
  <si>
    <t>Average</t>
  </si>
  <si>
    <t>Count</t>
  </si>
  <si>
    <t>Minimum</t>
  </si>
  <si>
    <t>Maximum</t>
  </si>
  <si>
    <t>Hours Workerd</t>
  </si>
  <si>
    <t>Total Salary</t>
  </si>
  <si>
    <t>Net Salary</t>
  </si>
  <si>
    <t>Tax</t>
  </si>
  <si>
    <t>Highest Paid</t>
  </si>
  <si>
    <t>Lowest Paid</t>
  </si>
  <si>
    <t>Department(High)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</si>
</sst>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8" formatCode="&quot;Ksh&quot;#,##0.00"/>
    <numFmt numFmtId="170" formatCode="&quot;Ksh&quot;#,##0.0"/>
    <numFmt numFmtId="171" formatCode="&quot;Ksh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171" fontId="2" fillId="0" borderId="0" xfId="0" applyNumberFormat="1" applyFont="1"/>
    <xf numFmtId="168" fontId="2" fillId="0" borderId="0" xfId="1" applyNumberFormat="1" applyFont="1"/>
    <xf numFmtId="0" fontId="4" fillId="0" borderId="0" xfId="0" applyFont="1"/>
    <xf numFmtId="14" fontId="4" fillId="0" borderId="0" xfId="0" applyNumberFormat="1" applyFont="1"/>
    <xf numFmtId="171" fontId="4" fillId="0" borderId="0" xfId="0" applyNumberFormat="1" applyFont="1"/>
    <xf numFmtId="1" fontId="4" fillId="0" borderId="0" xfId="0" applyNumberFormat="1" applyFont="1"/>
    <xf numFmtId="168" fontId="4" fillId="0" borderId="0" xfId="1" applyNumberFormat="1" applyFont="1"/>
    <xf numFmtId="168" fontId="4" fillId="0" borderId="0" xfId="0" applyNumberFormat="1" applyFont="1"/>
    <xf numFmtId="170" fontId="4" fillId="0" borderId="0" xfId="0" applyNumberFormat="1" applyFont="1"/>
    <xf numFmtId="0" fontId="5" fillId="0" borderId="0" xfId="0" applyFont="1"/>
    <xf numFmtId="10" fontId="4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CC9B-29F7-46C2-A1D5-A9983DA34419}">
  <dimension ref="A1:L43"/>
  <sheetViews>
    <sheetView tabSelected="1" topLeftCell="A30" zoomScale="87" zoomScaleNormal="87" workbookViewId="0">
      <selection activeCell="H43" sqref="H43"/>
    </sheetView>
  </sheetViews>
  <sheetFormatPr defaultRowHeight="15.5" x14ac:dyDescent="0.35"/>
  <cols>
    <col min="1" max="1" width="14" style="6" bestFit="1" customWidth="1"/>
    <col min="2" max="2" width="18.54296875" style="6" bestFit="1" customWidth="1"/>
    <col min="3" max="3" width="22.7265625" style="6" bestFit="1" customWidth="1"/>
    <col min="4" max="4" width="12" style="6" bestFit="1" customWidth="1"/>
    <col min="5" max="5" width="12" style="7" bestFit="1" customWidth="1"/>
    <col min="6" max="6" width="13.1796875" style="8" bestFit="1" customWidth="1"/>
    <col min="7" max="7" width="14.1796875" style="9" bestFit="1" customWidth="1"/>
    <col min="8" max="8" width="17.26953125" style="10" bestFit="1" customWidth="1"/>
    <col min="9" max="9" width="15.54296875" style="6" bestFit="1" customWidth="1"/>
    <col min="10" max="10" width="13.26953125" style="6" bestFit="1" customWidth="1"/>
    <col min="11" max="11" width="14.26953125" style="6" bestFit="1" customWidth="1"/>
    <col min="12" max="12" width="16.7265625" style="6" bestFit="1" customWidth="1"/>
    <col min="13" max="16384" width="8.7265625" style="6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1" t="s">
        <v>80</v>
      </c>
      <c r="J1" s="1" t="s">
        <v>8</v>
      </c>
      <c r="K1" s="1" t="s">
        <v>88</v>
      </c>
      <c r="L1" s="1" t="s">
        <v>89</v>
      </c>
    </row>
    <row r="2" spans="1:12" x14ac:dyDescent="0.35">
      <c r="A2" s="6" t="s">
        <v>9</v>
      </c>
      <c r="B2" s="6" t="s">
        <v>29</v>
      </c>
      <c r="C2" s="6" t="s">
        <v>61</v>
      </c>
      <c r="D2" s="6" t="s">
        <v>49</v>
      </c>
      <c r="E2" s="7">
        <v>45061</v>
      </c>
      <c r="F2" s="8">
        <v>40</v>
      </c>
      <c r="G2" s="9">
        <v>41</v>
      </c>
      <c r="H2" s="10">
        <f>F2*G2</f>
        <v>1640</v>
      </c>
      <c r="I2" s="9">
        <f>IF(G2&gt;40, G2-40, 0)</f>
        <v>1</v>
      </c>
      <c r="J2" s="12">
        <f>0.5*F2*I2</f>
        <v>20</v>
      </c>
      <c r="K2" s="11">
        <f>J2+H2</f>
        <v>1660</v>
      </c>
      <c r="L2" s="11">
        <f>K2*(1-$I27)</f>
        <v>1162</v>
      </c>
    </row>
    <row r="3" spans="1:12" x14ac:dyDescent="0.35">
      <c r="A3" s="6" t="s">
        <v>10</v>
      </c>
      <c r="B3" s="6" t="s">
        <v>30</v>
      </c>
      <c r="C3" s="6" t="s">
        <v>62</v>
      </c>
      <c r="D3" s="6" t="s">
        <v>50</v>
      </c>
      <c r="E3" s="7">
        <v>44977</v>
      </c>
      <c r="F3" s="8">
        <v>45</v>
      </c>
      <c r="G3" s="9">
        <v>44</v>
      </c>
      <c r="H3" s="10">
        <f t="shared" ref="H3:H21" si="0">F3*G3</f>
        <v>1980</v>
      </c>
      <c r="I3" s="9">
        <f t="shared" ref="I3:I20" si="1">IF(G3&gt;40, G3-40, 0)</f>
        <v>4</v>
      </c>
      <c r="J3" s="12">
        <f t="shared" ref="J3:J21" si="2">0.5*F3*I3</f>
        <v>90</v>
      </c>
      <c r="K3" s="11">
        <f t="shared" ref="K3:K21" si="3">J3+H3</f>
        <v>2070</v>
      </c>
      <c r="L3" s="11">
        <f t="shared" ref="L3:L21" si="4">K3*(1-$I28)</f>
        <v>2070</v>
      </c>
    </row>
    <row r="4" spans="1:12" x14ac:dyDescent="0.35">
      <c r="A4" s="6" t="s">
        <v>11</v>
      </c>
      <c r="B4" s="6" t="s">
        <v>31</v>
      </c>
      <c r="C4" s="6" t="s">
        <v>63</v>
      </c>
      <c r="D4" s="6" t="s">
        <v>51</v>
      </c>
      <c r="E4" s="7">
        <v>45117</v>
      </c>
      <c r="F4" s="8">
        <v>20</v>
      </c>
      <c r="G4" s="9">
        <v>35</v>
      </c>
      <c r="H4" s="10">
        <f t="shared" si="0"/>
        <v>700</v>
      </c>
      <c r="I4" s="9">
        <f t="shared" si="1"/>
        <v>0</v>
      </c>
      <c r="J4" s="12">
        <f t="shared" si="2"/>
        <v>0</v>
      </c>
      <c r="K4" s="11">
        <f t="shared" si="3"/>
        <v>700</v>
      </c>
      <c r="L4" s="11" t="e">
        <f t="shared" si="4"/>
        <v>#VALUE!</v>
      </c>
    </row>
    <row r="5" spans="1:12" x14ac:dyDescent="0.35">
      <c r="A5" s="6" t="s">
        <v>12</v>
      </c>
      <c r="B5" s="6" t="s">
        <v>32</v>
      </c>
      <c r="C5" s="6" t="s">
        <v>64</v>
      </c>
      <c r="D5" s="6" t="s">
        <v>52</v>
      </c>
      <c r="E5" s="7">
        <v>45170</v>
      </c>
      <c r="F5" s="8">
        <v>35</v>
      </c>
      <c r="G5" s="9">
        <v>40</v>
      </c>
      <c r="H5" s="10">
        <f t="shared" si="0"/>
        <v>1400</v>
      </c>
      <c r="I5" s="9">
        <f t="shared" si="1"/>
        <v>0</v>
      </c>
      <c r="J5" s="12">
        <f t="shared" si="2"/>
        <v>0</v>
      </c>
      <c r="K5" s="11">
        <f t="shared" si="3"/>
        <v>1400</v>
      </c>
      <c r="L5" s="11" t="e">
        <f t="shared" si="4"/>
        <v>#VALUE!</v>
      </c>
    </row>
    <row r="6" spans="1:12" x14ac:dyDescent="0.35">
      <c r="A6" s="6" t="s">
        <v>13</v>
      </c>
      <c r="B6" s="6" t="s">
        <v>33</v>
      </c>
      <c r="C6" s="6" t="s">
        <v>65</v>
      </c>
      <c r="D6" s="6" t="s">
        <v>53</v>
      </c>
      <c r="E6" s="7">
        <v>45000</v>
      </c>
      <c r="F6" s="8">
        <v>25</v>
      </c>
      <c r="G6" s="9">
        <v>40</v>
      </c>
      <c r="H6" s="10">
        <f t="shared" si="0"/>
        <v>1000</v>
      </c>
      <c r="I6" s="9">
        <f t="shared" si="1"/>
        <v>0</v>
      </c>
      <c r="J6" s="12">
        <f t="shared" si="2"/>
        <v>0</v>
      </c>
      <c r="K6" s="11">
        <f t="shared" si="3"/>
        <v>1000</v>
      </c>
      <c r="L6" s="11" t="e">
        <f t="shared" si="4"/>
        <v>#VALUE!</v>
      </c>
    </row>
    <row r="7" spans="1:12" x14ac:dyDescent="0.35">
      <c r="A7" s="6" t="s">
        <v>14</v>
      </c>
      <c r="B7" s="6" t="s">
        <v>34</v>
      </c>
      <c r="C7" s="6" t="s">
        <v>66</v>
      </c>
      <c r="D7" s="6" t="s">
        <v>54</v>
      </c>
      <c r="E7" s="7">
        <v>45105</v>
      </c>
      <c r="F7" s="8">
        <v>50</v>
      </c>
      <c r="G7" s="9">
        <v>45</v>
      </c>
      <c r="H7" s="10">
        <f t="shared" si="0"/>
        <v>2250</v>
      </c>
      <c r="I7" s="9">
        <f t="shared" si="1"/>
        <v>5</v>
      </c>
      <c r="J7" s="12">
        <f t="shared" si="2"/>
        <v>125</v>
      </c>
      <c r="K7" s="11">
        <f t="shared" si="3"/>
        <v>2375</v>
      </c>
      <c r="L7" s="11">
        <f t="shared" si="4"/>
        <v>2375</v>
      </c>
    </row>
    <row r="8" spans="1:12" x14ac:dyDescent="0.35">
      <c r="A8" s="6" t="s">
        <v>15</v>
      </c>
      <c r="B8" s="6" t="s">
        <v>35</v>
      </c>
      <c r="C8" s="6" t="s">
        <v>67</v>
      </c>
      <c r="D8" s="6" t="s">
        <v>55</v>
      </c>
      <c r="E8" s="7">
        <v>45150</v>
      </c>
      <c r="F8" s="8">
        <v>30</v>
      </c>
      <c r="G8" s="9">
        <v>50</v>
      </c>
      <c r="H8" s="10">
        <f t="shared" si="0"/>
        <v>1500</v>
      </c>
      <c r="I8" s="9">
        <f t="shared" si="1"/>
        <v>10</v>
      </c>
      <c r="J8" s="12">
        <f t="shared" si="2"/>
        <v>150</v>
      </c>
      <c r="K8" s="11">
        <f t="shared" si="3"/>
        <v>1650</v>
      </c>
      <c r="L8" s="11">
        <f t="shared" si="4"/>
        <v>1650</v>
      </c>
    </row>
    <row r="9" spans="1:12" x14ac:dyDescent="0.35">
      <c r="A9" s="6" t="s">
        <v>16</v>
      </c>
      <c r="B9" s="6" t="s">
        <v>36</v>
      </c>
      <c r="C9" s="6" t="s">
        <v>68</v>
      </c>
      <c r="D9" s="6" t="s">
        <v>56</v>
      </c>
      <c r="E9" s="7">
        <v>45021</v>
      </c>
      <c r="F9" s="8">
        <v>55</v>
      </c>
      <c r="G9" s="9">
        <v>33</v>
      </c>
      <c r="H9" s="10">
        <f t="shared" si="0"/>
        <v>1815</v>
      </c>
      <c r="I9" s="9">
        <f t="shared" si="1"/>
        <v>0</v>
      </c>
      <c r="J9" s="12">
        <f t="shared" si="2"/>
        <v>0</v>
      </c>
      <c r="K9" s="11">
        <f t="shared" si="3"/>
        <v>1815</v>
      </c>
      <c r="L9" s="11">
        <f t="shared" si="4"/>
        <v>1815</v>
      </c>
    </row>
    <row r="10" spans="1:12" x14ac:dyDescent="0.35">
      <c r="A10" s="6" t="s">
        <v>17</v>
      </c>
      <c r="B10" s="6" t="s">
        <v>37</v>
      </c>
      <c r="C10" s="6" t="s">
        <v>69</v>
      </c>
      <c r="D10" s="6" t="s">
        <v>57</v>
      </c>
      <c r="E10" s="7">
        <v>45219</v>
      </c>
      <c r="F10" s="8">
        <v>40</v>
      </c>
      <c r="G10" s="9">
        <v>40</v>
      </c>
      <c r="H10" s="10">
        <f t="shared" si="0"/>
        <v>1600</v>
      </c>
      <c r="I10" s="9">
        <f t="shared" si="1"/>
        <v>0</v>
      </c>
      <c r="J10" s="12">
        <f t="shared" si="2"/>
        <v>0</v>
      </c>
      <c r="K10" s="11">
        <f t="shared" si="3"/>
        <v>1600</v>
      </c>
      <c r="L10" s="11">
        <f t="shared" si="4"/>
        <v>1600</v>
      </c>
    </row>
    <row r="11" spans="1:12" x14ac:dyDescent="0.35">
      <c r="A11" s="6" t="s">
        <v>18</v>
      </c>
      <c r="B11" s="6" t="s">
        <v>38</v>
      </c>
      <c r="C11" s="6" t="s">
        <v>70</v>
      </c>
      <c r="D11" s="6" t="s">
        <v>53</v>
      </c>
      <c r="E11" s="7">
        <v>44936</v>
      </c>
      <c r="F11" s="8">
        <v>22</v>
      </c>
      <c r="G11" s="9">
        <v>30</v>
      </c>
      <c r="H11" s="10">
        <f t="shared" si="0"/>
        <v>660</v>
      </c>
      <c r="I11" s="9">
        <f t="shared" si="1"/>
        <v>0</v>
      </c>
      <c r="J11" s="12">
        <f t="shared" si="2"/>
        <v>0</v>
      </c>
      <c r="K11" s="11">
        <f t="shared" si="3"/>
        <v>660</v>
      </c>
      <c r="L11" s="11">
        <f t="shared" si="4"/>
        <v>660</v>
      </c>
    </row>
    <row r="12" spans="1:12" x14ac:dyDescent="0.35">
      <c r="A12" s="6" t="s">
        <v>19</v>
      </c>
      <c r="B12" s="6" t="s">
        <v>39</v>
      </c>
      <c r="C12" s="6" t="s">
        <v>71</v>
      </c>
      <c r="D12" s="6" t="s">
        <v>58</v>
      </c>
      <c r="E12" s="7">
        <v>45245</v>
      </c>
      <c r="F12" s="8">
        <v>60</v>
      </c>
      <c r="G12" s="9">
        <v>40</v>
      </c>
      <c r="H12" s="10">
        <f t="shared" si="0"/>
        <v>2400</v>
      </c>
      <c r="I12" s="9">
        <f t="shared" si="1"/>
        <v>0</v>
      </c>
      <c r="J12" s="12">
        <f t="shared" si="2"/>
        <v>0</v>
      </c>
      <c r="K12" s="11">
        <f t="shared" si="3"/>
        <v>2400</v>
      </c>
      <c r="L12" s="11">
        <f t="shared" si="4"/>
        <v>2400</v>
      </c>
    </row>
    <row r="13" spans="1:12" x14ac:dyDescent="0.35">
      <c r="A13" s="6" t="s">
        <v>20</v>
      </c>
      <c r="B13" s="6" t="s">
        <v>40</v>
      </c>
      <c r="C13" s="6" t="s">
        <v>72</v>
      </c>
      <c r="D13" s="6" t="s">
        <v>59</v>
      </c>
      <c r="E13" s="7">
        <v>44985</v>
      </c>
      <c r="F13" s="8">
        <v>25</v>
      </c>
      <c r="G13" s="9">
        <v>33</v>
      </c>
      <c r="H13" s="10">
        <f t="shared" si="0"/>
        <v>825</v>
      </c>
      <c r="I13" s="9">
        <f t="shared" si="1"/>
        <v>0</v>
      </c>
      <c r="J13" s="12">
        <f t="shared" si="2"/>
        <v>0</v>
      </c>
      <c r="K13" s="11">
        <f t="shared" si="3"/>
        <v>825</v>
      </c>
      <c r="L13" s="11">
        <f t="shared" si="4"/>
        <v>825</v>
      </c>
    </row>
    <row r="14" spans="1:12" x14ac:dyDescent="0.35">
      <c r="A14" s="6" t="s">
        <v>21</v>
      </c>
      <c r="B14" s="6" t="s">
        <v>41</v>
      </c>
      <c r="C14" s="6" t="s">
        <v>73</v>
      </c>
      <c r="D14" s="6" t="s">
        <v>60</v>
      </c>
      <c r="E14" s="7">
        <v>45112</v>
      </c>
      <c r="F14" s="8">
        <v>35</v>
      </c>
      <c r="G14" s="9">
        <v>35</v>
      </c>
      <c r="H14" s="10">
        <f t="shared" si="0"/>
        <v>1225</v>
      </c>
      <c r="I14" s="9">
        <f t="shared" si="1"/>
        <v>0</v>
      </c>
      <c r="J14" s="12">
        <f t="shared" si="2"/>
        <v>0</v>
      </c>
      <c r="K14" s="11">
        <f t="shared" si="3"/>
        <v>1225</v>
      </c>
      <c r="L14" s="11">
        <f t="shared" si="4"/>
        <v>1225</v>
      </c>
    </row>
    <row r="15" spans="1:12" x14ac:dyDescent="0.35">
      <c r="A15" s="6" t="s">
        <v>22</v>
      </c>
      <c r="B15" s="6" t="s">
        <v>42</v>
      </c>
      <c r="C15" s="6" t="s">
        <v>74</v>
      </c>
      <c r="D15" s="6" t="s">
        <v>51</v>
      </c>
      <c r="E15" s="7">
        <v>45197</v>
      </c>
      <c r="F15" s="8">
        <v>45</v>
      </c>
      <c r="G15" s="9">
        <v>47</v>
      </c>
      <c r="H15" s="10">
        <f t="shared" si="0"/>
        <v>2115</v>
      </c>
      <c r="I15" s="9">
        <f t="shared" si="1"/>
        <v>7</v>
      </c>
      <c r="J15" s="12">
        <f t="shared" si="2"/>
        <v>157.5</v>
      </c>
      <c r="K15" s="11">
        <f t="shared" si="3"/>
        <v>2272.5</v>
      </c>
      <c r="L15" s="11">
        <f t="shared" si="4"/>
        <v>2272.5</v>
      </c>
    </row>
    <row r="16" spans="1:12" x14ac:dyDescent="0.35">
      <c r="A16" s="6" t="s">
        <v>23</v>
      </c>
      <c r="B16" s="6" t="s">
        <v>43</v>
      </c>
      <c r="C16" s="6" t="s">
        <v>75</v>
      </c>
      <c r="D16" s="6" t="s">
        <v>49</v>
      </c>
      <c r="E16" s="7">
        <v>44995</v>
      </c>
      <c r="F16" s="8">
        <v>38</v>
      </c>
      <c r="G16" s="9">
        <v>44</v>
      </c>
      <c r="H16" s="10">
        <f t="shared" si="0"/>
        <v>1672</v>
      </c>
      <c r="I16" s="9">
        <f t="shared" si="1"/>
        <v>4</v>
      </c>
      <c r="J16" s="12">
        <f t="shared" si="2"/>
        <v>76</v>
      </c>
      <c r="K16" s="11">
        <f t="shared" si="3"/>
        <v>1748</v>
      </c>
      <c r="L16" s="11">
        <f t="shared" si="4"/>
        <v>1748</v>
      </c>
    </row>
    <row r="17" spans="1:12" x14ac:dyDescent="0.35">
      <c r="A17" s="6" t="s">
        <v>24</v>
      </c>
      <c r="B17" s="6" t="s">
        <v>44</v>
      </c>
      <c r="C17" s="6" t="s">
        <v>76</v>
      </c>
      <c r="D17" s="6" t="s">
        <v>50</v>
      </c>
      <c r="E17" s="7">
        <v>45066</v>
      </c>
      <c r="F17" s="8">
        <v>28</v>
      </c>
      <c r="G17" s="9">
        <v>40</v>
      </c>
      <c r="H17" s="10">
        <f t="shared" si="0"/>
        <v>1120</v>
      </c>
      <c r="I17" s="9">
        <f t="shared" si="1"/>
        <v>0</v>
      </c>
      <c r="J17" s="12">
        <f t="shared" si="2"/>
        <v>0</v>
      </c>
      <c r="K17" s="11">
        <f t="shared" si="3"/>
        <v>1120</v>
      </c>
      <c r="L17" s="11">
        <f t="shared" si="4"/>
        <v>1120</v>
      </c>
    </row>
    <row r="18" spans="1:12" x14ac:dyDescent="0.35">
      <c r="A18" s="6" t="s">
        <v>25</v>
      </c>
      <c r="B18" s="6" t="s">
        <v>45</v>
      </c>
      <c r="C18" s="6" t="s">
        <v>65</v>
      </c>
      <c r="D18" s="6" t="s">
        <v>53</v>
      </c>
      <c r="E18" s="7">
        <v>45146</v>
      </c>
      <c r="F18" s="8">
        <v>20</v>
      </c>
      <c r="G18" s="9">
        <v>31</v>
      </c>
      <c r="H18" s="10">
        <f t="shared" si="0"/>
        <v>620</v>
      </c>
      <c r="I18" s="9">
        <f t="shared" si="1"/>
        <v>0</v>
      </c>
      <c r="J18" s="12">
        <f t="shared" si="2"/>
        <v>0</v>
      </c>
      <c r="K18" s="11">
        <f t="shared" si="3"/>
        <v>620</v>
      </c>
      <c r="L18" s="11">
        <f t="shared" si="4"/>
        <v>620</v>
      </c>
    </row>
    <row r="19" spans="1:12" x14ac:dyDescent="0.35">
      <c r="A19" s="6" t="s">
        <v>26</v>
      </c>
      <c r="B19" s="6" t="s">
        <v>46</v>
      </c>
      <c r="C19" s="6" t="s">
        <v>77</v>
      </c>
      <c r="D19" s="6" t="s">
        <v>52</v>
      </c>
      <c r="E19" s="7">
        <v>45260</v>
      </c>
      <c r="F19" s="8">
        <v>30</v>
      </c>
      <c r="G19" s="9">
        <v>40</v>
      </c>
      <c r="H19" s="10">
        <f t="shared" si="0"/>
        <v>1200</v>
      </c>
      <c r="I19" s="9">
        <f t="shared" si="1"/>
        <v>0</v>
      </c>
      <c r="J19" s="12">
        <f t="shared" si="2"/>
        <v>0</v>
      </c>
      <c r="K19" s="11">
        <f t="shared" si="3"/>
        <v>1200</v>
      </c>
      <c r="L19" s="11">
        <f t="shared" si="4"/>
        <v>1200</v>
      </c>
    </row>
    <row r="20" spans="1:12" x14ac:dyDescent="0.35">
      <c r="A20" s="6" t="s">
        <v>27</v>
      </c>
      <c r="B20" s="6" t="s">
        <v>47</v>
      </c>
      <c r="C20" s="6" t="s">
        <v>78</v>
      </c>
      <c r="D20" s="6" t="s">
        <v>49</v>
      </c>
      <c r="E20" s="7">
        <v>44941</v>
      </c>
      <c r="F20" s="8">
        <v>42</v>
      </c>
      <c r="G20" s="9">
        <v>42</v>
      </c>
      <c r="H20" s="10">
        <f t="shared" si="0"/>
        <v>1764</v>
      </c>
      <c r="I20" s="9">
        <f t="shared" si="1"/>
        <v>2</v>
      </c>
      <c r="J20" s="12">
        <f t="shared" si="2"/>
        <v>42</v>
      </c>
      <c r="K20" s="11">
        <f t="shared" si="3"/>
        <v>1806</v>
      </c>
      <c r="L20" s="11">
        <f t="shared" si="4"/>
        <v>1806</v>
      </c>
    </row>
    <row r="21" spans="1:12" x14ac:dyDescent="0.35">
      <c r="A21" s="6" t="s">
        <v>28</v>
      </c>
      <c r="B21" s="6" t="s">
        <v>48</v>
      </c>
      <c r="C21" s="6" t="s">
        <v>79</v>
      </c>
      <c r="D21" s="6" t="s">
        <v>50</v>
      </c>
      <c r="E21" s="7">
        <v>45087</v>
      </c>
      <c r="F21" s="8">
        <v>25</v>
      </c>
      <c r="G21" s="9">
        <v>45</v>
      </c>
      <c r="H21" s="10">
        <f t="shared" si="0"/>
        <v>1125</v>
      </c>
      <c r="I21" s="9">
        <f>IF(G21&gt;40, G21-40, 0)</f>
        <v>5</v>
      </c>
      <c r="J21" s="12">
        <f t="shared" si="2"/>
        <v>62.5</v>
      </c>
      <c r="K21" s="11">
        <f t="shared" si="3"/>
        <v>1187.5</v>
      </c>
      <c r="L21" s="11">
        <f t="shared" si="4"/>
        <v>1187.5</v>
      </c>
    </row>
    <row r="23" spans="1:12" x14ac:dyDescent="0.35">
      <c r="A23" s="6" t="s">
        <v>81</v>
      </c>
    </row>
    <row r="24" spans="1:12" x14ac:dyDescent="0.35">
      <c r="A24" s="1"/>
      <c r="B24" s="1" t="s">
        <v>87</v>
      </c>
      <c r="C24" s="1" t="s">
        <v>7</v>
      </c>
      <c r="H24" s="5" t="s">
        <v>0</v>
      </c>
    </row>
    <row r="25" spans="1:12" x14ac:dyDescent="0.35">
      <c r="A25" s="1" t="s">
        <v>82</v>
      </c>
      <c r="B25" s="9">
        <f>SUM(G2:G21)</f>
        <v>795</v>
      </c>
      <c r="C25" s="11">
        <f>SUM(H2:H21)</f>
        <v>28611</v>
      </c>
      <c r="H25" s="6" t="s">
        <v>26</v>
      </c>
      <c r="I25" s="6" t="str">
        <f>_xlfn.XLOOKUP(H25, A2:A21, B2:B21)</f>
        <v>Kimberly Adams</v>
      </c>
    </row>
    <row r="26" spans="1:12" x14ac:dyDescent="0.35">
      <c r="A26" s="1" t="s">
        <v>83</v>
      </c>
      <c r="B26" s="9">
        <f>AVERAGE(G2:G21)</f>
        <v>39.75</v>
      </c>
      <c r="C26" s="11">
        <f>AVERAGE(H2:H21)</f>
        <v>1430.55</v>
      </c>
    </row>
    <row r="27" spans="1:12" x14ac:dyDescent="0.35">
      <c r="A27" s="1" t="s">
        <v>84</v>
      </c>
      <c r="B27" s="6">
        <f>COUNT(G2:G21)</f>
        <v>20</v>
      </c>
      <c r="C27" s="11">
        <f>COUNT(H2:H21)</f>
        <v>20</v>
      </c>
      <c r="H27" s="10" t="s">
        <v>90</v>
      </c>
      <c r="I27" s="14">
        <v>0.3</v>
      </c>
    </row>
    <row r="28" spans="1:12" x14ac:dyDescent="0.35">
      <c r="A28" s="1" t="s">
        <v>85</v>
      </c>
      <c r="B28" s="9">
        <f>MIN(G2:G21)</f>
        <v>30</v>
      </c>
      <c r="C28" s="11">
        <f>MIN(H2:H21)</f>
        <v>620</v>
      </c>
    </row>
    <row r="29" spans="1:12" x14ac:dyDescent="0.35">
      <c r="A29" s="1" t="s">
        <v>86</v>
      </c>
      <c r="B29" s="9">
        <f>MAX(G2:G21)</f>
        <v>50</v>
      </c>
      <c r="C29" s="11">
        <f>MAX(H2:H21)</f>
        <v>2400</v>
      </c>
      <c r="H29" s="5" t="s">
        <v>91</v>
      </c>
      <c r="I29" s="6" t="str">
        <f>_xlfn.XLOOKUP(C29,H2:H21,B2:B21)</f>
        <v>Kevin Turner</v>
      </c>
    </row>
    <row r="30" spans="1:12" x14ac:dyDescent="0.35">
      <c r="H30" s="5" t="s">
        <v>92</v>
      </c>
      <c r="I30" s="6" t="str">
        <f>_xlfn.XLOOKUP(C28,H2:H21,B2:B21)</f>
        <v>Jason Hall</v>
      </c>
    </row>
    <row r="31" spans="1:12" x14ac:dyDescent="0.35">
      <c r="A31" s="1" t="s">
        <v>3</v>
      </c>
      <c r="B31" s="1" t="s">
        <v>82</v>
      </c>
      <c r="C31" s="1" t="s">
        <v>83</v>
      </c>
      <c r="D31" s="1" t="s">
        <v>85</v>
      </c>
      <c r="E31" s="1" t="s">
        <v>86</v>
      </c>
      <c r="F31" s="3" t="s">
        <v>84</v>
      </c>
      <c r="G31" s="10"/>
      <c r="H31" s="1" t="s">
        <v>93</v>
      </c>
      <c r="I31" s="11" t="str" cm="1">
        <f t="array" ref="I31">_xlfn.XLOOKUP(C41,C32:C43,_xlfn.ANCHORARRAY(A32))</f>
        <v>Operations</v>
      </c>
    </row>
    <row r="32" spans="1:12" x14ac:dyDescent="0.35">
      <c r="A32" s="13" t="str" cm="1">
        <f t="array" ref="A32:A43">_xlfn.UNIQUE(D2:D21)</f>
        <v>Engineering</v>
      </c>
      <c r="B32" s="11">
        <f>SUMIF($D2:$D21, A32, $H2:$H21)</f>
        <v>5076</v>
      </c>
      <c r="C32" s="11">
        <f>AVERAGEIF($D2:$D21, A32, $H2:$H21)</f>
        <v>1692</v>
      </c>
      <c r="D32" s="11">
        <f>_xlfn.MINIFS($H2:$H21, $D2:$D21, A32)</f>
        <v>1640</v>
      </c>
      <c r="E32" s="11">
        <f>_xlfn.MAXIFS($H2:$H21, $D2:$D21, A32)</f>
        <v>1764</v>
      </c>
      <c r="F32" s="9">
        <f>COUNTIF($D2:$D21,A32)</f>
        <v>3</v>
      </c>
    </row>
    <row r="33" spans="1:6" x14ac:dyDescent="0.35">
      <c r="A33" s="13" t="str">
        <v>Marketing</v>
      </c>
      <c r="B33" s="11">
        <f t="shared" ref="B33:B43" si="5">SUMIF($D3:$D22, A33, $H3:$H22)</f>
        <v>4225</v>
      </c>
      <c r="C33" s="11">
        <f t="shared" ref="C33:C43" si="6">AVERAGEIF($D3:$D22, A33, $H3:$H22)</f>
        <v>1408.3333333333333</v>
      </c>
      <c r="D33" s="11">
        <f t="shared" ref="D33:D43" si="7">_xlfn.MINIFS($H3:$H22, $D3:$D22, A33)</f>
        <v>1120</v>
      </c>
      <c r="E33" s="11">
        <f t="shared" ref="E33:E43" si="8">_xlfn.MAXIFS($H3:$H22, $D3:$D22, A33)</f>
        <v>1980</v>
      </c>
      <c r="F33" s="9">
        <f t="shared" ref="F33:F43" si="9">COUNTIF($D3:$D22,A33)</f>
        <v>3</v>
      </c>
    </row>
    <row r="34" spans="1:6" x14ac:dyDescent="0.35">
      <c r="A34" s="13" t="str">
        <v>Sales</v>
      </c>
      <c r="B34" s="11">
        <f t="shared" si="5"/>
        <v>2815</v>
      </c>
      <c r="C34" s="11">
        <f t="shared" si="6"/>
        <v>1407.5</v>
      </c>
      <c r="D34" s="11">
        <f t="shared" si="7"/>
        <v>700</v>
      </c>
      <c r="E34" s="11">
        <f t="shared" si="8"/>
        <v>2115</v>
      </c>
      <c r="F34" s="9">
        <f t="shared" si="9"/>
        <v>2</v>
      </c>
    </row>
    <row r="35" spans="1:6" x14ac:dyDescent="0.35">
      <c r="A35" s="13" t="str">
        <v>HR</v>
      </c>
      <c r="B35" s="11">
        <f t="shared" si="5"/>
        <v>2600</v>
      </c>
      <c r="C35" s="11">
        <f t="shared" si="6"/>
        <v>1300</v>
      </c>
      <c r="D35" s="11">
        <f t="shared" si="7"/>
        <v>1200</v>
      </c>
      <c r="E35" s="11">
        <f t="shared" si="8"/>
        <v>1400</v>
      </c>
      <c r="F35" s="9">
        <f t="shared" si="9"/>
        <v>2</v>
      </c>
    </row>
    <row r="36" spans="1:6" x14ac:dyDescent="0.35">
      <c r="A36" s="13" t="str">
        <v>Support</v>
      </c>
      <c r="B36" s="11">
        <f t="shared" si="5"/>
        <v>2280</v>
      </c>
      <c r="C36" s="11">
        <f t="shared" si="6"/>
        <v>760</v>
      </c>
      <c r="D36" s="11">
        <f t="shared" si="7"/>
        <v>620</v>
      </c>
      <c r="E36" s="11">
        <f t="shared" si="8"/>
        <v>1000</v>
      </c>
      <c r="F36" s="9">
        <f t="shared" si="9"/>
        <v>3</v>
      </c>
    </row>
    <row r="37" spans="1:6" x14ac:dyDescent="0.35">
      <c r="A37" s="13" t="str">
        <v>Project</v>
      </c>
      <c r="B37" s="11">
        <f t="shared" si="5"/>
        <v>2250</v>
      </c>
      <c r="C37" s="11">
        <f t="shared" si="6"/>
        <v>2250</v>
      </c>
      <c r="D37" s="11">
        <f t="shared" si="7"/>
        <v>2250</v>
      </c>
      <c r="E37" s="11">
        <f t="shared" si="8"/>
        <v>2250</v>
      </c>
      <c r="F37" s="9">
        <f t="shared" si="9"/>
        <v>1</v>
      </c>
    </row>
    <row r="38" spans="1:6" x14ac:dyDescent="0.35">
      <c r="A38" s="13" t="str">
        <v>Design</v>
      </c>
      <c r="B38" s="11">
        <f t="shared" si="5"/>
        <v>1500</v>
      </c>
      <c r="C38" s="11">
        <f t="shared" si="6"/>
        <v>1500</v>
      </c>
      <c r="D38" s="11">
        <f t="shared" si="7"/>
        <v>1500</v>
      </c>
      <c r="E38" s="11">
        <f t="shared" si="8"/>
        <v>1500</v>
      </c>
      <c r="F38" s="9">
        <f t="shared" si="9"/>
        <v>1</v>
      </c>
    </row>
    <row r="39" spans="1:6" x14ac:dyDescent="0.35">
      <c r="A39" s="13" t="str">
        <v>Finance</v>
      </c>
      <c r="B39" s="11">
        <f t="shared" si="5"/>
        <v>1815</v>
      </c>
      <c r="C39" s="11">
        <f t="shared" si="6"/>
        <v>1815</v>
      </c>
      <c r="D39" s="11">
        <f t="shared" si="7"/>
        <v>1815</v>
      </c>
      <c r="E39" s="11">
        <f t="shared" si="8"/>
        <v>1815</v>
      </c>
      <c r="F39" s="9">
        <f t="shared" si="9"/>
        <v>1</v>
      </c>
    </row>
    <row r="40" spans="1:6" x14ac:dyDescent="0.35">
      <c r="A40" s="13" t="str">
        <v>IT</v>
      </c>
      <c r="B40" s="11">
        <f t="shared" si="5"/>
        <v>1600</v>
      </c>
      <c r="C40" s="11">
        <f t="shared" si="6"/>
        <v>1600</v>
      </c>
      <c r="D40" s="11">
        <f t="shared" si="7"/>
        <v>1600</v>
      </c>
      <c r="E40" s="11">
        <f t="shared" si="8"/>
        <v>1600</v>
      </c>
      <c r="F40" s="9">
        <f t="shared" si="9"/>
        <v>1</v>
      </c>
    </row>
    <row r="41" spans="1:6" x14ac:dyDescent="0.35">
      <c r="A41" s="13" t="str">
        <v>Operations</v>
      </c>
      <c r="B41" s="11">
        <f t="shared" si="5"/>
        <v>2400</v>
      </c>
      <c r="C41" s="11">
        <f t="shared" si="6"/>
        <v>2400</v>
      </c>
      <c r="D41" s="11">
        <f t="shared" si="7"/>
        <v>2400</v>
      </c>
      <c r="E41" s="11">
        <f t="shared" si="8"/>
        <v>2400</v>
      </c>
      <c r="F41" s="9">
        <f t="shared" si="9"/>
        <v>1</v>
      </c>
    </row>
    <row r="42" spans="1:6" x14ac:dyDescent="0.35">
      <c r="A42" s="13" t="str">
        <v>Admin</v>
      </c>
      <c r="B42" s="11">
        <f t="shared" si="5"/>
        <v>825</v>
      </c>
      <c r="C42" s="11">
        <f t="shared" si="6"/>
        <v>825</v>
      </c>
      <c r="D42" s="11">
        <f t="shared" si="7"/>
        <v>825</v>
      </c>
      <c r="E42" s="11">
        <f t="shared" si="8"/>
        <v>825</v>
      </c>
      <c r="F42" s="9">
        <f t="shared" si="9"/>
        <v>1</v>
      </c>
    </row>
    <row r="43" spans="1:6" x14ac:dyDescent="0.35">
      <c r="A43" s="13" t="str">
        <v>Analytics</v>
      </c>
      <c r="B43" s="11">
        <f t="shared" si="5"/>
        <v>1225</v>
      </c>
      <c r="C43" s="11">
        <f t="shared" si="6"/>
        <v>1225</v>
      </c>
      <c r="D43" s="11">
        <f t="shared" si="7"/>
        <v>1225</v>
      </c>
      <c r="E43" s="11">
        <f t="shared" si="8"/>
        <v>1225</v>
      </c>
      <c r="F43" s="9">
        <f t="shared" si="9"/>
        <v>1</v>
      </c>
    </row>
  </sheetData>
  <phoneticPr fontId="3" type="noConversion"/>
  <conditionalFormatting sqref="K2:K21">
    <cfRule type="iconSet" priority="4">
      <iconSet>
        <cfvo type="percent" val="0"/>
        <cfvo type="percent" val="33"/>
        <cfvo type="percent" val="67"/>
      </iconSet>
    </cfRule>
  </conditionalFormatting>
  <conditionalFormatting sqref="K1:K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{388A0997-4CBC-497D-BEC2-4491BAC4ABFE}</x14:id>
        </ext>
      </extLst>
    </cfRule>
  </conditionalFormatting>
  <conditionalFormatting sqref="C31:C43">
    <cfRule type="top10" priority="2" rank="1"/>
    <cfRule type="top10" dxfId="0" priority="1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8A0997-4CBC-497D-BEC2-4491BAC4AB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Nashon Omondi</dc:creator>
  <cp:lastModifiedBy>Nashon Omondi</cp:lastModifiedBy>
  <dcterms:created xsi:type="dcterms:W3CDTF">2024-03-25T04:57:58Z</dcterms:created>
  <dcterms:modified xsi:type="dcterms:W3CDTF">2024-03-25T06:48:35Z</dcterms:modified>
</cp:coreProperties>
</file>