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roject\WF.EnrolleeApplication\WF.EnrolleeApplication.App\WF.EnrolleeApplication.App\doc\Templates\"/>
    </mc:Choice>
  </mc:AlternateContent>
  <bookViews>
    <workbookView xWindow="480" yWindow="75" windowWidth="18195" windowHeight="11760" firstSheet="1" activeTab="1"/>
  </bookViews>
  <sheets>
    <sheet name="DATA" sheetId="6" state="hidden" r:id="rId1"/>
    <sheet name="Информация о ходе приема" sheetId="7" r:id="rId2"/>
    <sheet name="Информация о ходе приема 2" sheetId="8" r:id="rId3"/>
  </sheets>
  <definedNames>
    <definedName name="_xlnm._FilterDatabase" localSheetId="0" hidden="1">DATA!$A$1:$L$41</definedName>
  </definedNames>
  <calcPr calcId="162913"/>
</workbook>
</file>

<file path=xl/calcChain.xml><?xml version="1.0" encoding="utf-8"?>
<calcChain xmlns="http://schemas.openxmlformats.org/spreadsheetml/2006/main">
  <c r="I47" i="7" l="1"/>
  <c r="F47" i="7"/>
  <c r="F37" i="7"/>
  <c r="L77" i="7" l="1"/>
  <c r="I77" i="7"/>
  <c r="I66" i="7"/>
  <c r="L66" i="7"/>
  <c r="L58" i="7"/>
  <c r="I58" i="7"/>
  <c r="L47" i="7"/>
  <c r="L37" i="7"/>
  <c r="I37" i="7"/>
  <c r="I28" i="7"/>
  <c r="L28" i="7"/>
  <c r="L16" i="7"/>
  <c r="I16" i="7"/>
  <c r="F77" i="7" l="1"/>
  <c r="F66" i="7"/>
  <c r="F58" i="7"/>
  <c r="F28" i="7"/>
  <c r="F16" i="7"/>
  <c r="I4" i="8" l="1"/>
  <c r="G4" i="8"/>
  <c r="A50" i="8"/>
  <c r="B50" i="8"/>
  <c r="C50" i="8"/>
  <c r="D50" i="8"/>
  <c r="I50" i="8" s="1"/>
  <c r="E50" i="8"/>
  <c r="G50" i="8"/>
  <c r="H50" i="8"/>
  <c r="J50" i="8"/>
  <c r="A46" i="8"/>
  <c r="B46" i="8"/>
  <c r="C46" i="8"/>
  <c r="D46" i="8"/>
  <c r="E46" i="8"/>
  <c r="G46" i="8"/>
  <c r="H46" i="8"/>
  <c r="J46" i="8"/>
  <c r="A47" i="8"/>
  <c r="B47" i="8"/>
  <c r="C47" i="8"/>
  <c r="D47" i="8"/>
  <c r="E47" i="8"/>
  <c r="G47" i="8"/>
  <c r="H47" i="8"/>
  <c r="J47" i="8"/>
  <c r="A48" i="8"/>
  <c r="B48" i="8"/>
  <c r="C48" i="8"/>
  <c r="D48" i="8"/>
  <c r="I48" i="8" s="1"/>
  <c r="E48" i="8"/>
  <c r="G48" i="8"/>
  <c r="H48" i="8"/>
  <c r="J48" i="8"/>
  <c r="A49" i="8"/>
  <c r="B49" i="8"/>
  <c r="C49" i="8"/>
  <c r="D49" i="8"/>
  <c r="E49" i="8"/>
  <c r="G49" i="8"/>
  <c r="H49" i="8"/>
  <c r="J49" i="8"/>
  <c r="H45" i="8"/>
  <c r="G45" i="8"/>
  <c r="E45" i="8"/>
  <c r="D45" i="8"/>
  <c r="C45" i="8"/>
  <c r="B45" i="8"/>
  <c r="A45" i="8"/>
  <c r="I45" i="8"/>
  <c r="J45" i="8"/>
  <c r="H44" i="8"/>
  <c r="G44" i="8"/>
  <c r="E44" i="8"/>
  <c r="D44" i="8"/>
  <c r="C44" i="8"/>
  <c r="B44" i="8"/>
  <c r="A44" i="8"/>
  <c r="I44" i="8"/>
  <c r="J44" i="8"/>
  <c r="G39" i="8"/>
  <c r="H39" i="8"/>
  <c r="F39" i="8" s="1"/>
  <c r="G40" i="8"/>
  <c r="H40" i="8"/>
  <c r="F40" i="8" s="1"/>
  <c r="G41" i="8"/>
  <c r="H41" i="8"/>
  <c r="G42" i="8"/>
  <c r="H42" i="8"/>
  <c r="G43" i="8"/>
  <c r="H43" i="8"/>
  <c r="F43" i="8" s="1"/>
  <c r="D39" i="8"/>
  <c r="E39" i="8"/>
  <c r="J39" i="8" s="1"/>
  <c r="D40" i="8"/>
  <c r="E40" i="8"/>
  <c r="D41" i="8"/>
  <c r="E41" i="8"/>
  <c r="J41" i="8" s="1"/>
  <c r="D42" i="8"/>
  <c r="E42" i="8"/>
  <c r="D43" i="8"/>
  <c r="E43" i="8"/>
  <c r="J43" i="8" s="1"/>
  <c r="H38" i="8"/>
  <c r="G38" i="8"/>
  <c r="G51" i="8" s="1"/>
  <c r="E38" i="8"/>
  <c r="D38" i="8"/>
  <c r="D51" i="8" s="1"/>
  <c r="C39" i="8"/>
  <c r="C40" i="8"/>
  <c r="C41" i="8"/>
  <c r="C42" i="8"/>
  <c r="C43" i="8"/>
  <c r="C38" i="8"/>
  <c r="B39" i="8"/>
  <c r="B40" i="8"/>
  <c r="B41" i="8"/>
  <c r="B42" i="8"/>
  <c r="B43" i="8"/>
  <c r="B38" i="8"/>
  <c r="A43" i="8"/>
  <c r="A39" i="8"/>
  <c r="A40" i="8"/>
  <c r="A41" i="8"/>
  <c r="A42" i="8"/>
  <c r="A38" i="8"/>
  <c r="I43" i="8"/>
  <c r="F42" i="8"/>
  <c r="I42" i="8"/>
  <c r="F41" i="8"/>
  <c r="I41" i="8"/>
  <c r="J40" i="8"/>
  <c r="I40" i="8"/>
  <c r="I39" i="8"/>
  <c r="J38" i="8"/>
  <c r="F38" i="8"/>
  <c r="D33" i="8"/>
  <c r="E33" i="8"/>
  <c r="G33" i="8"/>
  <c r="H33" i="8"/>
  <c r="D34" i="8"/>
  <c r="E34" i="8"/>
  <c r="G34" i="8"/>
  <c r="H34" i="8"/>
  <c r="D35" i="8"/>
  <c r="E35" i="8"/>
  <c r="G35" i="8"/>
  <c r="H35" i="8"/>
  <c r="D36" i="8"/>
  <c r="E36" i="8"/>
  <c r="G36" i="8"/>
  <c r="H36" i="8"/>
  <c r="H32" i="8"/>
  <c r="G32" i="8"/>
  <c r="G37" i="8" s="1"/>
  <c r="E32" i="8"/>
  <c r="D32" i="8"/>
  <c r="D37" i="8" s="1"/>
  <c r="C33" i="8"/>
  <c r="C34" i="8"/>
  <c r="C35" i="8"/>
  <c r="C36" i="8"/>
  <c r="C32" i="8"/>
  <c r="B33" i="8"/>
  <c r="B34" i="8"/>
  <c r="B35" i="8"/>
  <c r="B36" i="8"/>
  <c r="B32" i="8"/>
  <c r="A33" i="8"/>
  <c r="A34" i="8"/>
  <c r="A35" i="8"/>
  <c r="A36" i="8"/>
  <c r="A32" i="8"/>
  <c r="J36" i="8"/>
  <c r="H30" i="8"/>
  <c r="G30" i="8"/>
  <c r="E30" i="8"/>
  <c r="D30" i="8"/>
  <c r="J30" i="8"/>
  <c r="C30" i="8"/>
  <c r="B30" i="8"/>
  <c r="A30" i="8"/>
  <c r="D28" i="8"/>
  <c r="E28" i="8"/>
  <c r="D29" i="8"/>
  <c r="E29" i="8"/>
  <c r="G28" i="8"/>
  <c r="H28" i="8"/>
  <c r="G29" i="8"/>
  <c r="H29" i="8"/>
  <c r="H27" i="8"/>
  <c r="G27" i="8"/>
  <c r="E27" i="8"/>
  <c r="J27" i="8" s="1"/>
  <c r="D27" i="8"/>
  <c r="I27" i="8" s="1"/>
  <c r="C28" i="8"/>
  <c r="C29" i="8"/>
  <c r="C27" i="8"/>
  <c r="B28" i="8"/>
  <c r="B29" i="8"/>
  <c r="B27" i="8"/>
  <c r="A28" i="8"/>
  <c r="A29" i="8"/>
  <c r="A27" i="8"/>
  <c r="D20" i="8"/>
  <c r="E20" i="8"/>
  <c r="G20" i="8"/>
  <c r="H20" i="8"/>
  <c r="D21" i="8"/>
  <c r="E21" i="8"/>
  <c r="G21" i="8"/>
  <c r="H21" i="8"/>
  <c r="D22" i="8"/>
  <c r="E22" i="8"/>
  <c r="G22" i="8"/>
  <c r="H22" i="8"/>
  <c r="D23" i="8"/>
  <c r="E23" i="8"/>
  <c r="G23" i="8"/>
  <c r="H23" i="8"/>
  <c r="D24" i="8"/>
  <c r="E24" i="8"/>
  <c r="G24" i="8"/>
  <c r="H24" i="8"/>
  <c r="D25" i="8"/>
  <c r="E25" i="8"/>
  <c r="G25" i="8"/>
  <c r="H25" i="8"/>
  <c r="D26" i="8"/>
  <c r="E26" i="8"/>
  <c r="G26" i="8"/>
  <c r="H26" i="8"/>
  <c r="H19" i="8"/>
  <c r="G19" i="8"/>
  <c r="E19" i="8"/>
  <c r="D19" i="8"/>
  <c r="C20" i="8"/>
  <c r="C21" i="8"/>
  <c r="C22" i="8"/>
  <c r="C23" i="8"/>
  <c r="C24" i="8"/>
  <c r="C25" i="8"/>
  <c r="C26" i="8"/>
  <c r="C19" i="8"/>
  <c r="B20" i="8"/>
  <c r="B21" i="8"/>
  <c r="B22" i="8"/>
  <c r="B23" i="8"/>
  <c r="B24" i="8"/>
  <c r="B25" i="8"/>
  <c r="B26" i="8"/>
  <c r="B19" i="8"/>
  <c r="A20" i="8"/>
  <c r="A21" i="8"/>
  <c r="A22" i="8"/>
  <c r="A23" i="8"/>
  <c r="A24" i="8"/>
  <c r="A25" i="8"/>
  <c r="A26" i="8"/>
  <c r="A19" i="8"/>
  <c r="J25" i="8"/>
  <c r="J23" i="8"/>
  <c r="J21" i="8"/>
  <c r="D15" i="8"/>
  <c r="E15" i="8"/>
  <c r="G15" i="8"/>
  <c r="H15" i="8"/>
  <c r="I15" i="8"/>
  <c r="D16" i="8"/>
  <c r="E16" i="8"/>
  <c r="G16" i="8"/>
  <c r="H16" i="8"/>
  <c r="D17" i="8"/>
  <c r="E17" i="8"/>
  <c r="G17" i="8"/>
  <c r="H17" i="8"/>
  <c r="I17" i="8"/>
  <c r="H14" i="8"/>
  <c r="G14" i="8"/>
  <c r="E14" i="8"/>
  <c r="D14" i="8"/>
  <c r="J14" i="8"/>
  <c r="I14" i="8"/>
  <c r="D13" i="8"/>
  <c r="E13" i="8"/>
  <c r="J13" i="8" s="1"/>
  <c r="G13" i="8"/>
  <c r="H13" i="8"/>
  <c r="I13" i="8"/>
  <c r="H12" i="8"/>
  <c r="G12" i="8"/>
  <c r="E12" i="8"/>
  <c r="D12" i="8"/>
  <c r="J12" i="8"/>
  <c r="I12" i="8"/>
  <c r="D9" i="8"/>
  <c r="E9" i="8"/>
  <c r="G9" i="8"/>
  <c r="H9" i="8"/>
  <c r="I9" i="8"/>
  <c r="J9" i="8"/>
  <c r="D10" i="8"/>
  <c r="E10" i="8"/>
  <c r="G10" i="8"/>
  <c r="H10" i="8"/>
  <c r="D11" i="8"/>
  <c r="E11" i="8"/>
  <c r="G11" i="8"/>
  <c r="H11" i="8"/>
  <c r="I11" i="8"/>
  <c r="H8" i="8"/>
  <c r="G8" i="8"/>
  <c r="E8" i="8"/>
  <c r="D8" i="8"/>
  <c r="C15" i="8"/>
  <c r="C16" i="8"/>
  <c r="C17" i="8"/>
  <c r="C14" i="8"/>
  <c r="C13" i="8"/>
  <c r="C12" i="8"/>
  <c r="C9" i="8"/>
  <c r="C10" i="8"/>
  <c r="C11" i="8"/>
  <c r="C8" i="8"/>
  <c r="B15" i="8"/>
  <c r="B16" i="8"/>
  <c r="B17" i="8"/>
  <c r="B14" i="8"/>
  <c r="B13" i="8"/>
  <c r="B12" i="8"/>
  <c r="B9" i="8"/>
  <c r="B10" i="8"/>
  <c r="B11" i="8"/>
  <c r="B8" i="8"/>
  <c r="A15" i="8"/>
  <c r="A16" i="8"/>
  <c r="A17" i="8"/>
  <c r="A14" i="8"/>
  <c r="A13" i="8"/>
  <c r="A12" i="8"/>
  <c r="A9" i="8"/>
  <c r="A10" i="8"/>
  <c r="A11" i="8"/>
  <c r="A8" i="8"/>
  <c r="A72" i="7"/>
  <c r="B72" i="7"/>
  <c r="C72" i="7"/>
  <c r="G72" i="7"/>
  <c r="H72" i="7"/>
  <c r="I72" i="7"/>
  <c r="J72" i="7"/>
  <c r="K72" i="7"/>
  <c r="L72" i="7"/>
  <c r="A73" i="7"/>
  <c r="B73" i="7"/>
  <c r="C73" i="7"/>
  <c r="G73" i="7"/>
  <c r="H73" i="7"/>
  <c r="I73" i="7"/>
  <c r="J73" i="7"/>
  <c r="K73" i="7"/>
  <c r="L73" i="7"/>
  <c r="A74" i="7"/>
  <c r="B74" i="7"/>
  <c r="C74" i="7"/>
  <c r="G74" i="7"/>
  <c r="H74" i="7"/>
  <c r="I74" i="7"/>
  <c r="J74" i="7"/>
  <c r="K74" i="7"/>
  <c r="N74" i="7" s="1"/>
  <c r="L74" i="7"/>
  <c r="M74" i="7"/>
  <c r="A75" i="7"/>
  <c r="B75" i="7"/>
  <c r="C75" i="7"/>
  <c r="G75" i="7"/>
  <c r="H75" i="7"/>
  <c r="M75" i="7" s="1"/>
  <c r="I75" i="7"/>
  <c r="J75" i="7"/>
  <c r="K75" i="7"/>
  <c r="L75" i="7"/>
  <c r="A76" i="7"/>
  <c r="B76" i="7"/>
  <c r="C76" i="7"/>
  <c r="G76" i="7"/>
  <c r="H76" i="7"/>
  <c r="I76" i="7"/>
  <c r="J76" i="7"/>
  <c r="K76" i="7"/>
  <c r="L76" i="7"/>
  <c r="M76" i="7"/>
  <c r="L71" i="7"/>
  <c r="K71" i="7"/>
  <c r="J71" i="7"/>
  <c r="I71" i="7"/>
  <c r="H71" i="7"/>
  <c r="G71" i="7"/>
  <c r="M71" i="7" s="1"/>
  <c r="C71" i="7"/>
  <c r="B71" i="7"/>
  <c r="A71" i="7"/>
  <c r="L70" i="7"/>
  <c r="K70" i="7"/>
  <c r="J70" i="7"/>
  <c r="I70" i="7"/>
  <c r="H70" i="7"/>
  <c r="G70" i="7"/>
  <c r="M70" i="7" s="1"/>
  <c r="C70" i="7"/>
  <c r="B70" i="7"/>
  <c r="A70" i="7"/>
  <c r="L65" i="7"/>
  <c r="K65" i="7"/>
  <c r="J65" i="7"/>
  <c r="I65" i="7"/>
  <c r="H65" i="7"/>
  <c r="G65" i="7"/>
  <c r="G63" i="7"/>
  <c r="H63" i="7"/>
  <c r="I63" i="7"/>
  <c r="J63" i="7"/>
  <c r="K63" i="7"/>
  <c r="L63" i="7"/>
  <c r="G64" i="7"/>
  <c r="H64" i="7"/>
  <c r="I64" i="7"/>
  <c r="J64" i="7"/>
  <c r="K64" i="7"/>
  <c r="L64" i="7"/>
  <c r="L62" i="7"/>
  <c r="K62" i="7"/>
  <c r="K66" i="7" s="1"/>
  <c r="J62" i="7"/>
  <c r="J66" i="7" s="1"/>
  <c r="I62" i="7"/>
  <c r="H62" i="7"/>
  <c r="H66" i="7" s="1"/>
  <c r="G62" i="7"/>
  <c r="G66" i="7" s="1"/>
  <c r="C65" i="7"/>
  <c r="C63" i="7"/>
  <c r="C64" i="7"/>
  <c r="C62" i="7"/>
  <c r="B65" i="7"/>
  <c r="B63" i="7"/>
  <c r="B64" i="7"/>
  <c r="B62" i="7"/>
  <c r="A65" i="7"/>
  <c r="A63" i="7"/>
  <c r="A64" i="7"/>
  <c r="A62" i="7"/>
  <c r="G55" i="7"/>
  <c r="H55" i="7"/>
  <c r="I55" i="7"/>
  <c r="J55" i="7"/>
  <c r="K55" i="7"/>
  <c r="L55" i="7"/>
  <c r="G56" i="7"/>
  <c r="H56" i="7"/>
  <c r="I56" i="7"/>
  <c r="J56" i="7"/>
  <c r="K56" i="7"/>
  <c r="L56" i="7"/>
  <c r="G57" i="7"/>
  <c r="H57" i="7"/>
  <c r="I57" i="7"/>
  <c r="J57" i="7"/>
  <c r="K57" i="7"/>
  <c r="L57" i="7"/>
  <c r="L54" i="7"/>
  <c r="K54" i="7"/>
  <c r="J54" i="7"/>
  <c r="I54" i="7"/>
  <c r="H54" i="7"/>
  <c r="G54" i="7"/>
  <c r="C55" i="7"/>
  <c r="C56" i="7"/>
  <c r="C57" i="7"/>
  <c r="C54" i="7"/>
  <c r="B55" i="7"/>
  <c r="B56" i="7"/>
  <c r="B57" i="7"/>
  <c r="B54" i="7"/>
  <c r="A55" i="7"/>
  <c r="A56" i="7"/>
  <c r="A57" i="7"/>
  <c r="A54" i="7"/>
  <c r="G42" i="7"/>
  <c r="H42" i="7"/>
  <c r="I42" i="7"/>
  <c r="J42" i="7"/>
  <c r="K42" i="7"/>
  <c r="L42" i="7"/>
  <c r="G43" i="7"/>
  <c r="H43" i="7"/>
  <c r="I43" i="7"/>
  <c r="J43" i="7"/>
  <c r="K43" i="7"/>
  <c r="L43" i="7"/>
  <c r="G44" i="7"/>
  <c r="M44" i="7" s="1"/>
  <c r="H44" i="7"/>
  <c r="I44" i="7"/>
  <c r="J44" i="7"/>
  <c r="K44" i="7"/>
  <c r="L44" i="7"/>
  <c r="G45" i="7"/>
  <c r="M45" i="7" s="1"/>
  <c r="H45" i="7"/>
  <c r="I45" i="7"/>
  <c r="J45" i="7"/>
  <c r="K45" i="7"/>
  <c r="L45" i="7"/>
  <c r="G46" i="7"/>
  <c r="M46" i="7" s="1"/>
  <c r="H46" i="7"/>
  <c r="I46" i="7"/>
  <c r="J46" i="7"/>
  <c r="K46" i="7"/>
  <c r="L46" i="7"/>
  <c r="L41" i="7"/>
  <c r="K41" i="7"/>
  <c r="J41" i="7"/>
  <c r="I41" i="7"/>
  <c r="H41" i="7"/>
  <c r="G41" i="7"/>
  <c r="C42" i="7"/>
  <c r="C43" i="7"/>
  <c r="C44" i="7"/>
  <c r="C45" i="7"/>
  <c r="C46" i="7"/>
  <c r="C41" i="7"/>
  <c r="A42" i="7"/>
  <c r="A43" i="7"/>
  <c r="A44" i="7"/>
  <c r="A45" i="7"/>
  <c r="A46" i="7"/>
  <c r="A41" i="7"/>
  <c r="B42" i="7"/>
  <c r="B43" i="7"/>
  <c r="B44" i="7"/>
  <c r="B45" i="7"/>
  <c r="B46" i="7"/>
  <c r="B41" i="7"/>
  <c r="A15" i="7"/>
  <c r="B15" i="7"/>
  <c r="C15" i="7"/>
  <c r="G15" i="7"/>
  <c r="H15" i="7"/>
  <c r="I15" i="7"/>
  <c r="J15" i="7"/>
  <c r="K15" i="7"/>
  <c r="L15" i="7"/>
  <c r="L14" i="7"/>
  <c r="K14" i="7"/>
  <c r="J14" i="7"/>
  <c r="N14" i="7" s="1"/>
  <c r="I14" i="7"/>
  <c r="H14" i="7"/>
  <c r="G14" i="7"/>
  <c r="C14" i="7"/>
  <c r="B14" i="7"/>
  <c r="A14" i="7"/>
  <c r="G33" i="7"/>
  <c r="H33" i="7"/>
  <c r="I33" i="7"/>
  <c r="J33" i="7"/>
  <c r="K33" i="7"/>
  <c r="L33" i="7"/>
  <c r="G34" i="7"/>
  <c r="H34" i="7"/>
  <c r="I34" i="7"/>
  <c r="J34" i="7"/>
  <c r="K34" i="7"/>
  <c r="L34" i="7"/>
  <c r="G35" i="7"/>
  <c r="H35" i="7"/>
  <c r="I35" i="7"/>
  <c r="J35" i="7"/>
  <c r="K35" i="7"/>
  <c r="L35" i="7"/>
  <c r="G36" i="7"/>
  <c r="H36" i="7"/>
  <c r="I36" i="7"/>
  <c r="J36" i="7"/>
  <c r="K36" i="7"/>
  <c r="L36" i="7"/>
  <c r="L32" i="7"/>
  <c r="K32" i="7"/>
  <c r="J32" i="7"/>
  <c r="I32" i="7"/>
  <c r="H32" i="7"/>
  <c r="G32" i="7"/>
  <c r="C33" i="7"/>
  <c r="C34" i="7"/>
  <c r="C35" i="7"/>
  <c r="C36" i="7"/>
  <c r="C32" i="7"/>
  <c r="A33" i="7"/>
  <c r="A34" i="7"/>
  <c r="A35" i="7"/>
  <c r="A36" i="7"/>
  <c r="A32" i="7"/>
  <c r="B33" i="7"/>
  <c r="B34" i="7"/>
  <c r="B35" i="7"/>
  <c r="B36" i="7"/>
  <c r="B32" i="7"/>
  <c r="G21" i="7"/>
  <c r="H21" i="7"/>
  <c r="I21" i="7"/>
  <c r="J21" i="7"/>
  <c r="K21" i="7"/>
  <c r="L21" i="7"/>
  <c r="G22" i="7"/>
  <c r="H22" i="7"/>
  <c r="I22" i="7"/>
  <c r="J22" i="7"/>
  <c r="K22" i="7"/>
  <c r="L22" i="7"/>
  <c r="G23" i="7"/>
  <c r="H23" i="7"/>
  <c r="I23" i="7"/>
  <c r="J23" i="7"/>
  <c r="K23" i="7"/>
  <c r="L23" i="7"/>
  <c r="G24" i="7"/>
  <c r="H24" i="7"/>
  <c r="I24" i="7"/>
  <c r="J24" i="7"/>
  <c r="K24" i="7"/>
  <c r="L24" i="7"/>
  <c r="G25" i="7"/>
  <c r="H25" i="7"/>
  <c r="I25" i="7"/>
  <c r="J25" i="7"/>
  <c r="K25" i="7"/>
  <c r="L25" i="7"/>
  <c r="G26" i="7"/>
  <c r="H26" i="7"/>
  <c r="I26" i="7"/>
  <c r="J26" i="7"/>
  <c r="K26" i="7"/>
  <c r="L26" i="7"/>
  <c r="G27" i="7"/>
  <c r="H27" i="7"/>
  <c r="I27" i="7"/>
  <c r="J27" i="7"/>
  <c r="K27" i="7"/>
  <c r="L27" i="7"/>
  <c r="L20" i="7"/>
  <c r="K20" i="7"/>
  <c r="J20" i="7"/>
  <c r="I20" i="7"/>
  <c r="H20" i="7"/>
  <c r="G20" i="7"/>
  <c r="C21" i="7"/>
  <c r="C22" i="7"/>
  <c r="C23" i="7"/>
  <c r="C24" i="7"/>
  <c r="C25" i="7"/>
  <c r="C26" i="7"/>
  <c r="C27" i="7"/>
  <c r="C20" i="7"/>
  <c r="A21" i="7"/>
  <c r="A22" i="7"/>
  <c r="A23" i="7"/>
  <c r="A24" i="7"/>
  <c r="A25" i="7"/>
  <c r="A26" i="7"/>
  <c r="A27" i="7"/>
  <c r="A20" i="7"/>
  <c r="B21" i="7"/>
  <c r="B22" i="7"/>
  <c r="B23" i="7"/>
  <c r="B24" i="7"/>
  <c r="B25" i="7"/>
  <c r="B26" i="7"/>
  <c r="B27" i="7"/>
  <c r="B20" i="7"/>
  <c r="J4" i="7"/>
  <c r="G4" i="7"/>
  <c r="J34" i="8" l="1"/>
  <c r="J26" i="8"/>
  <c r="J24" i="8"/>
  <c r="J22" i="8"/>
  <c r="J20" i="8"/>
  <c r="H51" i="8"/>
  <c r="E51" i="8"/>
  <c r="D18" i="8"/>
  <c r="G18" i="8"/>
  <c r="E31" i="8"/>
  <c r="H31" i="8"/>
  <c r="F27" i="8"/>
  <c r="E37" i="8"/>
  <c r="F50" i="8"/>
  <c r="J42" i="8"/>
  <c r="I49" i="8"/>
  <c r="I47" i="8"/>
  <c r="I46" i="8"/>
  <c r="H37" i="8"/>
  <c r="F49" i="8"/>
  <c r="F48" i="8"/>
  <c r="F47" i="8"/>
  <c r="F46" i="8"/>
  <c r="F45" i="8"/>
  <c r="F44" i="8"/>
  <c r="I38" i="8"/>
  <c r="H77" i="7"/>
  <c r="J77" i="7"/>
  <c r="F71" i="7"/>
  <c r="E76" i="7"/>
  <c r="F76" i="7"/>
  <c r="D76" i="7"/>
  <c r="E75" i="7"/>
  <c r="F75" i="7"/>
  <c r="E74" i="7"/>
  <c r="M72" i="7"/>
  <c r="J10" i="8"/>
  <c r="F9" i="8"/>
  <c r="F30" i="8"/>
  <c r="F36" i="8"/>
  <c r="J35" i="8"/>
  <c r="F34" i="8"/>
  <c r="J33" i="8"/>
  <c r="E18" i="8"/>
  <c r="H18" i="8"/>
  <c r="F19" i="8"/>
  <c r="D31" i="8"/>
  <c r="G31" i="8"/>
  <c r="F25" i="8"/>
  <c r="F23" i="8"/>
  <c r="I36" i="8"/>
  <c r="F35" i="8"/>
  <c r="F33" i="8"/>
  <c r="I35" i="8"/>
  <c r="F14" i="8"/>
  <c r="F16" i="8"/>
  <c r="I32" i="8"/>
  <c r="I34" i="8"/>
  <c r="I33" i="8"/>
  <c r="F32" i="8"/>
  <c r="F37" i="8" s="1"/>
  <c r="J32" i="8"/>
  <c r="J29" i="8"/>
  <c r="J28" i="8"/>
  <c r="F29" i="8"/>
  <c r="F28" i="8"/>
  <c r="I29" i="8"/>
  <c r="I28" i="8"/>
  <c r="I30" i="8"/>
  <c r="F21" i="8"/>
  <c r="F26" i="8"/>
  <c r="I25" i="8"/>
  <c r="F24" i="8"/>
  <c r="I23" i="8"/>
  <c r="F22" i="8"/>
  <c r="I21" i="8"/>
  <c r="F20" i="8"/>
  <c r="I20" i="8"/>
  <c r="I22" i="8"/>
  <c r="I24" i="8"/>
  <c r="I26" i="8"/>
  <c r="F12" i="8"/>
  <c r="F17" i="8"/>
  <c r="J16" i="8"/>
  <c r="D75" i="7"/>
  <c r="F8" i="8"/>
  <c r="J8" i="8"/>
  <c r="J11" i="8"/>
  <c r="I10" i="8"/>
  <c r="F13" i="8"/>
  <c r="F15" i="8"/>
  <c r="I8" i="8"/>
  <c r="F11" i="8"/>
  <c r="F10" i="8"/>
  <c r="J17" i="8"/>
  <c r="I16" i="8"/>
  <c r="J15" i="8"/>
  <c r="J19" i="8"/>
  <c r="I19" i="8"/>
  <c r="K77" i="7"/>
  <c r="N72" i="7"/>
  <c r="M73" i="7"/>
  <c r="N63" i="7"/>
  <c r="E70" i="7"/>
  <c r="E71" i="7"/>
  <c r="N71" i="7"/>
  <c r="N73" i="7"/>
  <c r="F73" i="7"/>
  <c r="D73" i="7"/>
  <c r="G77" i="7"/>
  <c r="E55" i="7"/>
  <c r="D71" i="7"/>
  <c r="F74" i="7"/>
  <c r="D74" i="7"/>
  <c r="E73" i="7"/>
  <c r="F72" i="7"/>
  <c r="D72" i="7"/>
  <c r="E72" i="7"/>
  <c r="N76" i="7"/>
  <c r="N75" i="7"/>
  <c r="F64" i="7"/>
  <c r="N64" i="7"/>
  <c r="M64" i="7"/>
  <c r="F63" i="7"/>
  <c r="D63" i="7"/>
  <c r="E63" i="7"/>
  <c r="M65" i="7"/>
  <c r="F65" i="7"/>
  <c r="N65" i="7"/>
  <c r="D70" i="7"/>
  <c r="F70" i="7"/>
  <c r="N70" i="7"/>
  <c r="F62" i="7"/>
  <c r="N45" i="7"/>
  <c r="F57" i="7"/>
  <c r="N43" i="7"/>
  <c r="M54" i="7"/>
  <c r="M56" i="7"/>
  <c r="E64" i="7"/>
  <c r="E65" i="7"/>
  <c r="G58" i="7"/>
  <c r="I78" i="7"/>
  <c r="K58" i="7"/>
  <c r="K78" i="7" s="1"/>
  <c r="N57" i="7"/>
  <c r="M57" i="7"/>
  <c r="F56" i="7"/>
  <c r="N56" i="7"/>
  <c r="E56" i="7"/>
  <c r="F55" i="7"/>
  <c r="N55" i="7"/>
  <c r="M55" i="7"/>
  <c r="D62" i="7"/>
  <c r="M62" i="7"/>
  <c r="M63" i="7"/>
  <c r="D65" i="7"/>
  <c r="N44" i="7"/>
  <c r="N42" i="7"/>
  <c r="D42" i="7"/>
  <c r="D64" i="7"/>
  <c r="N62" i="7"/>
  <c r="E62" i="7"/>
  <c r="G47" i="7"/>
  <c r="K47" i="7"/>
  <c r="M43" i="7"/>
  <c r="D54" i="7"/>
  <c r="D56" i="7"/>
  <c r="E57" i="7"/>
  <c r="N46" i="7"/>
  <c r="M42" i="7"/>
  <c r="F41" i="7"/>
  <c r="H47" i="7"/>
  <c r="J47" i="7"/>
  <c r="E46" i="7"/>
  <c r="F46" i="7"/>
  <c r="E45" i="7"/>
  <c r="F45" i="7"/>
  <c r="E44" i="7"/>
  <c r="F44" i="7"/>
  <c r="E43" i="7"/>
  <c r="F43" i="7"/>
  <c r="E42" i="7"/>
  <c r="F54" i="7"/>
  <c r="D55" i="7"/>
  <c r="D57" i="7"/>
  <c r="H58" i="7"/>
  <c r="H78" i="7" s="1"/>
  <c r="J58" i="7"/>
  <c r="J78" i="7" s="1"/>
  <c r="L78" i="7"/>
  <c r="F42" i="7"/>
  <c r="N34" i="7"/>
  <c r="D14" i="7"/>
  <c r="N54" i="7"/>
  <c r="E54" i="7"/>
  <c r="E58" i="7" s="1"/>
  <c r="D41" i="7"/>
  <c r="M41" i="7"/>
  <c r="E14" i="7"/>
  <c r="F14" i="7"/>
  <c r="M15" i="7"/>
  <c r="N41" i="7"/>
  <c r="D43" i="7"/>
  <c r="D44" i="7"/>
  <c r="D45" i="7"/>
  <c r="D46" i="7"/>
  <c r="E41" i="7"/>
  <c r="E47" i="7" s="1"/>
  <c r="M32" i="7"/>
  <c r="N36" i="7"/>
  <c r="M14" i="7"/>
  <c r="F15" i="7"/>
  <c r="D15" i="7"/>
  <c r="E15" i="7"/>
  <c r="N15" i="7"/>
  <c r="M20" i="7"/>
  <c r="E25" i="7"/>
  <c r="D24" i="7"/>
  <c r="F22" i="7"/>
  <c r="E21" i="7"/>
  <c r="G37" i="7"/>
  <c r="K37" i="7"/>
  <c r="F36" i="7"/>
  <c r="E36" i="7"/>
  <c r="F35" i="7"/>
  <c r="N35" i="7"/>
  <c r="E35" i="7"/>
  <c r="F34" i="7"/>
  <c r="E34" i="7"/>
  <c r="F33" i="7"/>
  <c r="N33" i="7"/>
  <c r="E33" i="7"/>
  <c r="E20" i="7"/>
  <c r="D26" i="7"/>
  <c r="F24" i="7"/>
  <c r="E23" i="7"/>
  <c r="D22" i="7"/>
  <c r="G28" i="7"/>
  <c r="K28" i="7"/>
  <c r="F27" i="7"/>
  <c r="N27" i="7"/>
  <c r="E27" i="7"/>
  <c r="F26" i="7"/>
  <c r="N26" i="7"/>
  <c r="E26" i="7"/>
  <c r="F25" i="7"/>
  <c r="N25" i="7"/>
  <c r="N24" i="7"/>
  <c r="E24" i="7"/>
  <c r="F23" i="7"/>
  <c r="N23" i="7"/>
  <c r="N22" i="7"/>
  <c r="E22" i="7"/>
  <c r="F21" i="7"/>
  <c r="N21" i="7"/>
  <c r="E32" i="7"/>
  <c r="M33" i="7"/>
  <c r="M34" i="7"/>
  <c r="M35" i="7"/>
  <c r="M36" i="7"/>
  <c r="H37" i="7"/>
  <c r="J37" i="7"/>
  <c r="D20" i="7"/>
  <c r="F20" i="7"/>
  <c r="D27" i="7"/>
  <c r="D25" i="7"/>
  <c r="D23" i="7"/>
  <c r="D21" i="7"/>
  <c r="H28" i="7"/>
  <c r="J28" i="7"/>
  <c r="M27" i="7"/>
  <c r="M26" i="7"/>
  <c r="M25" i="7"/>
  <c r="M24" i="7"/>
  <c r="M23" i="7"/>
  <c r="M22" i="7"/>
  <c r="M21" i="7"/>
  <c r="D32" i="7"/>
  <c r="F32" i="7"/>
  <c r="N32" i="7"/>
  <c r="D33" i="7"/>
  <c r="D34" i="7"/>
  <c r="D35" i="7"/>
  <c r="D36" i="7"/>
  <c r="N20" i="7"/>
  <c r="C11" i="7"/>
  <c r="G11" i="7"/>
  <c r="H11" i="7"/>
  <c r="I11" i="7"/>
  <c r="J11" i="7"/>
  <c r="K11" i="7"/>
  <c r="L11" i="7"/>
  <c r="C12" i="7"/>
  <c r="G12" i="7"/>
  <c r="H12" i="7"/>
  <c r="I12" i="7"/>
  <c r="J12" i="7"/>
  <c r="K12" i="7"/>
  <c r="L12" i="7"/>
  <c r="C13" i="7"/>
  <c r="G13" i="7"/>
  <c r="H13" i="7"/>
  <c r="I13" i="7"/>
  <c r="J13" i="7"/>
  <c r="K13" i="7"/>
  <c r="L13" i="7"/>
  <c r="L10" i="7"/>
  <c r="K10" i="7"/>
  <c r="I10" i="7"/>
  <c r="H10" i="7"/>
  <c r="J10" i="7"/>
  <c r="G10" i="7"/>
  <c r="C10" i="7"/>
  <c r="A11" i="7"/>
  <c r="A12" i="7"/>
  <c r="A13" i="7"/>
  <c r="A10" i="7"/>
  <c r="B11" i="7"/>
  <c r="B12" i="7"/>
  <c r="B13" i="7"/>
  <c r="B10" i="7"/>
  <c r="E52" i="8" l="1"/>
  <c r="F51" i="8"/>
  <c r="G52" i="8"/>
  <c r="H52" i="8"/>
  <c r="D52" i="8"/>
  <c r="D77" i="7"/>
  <c r="F31" i="8"/>
  <c r="F18" i="8"/>
  <c r="G78" i="7"/>
  <c r="E77" i="7"/>
  <c r="E66" i="7"/>
  <c r="D66" i="7"/>
  <c r="I48" i="7"/>
  <c r="I80" i="7" s="1"/>
  <c r="D58" i="7"/>
  <c r="D78" i="7" s="1"/>
  <c r="D47" i="7"/>
  <c r="J16" i="7"/>
  <c r="J48" i="7" s="1"/>
  <c r="J80" i="7" s="1"/>
  <c r="G16" i="7"/>
  <c r="G48" i="7" s="1"/>
  <c r="G80" i="7" s="1"/>
  <c r="K16" i="7"/>
  <c r="K48" i="7" s="1"/>
  <c r="K80" i="7" s="1"/>
  <c r="E37" i="7"/>
  <c r="L48" i="7"/>
  <c r="L80" i="7" s="1"/>
  <c r="E10" i="7"/>
  <c r="H16" i="7"/>
  <c r="H48" i="7" s="1"/>
  <c r="H80" i="7" s="1"/>
  <c r="E28" i="7"/>
  <c r="D37" i="7"/>
  <c r="D28" i="7"/>
  <c r="N11" i="7"/>
  <c r="N10" i="7"/>
  <c r="M13" i="7"/>
  <c r="E13" i="7"/>
  <c r="M12" i="7"/>
  <c r="F13" i="7"/>
  <c r="D13" i="7"/>
  <c r="F12" i="7"/>
  <c r="E12" i="7"/>
  <c r="D12" i="7"/>
  <c r="F11" i="7"/>
  <c r="E11" i="7"/>
  <c r="M11" i="7"/>
  <c r="D11" i="7"/>
  <c r="F10" i="7"/>
  <c r="D10" i="7"/>
  <c r="M10" i="7"/>
  <c r="N13" i="7"/>
  <c r="N12" i="7"/>
  <c r="F52" i="8" l="1"/>
  <c r="F78" i="7"/>
  <c r="E78" i="7"/>
  <c r="F48" i="7"/>
  <c r="F80" i="7" s="1"/>
  <c r="D16" i="7"/>
  <c r="D48" i="7" s="1"/>
  <c r="D80" i="7" s="1"/>
  <c r="E16" i="7"/>
  <c r="E48" i="7" s="1"/>
  <c r="E80" i="7" s="1"/>
</calcChain>
</file>

<file path=xl/sharedStrings.xml><?xml version="1.0" encoding="utf-8"?>
<sst xmlns="http://schemas.openxmlformats.org/spreadsheetml/2006/main" count="379" uniqueCount="101">
  <si>
    <t>Информация о ходе приема документов</t>
  </si>
  <si>
    <t>УО "БАРАНОВИЧСКИЙ ГОСУДАРСТВЕННЫЙ УНИВЕРСИТЕТ"</t>
  </si>
  <si>
    <t>ДНЕВНАЯ ФОРМА ОБУЧЕНИЯ</t>
  </si>
  <si>
    <t>Форма обучения</t>
  </si>
  <si>
    <t>Факультет</t>
  </si>
  <si>
    <t>Специальность</t>
  </si>
  <si>
    <t>Всего</t>
  </si>
  <si>
    <t>набор</t>
  </si>
  <si>
    <t>подано</t>
  </si>
  <si>
    <t>за день</t>
  </si>
  <si>
    <t>Бюджет</t>
  </si>
  <si>
    <t>Платное</t>
  </si>
  <si>
    <t>Конкурс бюджет</t>
  </si>
  <si>
    <t>Конкурс платное</t>
  </si>
  <si>
    <t>ИТОГО ПО ФАКУЛЬТЕТУ:</t>
  </si>
  <si>
    <t>ИТОГО ПО ДНЕВНОЙ ФОРМЕ ОБУЧЕНИЯ:</t>
  </si>
  <si>
    <t>ЗАОЧНАЯ ФОРМА ОБУЧЕНИЯ</t>
  </si>
  <si>
    <t>ИТОГО ПО ЗАОЧНОЙ ФОРМЕ ОБУЧЕНИЯ:</t>
  </si>
  <si>
    <t>ИТОГО ПО УНИВЕРСИТЕТУ:</t>
  </si>
  <si>
    <t>Подано</t>
  </si>
  <si>
    <t>Конкурс</t>
  </si>
  <si>
    <t>Заочная (Сокращенная)</t>
  </si>
  <si>
    <t>Полное наименование факультета</t>
  </si>
  <si>
    <t>Сокращенное наименование факультета</t>
  </si>
  <si>
    <t>Полное наименование формы обучения</t>
  </si>
  <si>
    <t>Сокращенное наименование формы обучения</t>
  </si>
  <si>
    <t>Шифр специальности</t>
  </si>
  <si>
    <t>Полное наименование специальности</t>
  </si>
  <si>
    <t>Набор бюджет</t>
  </si>
  <si>
    <t>Набор платно</t>
  </si>
  <si>
    <t>Подано на бюджет</t>
  </si>
  <si>
    <t>Подано на платно</t>
  </si>
  <si>
    <t>Подано на бюджет (за день)</t>
  </si>
  <si>
    <t>Подано на платное (за день)</t>
  </si>
  <si>
    <t>Инженерный факультет</t>
  </si>
  <si>
    <t>ИФ</t>
  </si>
  <si>
    <t>Дневная</t>
  </si>
  <si>
    <t>ИФ (Технология машиностроения, Информационные системы и технологии) - общий конкурс</t>
  </si>
  <si>
    <t>1-36 01 01 01</t>
  </si>
  <si>
    <t>Технология машиностроения</t>
  </si>
  <si>
    <t>1-40 05 01-01</t>
  </si>
  <si>
    <t>Информационные системы и технологии (по направлениям)</t>
  </si>
  <si>
    <t>1-74 06 01</t>
  </si>
  <si>
    <t>Техническое обеспечение процессов сельскохозяйственного производства</t>
  </si>
  <si>
    <t>Факультет педагогики и психологии</t>
  </si>
  <si>
    <t>ФПП</t>
  </si>
  <si>
    <t>ФПП (Дошкольное образование, Начальное образование, Практическая психология, Социальная педагогика)</t>
  </si>
  <si>
    <t>1-01 01 01</t>
  </si>
  <si>
    <t>Дошкольное образование</t>
  </si>
  <si>
    <t>1-01 02 01</t>
  </si>
  <si>
    <t>Начальное образование</t>
  </si>
  <si>
    <t>1-03 04 03</t>
  </si>
  <si>
    <t>Практическая психология</t>
  </si>
  <si>
    <t>1-03 04 01</t>
  </si>
  <si>
    <t>Социальная педагогика</t>
  </si>
  <si>
    <t>1-33 01 02 03</t>
  </si>
  <si>
    <t>Геоэкология</t>
  </si>
  <si>
    <t>1-02 06 04</t>
  </si>
  <si>
    <t>Обслуживающий труд и изобразительное искусство</t>
  </si>
  <si>
    <t>1-03 02 01</t>
  </si>
  <si>
    <t>Физическая культура</t>
  </si>
  <si>
    <t>Факультет славянских и германских языков</t>
  </si>
  <si>
    <t>ФСГЯ</t>
  </si>
  <si>
    <t>ФСГЯ (Современные иностранные языки, Иностранный язык)</t>
  </si>
  <si>
    <t>1-21 06 01-01</t>
  </si>
  <si>
    <t>Современные иностранные языки (по направлениям)</t>
  </si>
  <si>
    <t>1-02 03 08</t>
  </si>
  <si>
    <t>Иностранный язык (английский)</t>
  </si>
  <si>
    <t>1-02 03 03</t>
  </si>
  <si>
    <t>Белорусский язык и литература. Иностранный язык (английский)</t>
  </si>
  <si>
    <t>1-02 03 06-02</t>
  </si>
  <si>
    <t>Иностранные языки (Немецкий, Английский)</t>
  </si>
  <si>
    <t>Факультет экономики и права</t>
  </si>
  <si>
    <t>ФЭП</t>
  </si>
  <si>
    <t>ФЭП (Бухгалтерский учёт анализ и аудит,  Электронный маркетинг)</t>
  </si>
  <si>
    <t>1-25 01 08-03 07</t>
  </si>
  <si>
    <t>Бухгалтерский учет, анализ и аудит</t>
  </si>
  <si>
    <t>1-28 01 02</t>
  </si>
  <si>
    <t>Электронный маркетинг</t>
  </si>
  <si>
    <t>ФЭП (Правоведение, Экономическое право)</t>
  </si>
  <si>
    <t>1-24 01 02 02</t>
  </si>
  <si>
    <t>Правоведение</t>
  </si>
  <si>
    <t>1-24 01 03 02</t>
  </si>
  <si>
    <t>Экономическое право</t>
  </si>
  <si>
    <t>Дневная (Сокращенная)</t>
  </si>
  <si>
    <t>с</t>
  </si>
  <si>
    <t>1-74 02 01</t>
  </si>
  <si>
    <t>Агрономия</t>
  </si>
  <si>
    <t>Заочная</t>
  </si>
  <si>
    <t>з</t>
  </si>
  <si>
    <t>ФПП (Дошкольное образование, Практическая психология)</t>
  </si>
  <si>
    <t>зс</t>
  </si>
  <si>
    <t>ФЭП (Бухгалтерский учет, анализ и аудит (по направлениям), Маркетинг) - общий конкурс</t>
  </si>
  <si>
    <t>Бухгалтерский учет, анализ и аудит (по направлениям)</t>
  </si>
  <si>
    <t>Заочная (Дистанционная, Сокращенная)</t>
  </si>
  <si>
    <t>здс</t>
  </si>
  <si>
    <t>1-26 02 03</t>
  </si>
  <si>
    <t>Маркетинг</t>
  </si>
  <si>
    <t>Дата</t>
  </si>
  <si>
    <t>Время</t>
  </si>
  <si>
    <t>План набора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</si>
</sst>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11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i/>
      <sz val="12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b/>
      <sz val="18"/>
      <color theme="1"/>
      <name val="Times New Roman"/>
      <family val="1"/>
      <charset val="204"/>
    </font>
    <font>
      <sz val="18"/>
      <color theme="1"/>
      <name val="Times New Roman"/>
      <family val="1"/>
      <charset val="204"/>
    </font>
    <font>
      <b/>
      <i/>
      <sz val="14"/>
      <color theme="1"/>
      <name val="Times New Roman"/>
      <family val="1"/>
      <charset val="204"/>
    </font>
    <font>
      <i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7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07">
    <xf numFmtId="0" fontId="0" fillId="0" borderId="0" xfId="0"/>
    <xf numFmtId="0" fontId="0" fillId="0" borderId="0" xfId="0" applyBorder="1"/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" fillId="0" borderId="0" xfId="0" applyFont="1" applyAlignment="1"/>
    <xf numFmtId="0" fontId="0" fillId="0" borderId="52" xfId="0" applyBorder="1"/>
    <xf numFmtId="0" fontId="0" fillId="0" borderId="56" xfId="0" applyBorder="1"/>
    <xf numFmtId="0" fontId="2" fillId="0" borderId="52" xfId="0" applyFont="1" applyBorder="1" applyAlignment="1">
      <alignment horizontal="center" vertical="center"/>
    </xf>
    <xf numFmtId="0" fontId="2" fillId="0" borderId="52" xfId="0" applyFont="1" applyBorder="1" applyAlignment="1">
      <alignment horizontal="center" vertical="center" wrapText="1"/>
    </xf>
    <xf numFmtId="0" fontId="2" fillId="0" borderId="52" xfId="0" applyFont="1" applyBorder="1" applyAlignment="1">
      <alignment textRotation="90"/>
    </xf>
    <xf numFmtId="0" fontId="2" fillId="0" borderId="25" xfId="0" applyFont="1" applyBorder="1" applyAlignment="1">
      <alignment horizontal="center" vertical="center" textRotation="90" wrapText="1"/>
    </xf>
    <xf numFmtId="0" fontId="0" fillId="0" borderId="61" xfId="0" applyBorder="1"/>
    <xf numFmtId="0" fontId="0" fillId="0" borderId="14" xfId="0" applyBorder="1"/>
    <xf numFmtId="0" fontId="2" fillId="0" borderId="25" xfId="0" applyFont="1" applyBorder="1" applyAlignment="1">
      <alignment horizontal="center" vertical="center"/>
    </xf>
    <xf numFmtId="0" fontId="0" fillId="0" borderId="29" xfId="0" applyBorder="1"/>
    <xf numFmtId="0" fontId="0" fillId="0" borderId="26" xfId="0" applyBorder="1"/>
    <xf numFmtId="0" fontId="0" fillId="0" borderId="60" xfId="0" applyBorder="1"/>
    <xf numFmtId="0" fontId="0" fillId="0" borderId="51" xfId="0" applyBorder="1"/>
    <xf numFmtId="0" fontId="0" fillId="0" borderId="17" xfId="0" applyBorder="1"/>
    <xf numFmtId="0" fontId="0" fillId="0" borderId="16" xfId="0" applyBorder="1"/>
    <xf numFmtId="0" fontId="0" fillId="0" borderId="27" xfId="0" applyBorder="1"/>
    <xf numFmtId="0" fontId="0" fillId="0" borderId="2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3" fillId="0" borderId="0" xfId="0" applyFont="1"/>
    <xf numFmtId="0" fontId="3" fillId="0" borderId="45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 textRotation="90"/>
    </xf>
    <xf numFmtId="0" fontId="3" fillId="0" borderId="61" xfId="0" applyFont="1" applyBorder="1" applyAlignment="1">
      <alignment horizontal="center" vertical="center" textRotation="90"/>
    </xf>
    <xf numFmtId="0" fontId="3" fillId="0" borderId="58" xfId="0" applyFont="1" applyBorder="1" applyAlignment="1">
      <alignment horizontal="center" vertical="center" textRotation="90"/>
    </xf>
    <xf numFmtId="0" fontId="3" fillId="0" borderId="51" xfId="0" applyFont="1" applyBorder="1" applyAlignment="1">
      <alignment horizontal="center" vertical="center" textRotation="90"/>
    </xf>
    <xf numFmtId="0" fontId="3" fillId="0" borderId="60" xfId="0" applyFont="1" applyBorder="1" applyAlignment="1">
      <alignment horizontal="center" vertical="center" textRotation="90"/>
    </xf>
    <xf numFmtId="0" fontId="3" fillId="0" borderId="33" xfId="0" applyFont="1" applyBorder="1" applyAlignment="1">
      <alignment horizontal="center" vertical="center"/>
    </xf>
    <xf numFmtId="0" fontId="3" fillId="0" borderId="34" xfId="0" applyFont="1" applyBorder="1" applyAlignment="1">
      <alignment horizontal="center" vertical="center"/>
    </xf>
    <xf numFmtId="0" fontId="3" fillId="0" borderId="3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42" xfId="0" applyFont="1" applyBorder="1" applyAlignment="1">
      <alignment horizontal="left" vertical="center"/>
    </xf>
    <xf numFmtId="0" fontId="3" fillId="0" borderId="44" xfId="0" applyFont="1" applyBorder="1" applyAlignment="1">
      <alignment horizontal="left" vertical="center"/>
    </xf>
    <xf numFmtId="0" fontId="3" fillId="0" borderId="38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43" xfId="0" applyFont="1" applyFill="1" applyBorder="1" applyAlignment="1">
      <alignment horizontal="left" vertical="center"/>
    </xf>
    <xf numFmtId="0" fontId="4" fillId="2" borderId="36" xfId="0" applyFont="1" applyFill="1" applyBorder="1" applyAlignment="1">
      <alignment horizontal="center" vertical="center"/>
    </xf>
    <xf numFmtId="0" fontId="4" fillId="2" borderId="25" xfId="0" applyFont="1" applyFill="1" applyBorder="1" applyAlignment="1">
      <alignment horizontal="center" vertical="center"/>
    </xf>
    <xf numFmtId="0" fontId="4" fillId="2" borderId="37" xfId="0" applyFont="1" applyFill="1" applyBorder="1" applyAlignment="1">
      <alignment horizontal="center" vertical="center"/>
    </xf>
    <xf numFmtId="0" fontId="4" fillId="2" borderId="39" xfId="0" applyFont="1" applyFill="1" applyBorder="1" applyAlignment="1">
      <alignment horizontal="center" vertical="center"/>
    </xf>
    <xf numFmtId="0" fontId="4" fillId="2" borderId="41" xfId="0" applyFont="1" applyFill="1" applyBorder="1" applyAlignment="1">
      <alignment horizontal="center" vertical="center"/>
    </xf>
    <xf numFmtId="0" fontId="3" fillId="3" borderId="36" xfId="0" applyFont="1" applyFill="1" applyBorder="1" applyAlignment="1">
      <alignment horizontal="center" vertical="center"/>
    </xf>
    <xf numFmtId="0" fontId="3" fillId="3" borderId="25" xfId="0" applyFont="1" applyFill="1" applyBorder="1" applyAlignment="1">
      <alignment horizontal="center" vertical="center"/>
    </xf>
    <xf numFmtId="0" fontId="3" fillId="3" borderId="37" xfId="0" applyFont="1" applyFill="1" applyBorder="1" applyAlignment="1">
      <alignment horizontal="center" vertical="center"/>
    </xf>
    <xf numFmtId="0" fontId="3" fillId="3" borderId="39" xfId="0" applyFont="1" applyFill="1" applyBorder="1" applyAlignment="1">
      <alignment horizontal="center" vertical="center"/>
    </xf>
    <xf numFmtId="0" fontId="3" fillId="0" borderId="68" xfId="0" applyFont="1" applyBorder="1" applyAlignment="1">
      <alignment horizontal="center" vertical="center"/>
    </xf>
    <xf numFmtId="0" fontId="3" fillId="0" borderId="50" xfId="0" applyFont="1" applyBorder="1" applyAlignment="1">
      <alignment horizontal="center" vertical="center"/>
    </xf>
    <xf numFmtId="0" fontId="3" fillId="0" borderId="69" xfId="0" applyFont="1" applyBorder="1" applyAlignment="1">
      <alignment horizontal="center" vertical="center"/>
    </xf>
    <xf numFmtId="0" fontId="3" fillId="0" borderId="70" xfId="0" applyFont="1" applyBorder="1" applyAlignment="1">
      <alignment horizontal="center" vertical="center"/>
    </xf>
    <xf numFmtId="0" fontId="3" fillId="0" borderId="52" xfId="0" applyFont="1" applyBorder="1" applyAlignment="1">
      <alignment horizontal="left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3" fillId="0" borderId="61" xfId="0" applyFont="1" applyBorder="1" applyAlignment="1">
      <alignment horizontal="center" vertical="center"/>
    </xf>
    <xf numFmtId="0" fontId="3" fillId="0" borderId="58" xfId="0" applyFont="1" applyBorder="1" applyAlignment="1">
      <alignment horizontal="center" vertical="center"/>
    </xf>
    <xf numFmtId="0" fontId="3" fillId="0" borderId="36" xfId="0" applyFont="1" applyBorder="1" applyAlignment="1">
      <alignment horizontal="center" vertical="center"/>
    </xf>
    <xf numFmtId="0" fontId="3" fillId="0" borderId="37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1" fillId="0" borderId="46" xfId="0" applyFont="1" applyBorder="1" applyAlignment="1">
      <alignment horizontal="center" vertical="center"/>
    </xf>
    <xf numFmtId="0" fontId="1" fillId="0" borderId="53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43" xfId="0" applyFont="1" applyBorder="1" applyAlignment="1">
      <alignment horizontal="left" vertical="center"/>
    </xf>
    <xf numFmtId="0" fontId="3" fillId="0" borderId="39" xfId="0" applyFont="1" applyBorder="1" applyAlignment="1">
      <alignment horizontal="center" vertical="center"/>
    </xf>
    <xf numFmtId="0" fontId="3" fillId="0" borderId="41" xfId="0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/>
    </xf>
    <xf numFmtId="0" fontId="3" fillId="0" borderId="10" xfId="0" applyFont="1" applyBorder="1" applyAlignment="1">
      <alignment horizontal="left" vertical="center"/>
    </xf>
    <xf numFmtId="0" fontId="3" fillId="3" borderId="26" xfId="0" applyFont="1" applyFill="1" applyBorder="1" applyAlignment="1">
      <alignment horizontal="center" vertical="center"/>
    </xf>
    <xf numFmtId="0" fontId="3" fillId="3" borderId="27" xfId="0" applyFont="1" applyFill="1" applyBorder="1" applyAlignment="1">
      <alignment horizontal="center" vertical="center"/>
    </xf>
    <xf numFmtId="0" fontId="3" fillId="3" borderId="29" xfId="0" applyFont="1" applyFill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24" xfId="0" applyFont="1" applyBorder="1" applyAlignment="1">
      <alignment horizontal="left" vertical="center"/>
    </xf>
    <xf numFmtId="0" fontId="3" fillId="0" borderId="60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3" fillId="0" borderId="43" xfId="0" applyFont="1" applyBorder="1" applyAlignment="1">
      <alignment horizontal="center" vertical="center"/>
    </xf>
    <xf numFmtId="0" fontId="3" fillId="0" borderId="44" xfId="0" applyFont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44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1" fillId="0" borderId="63" xfId="0" applyFont="1" applyBorder="1" applyAlignment="1">
      <alignment horizontal="center" vertical="center"/>
    </xf>
    <xf numFmtId="0" fontId="1" fillId="0" borderId="64" xfId="0" applyFont="1" applyBorder="1" applyAlignment="1">
      <alignment horizontal="center" vertical="center"/>
    </xf>
    <xf numFmtId="0" fontId="1" fillId="0" borderId="67" xfId="0" applyFont="1" applyBorder="1" applyAlignment="1">
      <alignment horizontal="center" vertical="center"/>
    </xf>
    <xf numFmtId="0" fontId="1" fillId="0" borderId="65" xfId="0" applyFont="1" applyBorder="1" applyAlignment="1">
      <alignment horizontal="center" vertical="center"/>
    </xf>
    <xf numFmtId="0" fontId="1" fillId="0" borderId="66" xfId="0" applyFont="1" applyBorder="1" applyAlignment="1">
      <alignment horizontal="center" vertical="center"/>
    </xf>
    <xf numFmtId="0" fontId="9" fillId="0" borderId="0" xfId="0" applyFont="1"/>
    <xf numFmtId="0" fontId="4" fillId="2" borderId="4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42" xfId="0" applyFont="1" applyFill="1" applyBorder="1" applyAlignment="1">
      <alignment horizontal="left" vertical="center"/>
    </xf>
    <xf numFmtId="0" fontId="4" fillId="2" borderId="33" xfId="0" applyFont="1" applyFill="1" applyBorder="1" applyAlignment="1">
      <alignment horizontal="center" vertical="center"/>
    </xf>
    <xf numFmtId="0" fontId="4" fillId="2" borderId="34" xfId="0" applyFont="1" applyFill="1" applyBorder="1" applyAlignment="1">
      <alignment horizontal="center" vertical="center"/>
    </xf>
    <xf numFmtId="0" fontId="4" fillId="2" borderId="35" xfId="0" applyFont="1" applyFill="1" applyBorder="1" applyAlignment="1">
      <alignment horizontal="center" vertical="center"/>
    </xf>
    <xf numFmtId="0" fontId="4" fillId="2" borderId="38" xfId="0" applyFont="1" applyFill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0" fontId="3" fillId="0" borderId="71" xfId="0" applyFont="1" applyBorder="1" applyAlignment="1">
      <alignment horizontal="center" vertical="center"/>
    </xf>
    <xf numFmtId="0" fontId="3" fillId="0" borderId="49" xfId="0" applyFont="1" applyBorder="1" applyAlignment="1">
      <alignment horizontal="left" vertical="center"/>
    </xf>
    <xf numFmtId="0" fontId="3" fillId="0" borderId="63" xfId="0" applyFont="1" applyBorder="1" applyAlignment="1">
      <alignment horizontal="center" vertical="center"/>
    </xf>
    <xf numFmtId="0" fontId="3" fillId="0" borderId="64" xfId="0" applyFont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3" fillId="0" borderId="70" xfId="0" applyFont="1" applyBorder="1" applyAlignment="1">
      <alignment horizontal="left" vertical="center"/>
    </xf>
    <xf numFmtId="0" fontId="4" fillId="2" borderId="42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left" vertical="center"/>
    </xf>
    <xf numFmtId="0" fontId="4" fillId="2" borderId="44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left" vertical="center"/>
    </xf>
    <xf numFmtId="0" fontId="3" fillId="0" borderId="72" xfId="0" applyFont="1" applyBorder="1" applyAlignment="1">
      <alignment horizontal="center" vertical="center"/>
    </xf>
    <xf numFmtId="0" fontId="3" fillId="0" borderId="71" xfId="0" applyFont="1" applyBorder="1" applyAlignment="1">
      <alignment horizontal="left" vertical="center"/>
    </xf>
    <xf numFmtId="0" fontId="3" fillId="0" borderId="66" xfId="0" applyFont="1" applyBorder="1" applyAlignment="1">
      <alignment horizontal="center" vertical="center"/>
    </xf>
    <xf numFmtId="0" fontId="3" fillId="0" borderId="67" xfId="0" applyFont="1" applyBorder="1" applyAlignment="1">
      <alignment horizontal="center" vertical="center"/>
    </xf>
    <xf numFmtId="0" fontId="4" fillId="2" borderId="40" xfId="0" applyFont="1" applyFill="1" applyBorder="1" applyAlignment="1">
      <alignment horizontal="center" vertical="center"/>
    </xf>
    <xf numFmtId="0" fontId="3" fillId="3" borderId="16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3" fillId="3" borderId="15" xfId="0" applyFont="1" applyFill="1" applyBorder="1" applyAlignment="1">
      <alignment horizontal="center" vertical="center"/>
    </xf>
    <xf numFmtId="0" fontId="4" fillId="3" borderId="59" xfId="0" applyFont="1" applyFill="1" applyBorder="1" applyAlignment="1">
      <alignment horizontal="center" vertical="center"/>
    </xf>
    <xf numFmtId="0" fontId="4" fillId="3" borderId="61" xfId="0" applyFont="1" applyFill="1" applyBorder="1" applyAlignment="1">
      <alignment horizontal="center" vertical="center"/>
    </xf>
    <xf numFmtId="0" fontId="4" fillId="3" borderId="58" xfId="0" applyFont="1" applyFill="1" applyBorder="1" applyAlignment="1">
      <alignment horizontal="center" vertical="center"/>
    </xf>
    <xf numFmtId="0" fontId="4" fillId="3" borderId="51" xfId="0" applyFont="1" applyFill="1" applyBorder="1" applyAlignment="1">
      <alignment horizontal="center" vertical="center"/>
    </xf>
    <xf numFmtId="0" fontId="3" fillId="0" borderId="73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3" fillId="0" borderId="55" xfId="0" applyFont="1" applyBorder="1" applyAlignment="1">
      <alignment horizontal="center" vertical="center"/>
    </xf>
    <xf numFmtId="0" fontId="3" fillId="0" borderId="56" xfId="0" applyFont="1" applyBorder="1" applyAlignment="1">
      <alignment horizontal="left" vertical="center"/>
    </xf>
    <xf numFmtId="0" fontId="0" fillId="0" borderId="0" xfId="0" applyAlignment="1"/>
    <xf numFmtId="0" fontId="0" fillId="2" borderId="5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43" xfId="0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0" fontId="0" fillId="2" borderId="37" xfId="0" applyFill="1" applyBorder="1" applyAlignment="1">
      <alignment horizontal="center" vertical="center"/>
    </xf>
    <xf numFmtId="0" fontId="0" fillId="2" borderId="25" xfId="0" applyFill="1" applyBorder="1" applyAlignment="1">
      <alignment horizontal="center" vertical="center"/>
    </xf>
    <xf numFmtId="0" fontId="0" fillId="2" borderId="39" xfId="0" applyFill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/>
    </xf>
    <xf numFmtId="0" fontId="10" fillId="2" borderId="9" xfId="0" applyFont="1" applyFill="1" applyBorder="1" applyAlignment="1">
      <alignment horizontal="center" vertical="center"/>
    </xf>
    <xf numFmtId="0" fontId="10" fillId="2" borderId="43" xfId="0" applyFont="1" applyFill="1" applyBorder="1" applyAlignment="1">
      <alignment horizontal="center" vertical="center"/>
    </xf>
    <xf numFmtId="0" fontId="10" fillId="2" borderId="36" xfId="0" applyFont="1" applyFill="1" applyBorder="1" applyAlignment="1">
      <alignment horizontal="center" vertical="center"/>
    </xf>
    <xf numFmtId="0" fontId="10" fillId="2" borderId="37" xfId="0" applyFont="1" applyFill="1" applyBorder="1" applyAlignment="1">
      <alignment horizontal="center" vertical="center"/>
    </xf>
    <xf numFmtId="0" fontId="10" fillId="2" borderId="25" xfId="0" applyFont="1" applyFill="1" applyBorder="1" applyAlignment="1">
      <alignment horizontal="center" vertical="center"/>
    </xf>
    <xf numFmtId="0" fontId="10" fillId="2" borderId="39" xfId="0" applyFont="1" applyFill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10" fillId="3" borderId="36" xfId="0" applyFont="1" applyFill="1" applyBorder="1" applyAlignment="1">
      <alignment horizontal="center" vertical="center"/>
    </xf>
    <xf numFmtId="0" fontId="10" fillId="3" borderId="37" xfId="0" applyFont="1" applyFill="1" applyBorder="1" applyAlignment="1">
      <alignment horizontal="center" vertical="center"/>
    </xf>
    <xf numFmtId="0" fontId="10" fillId="3" borderId="39" xfId="0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0" fontId="0" fillId="3" borderId="9" xfId="0" applyFont="1" applyFill="1" applyBorder="1" applyAlignment="1">
      <alignment horizontal="center" vertical="center"/>
    </xf>
    <xf numFmtId="0" fontId="0" fillId="3" borderId="43" xfId="0" applyFont="1" applyFill="1" applyBorder="1" applyAlignment="1">
      <alignment horizontal="center" vertical="center"/>
    </xf>
    <xf numFmtId="0" fontId="0" fillId="3" borderId="36" xfId="0" applyFont="1" applyFill="1" applyBorder="1" applyAlignment="1">
      <alignment horizontal="center" vertical="center"/>
    </xf>
    <xf numFmtId="0" fontId="0" fillId="3" borderId="37" xfId="0" applyFont="1" applyFill="1" applyBorder="1" applyAlignment="1">
      <alignment horizontal="center" vertical="center"/>
    </xf>
    <xf numFmtId="0" fontId="0" fillId="3" borderId="25" xfId="0" applyFont="1" applyFill="1" applyBorder="1" applyAlignment="1">
      <alignment horizontal="center" vertical="center"/>
    </xf>
    <xf numFmtId="0" fontId="0" fillId="3" borderId="39" xfId="0" applyFont="1" applyFill="1" applyBorder="1" applyAlignment="1">
      <alignment horizontal="center" vertical="center"/>
    </xf>
    <xf numFmtId="0" fontId="2" fillId="0" borderId="59" xfId="0" applyFont="1" applyBorder="1"/>
    <xf numFmtId="0" fontId="2" fillId="0" borderId="58" xfId="0" applyFont="1" applyBorder="1"/>
    <xf numFmtId="0" fontId="2" fillId="0" borderId="51" xfId="0" applyFont="1" applyBorder="1"/>
    <xf numFmtId="0" fontId="2" fillId="0" borderId="61" xfId="0" applyFont="1" applyBorder="1"/>
    <xf numFmtId="0" fontId="2" fillId="0" borderId="60" xfId="0" applyFont="1" applyBorder="1"/>
    <xf numFmtId="0" fontId="10" fillId="2" borderId="41" xfId="0" applyFont="1" applyFill="1" applyBorder="1" applyAlignment="1">
      <alignment horizontal="center" vertical="center"/>
    </xf>
    <xf numFmtId="0" fontId="0" fillId="2" borderId="41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42" xfId="0" applyFill="1" applyBorder="1" applyAlignment="1">
      <alignment horizontal="center" vertical="center"/>
    </xf>
    <xf numFmtId="0" fontId="0" fillId="3" borderId="33" xfId="0" applyFill="1" applyBorder="1" applyAlignment="1">
      <alignment horizontal="center" vertical="center"/>
    </xf>
    <xf numFmtId="0" fontId="0" fillId="3" borderId="40" xfId="0" applyFill="1" applyBorder="1" applyAlignment="1">
      <alignment horizontal="center" vertical="center"/>
    </xf>
    <xf numFmtId="0" fontId="0" fillId="3" borderId="34" xfId="0" applyFill="1" applyBorder="1" applyAlignment="1">
      <alignment horizontal="center" vertical="center"/>
    </xf>
    <xf numFmtId="0" fontId="0" fillId="3" borderId="35" xfId="0" applyFill="1" applyBorder="1" applyAlignment="1">
      <alignment horizontal="center" vertical="center"/>
    </xf>
    <xf numFmtId="0" fontId="0" fillId="3" borderId="38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43" xfId="0" applyFill="1" applyBorder="1" applyAlignment="1">
      <alignment horizontal="center" vertical="center"/>
    </xf>
    <xf numFmtId="0" fontId="0" fillId="3" borderId="36" xfId="0" applyFill="1" applyBorder="1" applyAlignment="1">
      <alignment horizontal="center" vertical="center"/>
    </xf>
    <xf numFmtId="0" fontId="0" fillId="3" borderId="41" xfId="0" applyFill="1" applyBorder="1" applyAlignment="1">
      <alignment horizontal="center" vertical="center"/>
    </xf>
    <xf numFmtId="0" fontId="0" fillId="3" borderId="25" xfId="0" applyFill="1" applyBorder="1" applyAlignment="1">
      <alignment horizontal="center" vertical="center"/>
    </xf>
    <xf numFmtId="0" fontId="0" fillId="3" borderId="37" xfId="0" applyFill="1" applyBorder="1" applyAlignment="1">
      <alignment horizontal="center" vertical="center"/>
    </xf>
    <xf numFmtId="0" fontId="0" fillId="3" borderId="39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44" xfId="0" applyFill="1" applyBorder="1" applyAlignment="1">
      <alignment horizontal="center" vertical="center"/>
    </xf>
    <xf numFmtId="0" fontId="0" fillId="3" borderId="30" xfId="0" applyFill="1" applyBorder="1" applyAlignment="1">
      <alignment horizontal="center" vertical="center"/>
    </xf>
    <xf numFmtId="0" fontId="0" fillId="3" borderId="29" xfId="0" applyFill="1" applyBorder="1" applyAlignment="1">
      <alignment horizontal="center" vertical="center"/>
    </xf>
    <xf numFmtId="0" fontId="0" fillId="3" borderId="27" xfId="0" applyFill="1" applyBorder="1" applyAlignment="1">
      <alignment horizontal="center" vertical="center"/>
    </xf>
    <xf numFmtId="0" fontId="0" fillId="3" borderId="28" xfId="0" applyFill="1" applyBorder="1" applyAlignment="1">
      <alignment horizontal="center" vertical="center"/>
    </xf>
    <xf numFmtId="0" fontId="0" fillId="0" borderId="63" xfId="0" applyFont="1" applyBorder="1" applyAlignment="1">
      <alignment horizontal="center" vertical="center"/>
    </xf>
    <xf numFmtId="0" fontId="0" fillId="0" borderId="67" xfId="0" applyFont="1" applyBorder="1" applyAlignment="1">
      <alignment horizontal="center" vertical="center"/>
    </xf>
    <xf numFmtId="0" fontId="0" fillId="0" borderId="64" xfId="0" applyFont="1" applyBorder="1" applyAlignment="1">
      <alignment horizontal="center" vertical="center"/>
    </xf>
    <xf numFmtId="0" fontId="0" fillId="0" borderId="65" xfId="0" applyFont="1" applyBorder="1" applyAlignment="1">
      <alignment horizontal="center" vertical="center"/>
    </xf>
    <xf numFmtId="0" fontId="10" fillId="3" borderId="3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0" fillId="3" borderId="26" xfId="0" applyFill="1" applyBorder="1" applyAlignment="1">
      <alignment horizontal="center" vertical="center"/>
    </xf>
    <xf numFmtId="0" fontId="0" fillId="3" borderId="41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0" fillId="2" borderId="6" xfId="0" applyFont="1" applyFill="1" applyBorder="1" applyAlignment="1">
      <alignment horizontal="center" vertical="center"/>
    </xf>
    <xf numFmtId="0" fontId="10" fillId="2" borderId="10" xfId="0" applyFont="1" applyFill="1" applyBorder="1" applyAlignment="1">
      <alignment horizontal="center" vertical="center"/>
    </xf>
    <xf numFmtId="0" fontId="10" fillId="2" borderId="44" xfId="0" applyFont="1" applyFill="1" applyBorder="1" applyAlignment="1">
      <alignment horizontal="center" vertical="center"/>
    </xf>
    <xf numFmtId="0" fontId="10" fillId="2" borderId="30" xfId="0" applyFont="1" applyFill="1" applyBorder="1" applyAlignment="1">
      <alignment horizontal="center" vertical="center"/>
    </xf>
    <xf numFmtId="0" fontId="10" fillId="2" borderId="29" xfId="0" applyFont="1" applyFill="1" applyBorder="1" applyAlignment="1">
      <alignment horizontal="center" vertical="center"/>
    </xf>
    <xf numFmtId="0" fontId="10" fillId="2" borderId="27" xfId="0" applyFont="1" applyFill="1" applyBorder="1" applyAlignment="1">
      <alignment horizontal="center" vertical="center"/>
    </xf>
    <xf numFmtId="0" fontId="10" fillId="2" borderId="28" xfId="0" applyFont="1" applyFill="1" applyBorder="1" applyAlignment="1">
      <alignment horizontal="center" vertical="center"/>
    </xf>
    <xf numFmtId="0" fontId="10" fillId="2" borderId="7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" fillId="0" borderId="23" xfId="0" applyFont="1" applyBorder="1" applyAlignment="1">
      <alignment horizontal="right"/>
    </xf>
    <xf numFmtId="0" fontId="1" fillId="0" borderId="24" xfId="0" applyFont="1" applyBorder="1" applyAlignment="1">
      <alignment horizontal="right"/>
    </xf>
    <xf numFmtId="0" fontId="3" fillId="0" borderId="4" xfId="0" applyFont="1" applyBorder="1" applyAlignment="1">
      <alignment horizontal="center" vertical="center"/>
    </xf>
    <xf numFmtId="0" fontId="3" fillId="0" borderId="45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0" fontId="3" fillId="0" borderId="56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5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3" fillId="0" borderId="8" xfId="0" applyFont="1" applyBorder="1" applyAlignment="1">
      <alignment horizontal="center" vertical="center" textRotation="90" wrapText="1"/>
    </xf>
    <xf numFmtId="0" fontId="3" fillId="0" borderId="31" xfId="0" applyFont="1" applyBorder="1" applyAlignment="1">
      <alignment horizontal="center" vertical="center" textRotation="90" wrapText="1"/>
    </xf>
    <xf numFmtId="0" fontId="3" fillId="0" borderId="12" xfId="0" applyFont="1" applyBorder="1" applyAlignment="1">
      <alignment horizontal="center" vertical="center" textRotation="90" wrapText="1"/>
    </xf>
    <xf numFmtId="0" fontId="3" fillId="0" borderId="32" xfId="0" applyFont="1" applyBorder="1" applyAlignment="1">
      <alignment horizontal="center" vertical="center" textRotation="90" wrapText="1"/>
    </xf>
    <xf numFmtId="0" fontId="3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0" fontId="1" fillId="0" borderId="33" xfId="0" applyFont="1" applyBorder="1" applyAlignment="1">
      <alignment horizontal="center"/>
    </xf>
    <xf numFmtId="0" fontId="1" fillId="0" borderId="34" xfId="0" applyFont="1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1" fillId="0" borderId="35" xfId="0" applyFont="1" applyBorder="1" applyAlignment="1">
      <alignment horizontal="center"/>
    </xf>
    <xf numFmtId="164" fontId="3" fillId="0" borderId="2" xfId="0" applyNumberFormat="1" applyFont="1" applyBorder="1" applyAlignment="1">
      <alignment horizontal="center"/>
    </xf>
    <xf numFmtId="164" fontId="3" fillId="0" borderId="3" xfId="0" applyNumberFormat="1" applyFont="1" applyBorder="1" applyAlignment="1">
      <alignment horizontal="center"/>
    </xf>
    <xf numFmtId="0" fontId="1" fillId="0" borderId="47" xfId="0" applyFont="1" applyBorder="1" applyAlignment="1">
      <alignment horizontal="right"/>
    </xf>
    <xf numFmtId="0" fontId="1" fillId="0" borderId="48" xfId="0" applyFont="1" applyBorder="1" applyAlignment="1">
      <alignment horizontal="right"/>
    </xf>
    <xf numFmtId="0" fontId="2" fillId="0" borderId="47" xfId="0" applyFont="1" applyBorder="1" applyAlignment="1">
      <alignment horizontal="center"/>
    </xf>
    <xf numFmtId="0" fontId="2" fillId="0" borderId="48" xfId="0" applyFont="1" applyBorder="1" applyAlignment="1">
      <alignment horizontal="center"/>
    </xf>
    <xf numFmtId="0" fontId="2" fillId="0" borderId="62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0" xfId="0" applyFont="1" applyBorder="1" applyAlignment="1">
      <alignment horizontal="right"/>
    </xf>
    <xf numFmtId="0" fontId="2" fillId="0" borderId="4" xfId="0" applyFont="1" applyBorder="1" applyAlignment="1">
      <alignment horizontal="center" vertical="center"/>
    </xf>
    <xf numFmtId="0" fontId="2" fillId="0" borderId="45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2" fillId="0" borderId="47" xfId="0" applyFont="1" applyBorder="1" applyAlignment="1">
      <alignment horizontal="right"/>
    </xf>
    <xf numFmtId="0" fontId="2" fillId="0" borderId="48" xfId="0" applyFont="1" applyBorder="1" applyAlignment="1">
      <alignment horizontal="right"/>
    </xf>
    <xf numFmtId="0" fontId="2" fillId="0" borderId="46" xfId="0" applyFont="1" applyBorder="1" applyAlignment="1">
      <alignment horizontal="right" vertical="center"/>
    </xf>
    <xf numFmtId="0" fontId="2" fillId="0" borderId="53" xfId="0" applyFont="1" applyBorder="1" applyAlignment="1">
      <alignment horizontal="right" vertical="center"/>
    </xf>
    <xf numFmtId="0" fontId="2" fillId="0" borderId="54" xfId="0" applyFont="1" applyBorder="1" applyAlignment="1">
      <alignment horizontal="right" vertical="center"/>
    </xf>
    <xf numFmtId="0" fontId="5" fillId="0" borderId="34" xfId="0" applyFont="1" applyBorder="1" applyAlignment="1">
      <alignment horizontal="center" vertical="center"/>
    </xf>
    <xf numFmtId="0" fontId="5" fillId="0" borderId="35" xfId="0" applyFont="1" applyBorder="1" applyAlignment="1">
      <alignment horizontal="center" vertical="center"/>
    </xf>
    <xf numFmtId="0" fontId="5" fillId="0" borderId="33" xfId="0" applyFont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/>
    </xf>
    <xf numFmtId="14" fontId="6" fillId="0" borderId="2" xfId="0" applyNumberFormat="1" applyFont="1" applyBorder="1" applyAlignment="1">
      <alignment horizontal="center" vertical="center"/>
    </xf>
    <xf numFmtId="164" fontId="6" fillId="0" borderId="2" xfId="0" applyNumberFormat="1" applyFont="1" applyBorder="1" applyAlignment="1">
      <alignment horizontal="center" vertical="center"/>
    </xf>
    <xf numFmtId="164" fontId="6" fillId="0" borderId="3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44"/>
  <sheetViews>
    <sheetView zoomScale="85" zoomScaleNormal="85" workbookViewId="0">
      <selection activeCell="C36" sqref="C36"/>
    </sheetView>
  </sheetViews>
  <sheetFormatPr defaultRowHeight="15" x14ac:dyDescent="0.25"/>
  <cols>
    <col min="1" max="1" width="41.42578125" bestFit="1" customWidth="1"/>
    <col min="2" max="2" width="6.140625" customWidth="1"/>
    <col min="3" max="3" width="38.7109375" bestFit="1" customWidth="1"/>
    <col min="4" max="4" width="6.7109375" bestFit="1" customWidth="1"/>
    <col min="5" max="5" width="15.28515625" bestFit="1" customWidth="1"/>
    <col min="6" max="6" width="144" customWidth="1"/>
    <col min="7" max="12" width="3.7109375" bestFit="1" customWidth="1"/>
  </cols>
  <sheetData>
    <row r="1" spans="1:12" ht="209.25" x14ac:dyDescent="0.25">
      <c r="A1" s="17" t="s">
        <v>22</v>
      </c>
      <c r="B1" s="20" t="s">
        <v>23</v>
      </c>
      <c r="C1" s="17" t="s">
        <v>24</v>
      </c>
      <c r="D1" s="20" t="s">
        <v>25</v>
      </c>
      <c r="E1" s="18" t="s">
        <v>26</v>
      </c>
      <c r="F1" s="23" t="s">
        <v>27</v>
      </c>
      <c r="G1" s="19" t="s">
        <v>28</v>
      </c>
      <c r="H1" s="19" t="s">
        <v>29</v>
      </c>
      <c r="I1" s="19" t="s">
        <v>30</v>
      </c>
      <c r="J1" s="19" t="s">
        <v>31</v>
      </c>
      <c r="K1" s="19" t="s">
        <v>32</v>
      </c>
      <c r="L1" s="19" t="s">
        <v>33</v>
      </c>
    </row>
    <row r="2" spans="1:12" hidden="1" x14ac:dyDescent="0.25">
      <c r="A2" s="24" t="s">
        <v>34</v>
      </c>
      <c r="B2" s="30" t="s">
        <v>35</v>
      </c>
      <c r="C2" s="16" t="s">
        <v>36</v>
      </c>
      <c r="D2" s="30"/>
      <c r="E2" s="16"/>
      <c r="F2" s="30" t="s">
        <v>37</v>
      </c>
      <c r="G2" s="24">
        <v>36</v>
      </c>
      <c r="H2" s="16">
        <v>9</v>
      </c>
      <c r="I2" s="16">
        <v>5</v>
      </c>
      <c r="J2" s="16">
        <v>0</v>
      </c>
      <c r="K2" s="16">
        <v>0</v>
      </c>
      <c r="L2" s="25">
        <v>0</v>
      </c>
    </row>
    <row r="3" spans="1:12" hidden="1" x14ac:dyDescent="0.25">
      <c r="A3" s="26" t="s">
        <v>34</v>
      </c>
      <c r="B3" s="21" t="s">
        <v>35</v>
      </c>
      <c r="C3" s="1" t="s">
        <v>36</v>
      </c>
      <c r="D3" s="21"/>
      <c r="E3" s="1" t="s">
        <v>38</v>
      </c>
      <c r="F3" s="21" t="s">
        <v>39</v>
      </c>
      <c r="G3" s="26">
        <v>16</v>
      </c>
      <c r="H3" s="1">
        <v>4</v>
      </c>
      <c r="I3" s="1">
        <v>3</v>
      </c>
      <c r="J3" s="1">
        <v>0</v>
      </c>
      <c r="K3" s="1">
        <v>0</v>
      </c>
      <c r="L3" s="27">
        <v>0</v>
      </c>
    </row>
    <row r="4" spans="1:12" hidden="1" x14ac:dyDescent="0.25">
      <c r="A4" s="26" t="s">
        <v>34</v>
      </c>
      <c r="B4" s="21" t="s">
        <v>35</v>
      </c>
      <c r="C4" s="1" t="s">
        <v>36</v>
      </c>
      <c r="D4" s="21"/>
      <c r="E4" s="1" t="s">
        <v>40</v>
      </c>
      <c r="F4" s="21" t="s">
        <v>41</v>
      </c>
      <c r="G4" s="26">
        <v>20</v>
      </c>
      <c r="H4" s="1">
        <v>5</v>
      </c>
      <c r="I4" s="1">
        <v>2</v>
      </c>
      <c r="J4" s="1">
        <v>0</v>
      </c>
      <c r="K4" s="1">
        <v>0</v>
      </c>
      <c r="L4" s="27">
        <v>0</v>
      </c>
    </row>
    <row r="5" spans="1:12" hidden="1" x14ac:dyDescent="0.25">
      <c r="A5" s="26" t="s">
        <v>34</v>
      </c>
      <c r="B5" s="21" t="s">
        <v>35</v>
      </c>
      <c r="C5" s="1" t="s">
        <v>36</v>
      </c>
      <c r="D5" s="21"/>
      <c r="E5" s="1" t="s">
        <v>42</v>
      </c>
      <c r="F5" s="21" t="s">
        <v>43</v>
      </c>
      <c r="G5" s="26">
        <v>18</v>
      </c>
      <c r="H5" s="1">
        <v>2</v>
      </c>
      <c r="I5" s="1">
        <v>3</v>
      </c>
      <c r="J5" s="1">
        <v>0</v>
      </c>
      <c r="K5" s="1">
        <v>0</v>
      </c>
      <c r="L5" s="27">
        <v>0</v>
      </c>
    </row>
    <row r="6" spans="1:12" hidden="1" x14ac:dyDescent="0.25">
      <c r="A6" s="26" t="s">
        <v>44</v>
      </c>
      <c r="B6" s="21" t="s">
        <v>45</v>
      </c>
      <c r="C6" s="1" t="s">
        <v>36</v>
      </c>
      <c r="D6" s="21"/>
      <c r="E6" s="1"/>
      <c r="F6" s="21" t="s">
        <v>46</v>
      </c>
      <c r="G6" s="26">
        <v>56</v>
      </c>
      <c r="H6" s="1">
        <v>25</v>
      </c>
      <c r="I6" s="1">
        <v>0</v>
      </c>
      <c r="J6" s="1">
        <v>0</v>
      </c>
      <c r="K6" s="1">
        <v>0</v>
      </c>
      <c r="L6" s="27">
        <v>0</v>
      </c>
    </row>
    <row r="7" spans="1:12" hidden="1" x14ac:dyDescent="0.25">
      <c r="A7" s="26" t="s">
        <v>44</v>
      </c>
      <c r="B7" s="21" t="s">
        <v>45</v>
      </c>
      <c r="C7" s="1" t="s">
        <v>36</v>
      </c>
      <c r="D7" s="21"/>
      <c r="E7" s="1" t="s">
        <v>47</v>
      </c>
      <c r="F7" s="21" t="s">
        <v>48</v>
      </c>
      <c r="G7" s="26">
        <v>16</v>
      </c>
      <c r="H7" s="1">
        <v>5</v>
      </c>
      <c r="I7" s="1">
        <v>0</v>
      </c>
      <c r="J7" s="1">
        <v>0</v>
      </c>
      <c r="K7" s="1">
        <v>0</v>
      </c>
      <c r="L7" s="27">
        <v>0</v>
      </c>
    </row>
    <row r="8" spans="1:12" hidden="1" x14ac:dyDescent="0.25">
      <c r="A8" s="26" t="s">
        <v>44</v>
      </c>
      <c r="B8" s="21" t="s">
        <v>45</v>
      </c>
      <c r="C8" s="1" t="s">
        <v>36</v>
      </c>
      <c r="D8" s="21"/>
      <c r="E8" s="1" t="s">
        <v>49</v>
      </c>
      <c r="F8" s="21" t="s">
        <v>50</v>
      </c>
      <c r="G8" s="26">
        <v>15</v>
      </c>
      <c r="H8" s="1">
        <v>5</v>
      </c>
      <c r="I8" s="1">
        <v>0</v>
      </c>
      <c r="J8" s="1">
        <v>0</v>
      </c>
      <c r="K8" s="1">
        <v>0</v>
      </c>
      <c r="L8" s="27">
        <v>0</v>
      </c>
    </row>
    <row r="9" spans="1:12" hidden="1" x14ac:dyDescent="0.25">
      <c r="A9" s="26" t="s">
        <v>44</v>
      </c>
      <c r="B9" s="21" t="s">
        <v>45</v>
      </c>
      <c r="C9" s="1" t="s">
        <v>36</v>
      </c>
      <c r="D9" s="21"/>
      <c r="E9" s="1" t="s">
        <v>51</v>
      </c>
      <c r="F9" s="21" t="s">
        <v>52</v>
      </c>
      <c r="G9" s="26">
        <v>10</v>
      </c>
      <c r="H9" s="1">
        <v>10</v>
      </c>
      <c r="I9" s="1">
        <v>0</v>
      </c>
      <c r="J9" s="1">
        <v>0</v>
      </c>
      <c r="K9" s="1">
        <v>0</v>
      </c>
      <c r="L9" s="27">
        <v>0</v>
      </c>
    </row>
    <row r="10" spans="1:12" hidden="1" x14ac:dyDescent="0.25">
      <c r="A10" s="26" t="s">
        <v>44</v>
      </c>
      <c r="B10" s="21" t="s">
        <v>45</v>
      </c>
      <c r="C10" s="1" t="s">
        <v>36</v>
      </c>
      <c r="D10" s="21"/>
      <c r="E10" s="1" t="s">
        <v>53</v>
      </c>
      <c r="F10" s="21" t="s">
        <v>54</v>
      </c>
      <c r="G10" s="26">
        <v>15</v>
      </c>
      <c r="H10" s="1">
        <v>5</v>
      </c>
      <c r="I10" s="1">
        <v>0</v>
      </c>
      <c r="J10" s="1">
        <v>0</v>
      </c>
      <c r="K10" s="1">
        <v>0</v>
      </c>
      <c r="L10" s="27">
        <v>0</v>
      </c>
    </row>
    <row r="11" spans="1:12" hidden="1" x14ac:dyDescent="0.25">
      <c r="A11" s="26" t="s">
        <v>44</v>
      </c>
      <c r="B11" s="21" t="s">
        <v>45</v>
      </c>
      <c r="C11" s="1" t="s">
        <v>36</v>
      </c>
      <c r="D11" s="21"/>
      <c r="E11" s="1" t="s">
        <v>55</v>
      </c>
      <c r="F11" s="21" t="s">
        <v>56</v>
      </c>
      <c r="G11" s="26">
        <v>18</v>
      </c>
      <c r="H11" s="1">
        <v>2</v>
      </c>
      <c r="I11" s="1">
        <v>0</v>
      </c>
      <c r="J11" s="1">
        <v>0</v>
      </c>
      <c r="K11" s="1">
        <v>0</v>
      </c>
      <c r="L11" s="27">
        <v>0</v>
      </c>
    </row>
    <row r="12" spans="1:12" hidden="1" x14ac:dyDescent="0.25">
      <c r="A12" s="26" t="s">
        <v>44</v>
      </c>
      <c r="B12" s="21" t="s">
        <v>45</v>
      </c>
      <c r="C12" s="1" t="s">
        <v>36</v>
      </c>
      <c r="D12" s="21"/>
      <c r="E12" s="1" t="s">
        <v>57</v>
      </c>
      <c r="F12" s="21" t="s">
        <v>58</v>
      </c>
      <c r="G12" s="26">
        <v>18</v>
      </c>
      <c r="H12" s="1">
        <v>2</v>
      </c>
      <c r="I12" s="1">
        <v>0</v>
      </c>
      <c r="J12" s="1">
        <v>0</v>
      </c>
      <c r="K12" s="1">
        <v>0</v>
      </c>
      <c r="L12" s="27">
        <v>0</v>
      </c>
    </row>
    <row r="13" spans="1:12" hidden="1" x14ac:dyDescent="0.25">
      <c r="A13" s="26" t="s">
        <v>44</v>
      </c>
      <c r="B13" s="21" t="s">
        <v>45</v>
      </c>
      <c r="C13" s="1" t="s">
        <v>36</v>
      </c>
      <c r="D13" s="21"/>
      <c r="E13" s="1" t="s">
        <v>59</v>
      </c>
      <c r="F13" s="21" t="s">
        <v>60</v>
      </c>
      <c r="G13" s="26">
        <v>22</v>
      </c>
      <c r="H13" s="1">
        <v>3</v>
      </c>
      <c r="I13" s="1">
        <v>0</v>
      </c>
      <c r="J13" s="1">
        <v>0</v>
      </c>
      <c r="K13" s="1">
        <v>0</v>
      </c>
      <c r="L13" s="27">
        <v>0</v>
      </c>
    </row>
    <row r="14" spans="1:12" hidden="1" x14ac:dyDescent="0.25">
      <c r="A14" s="26" t="s">
        <v>61</v>
      </c>
      <c r="B14" s="21" t="s">
        <v>62</v>
      </c>
      <c r="C14" s="1" t="s">
        <v>36</v>
      </c>
      <c r="D14" s="21"/>
      <c r="E14" s="1"/>
      <c r="F14" s="21" t="s">
        <v>63</v>
      </c>
      <c r="G14" s="26">
        <v>63</v>
      </c>
      <c r="H14" s="1">
        <v>30</v>
      </c>
      <c r="I14" s="1">
        <v>0</v>
      </c>
      <c r="J14" s="1">
        <v>0</v>
      </c>
      <c r="K14" s="1">
        <v>0</v>
      </c>
      <c r="L14" s="27">
        <v>0</v>
      </c>
    </row>
    <row r="15" spans="1:12" hidden="1" x14ac:dyDescent="0.25">
      <c r="A15" s="26" t="s">
        <v>61</v>
      </c>
      <c r="B15" s="21" t="s">
        <v>62</v>
      </c>
      <c r="C15" s="1" t="s">
        <v>36</v>
      </c>
      <c r="D15" s="21"/>
      <c r="E15" s="1" t="s">
        <v>64</v>
      </c>
      <c r="F15" s="21" t="s">
        <v>65</v>
      </c>
      <c r="G15" s="26">
        <v>48</v>
      </c>
      <c r="H15" s="1">
        <v>25</v>
      </c>
      <c r="I15" s="1">
        <v>0</v>
      </c>
      <c r="J15" s="1">
        <v>0</v>
      </c>
      <c r="K15" s="1">
        <v>0</v>
      </c>
      <c r="L15" s="27">
        <v>0</v>
      </c>
    </row>
    <row r="16" spans="1:12" hidden="1" x14ac:dyDescent="0.25">
      <c r="A16" s="26" t="s">
        <v>61</v>
      </c>
      <c r="B16" s="21" t="s">
        <v>62</v>
      </c>
      <c r="C16" s="1" t="s">
        <v>36</v>
      </c>
      <c r="D16" s="21"/>
      <c r="E16" s="1" t="s">
        <v>66</v>
      </c>
      <c r="F16" s="21" t="s">
        <v>67</v>
      </c>
      <c r="G16" s="26">
        <v>15</v>
      </c>
      <c r="H16" s="1">
        <v>5</v>
      </c>
      <c r="I16" s="1">
        <v>0</v>
      </c>
      <c r="J16" s="1">
        <v>0</v>
      </c>
      <c r="K16" s="1">
        <v>0</v>
      </c>
      <c r="L16" s="27">
        <v>0</v>
      </c>
    </row>
    <row r="17" spans="1:12" hidden="1" x14ac:dyDescent="0.25">
      <c r="A17" s="26" t="s">
        <v>61</v>
      </c>
      <c r="B17" s="21" t="s">
        <v>62</v>
      </c>
      <c r="C17" s="1" t="s">
        <v>36</v>
      </c>
      <c r="D17" s="21"/>
      <c r="E17" s="1" t="s">
        <v>68</v>
      </c>
      <c r="F17" s="21" t="s">
        <v>69</v>
      </c>
      <c r="G17" s="26">
        <v>15</v>
      </c>
      <c r="H17" s="1">
        <v>5</v>
      </c>
      <c r="I17" s="1">
        <v>0</v>
      </c>
      <c r="J17" s="1">
        <v>0</v>
      </c>
      <c r="K17" s="1">
        <v>0</v>
      </c>
      <c r="L17" s="27">
        <v>0</v>
      </c>
    </row>
    <row r="18" spans="1:12" hidden="1" x14ac:dyDescent="0.25">
      <c r="A18" s="26" t="s">
        <v>61</v>
      </c>
      <c r="B18" s="21" t="s">
        <v>62</v>
      </c>
      <c r="C18" s="1" t="s">
        <v>36</v>
      </c>
      <c r="D18" s="21"/>
      <c r="E18" s="1" t="s">
        <v>70</v>
      </c>
      <c r="F18" s="21" t="s">
        <v>71</v>
      </c>
      <c r="G18" s="26">
        <v>18</v>
      </c>
      <c r="H18" s="1">
        <v>2</v>
      </c>
      <c r="I18" s="1">
        <v>0</v>
      </c>
      <c r="J18" s="1">
        <v>0</v>
      </c>
      <c r="K18" s="1">
        <v>0</v>
      </c>
      <c r="L18" s="27">
        <v>0</v>
      </c>
    </row>
    <row r="19" spans="1:12" x14ac:dyDescent="0.25">
      <c r="A19" s="26" t="s">
        <v>72</v>
      </c>
      <c r="B19" s="21" t="s">
        <v>73</v>
      </c>
      <c r="C19" s="1" t="s">
        <v>36</v>
      </c>
      <c r="D19" s="21"/>
      <c r="E19" s="1"/>
      <c r="F19" s="21" t="s">
        <v>74</v>
      </c>
      <c r="G19" s="26">
        <v>20</v>
      </c>
      <c r="H19" s="1">
        <v>20</v>
      </c>
      <c r="I19" s="1">
        <v>0</v>
      </c>
      <c r="J19" s="1">
        <v>0</v>
      </c>
      <c r="K19" s="1">
        <v>0</v>
      </c>
      <c r="L19" s="27">
        <v>0</v>
      </c>
    </row>
    <row r="20" spans="1:12" x14ac:dyDescent="0.25">
      <c r="A20" s="26" t="s">
        <v>72</v>
      </c>
      <c r="B20" s="21" t="s">
        <v>73</v>
      </c>
      <c r="C20" s="1" t="s">
        <v>36</v>
      </c>
      <c r="D20" s="21"/>
      <c r="E20" s="1" t="s">
        <v>75</v>
      </c>
      <c r="F20" s="21" t="s">
        <v>76</v>
      </c>
      <c r="G20" s="26">
        <v>10</v>
      </c>
      <c r="H20" s="1">
        <v>10</v>
      </c>
      <c r="I20" s="1">
        <v>0</v>
      </c>
      <c r="J20" s="1">
        <v>0</v>
      </c>
      <c r="K20" s="1">
        <v>0</v>
      </c>
      <c r="L20" s="27">
        <v>0</v>
      </c>
    </row>
    <row r="21" spans="1:12" x14ac:dyDescent="0.25">
      <c r="A21" s="26" t="s">
        <v>72</v>
      </c>
      <c r="B21" s="21" t="s">
        <v>73</v>
      </c>
      <c r="C21" s="1" t="s">
        <v>36</v>
      </c>
      <c r="D21" s="21"/>
      <c r="E21" s="1" t="s">
        <v>77</v>
      </c>
      <c r="F21" s="21" t="s">
        <v>78</v>
      </c>
      <c r="G21" s="26">
        <v>10</v>
      </c>
      <c r="H21" s="1">
        <v>10</v>
      </c>
      <c r="I21" s="1">
        <v>0</v>
      </c>
      <c r="J21" s="1">
        <v>0</v>
      </c>
      <c r="K21" s="1">
        <v>0</v>
      </c>
      <c r="L21" s="27">
        <v>0</v>
      </c>
    </row>
    <row r="22" spans="1:12" x14ac:dyDescent="0.25">
      <c r="A22" s="26" t="s">
        <v>72</v>
      </c>
      <c r="B22" s="21" t="s">
        <v>73</v>
      </c>
      <c r="C22" s="1" t="s">
        <v>36</v>
      </c>
      <c r="D22" s="21"/>
      <c r="E22" s="1"/>
      <c r="F22" s="21" t="s">
        <v>79</v>
      </c>
      <c r="G22" s="26">
        <v>0</v>
      </c>
      <c r="H22" s="1">
        <v>40</v>
      </c>
      <c r="I22" s="1">
        <v>0</v>
      </c>
      <c r="J22" s="1">
        <v>0</v>
      </c>
      <c r="K22" s="1">
        <v>0</v>
      </c>
      <c r="L22" s="27">
        <v>0</v>
      </c>
    </row>
    <row r="23" spans="1:12" x14ac:dyDescent="0.25">
      <c r="A23" s="26" t="s">
        <v>72</v>
      </c>
      <c r="B23" s="21" t="s">
        <v>73</v>
      </c>
      <c r="C23" s="1" t="s">
        <v>36</v>
      </c>
      <c r="D23" s="21"/>
      <c r="E23" s="1" t="s">
        <v>80</v>
      </c>
      <c r="F23" s="21" t="s">
        <v>81</v>
      </c>
      <c r="G23" s="26">
        <v>0</v>
      </c>
      <c r="H23" s="1">
        <v>20</v>
      </c>
      <c r="I23" s="1">
        <v>0</v>
      </c>
      <c r="J23" s="1">
        <v>0</v>
      </c>
      <c r="K23" s="1">
        <v>0</v>
      </c>
      <c r="L23" s="27">
        <v>0</v>
      </c>
    </row>
    <row r="24" spans="1:12" x14ac:dyDescent="0.25">
      <c r="A24" s="26" t="s">
        <v>72</v>
      </c>
      <c r="B24" s="21" t="s">
        <v>73</v>
      </c>
      <c r="C24" s="1" t="s">
        <v>36</v>
      </c>
      <c r="D24" s="21"/>
      <c r="E24" s="1" t="s">
        <v>82</v>
      </c>
      <c r="F24" s="21" t="s">
        <v>83</v>
      </c>
      <c r="G24" s="26">
        <v>0</v>
      </c>
      <c r="H24" s="1">
        <v>20</v>
      </c>
      <c r="I24" s="1">
        <v>0</v>
      </c>
      <c r="J24" s="1">
        <v>0</v>
      </c>
      <c r="K24" s="1">
        <v>0</v>
      </c>
      <c r="L24" s="27">
        <v>0</v>
      </c>
    </row>
    <row r="25" spans="1:12" hidden="1" x14ac:dyDescent="0.25">
      <c r="A25" s="26" t="s">
        <v>34</v>
      </c>
      <c r="B25" s="21" t="s">
        <v>35</v>
      </c>
      <c r="C25" s="1" t="s">
        <v>84</v>
      </c>
      <c r="D25" s="21" t="s">
        <v>85</v>
      </c>
      <c r="E25" s="1" t="s">
        <v>86</v>
      </c>
      <c r="F25" s="21" t="s">
        <v>87</v>
      </c>
      <c r="G25" s="26">
        <v>20</v>
      </c>
      <c r="H25" s="1">
        <v>0</v>
      </c>
      <c r="I25" s="1">
        <v>0</v>
      </c>
      <c r="J25" s="1">
        <v>0</v>
      </c>
      <c r="K25" s="1">
        <v>0</v>
      </c>
      <c r="L25" s="27">
        <v>0</v>
      </c>
    </row>
    <row r="26" spans="1:12" hidden="1" x14ac:dyDescent="0.25">
      <c r="A26" s="26" t="s">
        <v>34</v>
      </c>
      <c r="B26" s="21" t="s">
        <v>35</v>
      </c>
      <c r="C26" s="1" t="s">
        <v>84</v>
      </c>
      <c r="D26" s="21" t="s">
        <v>85</v>
      </c>
      <c r="E26" s="1" t="s">
        <v>42</v>
      </c>
      <c r="F26" s="21" t="s">
        <v>43</v>
      </c>
      <c r="G26" s="26">
        <v>20</v>
      </c>
      <c r="H26" s="1">
        <v>0</v>
      </c>
      <c r="I26" s="1">
        <v>0</v>
      </c>
      <c r="J26" s="1">
        <v>0</v>
      </c>
      <c r="K26" s="1">
        <v>0</v>
      </c>
      <c r="L26" s="27">
        <v>0</v>
      </c>
    </row>
    <row r="27" spans="1:12" hidden="1" x14ac:dyDescent="0.25">
      <c r="A27" s="26" t="s">
        <v>44</v>
      </c>
      <c r="B27" s="21" t="s">
        <v>45</v>
      </c>
      <c r="C27" s="1" t="s">
        <v>88</v>
      </c>
      <c r="D27" s="21" t="s">
        <v>89</v>
      </c>
      <c r="E27" s="1"/>
      <c r="F27" s="21" t="s">
        <v>90</v>
      </c>
      <c r="G27" s="26">
        <v>15</v>
      </c>
      <c r="H27" s="1">
        <v>25</v>
      </c>
      <c r="I27" s="1">
        <v>0</v>
      </c>
      <c r="J27" s="1">
        <v>0</v>
      </c>
      <c r="K27" s="1">
        <v>0</v>
      </c>
      <c r="L27" s="27">
        <v>0</v>
      </c>
    </row>
    <row r="28" spans="1:12" hidden="1" x14ac:dyDescent="0.25">
      <c r="A28" s="26" t="s">
        <v>44</v>
      </c>
      <c r="B28" s="21" t="s">
        <v>45</v>
      </c>
      <c r="C28" s="1" t="s">
        <v>88</v>
      </c>
      <c r="D28" s="21" t="s">
        <v>89</v>
      </c>
      <c r="E28" s="1" t="s">
        <v>47</v>
      </c>
      <c r="F28" s="21" t="s">
        <v>48</v>
      </c>
      <c r="G28" s="26">
        <v>10</v>
      </c>
      <c r="H28" s="1">
        <v>10</v>
      </c>
      <c r="I28" s="1">
        <v>0</v>
      </c>
      <c r="J28" s="1">
        <v>0</v>
      </c>
      <c r="K28" s="1">
        <v>0</v>
      </c>
      <c r="L28" s="27">
        <v>0</v>
      </c>
    </row>
    <row r="29" spans="1:12" hidden="1" x14ac:dyDescent="0.25">
      <c r="A29" s="26" t="s">
        <v>44</v>
      </c>
      <c r="B29" s="21" t="s">
        <v>45</v>
      </c>
      <c r="C29" s="1" t="s">
        <v>88</v>
      </c>
      <c r="D29" s="21" t="s">
        <v>89</v>
      </c>
      <c r="E29" s="1" t="s">
        <v>51</v>
      </c>
      <c r="F29" s="21" t="s">
        <v>52</v>
      </c>
      <c r="G29" s="26">
        <v>5</v>
      </c>
      <c r="H29" s="1">
        <v>15</v>
      </c>
      <c r="I29" s="1">
        <v>0</v>
      </c>
      <c r="J29" s="1">
        <v>0</v>
      </c>
      <c r="K29" s="1">
        <v>0</v>
      </c>
      <c r="L29" s="27">
        <v>0</v>
      </c>
    </row>
    <row r="30" spans="1:12" x14ac:dyDescent="0.25">
      <c r="A30" s="26" t="s">
        <v>72</v>
      </c>
      <c r="B30" s="21" t="s">
        <v>73</v>
      </c>
      <c r="C30" s="1" t="s">
        <v>88</v>
      </c>
      <c r="D30" s="21" t="s">
        <v>89</v>
      </c>
      <c r="E30" s="1" t="s">
        <v>80</v>
      </c>
      <c r="F30" s="21" t="s">
        <v>81</v>
      </c>
      <c r="G30" s="26">
        <v>0</v>
      </c>
      <c r="H30" s="1">
        <v>20</v>
      </c>
      <c r="I30" s="1">
        <v>0</v>
      </c>
      <c r="J30" s="1">
        <v>0</v>
      </c>
      <c r="K30" s="1">
        <v>0</v>
      </c>
      <c r="L30" s="27">
        <v>0</v>
      </c>
    </row>
    <row r="31" spans="1:12" hidden="1" x14ac:dyDescent="0.25">
      <c r="A31" s="26" t="s">
        <v>34</v>
      </c>
      <c r="B31" s="21" t="s">
        <v>35</v>
      </c>
      <c r="C31" s="1" t="s">
        <v>21</v>
      </c>
      <c r="D31" s="21" t="s">
        <v>91</v>
      </c>
      <c r="E31" s="1" t="s">
        <v>40</v>
      </c>
      <c r="F31" s="21" t="s">
        <v>41</v>
      </c>
      <c r="G31" s="26">
        <v>7</v>
      </c>
      <c r="H31" s="1">
        <v>13</v>
      </c>
      <c r="I31" s="1">
        <v>0</v>
      </c>
      <c r="J31" s="1">
        <v>0</v>
      </c>
      <c r="K31" s="1">
        <v>0</v>
      </c>
      <c r="L31" s="27">
        <v>0</v>
      </c>
    </row>
    <row r="32" spans="1:12" hidden="1" x14ac:dyDescent="0.25">
      <c r="A32" s="26" t="s">
        <v>34</v>
      </c>
      <c r="B32" s="21" t="s">
        <v>35</v>
      </c>
      <c r="C32" s="1" t="s">
        <v>21</v>
      </c>
      <c r="D32" s="21" t="s">
        <v>91</v>
      </c>
      <c r="E32" s="1" t="s">
        <v>38</v>
      </c>
      <c r="F32" s="21" t="s">
        <v>39</v>
      </c>
      <c r="G32" s="26">
        <v>6</v>
      </c>
      <c r="H32" s="1">
        <v>15</v>
      </c>
      <c r="I32" s="1">
        <v>0</v>
      </c>
      <c r="J32" s="1">
        <v>0</v>
      </c>
      <c r="K32" s="1">
        <v>0</v>
      </c>
      <c r="L32" s="27">
        <v>0</v>
      </c>
    </row>
    <row r="33" spans="1:12" hidden="1" x14ac:dyDescent="0.25">
      <c r="A33" s="26" t="s">
        <v>34</v>
      </c>
      <c r="B33" s="21" t="s">
        <v>35</v>
      </c>
      <c r="C33" s="1" t="s">
        <v>21</v>
      </c>
      <c r="D33" s="21" t="s">
        <v>91</v>
      </c>
      <c r="E33" s="1" t="s">
        <v>86</v>
      </c>
      <c r="F33" s="21" t="s">
        <v>87</v>
      </c>
      <c r="G33" s="26">
        <v>17</v>
      </c>
      <c r="H33" s="1">
        <v>3</v>
      </c>
      <c r="I33" s="1">
        <v>0</v>
      </c>
      <c r="J33" s="1">
        <v>0</v>
      </c>
      <c r="K33" s="1">
        <v>0</v>
      </c>
      <c r="L33" s="27">
        <v>0</v>
      </c>
    </row>
    <row r="34" spans="1:12" hidden="1" x14ac:dyDescent="0.25">
      <c r="A34" s="26" t="s">
        <v>34</v>
      </c>
      <c r="B34" s="21" t="s">
        <v>35</v>
      </c>
      <c r="C34" s="1" t="s">
        <v>21</v>
      </c>
      <c r="D34" s="21" t="s">
        <v>91</v>
      </c>
      <c r="E34" s="1" t="s">
        <v>42</v>
      </c>
      <c r="F34" s="21" t="s">
        <v>43</v>
      </c>
      <c r="G34" s="26">
        <v>7</v>
      </c>
      <c r="H34" s="1">
        <v>16</v>
      </c>
      <c r="I34" s="1">
        <v>0</v>
      </c>
      <c r="J34" s="1">
        <v>0</v>
      </c>
      <c r="K34" s="1">
        <v>0</v>
      </c>
      <c r="L34" s="27">
        <v>0</v>
      </c>
    </row>
    <row r="35" spans="1:12" hidden="1" x14ac:dyDescent="0.25">
      <c r="A35" s="26" t="s">
        <v>44</v>
      </c>
      <c r="B35" s="21" t="s">
        <v>45</v>
      </c>
      <c r="C35" s="1" t="s">
        <v>21</v>
      </c>
      <c r="D35" s="21" t="s">
        <v>91</v>
      </c>
      <c r="E35" s="1" t="s">
        <v>47</v>
      </c>
      <c r="F35" s="21" t="s">
        <v>48</v>
      </c>
      <c r="G35" s="26">
        <v>15</v>
      </c>
      <c r="H35" s="1">
        <v>8</v>
      </c>
      <c r="I35" s="1">
        <v>0</v>
      </c>
      <c r="J35" s="1">
        <v>0</v>
      </c>
      <c r="K35" s="1">
        <v>0</v>
      </c>
      <c r="L35" s="27">
        <v>0</v>
      </c>
    </row>
    <row r="36" spans="1:12" x14ac:dyDescent="0.25">
      <c r="A36" s="26" t="s">
        <v>72</v>
      </c>
      <c r="B36" s="21" t="s">
        <v>73</v>
      </c>
      <c r="C36" s="1" t="s">
        <v>21</v>
      </c>
      <c r="D36" s="21" t="s">
        <v>91</v>
      </c>
      <c r="E36" s="1" t="s">
        <v>80</v>
      </c>
      <c r="F36" s="21" t="s">
        <v>81</v>
      </c>
      <c r="G36" s="26">
        <v>0</v>
      </c>
      <c r="H36" s="1">
        <v>25</v>
      </c>
      <c r="I36" s="1">
        <v>0</v>
      </c>
      <c r="J36" s="1">
        <v>0</v>
      </c>
      <c r="K36" s="1">
        <v>0</v>
      </c>
      <c r="L36" s="27">
        <v>0</v>
      </c>
    </row>
    <row r="37" spans="1:12" x14ac:dyDescent="0.25">
      <c r="A37" s="26" t="s">
        <v>72</v>
      </c>
      <c r="B37" s="21" t="s">
        <v>73</v>
      </c>
      <c r="C37" s="1" t="s">
        <v>21</v>
      </c>
      <c r="D37" s="21" t="s">
        <v>91</v>
      </c>
      <c r="E37" s="1"/>
      <c r="F37" s="21" t="s">
        <v>92</v>
      </c>
      <c r="G37" s="26">
        <v>10</v>
      </c>
      <c r="H37" s="1">
        <v>70</v>
      </c>
      <c r="I37" s="1">
        <v>0</v>
      </c>
      <c r="J37" s="1">
        <v>0</v>
      </c>
      <c r="K37" s="1">
        <v>0</v>
      </c>
      <c r="L37" s="27">
        <v>0</v>
      </c>
    </row>
    <row r="38" spans="1:12" x14ac:dyDescent="0.25">
      <c r="A38" s="26" t="s">
        <v>72</v>
      </c>
      <c r="B38" s="21" t="s">
        <v>73</v>
      </c>
      <c r="C38" s="1" t="s">
        <v>21</v>
      </c>
      <c r="D38" s="21" t="s">
        <v>91</v>
      </c>
      <c r="E38" s="1" t="s">
        <v>75</v>
      </c>
      <c r="F38" s="21" t="s">
        <v>93</v>
      </c>
      <c r="G38" s="26">
        <v>5</v>
      </c>
      <c r="H38" s="1">
        <v>15</v>
      </c>
      <c r="I38" s="1">
        <v>0</v>
      </c>
      <c r="J38" s="1">
        <v>0</v>
      </c>
      <c r="K38" s="1">
        <v>0</v>
      </c>
      <c r="L38" s="27">
        <v>0</v>
      </c>
    </row>
    <row r="39" spans="1:12" x14ac:dyDescent="0.25">
      <c r="A39" s="26" t="s">
        <v>72</v>
      </c>
      <c r="B39" s="21" t="s">
        <v>73</v>
      </c>
      <c r="C39" s="1" t="s">
        <v>94</v>
      </c>
      <c r="D39" s="21" t="s">
        <v>95</v>
      </c>
      <c r="E39" s="1" t="s">
        <v>75</v>
      </c>
      <c r="F39" s="21" t="s">
        <v>93</v>
      </c>
      <c r="G39" s="26">
        <v>0</v>
      </c>
      <c r="H39" s="1">
        <v>20</v>
      </c>
      <c r="I39" s="1">
        <v>0</v>
      </c>
      <c r="J39" s="1">
        <v>0</v>
      </c>
      <c r="K39" s="1">
        <v>0</v>
      </c>
      <c r="L39" s="27">
        <v>0</v>
      </c>
    </row>
    <row r="40" spans="1:12" x14ac:dyDescent="0.25">
      <c r="A40" s="26" t="s">
        <v>72</v>
      </c>
      <c r="B40" s="21" t="s">
        <v>73</v>
      </c>
      <c r="C40" s="1" t="s">
        <v>21</v>
      </c>
      <c r="D40" s="21" t="s">
        <v>91</v>
      </c>
      <c r="E40" s="1" t="s">
        <v>96</v>
      </c>
      <c r="F40" s="21" t="s">
        <v>97</v>
      </c>
      <c r="G40" s="26">
        <v>5</v>
      </c>
      <c r="H40" s="1">
        <v>15</v>
      </c>
      <c r="I40" s="1">
        <v>0</v>
      </c>
      <c r="J40" s="1">
        <v>0</v>
      </c>
      <c r="K40" s="1">
        <v>0</v>
      </c>
      <c r="L40" s="27">
        <v>0</v>
      </c>
    </row>
    <row r="41" spans="1:12" x14ac:dyDescent="0.25">
      <c r="A41" s="26" t="s">
        <v>72</v>
      </c>
      <c r="B41" s="21" t="s">
        <v>73</v>
      </c>
      <c r="C41" s="1" t="s">
        <v>94</v>
      </c>
      <c r="D41" s="21" t="s">
        <v>95</v>
      </c>
      <c r="E41" s="1" t="s">
        <v>96</v>
      </c>
      <c r="F41" s="21" t="s">
        <v>97</v>
      </c>
      <c r="G41" s="26">
        <v>0</v>
      </c>
      <c r="H41" s="1">
        <v>20</v>
      </c>
      <c r="I41" s="1">
        <v>0</v>
      </c>
      <c r="J41" s="1">
        <v>0</v>
      </c>
      <c r="K41" s="1">
        <v>0</v>
      </c>
      <c r="L41" s="27">
        <v>0</v>
      </c>
    </row>
    <row r="42" spans="1:12" x14ac:dyDescent="0.25">
      <c r="A42" s="26"/>
      <c r="B42" s="21"/>
      <c r="C42" s="1"/>
      <c r="D42" s="21"/>
      <c r="E42" s="1"/>
      <c r="F42" s="21"/>
      <c r="G42" s="26"/>
      <c r="H42" s="1"/>
      <c r="I42" s="1"/>
      <c r="J42" s="1"/>
      <c r="K42" s="1"/>
      <c r="L42" s="27"/>
    </row>
    <row r="43" spans="1:12" x14ac:dyDescent="0.25">
      <c r="A43" s="26"/>
      <c r="B43" s="21"/>
      <c r="C43" s="1"/>
      <c r="D43" s="21"/>
      <c r="E43" s="1"/>
      <c r="F43" s="21"/>
      <c r="G43" s="26"/>
      <c r="H43" s="1"/>
      <c r="I43" s="1"/>
      <c r="J43" s="1"/>
      <c r="K43" s="1"/>
      <c r="L43" s="27"/>
    </row>
    <row r="44" spans="1:12" x14ac:dyDescent="0.25">
      <c r="A44" s="28"/>
      <c r="B44" s="22"/>
      <c r="C44" s="15"/>
      <c r="D44" s="22"/>
      <c r="E44" s="15"/>
      <c r="F44" s="22"/>
      <c r="G44" s="28"/>
      <c r="H44" s="15"/>
      <c r="I44" s="15"/>
      <c r="J44" s="15"/>
      <c r="K44" s="15"/>
      <c r="L44" s="29"/>
    </row>
  </sheetData>
  <autoFilter ref="A1:L41">
    <filterColumn colId="0">
      <filters>
        <filter val="Факультет экономики и права"/>
      </filters>
    </filterColumn>
  </autoFilter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0"/>
  <sheetViews>
    <sheetView tabSelected="1" topLeftCell="A52" zoomScale="70" zoomScaleNormal="70" workbookViewId="0">
      <selection activeCell="L77" sqref="L77"/>
    </sheetView>
  </sheetViews>
  <sheetFormatPr defaultRowHeight="15.75" x14ac:dyDescent="0.25"/>
  <cols>
    <col min="1" max="1" width="44.140625" style="44" bestFit="1" customWidth="1"/>
    <col min="2" max="2" width="15.7109375" style="44" customWidth="1"/>
    <col min="3" max="3" width="120.7109375" style="44" customWidth="1"/>
    <col min="4" max="12" width="6.7109375" style="44" customWidth="1"/>
    <col min="13" max="14" width="9.28515625" style="44" customWidth="1"/>
    <col min="15" max="16384" width="9.140625" style="44"/>
  </cols>
  <sheetData>
    <row r="1" spans="1:17" ht="18.75" x14ac:dyDescent="0.25">
      <c r="A1" s="268" t="s">
        <v>0</v>
      </c>
      <c r="B1" s="268"/>
      <c r="C1" s="268"/>
      <c r="D1" s="268"/>
      <c r="E1" s="268"/>
      <c r="F1" s="268"/>
      <c r="G1" s="268"/>
      <c r="H1" s="268"/>
      <c r="I1" s="268"/>
      <c r="J1" s="268"/>
      <c r="K1" s="268"/>
      <c r="L1" s="268"/>
      <c r="M1" s="268"/>
      <c r="N1" s="268"/>
      <c r="O1" s="14"/>
      <c r="P1" s="14"/>
      <c r="Q1" s="14"/>
    </row>
    <row r="2" spans="1:17" s="74" customFormat="1" ht="32.1" customHeight="1" thickBot="1" x14ac:dyDescent="0.3">
      <c r="A2" s="269" t="s">
        <v>1</v>
      </c>
      <c r="B2" s="269"/>
      <c r="C2" s="269"/>
      <c r="D2" s="269"/>
      <c r="E2" s="269"/>
      <c r="F2" s="269"/>
      <c r="G2" s="269"/>
      <c r="H2" s="269"/>
      <c r="I2" s="269"/>
      <c r="J2" s="269"/>
      <c r="K2" s="269"/>
      <c r="L2" s="269"/>
      <c r="M2" s="269"/>
      <c r="N2" s="269"/>
      <c r="O2" s="73"/>
      <c r="P2" s="73"/>
      <c r="Q2" s="73"/>
    </row>
    <row r="3" spans="1:17" x14ac:dyDescent="0.25">
      <c r="G3" s="276" t="s">
        <v>98</v>
      </c>
      <c r="H3" s="277"/>
      <c r="I3" s="277"/>
      <c r="J3" s="277" t="s">
        <v>99</v>
      </c>
      <c r="K3" s="277"/>
      <c r="L3" s="280"/>
    </row>
    <row r="4" spans="1:17" ht="16.5" thickBot="1" x14ac:dyDescent="0.3">
      <c r="G4" s="278">
        <f ca="1">TODAY()</f>
        <v>43301</v>
      </c>
      <c r="H4" s="279"/>
      <c r="I4" s="279"/>
      <c r="J4" s="281">
        <f ca="1">NOW()</f>
        <v>43301.729181249997</v>
      </c>
      <c r="K4" s="281"/>
      <c r="L4" s="282"/>
    </row>
    <row r="7" spans="1:17" ht="20.25" thickBot="1" x14ac:dyDescent="0.4">
      <c r="A7" s="142" t="s">
        <v>2</v>
      </c>
    </row>
    <row r="8" spans="1:17" ht="15.75" customHeight="1" thickBot="1" x14ac:dyDescent="0.3">
      <c r="A8" s="259" t="s">
        <v>3</v>
      </c>
      <c r="B8" s="261" t="s">
        <v>4</v>
      </c>
      <c r="C8" s="263" t="s">
        <v>5</v>
      </c>
      <c r="D8" s="265" t="s">
        <v>6</v>
      </c>
      <c r="E8" s="266"/>
      <c r="F8" s="267"/>
      <c r="G8" s="274" t="s">
        <v>10</v>
      </c>
      <c r="H8" s="266"/>
      <c r="I8" s="275"/>
      <c r="J8" s="265" t="s">
        <v>11</v>
      </c>
      <c r="K8" s="266"/>
      <c r="L8" s="267"/>
      <c r="M8" s="270" t="s">
        <v>12</v>
      </c>
      <c r="N8" s="272" t="s">
        <v>13</v>
      </c>
    </row>
    <row r="9" spans="1:17" ht="50.1" customHeight="1" thickBot="1" x14ac:dyDescent="0.3">
      <c r="A9" s="260"/>
      <c r="B9" s="262"/>
      <c r="C9" s="264"/>
      <c r="D9" s="47" t="s">
        <v>7</v>
      </c>
      <c r="E9" s="48" t="s">
        <v>8</v>
      </c>
      <c r="F9" s="49" t="s">
        <v>9</v>
      </c>
      <c r="G9" s="50" t="s">
        <v>7</v>
      </c>
      <c r="H9" s="48" t="s">
        <v>8</v>
      </c>
      <c r="I9" s="51" t="s">
        <v>9</v>
      </c>
      <c r="J9" s="47" t="s">
        <v>7</v>
      </c>
      <c r="K9" s="48" t="s">
        <v>8</v>
      </c>
      <c r="L9" s="49" t="s">
        <v>9</v>
      </c>
      <c r="M9" s="271"/>
      <c r="N9" s="273"/>
    </row>
    <row r="10" spans="1:17" ht="16.5" thickBot="1" x14ac:dyDescent="0.3">
      <c r="A10" s="150" t="str">
        <f>DATA!C2</f>
        <v>Дневная</v>
      </c>
      <c r="B10" s="151" t="str">
        <f>DATA!B2</f>
        <v>ИФ</v>
      </c>
      <c r="C10" s="152" t="str">
        <f>DATA!F2</f>
        <v>ИФ (Технология машиностроения, Информационные системы и технологии) - общий конкурс</v>
      </c>
      <c r="D10" s="153">
        <f>G10+J10</f>
        <v>45</v>
      </c>
      <c r="E10" s="154">
        <f t="shared" ref="E10:F10" si="0">H10+K10</f>
        <v>5</v>
      </c>
      <c r="F10" s="155">
        <f t="shared" si="0"/>
        <v>0</v>
      </c>
      <c r="G10" s="153">
        <f>DATA!G2</f>
        <v>36</v>
      </c>
      <c r="H10" s="154">
        <f>DATA!I2</f>
        <v>5</v>
      </c>
      <c r="I10" s="155">
        <f>DATA!K2</f>
        <v>0</v>
      </c>
      <c r="J10" s="153">
        <f>DATA!H2</f>
        <v>9</v>
      </c>
      <c r="K10" s="154">
        <f>DATA!J2</f>
        <v>0</v>
      </c>
      <c r="L10" s="155">
        <f>DATA!L2</f>
        <v>0</v>
      </c>
      <c r="M10" s="153">
        <f>ROUND(IF(G10=0,0,H10/G10),2)</f>
        <v>0.14000000000000001</v>
      </c>
      <c r="N10" s="155">
        <f>ROUND(IF(J10=0,0,K10/J10),2)</f>
        <v>0</v>
      </c>
    </row>
    <row r="11" spans="1:17" x14ac:dyDescent="0.25">
      <c r="A11" s="144" t="str">
        <f>DATA!C3</f>
        <v>Дневная</v>
      </c>
      <c r="B11" s="158" t="str">
        <f>DATA!B3</f>
        <v>ИФ</v>
      </c>
      <c r="C11" s="159" t="str">
        <f>DATA!F3</f>
        <v>Технология машиностроения</v>
      </c>
      <c r="D11" s="146">
        <f t="shared" ref="D11:D13" si="1">G11+J11</f>
        <v>20</v>
      </c>
      <c r="E11" s="147">
        <f t="shared" ref="E11:E13" si="2">H11+K11</f>
        <v>3</v>
      </c>
      <c r="F11" s="148">
        <f t="shared" ref="F11:F13" si="3">I11+L11</f>
        <v>0</v>
      </c>
      <c r="G11" s="146">
        <f>DATA!G3</f>
        <v>16</v>
      </c>
      <c r="H11" s="147">
        <f>DATA!I3</f>
        <v>3</v>
      </c>
      <c r="I11" s="148">
        <f>DATA!K3</f>
        <v>0</v>
      </c>
      <c r="J11" s="146">
        <f>DATA!H3</f>
        <v>4</v>
      </c>
      <c r="K11" s="147">
        <f>DATA!J3</f>
        <v>0</v>
      </c>
      <c r="L11" s="148">
        <f>DATA!L3</f>
        <v>0</v>
      </c>
      <c r="M11" s="146">
        <f t="shared" ref="M11:M13" si="4">ROUND(IF(G11=0,0,H11/G11),2)</f>
        <v>0.19</v>
      </c>
      <c r="N11" s="148">
        <f t="shared" ref="N11:N13" si="5">ROUND(IF(J11=0,0,K11/J11),2)</f>
        <v>0</v>
      </c>
    </row>
    <row r="12" spans="1:17" ht="16.5" thickBot="1" x14ac:dyDescent="0.3">
      <c r="A12" s="130" t="str">
        <f>DATA!C4</f>
        <v>Дневная</v>
      </c>
      <c r="B12" s="160" t="str">
        <f>DATA!B4</f>
        <v>ИФ</v>
      </c>
      <c r="C12" s="161" t="str">
        <f>DATA!F4</f>
        <v>Информационные системы и технологии (по направлениям)</v>
      </c>
      <c r="D12" s="132">
        <f t="shared" si="1"/>
        <v>25</v>
      </c>
      <c r="E12" s="133">
        <f t="shared" si="2"/>
        <v>2</v>
      </c>
      <c r="F12" s="134">
        <f t="shared" si="3"/>
        <v>0</v>
      </c>
      <c r="G12" s="132">
        <f>DATA!G4</f>
        <v>20</v>
      </c>
      <c r="H12" s="133">
        <f>DATA!I4</f>
        <v>2</v>
      </c>
      <c r="I12" s="134">
        <f>DATA!K4</f>
        <v>0</v>
      </c>
      <c r="J12" s="132">
        <f>DATA!H4</f>
        <v>5</v>
      </c>
      <c r="K12" s="133">
        <f>DATA!J4</f>
        <v>0</v>
      </c>
      <c r="L12" s="134">
        <f>DATA!L4</f>
        <v>0</v>
      </c>
      <c r="M12" s="132">
        <f t="shared" si="4"/>
        <v>0.1</v>
      </c>
      <c r="N12" s="134">
        <f t="shared" si="5"/>
        <v>0</v>
      </c>
    </row>
    <row r="13" spans="1:17" x14ac:dyDescent="0.25">
      <c r="A13" s="95" t="str">
        <f>DATA!C5</f>
        <v>Дневная</v>
      </c>
      <c r="B13" s="156" t="str">
        <f>DATA!B5</f>
        <v>ИФ</v>
      </c>
      <c r="C13" s="157" t="str">
        <f>DATA!F5</f>
        <v>Техническое обеспечение процессов сельскохозяйственного производства</v>
      </c>
      <c r="D13" s="97">
        <f t="shared" si="1"/>
        <v>20</v>
      </c>
      <c r="E13" s="98">
        <f t="shared" si="2"/>
        <v>3</v>
      </c>
      <c r="F13" s="99">
        <f t="shared" si="3"/>
        <v>0</v>
      </c>
      <c r="G13" s="97">
        <f>DATA!G5</f>
        <v>18</v>
      </c>
      <c r="H13" s="98">
        <f>DATA!I5</f>
        <v>3</v>
      </c>
      <c r="I13" s="99">
        <f>DATA!K5</f>
        <v>0</v>
      </c>
      <c r="J13" s="97">
        <f>DATA!H5</f>
        <v>2</v>
      </c>
      <c r="K13" s="98">
        <f>DATA!J5</f>
        <v>0</v>
      </c>
      <c r="L13" s="99">
        <f>DATA!L5</f>
        <v>0</v>
      </c>
      <c r="M13" s="97">
        <f t="shared" si="4"/>
        <v>0.17</v>
      </c>
      <c r="N13" s="99">
        <f t="shared" si="5"/>
        <v>0</v>
      </c>
    </row>
    <row r="14" spans="1:17" x14ac:dyDescent="0.25">
      <c r="A14" s="109" t="str">
        <f>DATA!C25</f>
        <v>Дневная (Сокращенная)</v>
      </c>
      <c r="B14" s="127" t="str">
        <f>DATA!B25</f>
        <v>ИФ</v>
      </c>
      <c r="C14" s="118" t="str">
        <f>DATA!F25</f>
        <v>Агрономия</v>
      </c>
      <c r="D14" s="105">
        <f t="shared" ref="D14" si="6">G14+J14</f>
        <v>20</v>
      </c>
      <c r="E14" s="72">
        <f t="shared" ref="E14" si="7">H14+K14</f>
        <v>0</v>
      </c>
      <c r="F14" s="106">
        <f t="shared" ref="F14" si="8">I14+L14</f>
        <v>0</v>
      </c>
      <c r="G14" s="105">
        <f>DATA!G25</f>
        <v>20</v>
      </c>
      <c r="H14" s="72">
        <f>DATA!I25</f>
        <v>0</v>
      </c>
      <c r="I14" s="106">
        <f>DATA!K25</f>
        <v>0</v>
      </c>
      <c r="J14" s="105">
        <f>DATA!H25</f>
        <v>0</v>
      </c>
      <c r="K14" s="72">
        <f>DATA!J25</f>
        <v>0</v>
      </c>
      <c r="L14" s="106">
        <f>DATA!L25</f>
        <v>0</v>
      </c>
      <c r="M14" s="105">
        <f t="shared" ref="M14:M15" si="9">ROUND(IF(G14=0,0,H14/G14),2)</f>
        <v>0</v>
      </c>
      <c r="N14" s="106">
        <f t="shared" ref="N14:N15" si="10">ROUND(IF(J14=0,0,K14/J14),2)</f>
        <v>0</v>
      </c>
    </row>
    <row r="15" spans="1:17" ht="16.5" thickBot="1" x14ac:dyDescent="0.3">
      <c r="A15" s="61" t="str">
        <f>DATA!C26</f>
        <v>Дневная (Сокращенная)</v>
      </c>
      <c r="B15" s="128" t="str">
        <f>DATA!B26</f>
        <v>ИФ</v>
      </c>
      <c r="C15" s="119" t="str">
        <f>DATA!F26</f>
        <v>Техническое обеспечение процессов сельскохозяйственного производства</v>
      </c>
      <c r="D15" s="55">
        <f t="shared" ref="D15" si="11">G15+J15</f>
        <v>20</v>
      </c>
      <c r="E15" s="56">
        <f t="shared" ref="E15" si="12">H15+K15</f>
        <v>0</v>
      </c>
      <c r="F15" s="57">
        <f t="shared" ref="F15" si="13">I15+L15</f>
        <v>0</v>
      </c>
      <c r="G15" s="55">
        <f>DATA!G26</f>
        <v>20</v>
      </c>
      <c r="H15" s="56">
        <f>DATA!I26</f>
        <v>0</v>
      </c>
      <c r="I15" s="57">
        <f>DATA!K26</f>
        <v>0</v>
      </c>
      <c r="J15" s="55">
        <f>DATA!H26</f>
        <v>0</v>
      </c>
      <c r="K15" s="56">
        <f>DATA!J26</f>
        <v>0</v>
      </c>
      <c r="L15" s="57">
        <f>DATA!L26</f>
        <v>0</v>
      </c>
      <c r="M15" s="55">
        <f t="shared" si="9"/>
        <v>0</v>
      </c>
      <c r="N15" s="57">
        <f t="shared" si="10"/>
        <v>0</v>
      </c>
    </row>
    <row r="16" spans="1:17" ht="16.5" thickBot="1" x14ac:dyDescent="0.3">
      <c r="A16" s="257" t="s">
        <v>14</v>
      </c>
      <c r="B16" s="258"/>
      <c r="C16" s="258"/>
      <c r="D16" s="110">
        <f>SUM(D10,D13,D14,D15)</f>
        <v>105</v>
      </c>
      <c r="E16" s="111">
        <f t="shared" ref="E16:K16" si="14">SUM(E10,E13,E14,E15)</f>
        <v>8</v>
      </c>
      <c r="F16" s="111">
        <f>SUM(F10:F15)</f>
        <v>0</v>
      </c>
      <c r="G16" s="111">
        <f t="shared" si="14"/>
        <v>94</v>
      </c>
      <c r="H16" s="111">
        <f t="shared" si="14"/>
        <v>8</v>
      </c>
      <c r="I16" s="111">
        <f>SUM(I10:I15)</f>
        <v>0</v>
      </c>
      <c r="J16" s="111">
        <f t="shared" si="14"/>
        <v>11</v>
      </c>
      <c r="K16" s="111">
        <f t="shared" si="14"/>
        <v>0</v>
      </c>
      <c r="L16" s="112">
        <f>SUM(L10:L15)</f>
        <v>0</v>
      </c>
    </row>
    <row r="17" spans="1:14" ht="16.5" thickBot="1" x14ac:dyDescent="0.3"/>
    <row r="18" spans="1:14" ht="16.5" thickBot="1" x14ac:dyDescent="0.3">
      <c r="A18" s="259" t="s">
        <v>3</v>
      </c>
      <c r="B18" s="261" t="s">
        <v>4</v>
      </c>
      <c r="C18" s="263" t="s">
        <v>5</v>
      </c>
      <c r="D18" s="265" t="s">
        <v>6</v>
      </c>
      <c r="E18" s="266"/>
      <c r="F18" s="267"/>
      <c r="G18" s="274" t="s">
        <v>10</v>
      </c>
      <c r="H18" s="266"/>
      <c r="I18" s="275"/>
      <c r="J18" s="265" t="s">
        <v>11</v>
      </c>
      <c r="K18" s="266"/>
      <c r="L18" s="267"/>
      <c r="M18" s="270" t="s">
        <v>12</v>
      </c>
      <c r="N18" s="272" t="s">
        <v>13</v>
      </c>
    </row>
    <row r="19" spans="1:14" ht="42.75" thickBot="1" x14ac:dyDescent="0.3">
      <c r="A19" s="260"/>
      <c r="B19" s="262"/>
      <c r="C19" s="264"/>
      <c r="D19" s="47" t="s">
        <v>7</v>
      </c>
      <c r="E19" s="48" t="s">
        <v>8</v>
      </c>
      <c r="F19" s="49" t="s">
        <v>9</v>
      </c>
      <c r="G19" s="50" t="s">
        <v>7</v>
      </c>
      <c r="H19" s="48" t="s">
        <v>8</v>
      </c>
      <c r="I19" s="51" t="s">
        <v>9</v>
      </c>
      <c r="J19" s="47" t="s">
        <v>7</v>
      </c>
      <c r="K19" s="48" t="s">
        <v>8</v>
      </c>
      <c r="L19" s="49" t="s">
        <v>9</v>
      </c>
      <c r="M19" s="271"/>
      <c r="N19" s="273"/>
    </row>
    <row r="20" spans="1:14" ht="16.5" thickBot="1" x14ac:dyDescent="0.3">
      <c r="A20" s="162" t="str">
        <f>DATA!C6</f>
        <v>Дневная</v>
      </c>
      <c r="B20" s="150" t="str">
        <f>DATA!B6</f>
        <v>ФПП</v>
      </c>
      <c r="C20" s="163" t="str">
        <f>DATA!F6</f>
        <v>ФПП (Дошкольное образование, Начальное образование, Практическая психология, Социальная педагогика)</v>
      </c>
      <c r="D20" s="153">
        <f>G20+J20</f>
        <v>81</v>
      </c>
      <c r="E20" s="154">
        <f t="shared" ref="E20" si="15">H20+K20</f>
        <v>0</v>
      </c>
      <c r="F20" s="155">
        <f t="shared" ref="F20" si="16">I20+L20</f>
        <v>0</v>
      </c>
      <c r="G20" s="164">
        <f>DATA!G6</f>
        <v>56</v>
      </c>
      <c r="H20" s="154">
        <f>DATA!I6</f>
        <v>0</v>
      </c>
      <c r="I20" s="165">
        <f>DATA!K6</f>
        <v>0</v>
      </c>
      <c r="J20" s="153">
        <f>DATA!H6</f>
        <v>25</v>
      </c>
      <c r="K20" s="154">
        <f>DATA!J6</f>
        <v>0</v>
      </c>
      <c r="L20" s="155">
        <f>DATA!L6</f>
        <v>0</v>
      </c>
      <c r="M20" s="164">
        <f>ROUND(IF(G20=0,0,H20/G20),2)</f>
        <v>0</v>
      </c>
      <c r="N20" s="155">
        <f>ROUND(IF(J20=0,0,K20/J20),2)</f>
        <v>0</v>
      </c>
    </row>
    <row r="21" spans="1:14" x14ac:dyDescent="0.25">
      <c r="A21" s="143" t="str">
        <f>DATA!C7</f>
        <v>Дневная</v>
      </c>
      <c r="B21" s="144" t="str">
        <f>DATA!B7</f>
        <v>ФПП</v>
      </c>
      <c r="C21" s="145" t="str">
        <f>DATA!F7</f>
        <v>Дошкольное образование</v>
      </c>
      <c r="D21" s="146">
        <f t="shared" ref="D21:D27" si="17">G21+J21</f>
        <v>21</v>
      </c>
      <c r="E21" s="147">
        <f t="shared" ref="E21:E27" si="18">H21+K21</f>
        <v>0</v>
      </c>
      <c r="F21" s="148">
        <f t="shared" ref="F21:F27" si="19">I21+L21</f>
        <v>0</v>
      </c>
      <c r="G21" s="149">
        <f>DATA!G7</f>
        <v>16</v>
      </c>
      <c r="H21" s="147">
        <f>DATA!I7</f>
        <v>0</v>
      </c>
      <c r="I21" s="166">
        <f>DATA!K7</f>
        <v>0</v>
      </c>
      <c r="J21" s="146">
        <f>DATA!H7</f>
        <v>5</v>
      </c>
      <c r="K21" s="147">
        <f>DATA!J7</f>
        <v>0</v>
      </c>
      <c r="L21" s="148">
        <f>DATA!L7</f>
        <v>0</v>
      </c>
      <c r="M21" s="149">
        <f t="shared" ref="M21:M27" si="20">ROUND(IF(G21=0,0,H21/G21),2)</f>
        <v>0</v>
      </c>
      <c r="N21" s="148">
        <f t="shared" ref="N21:N27" si="21">ROUND(IF(J21=0,0,K21/J21),2)</f>
        <v>0</v>
      </c>
    </row>
    <row r="22" spans="1:14" x14ac:dyDescent="0.25">
      <c r="A22" s="80" t="str">
        <f>DATA!C8</f>
        <v>Дневная</v>
      </c>
      <c r="B22" s="81" t="str">
        <f>DATA!B8</f>
        <v>ФПП</v>
      </c>
      <c r="C22" s="82" t="str">
        <f>DATA!F8</f>
        <v>Начальное образование</v>
      </c>
      <c r="D22" s="83">
        <f t="shared" si="17"/>
        <v>20</v>
      </c>
      <c r="E22" s="84">
        <f t="shared" si="18"/>
        <v>0</v>
      </c>
      <c r="F22" s="85">
        <f t="shared" si="19"/>
        <v>0</v>
      </c>
      <c r="G22" s="86">
        <f>DATA!G8</f>
        <v>15</v>
      </c>
      <c r="H22" s="84">
        <f>DATA!I8</f>
        <v>0</v>
      </c>
      <c r="I22" s="87">
        <f>DATA!K8</f>
        <v>0</v>
      </c>
      <c r="J22" s="83">
        <f>DATA!H8</f>
        <v>5</v>
      </c>
      <c r="K22" s="84">
        <f>DATA!J8</f>
        <v>0</v>
      </c>
      <c r="L22" s="85">
        <f>DATA!L8</f>
        <v>0</v>
      </c>
      <c r="M22" s="86">
        <f t="shared" si="20"/>
        <v>0</v>
      </c>
      <c r="N22" s="85">
        <f t="shared" si="21"/>
        <v>0</v>
      </c>
    </row>
    <row r="23" spans="1:14" x14ac:dyDescent="0.25">
      <c r="A23" s="80" t="str">
        <f>DATA!C9</f>
        <v>Дневная</v>
      </c>
      <c r="B23" s="81" t="str">
        <f>DATA!B9</f>
        <v>ФПП</v>
      </c>
      <c r="C23" s="82" t="str">
        <f>DATA!F9</f>
        <v>Практическая психология</v>
      </c>
      <c r="D23" s="83">
        <f t="shared" si="17"/>
        <v>20</v>
      </c>
      <c r="E23" s="84">
        <f t="shared" si="18"/>
        <v>0</v>
      </c>
      <c r="F23" s="85">
        <f t="shared" si="19"/>
        <v>0</v>
      </c>
      <c r="G23" s="86">
        <f>DATA!G9</f>
        <v>10</v>
      </c>
      <c r="H23" s="84">
        <f>DATA!I9</f>
        <v>0</v>
      </c>
      <c r="I23" s="87">
        <f>DATA!K9</f>
        <v>0</v>
      </c>
      <c r="J23" s="83">
        <f>DATA!H9</f>
        <v>10</v>
      </c>
      <c r="K23" s="84">
        <f>DATA!J9</f>
        <v>0</v>
      </c>
      <c r="L23" s="85">
        <f>DATA!L9</f>
        <v>0</v>
      </c>
      <c r="M23" s="86">
        <f t="shared" si="20"/>
        <v>0</v>
      </c>
      <c r="N23" s="85">
        <f t="shared" si="21"/>
        <v>0</v>
      </c>
    </row>
    <row r="24" spans="1:14" ht="16.5" thickBot="1" x14ac:dyDescent="0.3">
      <c r="A24" s="129" t="str">
        <f>DATA!C10</f>
        <v>Дневная</v>
      </c>
      <c r="B24" s="130" t="str">
        <f>DATA!B10</f>
        <v>ФПП</v>
      </c>
      <c r="C24" s="131" t="str">
        <f>DATA!F10</f>
        <v>Социальная педагогика</v>
      </c>
      <c r="D24" s="132">
        <f t="shared" si="17"/>
        <v>20</v>
      </c>
      <c r="E24" s="133">
        <f t="shared" si="18"/>
        <v>0</v>
      </c>
      <c r="F24" s="134">
        <f t="shared" si="19"/>
        <v>0</v>
      </c>
      <c r="G24" s="135">
        <f>DATA!G10</f>
        <v>15</v>
      </c>
      <c r="H24" s="133">
        <f>DATA!I10</f>
        <v>0</v>
      </c>
      <c r="I24" s="136">
        <f>DATA!K10</f>
        <v>0</v>
      </c>
      <c r="J24" s="132">
        <f>DATA!H10</f>
        <v>5</v>
      </c>
      <c r="K24" s="133">
        <f>DATA!J10</f>
        <v>0</v>
      </c>
      <c r="L24" s="134">
        <f>DATA!L10</f>
        <v>0</v>
      </c>
      <c r="M24" s="135">
        <f t="shared" si="20"/>
        <v>0</v>
      </c>
      <c r="N24" s="134">
        <f t="shared" si="21"/>
        <v>0</v>
      </c>
    </row>
    <row r="25" spans="1:14" x14ac:dyDescent="0.25">
      <c r="A25" s="94" t="str">
        <f>DATA!C11</f>
        <v>Дневная</v>
      </c>
      <c r="B25" s="95" t="str">
        <f>DATA!B11</f>
        <v>ФПП</v>
      </c>
      <c r="C25" s="96" t="str">
        <f>DATA!F11</f>
        <v>Геоэкология</v>
      </c>
      <c r="D25" s="97">
        <f t="shared" si="17"/>
        <v>20</v>
      </c>
      <c r="E25" s="98">
        <f t="shared" si="18"/>
        <v>0</v>
      </c>
      <c r="F25" s="99">
        <f t="shared" si="19"/>
        <v>0</v>
      </c>
      <c r="G25" s="100">
        <f>DATA!G11</f>
        <v>18</v>
      </c>
      <c r="H25" s="98">
        <f>DATA!I11</f>
        <v>0</v>
      </c>
      <c r="I25" s="101">
        <f>DATA!K11</f>
        <v>0</v>
      </c>
      <c r="J25" s="97">
        <f>DATA!H11</f>
        <v>2</v>
      </c>
      <c r="K25" s="98">
        <f>DATA!J11</f>
        <v>0</v>
      </c>
      <c r="L25" s="99">
        <f>DATA!L11</f>
        <v>0</v>
      </c>
      <c r="M25" s="100">
        <f t="shared" si="20"/>
        <v>0</v>
      </c>
      <c r="N25" s="99">
        <f t="shared" si="21"/>
        <v>0</v>
      </c>
    </row>
    <row r="26" spans="1:14" x14ac:dyDescent="0.25">
      <c r="A26" s="113" t="str">
        <f>DATA!C12</f>
        <v>Дневная</v>
      </c>
      <c r="B26" s="109" t="str">
        <f>DATA!B12</f>
        <v>ФПП</v>
      </c>
      <c r="C26" s="114" t="str">
        <f>DATA!F12</f>
        <v>Обслуживающий труд и изобразительное искусство</v>
      </c>
      <c r="D26" s="105">
        <f t="shared" si="17"/>
        <v>20</v>
      </c>
      <c r="E26" s="72">
        <f t="shared" si="18"/>
        <v>0</v>
      </c>
      <c r="F26" s="106">
        <f t="shared" si="19"/>
        <v>0</v>
      </c>
      <c r="G26" s="115">
        <f>DATA!G12</f>
        <v>18</v>
      </c>
      <c r="H26" s="72">
        <f>DATA!I12</f>
        <v>0</v>
      </c>
      <c r="I26" s="116">
        <f>DATA!K12</f>
        <v>0</v>
      </c>
      <c r="J26" s="105">
        <f>DATA!H12</f>
        <v>2</v>
      </c>
      <c r="K26" s="72">
        <f>DATA!J12</f>
        <v>0</v>
      </c>
      <c r="L26" s="106">
        <f>DATA!L12</f>
        <v>0</v>
      </c>
      <c r="M26" s="115">
        <f t="shared" si="20"/>
        <v>0</v>
      </c>
      <c r="N26" s="106">
        <f t="shared" si="21"/>
        <v>0</v>
      </c>
    </row>
    <row r="27" spans="1:14" ht="16.5" thickBot="1" x14ac:dyDescent="0.3">
      <c r="A27" s="59" t="str">
        <f>DATA!C13</f>
        <v>Дневная</v>
      </c>
      <c r="B27" s="61" t="str">
        <f>DATA!B13</f>
        <v>ФПП</v>
      </c>
      <c r="C27" s="63" t="str">
        <f>DATA!F13</f>
        <v>Физическая культура</v>
      </c>
      <c r="D27" s="67">
        <f t="shared" si="17"/>
        <v>25</v>
      </c>
      <c r="E27" s="68">
        <f t="shared" si="18"/>
        <v>0</v>
      </c>
      <c r="F27" s="69">
        <f t="shared" si="19"/>
        <v>0</v>
      </c>
      <c r="G27" s="70">
        <f>DATA!G13</f>
        <v>22</v>
      </c>
      <c r="H27" s="68">
        <f>DATA!I13</f>
        <v>0</v>
      </c>
      <c r="I27" s="71">
        <f>DATA!K13</f>
        <v>0</v>
      </c>
      <c r="J27" s="67">
        <f>DATA!H13</f>
        <v>3</v>
      </c>
      <c r="K27" s="68">
        <f>DATA!J13</f>
        <v>0</v>
      </c>
      <c r="L27" s="69">
        <f>DATA!L13</f>
        <v>0</v>
      </c>
      <c r="M27" s="65">
        <f t="shared" si="20"/>
        <v>0</v>
      </c>
      <c r="N27" s="57">
        <f t="shared" si="21"/>
        <v>0</v>
      </c>
    </row>
    <row r="28" spans="1:14" ht="16.5" thickBot="1" x14ac:dyDescent="0.3">
      <c r="A28" s="257" t="s">
        <v>14</v>
      </c>
      <c r="B28" s="258"/>
      <c r="C28" s="258"/>
      <c r="D28" s="75">
        <f>SUM(D20,D27,D25,D26)</f>
        <v>146</v>
      </c>
      <c r="E28" s="76">
        <f t="shared" ref="E28:K28" si="22">SUM(E20,E27,E25,E26)</f>
        <v>0</v>
      </c>
      <c r="F28" s="77">
        <f>SUM(F20:F27)</f>
        <v>0</v>
      </c>
      <c r="G28" s="75">
        <f t="shared" si="22"/>
        <v>114</v>
      </c>
      <c r="H28" s="76">
        <f t="shared" si="22"/>
        <v>0</v>
      </c>
      <c r="I28" s="78">
        <f>SUM(I20:I27)</f>
        <v>0</v>
      </c>
      <c r="J28" s="79">
        <f t="shared" si="22"/>
        <v>32</v>
      </c>
      <c r="K28" s="76">
        <f t="shared" si="22"/>
        <v>0</v>
      </c>
      <c r="L28" s="78">
        <f>SUM(L20:L27)</f>
        <v>0</v>
      </c>
    </row>
    <row r="29" spans="1:14" ht="16.5" thickBot="1" x14ac:dyDescent="0.3"/>
    <row r="30" spans="1:14" ht="16.5" thickBot="1" x14ac:dyDescent="0.3">
      <c r="A30" s="259" t="s">
        <v>3</v>
      </c>
      <c r="B30" s="261" t="s">
        <v>4</v>
      </c>
      <c r="C30" s="263" t="s">
        <v>5</v>
      </c>
      <c r="D30" s="265" t="s">
        <v>6</v>
      </c>
      <c r="E30" s="266"/>
      <c r="F30" s="267"/>
      <c r="G30" s="274" t="s">
        <v>10</v>
      </c>
      <c r="H30" s="266"/>
      <c r="I30" s="275"/>
      <c r="J30" s="265" t="s">
        <v>11</v>
      </c>
      <c r="K30" s="266"/>
      <c r="L30" s="267"/>
      <c r="M30" s="270" t="s">
        <v>12</v>
      </c>
      <c r="N30" s="272" t="s">
        <v>13</v>
      </c>
    </row>
    <row r="31" spans="1:14" ht="42.75" thickBot="1" x14ac:dyDescent="0.3">
      <c r="A31" s="260"/>
      <c r="B31" s="262"/>
      <c r="C31" s="264"/>
      <c r="D31" s="47" t="s">
        <v>7</v>
      </c>
      <c r="E31" s="48" t="s">
        <v>8</v>
      </c>
      <c r="F31" s="49" t="s">
        <v>9</v>
      </c>
      <c r="G31" s="50" t="s">
        <v>7</v>
      </c>
      <c r="H31" s="48" t="s">
        <v>8</v>
      </c>
      <c r="I31" s="51" t="s">
        <v>9</v>
      </c>
      <c r="J31" s="47" t="s">
        <v>7</v>
      </c>
      <c r="K31" s="48" t="s">
        <v>8</v>
      </c>
      <c r="L31" s="49" t="s">
        <v>9</v>
      </c>
      <c r="M31" s="271"/>
      <c r="N31" s="273"/>
    </row>
    <row r="32" spans="1:14" ht="16.5" thickBot="1" x14ac:dyDescent="0.3">
      <c r="A32" s="162" t="str">
        <f>DATA!C14</f>
        <v>Дневная</v>
      </c>
      <c r="B32" s="150" t="str">
        <f>DATA!B14</f>
        <v>ФСГЯ</v>
      </c>
      <c r="C32" s="152" t="str">
        <f>DATA!F14</f>
        <v>ФСГЯ (Современные иностранные языки, Иностранный язык)</v>
      </c>
      <c r="D32" s="164">
        <f>G32+J32</f>
        <v>93</v>
      </c>
      <c r="E32" s="154">
        <f t="shared" ref="E32:E36" si="23">H32+K32</f>
        <v>0</v>
      </c>
      <c r="F32" s="165">
        <f t="shared" ref="F32:F36" si="24">I32+L32</f>
        <v>0</v>
      </c>
      <c r="G32" s="153">
        <f>DATA!G14</f>
        <v>63</v>
      </c>
      <c r="H32" s="154">
        <f>DATA!I14</f>
        <v>0</v>
      </c>
      <c r="I32" s="155">
        <f>DATA!K14</f>
        <v>0</v>
      </c>
      <c r="J32" s="164">
        <f>DATA!H14</f>
        <v>30</v>
      </c>
      <c r="K32" s="154">
        <f>DATA!J14</f>
        <v>0</v>
      </c>
      <c r="L32" s="165">
        <f>DATA!L14</f>
        <v>0</v>
      </c>
      <c r="M32" s="153">
        <f>ROUND(IF(G32=0,0,H32/G32),2)</f>
        <v>0</v>
      </c>
      <c r="N32" s="155">
        <f>ROUND(IF(J32=0,0,K32/J32),2)</f>
        <v>0</v>
      </c>
    </row>
    <row r="33" spans="1:14" x14ac:dyDescent="0.25">
      <c r="A33" s="143" t="str">
        <f>DATA!C15</f>
        <v>Дневная</v>
      </c>
      <c r="B33" s="144" t="str">
        <f>DATA!B15</f>
        <v>ФСГЯ</v>
      </c>
      <c r="C33" s="159" t="str">
        <f>DATA!F15</f>
        <v>Современные иностранные языки (по направлениям)</v>
      </c>
      <c r="D33" s="149">
        <f t="shared" ref="D33:D36" si="25">G33+J33</f>
        <v>73</v>
      </c>
      <c r="E33" s="147">
        <f t="shared" si="23"/>
        <v>0</v>
      </c>
      <c r="F33" s="166">
        <f t="shared" si="24"/>
        <v>0</v>
      </c>
      <c r="G33" s="146">
        <f>DATA!G15</f>
        <v>48</v>
      </c>
      <c r="H33" s="147">
        <f>DATA!I15</f>
        <v>0</v>
      </c>
      <c r="I33" s="148">
        <f>DATA!K15</f>
        <v>0</v>
      </c>
      <c r="J33" s="149">
        <f>DATA!H15</f>
        <v>25</v>
      </c>
      <c r="K33" s="147">
        <f>DATA!J15</f>
        <v>0</v>
      </c>
      <c r="L33" s="166">
        <f>DATA!L15</f>
        <v>0</v>
      </c>
      <c r="M33" s="146">
        <f t="shared" ref="M33:M36" si="26">ROUND(IF(G33=0,0,H33/G33),2)</f>
        <v>0</v>
      </c>
      <c r="N33" s="148">
        <f t="shared" ref="N33:N36" si="27">ROUND(IF(J33=0,0,K33/J33),2)</f>
        <v>0</v>
      </c>
    </row>
    <row r="34" spans="1:14" ht="16.5" thickBot="1" x14ac:dyDescent="0.3">
      <c r="A34" s="129" t="str">
        <f>DATA!C16</f>
        <v>Дневная</v>
      </c>
      <c r="B34" s="130" t="str">
        <f>DATA!B16</f>
        <v>ФСГЯ</v>
      </c>
      <c r="C34" s="161" t="str">
        <f>DATA!F16</f>
        <v>Иностранный язык (английский)</v>
      </c>
      <c r="D34" s="135">
        <f t="shared" si="25"/>
        <v>20</v>
      </c>
      <c r="E34" s="133">
        <f t="shared" si="23"/>
        <v>0</v>
      </c>
      <c r="F34" s="136">
        <f t="shared" si="24"/>
        <v>0</v>
      </c>
      <c r="G34" s="132">
        <f>DATA!G16</f>
        <v>15</v>
      </c>
      <c r="H34" s="133">
        <f>DATA!I16</f>
        <v>0</v>
      </c>
      <c r="I34" s="134">
        <f>DATA!K16</f>
        <v>0</v>
      </c>
      <c r="J34" s="135">
        <f>DATA!H16</f>
        <v>5</v>
      </c>
      <c r="K34" s="133">
        <f>DATA!J16</f>
        <v>0</v>
      </c>
      <c r="L34" s="136">
        <f>DATA!L16</f>
        <v>0</v>
      </c>
      <c r="M34" s="132">
        <f t="shared" si="26"/>
        <v>0</v>
      </c>
      <c r="N34" s="134">
        <f t="shared" si="27"/>
        <v>0</v>
      </c>
    </row>
    <row r="35" spans="1:14" x14ac:dyDescent="0.25">
      <c r="A35" s="94" t="str">
        <f>DATA!C17</f>
        <v>Дневная</v>
      </c>
      <c r="B35" s="95" t="str">
        <f>DATA!B17</f>
        <v>ФСГЯ</v>
      </c>
      <c r="C35" s="157" t="str">
        <f>DATA!F17</f>
        <v>Белорусский язык и литература. Иностранный язык (английский)</v>
      </c>
      <c r="D35" s="167">
        <f t="shared" si="25"/>
        <v>20</v>
      </c>
      <c r="E35" s="168">
        <f t="shared" si="23"/>
        <v>0</v>
      </c>
      <c r="F35" s="169">
        <f t="shared" si="24"/>
        <v>0</v>
      </c>
      <c r="G35" s="97">
        <f>DATA!G17</f>
        <v>15</v>
      </c>
      <c r="H35" s="98">
        <f>DATA!I17</f>
        <v>0</v>
      </c>
      <c r="I35" s="99">
        <f>DATA!K17</f>
        <v>0</v>
      </c>
      <c r="J35" s="100">
        <f>DATA!H17</f>
        <v>5</v>
      </c>
      <c r="K35" s="98">
        <f>DATA!J17</f>
        <v>0</v>
      </c>
      <c r="L35" s="101">
        <f>DATA!L17</f>
        <v>0</v>
      </c>
      <c r="M35" s="170">
        <f t="shared" si="26"/>
        <v>0</v>
      </c>
      <c r="N35" s="171">
        <f t="shared" si="27"/>
        <v>0</v>
      </c>
    </row>
    <row r="36" spans="1:14" ht="16.5" thickBot="1" x14ac:dyDescent="0.3">
      <c r="A36" s="59" t="str">
        <f>DATA!C18</f>
        <v>Дневная</v>
      </c>
      <c r="B36" s="61" t="str">
        <f>DATA!B18</f>
        <v>ФСГЯ</v>
      </c>
      <c r="C36" s="119" t="str">
        <f>DATA!F18</f>
        <v>Иностранные языки (Немецкий, Английский)</v>
      </c>
      <c r="D36" s="120">
        <f t="shared" si="25"/>
        <v>20</v>
      </c>
      <c r="E36" s="121">
        <f t="shared" si="23"/>
        <v>0</v>
      </c>
      <c r="F36" s="122">
        <f t="shared" si="24"/>
        <v>0</v>
      </c>
      <c r="G36" s="67">
        <f>DATA!G18</f>
        <v>18</v>
      </c>
      <c r="H36" s="68">
        <f>DATA!I18</f>
        <v>0</v>
      </c>
      <c r="I36" s="69">
        <f>DATA!K18</f>
        <v>0</v>
      </c>
      <c r="J36" s="70">
        <f>DATA!H18</f>
        <v>2</v>
      </c>
      <c r="K36" s="68">
        <f>DATA!J18</f>
        <v>0</v>
      </c>
      <c r="L36" s="71">
        <f>DATA!L18</f>
        <v>0</v>
      </c>
      <c r="M36" s="107">
        <f t="shared" si="26"/>
        <v>0</v>
      </c>
      <c r="N36" s="108">
        <f t="shared" si="27"/>
        <v>0</v>
      </c>
    </row>
    <row r="37" spans="1:14" ht="16.5" thickBot="1" x14ac:dyDescent="0.3">
      <c r="A37" s="257" t="s">
        <v>14</v>
      </c>
      <c r="B37" s="258"/>
      <c r="C37" s="258"/>
      <c r="D37" s="75">
        <f>SUM(D32,D35,D36)</f>
        <v>133</v>
      </c>
      <c r="E37" s="76">
        <f t="shared" ref="E37:K37" si="28">SUM(E32,E35,E36)</f>
        <v>0</v>
      </c>
      <c r="F37" s="77">
        <f>SUM(F32:F36)</f>
        <v>0</v>
      </c>
      <c r="G37" s="75">
        <f t="shared" si="28"/>
        <v>96</v>
      </c>
      <c r="H37" s="76">
        <f t="shared" si="28"/>
        <v>0</v>
      </c>
      <c r="I37" s="78">
        <f>SUM(I32:I36)</f>
        <v>0</v>
      </c>
      <c r="J37" s="79">
        <f t="shared" si="28"/>
        <v>37</v>
      </c>
      <c r="K37" s="76">
        <f t="shared" si="28"/>
        <v>0</v>
      </c>
      <c r="L37" s="78">
        <f>SUM(L32:L36)</f>
        <v>0</v>
      </c>
    </row>
    <row r="38" spans="1:14" ht="16.5" thickBot="1" x14ac:dyDescent="0.3"/>
    <row r="39" spans="1:14" ht="16.5" thickBot="1" x14ac:dyDescent="0.3">
      <c r="A39" s="259" t="s">
        <v>3</v>
      </c>
      <c r="B39" s="261" t="s">
        <v>4</v>
      </c>
      <c r="C39" s="263" t="s">
        <v>5</v>
      </c>
      <c r="D39" s="265" t="s">
        <v>6</v>
      </c>
      <c r="E39" s="266"/>
      <c r="F39" s="267"/>
      <c r="G39" s="274" t="s">
        <v>10</v>
      </c>
      <c r="H39" s="266"/>
      <c r="I39" s="275"/>
      <c r="J39" s="265" t="s">
        <v>11</v>
      </c>
      <c r="K39" s="266"/>
      <c r="L39" s="267"/>
      <c r="M39" s="270" t="s">
        <v>12</v>
      </c>
      <c r="N39" s="272" t="s">
        <v>13</v>
      </c>
    </row>
    <row r="40" spans="1:14" ht="42.75" thickBot="1" x14ac:dyDescent="0.3">
      <c r="A40" s="260"/>
      <c r="B40" s="262"/>
      <c r="C40" s="264"/>
      <c r="D40" s="47" t="s">
        <v>7</v>
      </c>
      <c r="E40" s="48" t="s">
        <v>8</v>
      </c>
      <c r="F40" s="49" t="s">
        <v>9</v>
      </c>
      <c r="G40" s="50" t="s">
        <v>7</v>
      </c>
      <c r="H40" s="48" t="s">
        <v>8</v>
      </c>
      <c r="I40" s="51" t="s">
        <v>9</v>
      </c>
      <c r="J40" s="47" t="s">
        <v>7</v>
      </c>
      <c r="K40" s="48" t="s">
        <v>8</v>
      </c>
      <c r="L40" s="49" t="s">
        <v>9</v>
      </c>
      <c r="M40" s="271"/>
      <c r="N40" s="273"/>
    </row>
    <row r="41" spans="1:14" ht="16.5" thickBot="1" x14ac:dyDescent="0.3">
      <c r="A41" s="162" t="str">
        <f>DATA!C19</f>
        <v>Дневная</v>
      </c>
      <c r="B41" s="150" t="str">
        <f>DATA!B19</f>
        <v>ФЭП</v>
      </c>
      <c r="C41" s="163" t="str">
        <f>DATA!F19</f>
        <v>ФЭП (Бухгалтерский учёт анализ и аудит,  Электронный маркетинг)</v>
      </c>
      <c r="D41" s="153">
        <f>G41+J41</f>
        <v>40</v>
      </c>
      <c r="E41" s="154">
        <f t="shared" ref="E41:E46" si="29">H41+K41</f>
        <v>0</v>
      </c>
      <c r="F41" s="155">
        <f t="shared" ref="F41:F46" si="30">I41+L41</f>
        <v>0</v>
      </c>
      <c r="G41" s="164">
        <f>DATA!G19</f>
        <v>20</v>
      </c>
      <c r="H41" s="154">
        <f>DATA!I19</f>
        <v>0</v>
      </c>
      <c r="I41" s="165">
        <f>DATA!K19</f>
        <v>0</v>
      </c>
      <c r="J41" s="153">
        <f>DATA!H19</f>
        <v>20</v>
      </c>
      <c r="K41" s="154">
        <f>DATA!J19</f>
        <v>0</v>
      </c>
      <c r="L41" s="155">
        <f>DATA!L19</f>
        <v>0</v>
      </c>
      <c r="M41" s="164">
        <f>ROUND(IF(G41=0,0,H41/G41),2)</f>
        <v>0</v>
      </c>
      <c r="N41" s="155">
        <f>ROUND(IF(J41=0,0,K41/J41),2)</f>
        <v>0</v>
      </c>
    </row>
    <row r="42" spans="1:14" x14ac:dyDescent="0.25">
      <c r="A42" s="143" t="str">
        <f>DATA!C20</f>
        <v>Дневная</v>
      </c>
      <c r="B42" s="144" t="str">
        <f>DATA!B20</f>
        <v>ФЭП</v>
      </c>
      <c r="C42" s="145" t="str">
        <f>DATA!F20</f>
        <v>Бухгалтерский учет, анализ и аудит</v>
      </c>
      <c r="D42" s="146">
        <f t="shared" ref="D42:D46" si="31">G42+J42</f>
        <v>20</v>
      </c>
      <c r="E42" s="147">
        <f t="shared" si="29"/>
        <v>0</v>
      </c>
      <c r="F42" s="148">
        <f t="shared" si="30"/>
        <v>0</v>
      </c>
      <c r="G42" s="149">
        <f>DATA!G20</f>
        <v>10</v>
      </c>
      <c r="H42" s="147">
        <f>DATA!I20</f>
        <v>0</v>
      </c>
      <c r="I42" s="166">
        <f>DATA!K20</f>
        <v>0</v>
      </c>
      <c r="J42" s="146">
        <f>DATA!H20</f>
        <v>10</v>
      </c>
      <c r="K42" s="147">
        <f>DATA!J20</f>
        <v>0</v>
      </c>
      <c r="L42" s="148">
        <f>DATA!L20</f>
        <v>0</v>
      </c>
      <c r="M42" s="149">
        <f t="shared" ref="M42:M46" si="32">ROUND(IF(G42=0,0,H42/G42),2)</f>
        <v>0</v>
      </c>
      <c r="N42" s="148">
        <f t="shared" ref="N42:N46" si="33">ROUND(IF(J42=0,0,K42/J42),2)</f>
        <v>0</v>
      </c>
    </row>
    <row r="43" spans="1:14" ht="16.5" thickBot="1" x14ac:dyDescent="0.3">
      <c r="A43" s="129" t="str">
        <f>DATA!C21</f>
        <v>Дневная</v>
      </c>
      <c r="B43" s="130" t="str">
        <f>DATA!B21</f>
        <v>ФЭП</v>
      </c>
      <c r="C43" s="131" t="str">
        <f>DATA!F21</f>
        <v>Электронный маркетинг</v>
      </c>
      <c r="D43" s="132">
        <f t="shared" si="31"/>
        <v>20</v>
      </c>
      <c r="E43" s="133">
        <f t="shared" si="29"/>
        <v>0</v>
      </c>
      <c r="F43" s="134">
        <f t="shared" si="30"/>
        <v>0</v>
      </c>
      <c r="G43" s="135">
        <f>DATA!G21</f>
        <v>10</v>
      </c>
      <c r="H43" s="133">
        <f>DATA!I21</f>
        <v>0</v>
      </c>
      <c r="I43" s="136">
        <f>DATA!K21</f>
        <v>0</v>
      </c>
      <c r="J43" s="132">
        <f>DATA!H21</f>
        <v>10</v>
      </c>
      <c r="K43" s="133">
        <f>DATA!J21</f>
        <v>0</v>
      </c>
      <c r="L43" s="134">
        <f>DATA!L21</f>
        <v>0</v>
      </c>
      <c r="M43" s="135">
        <f t="shared" si="32"/>
        <v>0</v>
      </c>
      <c r="N43" s="134">
        <f t="shared" si="33"/>
        <v>0</v>
      </c>
    </row>
    <row r="44" spans="1:14" ht="16.5" thickBot="1" x14ac:dyDescent="0.3">
      <c r="A44" s="92" t="str">
        <f>DATA!C22</f>
        <v>Дневная</v>
      </c>
      <c r="B44" s="93" t="str">
        <f>DATA!B22</f>
        <v>ФЭП</v>
      </c>
      <c r="C44" s="117" t="str">
        <f>DATA!F22</f>
        <v>ФЭП (Правоведение, Экономическое право)</v>
      </c>
      <c r="D44" s="172">
        <f t="shared" si="31"/>
        <v>40</v>
      </c>
      <c r="E44" s="173">
        <f t="shared" si="29"/>
        <v>0</v>
      </c>
      <c r="F44" s="174">
        <f t="shared" si="30"/>
        <v>0</v>
      </c>
      <c r="G44" s="126">
        <f>DATA!G22</f>
        <v>0</v>
      </c>
      <c r="H44" s="103">
        <f>DATA!I22</f>
        <v>0</v>
      </c>
      <c r="I44" s="125">
        <f>DATA!K22</f>
        <v>0</v>
      </c>
      <c r="J44" s="102">
        <f>DATA!H22</f>
        <v>40</v>
      </c>
      <c r="K44" s="103">
        <f>DATA!J22</f>
        <v>0</v>
      </c>
      <c r="L44" s="104">
        <f>DATA!L22</f>
        <v>0</v>
      </c>
      <c r="M44" s="175">
        <f t="shared" si="32"/>
        <v>0</v>
      </c>
      <c r="N44" s="174">
        <f t="shared" si="33"/>
        <v>0</v>
      </c>
    </row>
    <row r="45" spans="1:14" x14ac:dyDescent="0.25">
      <c r="A45" s="143" t="str">
        <f>DATA!C23</f>
        <v>Дневная</v>
      </c>
      <c r="B45" s="144" t="str">
        <f>DATA!B23</f>
        <v>ФЭП</v>
      </c>
      <c r="C45" s="145" t="str">
        <f>DATA!F23</f>
        <v>Правоведение</v>
      </c>
      <c r="D45" s="146">
        <f t="shared" si="31"/>
        <v>20</v>
      </c>
      <c r="E45" s="147">
        <f t="shared" si="29"/>
        <v>0</v>
      </c>
      <c r="F45" s="148">
        <f t="shared" si="30"/>
        <v>0</v>
      </c>
      <c r="G45" s="149">
        <f>DATA!G23</f>
        <v>0</v>
      </c>
      <c r="H45" s="147">
        <f>DATA!I23</f>
        <v>0</v>
      </c>
      <c r="I45" s="166">
        <f>DATA!K23</f>
        <v>0</v>
      </c>
      <c r="J45" s="146">
        <f>DATA!H23</f>
        <v>20</v>
      </c>
      <c r="K45" s="147">
        <f>DATA!J23</f>
        <v>0</v>
      </c>
      <c r="L45" s="148">
        <f>DATA!L23</f>
        <v>0</v>
      </c>
      <c r="M45" s="149">
        <f t="shared" si="32"/>
        <v>0</v>
      </c>
      <c r="N45" s="148">
        <f t="shared" si="33"/>
        <v>0</v>
      </c>
    </row>
    <row r="46" spans="1:14" ht="16.5" thickBot="1" x14ac:dyDescent="0.3">
      <c r="A46" s="129" t="str">
        <f>DATA!C24</f>
        <v>Дневная</v>
      </c>
      <c r="B46" s="130" t="str">
        <f>DATA!B24</f>
        <v>ФЭП</v>
      </c>
      <c r="C46" s="131" t="str">
        <f>DATA!F24</f>
        <v>Экономическое право</v>
      </c>
      <c r="D46" s="132">
        <f t="shared" si="31"/>
        <v>20</v>
      </c>
      <c r="E46" s="133">
        <f t="shared" si="29"/>
        <v>0</v>
      </c>
      <c r="F46" s="134">
        <f t="shared" si="30"/>
        <v>0</v>
      </c>
      <c r="G46" s="135">
        <f>DATA!G24</f>
        <v>0</v>
      </c>
      <c r="H46" s="133">
        <f>DATA!I24</f>
        <v>0</v>
      </c>
      <c r="I46" s="136">
        <f>DATA!K24</f>
        <v>0</v>
      </c>
      <c r="J46" s="132">
        <f>DATA!H24</f>
        <v>20</v>
      </c>
      <c r="K46" s="133">
        <f>DATA!J24</f>
        <v>0</v>
      </c>
      <c r="L46" s="134">
        <f>DATA!L24</f>
        <v>0</v>
      </c>
      <c r="M46" s="135">
        <f t="shared" si="32"/>
        <v>0</v>
      </c>
      <c r="N46" s="134">
        <f t="shared" si="33"/>
        <v>0</v>
      </c>
    </row>
    <row r="47" spans="1:14" ht="16.5" thickBot="1" x14ac:dyDescent="0.3">
      <c r="A47" s="257" t="s">
        <v>14</v>
      </c>
      <c r="B47" s="258"/>
      <c r="C47" s="258"/>
      <c r="D47" s="137">
        <f>SUM(D41,D44)</f>
        <v>80</v>
      </c>
      <c r="E47" s="138">
        <f t="shared" ref="E47:K47" si="34">SUM(E41,E44)</f>
        <v>0</v>
      </c>
      <c r="F47" s="139">
        <f>SUM(F41:F46)</f>
        <v>0</v>
      </c>
      <c r="G47" s="137">
        <f t="shared" si="34"/>
        <v>20</v>
      </c>
      <c r="H47" s="138">
        <f t="shared" si="34"/>
        <v>0</v>
      </c>
      <c r="I47" s="140">
        <f>SUM(I41:I46)</f>
        <v>0</v>
      </c>
      <c r="J47" s="141">
        <f t="shared" si="34"/>
        <v>60</v>
      </c>
      <c r="K47" s="138">
        <f t="shared" si="34"/>
        <v>0</v>
      </c>
      <c r="L47" s="140">
        <f>SUM(L41:L46)</f>
        <v>0</v>
      </c>
    </row>
    <row r="48" spans="1:14" ht="16.5" thickBot="1" x14ac:dyDescent="0.3">
      <c r="A48" s="283" t="s">
        <v>15</v>
      </c>
      <c r="B48" s="284"/>
      <c r="C48" s="284"/>
      <c r="D48" s="75">
        <f>SUM(D16,D28,D37,D47)</f>
        <v>464</v>
      </c>
      <c r="E48" s="76">
        <f t="shared" ref="E48:L48" si="35">SUM(E16,E28,E37,E47)</f>
        <v>8</v>
      </c>
      <c r="F48" s="77">
        <f t="shared" si="35"/>
        <v>0</v>
      </c>
      <c r="G48" s="75">
        <f t="shared" si="35"/>
        <v>324</v>
      </c>
      <c r="H48" s="76">
        <f t="shared" si="35"/>
        <v>8</v>
      </c>
      <c r="I48" s="78">
        <f t="shared" si="35"/>
        <v>0</v>
      </c>
      <c r="J48" s="79">
        <f t="shared" si="35"/>
        <v>140</v>
      </c>
      <c r="K48" s="76">
        <f t="shared" si="35"/>
        <v>0</v>
      </c>
      <c r="L48" s="78">
        <f t="shared" si="35"/>
        <v>0</v>
      </c>
    </row>
    <row r="51" spans="1:14" ht="20.25" thickBot="1" x14ac:dyDescent="0.4">
      <c r="A51" s="142" t="s">
        <v>16</v>
      </c>
    </row>
    <row r="52" spans="1:14" ht="16.5" thickBot="1" x14ac:dyDescent="0.3">
      <c r="A52" s="259" t="s">
        <v>3</v>
      </c>
      <c r="B52" s="261" t="s">
        <v>4</v>
      </c>
      <c r="C52" s="263" t="s">
        <v>5</v>
      </c>
      <c r="D52" s="265" t="s">
        <v>6</v>
      </c>
      <c r="E52" s="266"/>
      <c r="F52" s="267"/>
      <c r="G52" s="274" t="s">
        <v>10</v>
      </c>
      <c r="H52" s="266"/>
      <c r="I52" s="275"/>
      <c r="J52" s="265" t="s">
        <v>11</v>
      </c>
      <c r="K52" s="266"/>
      <c r="L52" s="267"/>
      <c r="M52" s="270" t="s">
        <v>12</v>
      </c>
      <c r="N52" s="272" t="s">
        <v>13</v>
      </c>
    </row>
    <row r="53" spans="1:14" ht="42.75" thickBot="1" x14ac:dyDescent="0.3">
      <c r="A53" s="260"/>
      <c r="B53" s="262"/>
      <c r="C53" s="264"/>
      <c r="D53" s="47" t="s">
        <v>7</v>
      </c>
      <c r="E53" s="48" t="s">
        <v>8</v>
      </c>
      <c r="F53" s="49" t="s">
        <v>9</v>
      </c>
      <c r="G53" s="50" t="s">
        <v>7</v>
      </c>
      <c r="H53" s="48" t="s">
        <v>8</v>
      </c>
      <c r="I53" s="51" t="s">
        <v>9</v>
      </c>
      <c r="J53" s="47" t="s">
        <v>7</v>
      </c>
      <c r="K53" s="48" t="s">
        <v>8</v>
      </c>
      <c r="L53" s="49" t="s">
        <v>9</v>
      </c>
      <c r="M53" s="271"/>
      <c r="N53" s="273"/>
    </row>
    <row r="54" spans="1:14" x14ac:dyDescent="0.25">
      <c r="A54" s="58" t="str">
        <f>DATA!C31</f>
        <v>Заочная (Сокращенная)</v>
      </c>
      <c r="B54" s="60" t="str">
        <f>DATA!B31</f>
        <v>ИФ</v>
      </c>
      <c r="C54" s="62" t="str">
        <f>DATA!F31</f>
        <v>Информационные системы и технологии (по направлениям)</v>
      </c>
      <c r="D54" s="52">
        <f>G54+J54</f>
        <v>20</v>
      </c>
      <c r="E54" s="53">
        <f t="shared" ref="E54:E57" si="36">H54+K54</f>
        <v>0</v>
      </c>
      <c r="F54" s="54">
        <f t="shared" ref="F54:F57" si="37">I54+L54</f>
        <v>0</v>
      </c>
      <c r="G54" s="64">
        <f>DATA!G31</f>
        <v>7</v>
      </c>
      <c r="H54" s="53">
        <f>DATA!I31</f>
        <v>0</v>
      </c>
      <c r="I54" s="66">
        <f>DATA!K31</f>
        <v>0</v>
      </c>
      <c r="J54" s="52">
        <f>DATA!H31</f>
        <v>13</v>
      </c>
      <c r="K54" s="53">
        <f>DATA!J31</f>
        <v>0</v>
      </c>
      <c r="L54" s="54">
        <f>DATA!L31</f>
        <v>0</v>
      </c>
      <c r="M54" s="64">
        <f>ROUND(IF(G54=0,0,H54/G54),2)</f>
        <v>0</v>
      </c>
      <c r="N54" s="54">
        <f>ROUND(IF(J54=0,0,K54/J54),2)</f>
        <v>0</v>
      </c>
    </row>
    <row r="55" spans="1:14" x14ac:dyDescent="0.25">
      <c r="A55" s="113" t="str">
        <f>DATA!C32</f>
        <v>Заочная (Сокращенная)</v>
      </c>
      <c r="B55" s="109" t="str">
        <f>DATA!B32</f>
        <v>ИФ</v>
      </c>
      <c r="C55" s="114" t="str">
        <f>DATA!F32</f>
        <v>Технология машиностроения</v>
      </c>
      <c r="D55" s="88">
        <f t="shared" ref="D55:D57" si="38">G55+J55</f>
        <v>21</v>
      </c>
      <c r="E55" s="89">
        <f t="shared" si="36"/>
        <v>0</v>
      </c>
      <c r="F55" s="90">
        <f t="shared" si="37"/>
        <v>0</v>
      </c>
      <c r="G55" s="115">
        <f>DATA!G32</f>
        <v>6</v>
      </c>
      <c r="H55" s="72">
        <f>DATA!I32</f>
        <v>0</v>
      </c>
      <c r="I55" s="116">
        <f>DATA!K32</f>
        <v>0</v>
      </c>
      <c r="J55" s="105">
        <f>DATA!H32</f>
        <v>15</v>
      </c>
      <c r="K55" s="72">
        <f>DATA!J32</f>
        <v>0</v>
      </c>
      <c r="L55" s="106">
        <f>DATA!L32</f>
        <v>0</v>
      </c>
      <c r="M55" s="91">
        <f t="shared" ref="M55:M57" si="39">ROUND(IF(G55=0,0,H55/G55),2)</f>
        <v>0</v>
      </c>
      <c r="N55" s="90">
        <f t="shared" ref="N55:N57" si="40">ROUND(IF(J55=0,0,K55/J55),2)</f>
        <v>0</v>
      </c>
    </row>
    <row r="56" spans="1:14" x14ac:dyDescent="0.25">
      <c r="A56" s="113" t="str">
        <f>DATA!C33</f>
        <v>Заочная (Сокращенная)</v>
      </c>
      <c r="B56" s="109" t="str">
        <f>DATA!B33</f>
        <v>ИФ</v>
      </c>
      <c r="C56" s="114" t="str">
        <f>DATA!F33</f>
        <v>Агрономия</v>
      </c>
      <c r="D56" s="105">
        <f t="shared" si="38"/>
        <v>20</v>
      </c>
      <c r="E56" s="72">
        <f t="shared" si="36"/>
        <v>0</v>
      </c>
      <c r="F56" s="106">
        <f t="shared" si="37"/>
        <v>0</v>
      </c>
      <c r="G56" s="115">
        <f>DATA!G33</f>
        <v>17</v>
      </c>
      <c r="H56" s="72">
        <f>DATA!I33</f>
        <v>0</v>
      </c>
      <c r="I56" s="116">
        <f>DATA!K33</f>
        <v>0</v>
      </c>
      <c r="J56" s="105">
        <f>DATA!H33</f>
        <v>3</v>
      </c>
      <c r="K56" s="72">
        <f>DATA!J33</f>
        <v>0</v>
      </c>
      <c r="L56" s="106">
        <f>DATA!L33</f>
        <v>0</v>
      </c>
      <c r="M56" s="115">
        <f t="shared" si="39"/>
        <v>0</v>
      </c>
      <c r="N56" s="106">
        <f t="shared" si="40"/>
        <v>0</v>
      </c>
    </row>
    <row r="57" spans="1:14" ht="16.5" thickBot="1" x14ac:dyDescent="0.3">
      <c r="A57" s="59" t="str">
        <f>DATA!C34</f>
        <v>Заочная (Сокращенная)</v>
      </c>
      <c r="B57" s="61" t="str">
        <f>DATA!B34</f>
        <v>ИФ</v>
      </c>
      <c r="C57" s="63" t="str">
        <f>DATA!F34</f>
        <v>Техническое обеспечение процессов сельскохозяйственного производства</v>
      </c>
      <c r="D57" s="67">
        <f t="shared" si="38"/>
        <v>23</v>
      </c>
      <c r="E57" s="68">
        <f t="shared" si="36"/>
        <v>0</v>
      </c>
      <c r="F57" s="69">
        <f t="shared" si="37"/>
        <v>0</v>
      </c>
      <c r="G57" s="70">
        <f>DATA!G34</f>
        <v>7</v>
      </c>
      <c r="H57" s="68">
        <f>DATA!I34</f>
        <v>0</v>
      </c>
      <c r="I57" s="71">
        <f>DATA!K34</f>
        <v>0</v>
      </c>
      <c r="J57" s="67">
        <f>DATA!H34</f>
        <v>16</v>
      </c>
      <c r="K57" s="68">
        <f>DATA!J34</f>
        <v>0</v>
      </c>
      <c r="L57" s="69">
        <f>DATA!L34</f>
        <v>0</v>
      </c>
      <c r="M57" s="65">
        <f t="shared" si="39"/>
        <v>0</v>
      </c>
      <c r="N57" s="57">
        <f t="shared" si="40"/>
        <v>0</v>
      </c>
    </row>
    <row r="58" spans="1:14" ht="16.5" thickBot="1" x14ac:dyDescent="0.3">
      <c r="A58" s="257" t="s">
        <v>14</v>
      </c>
      <c r="B58" s="258"/>
      <c r="C58" s="258"/>
      <c r="D58" s="75">
        <f>SUM(D54:D57)</f>
        <v>84</v>
      </c>
      <c r="E58" s="76">
        <f t="shared" ref="E58:K58" si="41">SUM(E54:E57)</f>
        <v>0</v>
      </c>
      <c r="F58" s="77">
        <f>SUM(F54:F57)</f>
        <v>0</v>
      </c>
      <c r="G58" s="75">
        <f t="shared" si="41"/>
        <v>37</v>
      </c>
      <c r="H58" s="76">
        <f t="shared" si="41"/>
        <v>0</v>
      </c>
      <c r="I58" s="78">
        <f>SUM(I54:I57)</f>
        <v>0</v>
      </c>
      <c r="J58" s="79">
        <f t="shared" si="41"/>
        <v>47</v>
      </c>
      <c r="K58" s="76">
        <f t="shared" si="41"/>
        <v>0</v>
      </c>
      <c r="L58" s="78">
        <f>SUM(L54:L57)</f>
        <v>0</v>
      </c>
    </row>
    <row r="59" spans="1:14" ht="16.5" thickBot="1" x14ac:dyDescent="0.3"/>
    <row r="60" spans="1:14" ht="16.5" thickBot="1" x14ac:dyDescent="0.3">
      <c r="A60" s="259" t="s">
        <v>3</v>
      </c>
      <c r="B60" s="261" t="s">
        <v>4</v>
      </c>
      <c r="C60" s="263" t="s">
        <v>5</v>
      </c>
      <c r="D60" s="265" t="s">
        <v>6</v>
      </c>
      <c r="E60" s="266"/>
      <c r="F60" s="267"/>
      <c r="G60" s="274" t="s">
        <v>10</v>
      </c>
      <c r="H60" s="266"/>
      <c r="I60" s="275"/>
      <c r="J60" s="265" t="s">
        <v>11</v>
      </c>
      <c r="K60" s="266"/>
      <c r="L60" s="267"/>
      <c r="M60" s="270" t="s">
        <v>12</v>
      </c>
      <c r="N60" s="272" t="s">
        <v>13</v>
      </c>
    </row>
    <row r="61" spans="1:14" ht="42.75" thickBot="1" x14ac:dyDescent="0.3">
      <c r="A61" s="260"/>
      <c r="B61" s="262"/>
      <c r="C61" s="264"/>
      <c r="D61" s="47" t="s">
        <v>7</v>
      </c>
      <c r="E61" s="48" t="s">
        <v>8</v>
      </c>
      <c r="F61" s="49" t="s">
        <v>9</v>
      </c>
      <c r="G61" s="50" t="s">
        <v>7</v>
      </c>
      <c r="H61" s="48" t="s">
        <v>8</v>
      </c>
      <c r="I61" s="51" t="s">
        <v>9</v>
      </c>
      <c r="J61" s="47" t="s">
        <v>7</v>
      </c>
      <c r="K61" s="48" t="s">
        <v>8</v>
      </c>
      <c r="L61" s="49" t="s">
        <v>9</v>
      </c>
      <c r="M61" s="271"/>
      <c r="N61" s="273"/>
    </row>
    <row r="62" spans="1:14" ht="16.5" thickBot="1" x14ac:dyDescent="0.3">
      <c r="A62" s="162" t="str">
        <f>DATA!C27</f>
        <v>Заочная</v>
      </c>
      <c r="B62" s="150" t="str">
        <f>DATA!B27</f>
        <v>ФПП</v>
      </c>
      <c r="C62" s="163" t="str">
        <f>DATA!F27</f>
        <v>ФПП (Дошкольное образование, Практическая психология)</v>
      </c>
      <c r="D62" s="153">
        <f>G62+J62</f>
        <v>40</v>
      </c>
      <c r="E62" s="154">
        <f t="shared" ref="E62:E65" si="42">H62+K62</f>
        <v>0</v>
      </c>
      <c r="F62" s="155">
        <f t="shared" ref="F62:F65" si="43">I62+L62</f>
        <v>0</v>
      </c>
      <c r="G62" s="164">
        <f>DATA!G27</f>
        <v>15</v>
      </c>
      <c r="H62" s="154">
        <f>DATA!I27</f>
        <v>0</v>
      </c>
      <c r="I62" s="165">
        <f>DATA!K27</f>
        <v>0</v>
      </c>
      <c r="J62" s="153">
        <f>DATA!H27</f>
        <v>25</v>
      </c>
      <c r="K62" s="154">
        <f>DATA!J27</f>
        <v>0</v>
      </c>
      <c r="L62" s="155">
        <f>DATA!L27</f>
        <v>0</v>
      </c>
      <c r="M62" s="164">
        <f>ROUND(IF(G62=0,0,H62/G62),2)</f>
        <v>0</v>
      </c>
      <c r="N62" s="155">
        <f>ROUND(IF(J62=0,0,K62/J62),2)</f>
        <v>0</v>
      </c>
    </row>
    <row r="63" spans="1:14" x14ac:dyDescent="0.25">
      <c r="A63" s="143" t="str">
        <f>DATA!C28</f>
        <v>Заочная</v>
      </c>
      <c r="B63" s="144" t="str">
        <f>DATA!B28</f>
        <v>ФПП</v>
      </c>
      <c r="C63" s="145" t="str">
        <f>DATA!F28</f>
        <v>Дошкольное образование</v>
      </c>
      <c r="D63" s="146">
        <f t="shared" ref="D63:D65" si="44">G63+J63</f>
        <v>20</v>
      </c>
      <c r="E63" s="147">
        <f t="shared" si="42"/>
        <v>0</v>
      </c>
      <c r="F63" s="148">
        <f t="shared" si="43"/>
        <v>0</v>
      </c>
      <c r="G63" s="149">
        <f>DATA!G28</f>
        <v>10</v>
      </c>
      <c r="H63" s="147">
        <f>DATA!I28</f>
        <v>0</v>
      </c>
      <c r="I63" s="166">
        <f>DATA!K28</f>
        <v>0</v>
      </c>
      <c r="J63" s="146">
        <f>DATA!H28</f>
        <v>10</v>
      </c>
      <c r="K63" s="147">
        <f>DATA!J28</f>
        <v>0</v>
      </c>
      <c r="L63" s="148">
        <f>DATA!L28</f>
        <v>0</v>
      </c>
      <c r="M63" s="149">
        <f t="shared" ref="M63:M65" si="45">ROUND(IF(G63=0,0,H63/G63),2)</f>
        <v>0</v>
      </c>
      <c r="N63" s="148">
        <f t="shared" ref="N63:N65" si="46">ROUND(IF(J63=0,0,K63/J63),2)</f>
        <v>0</v>
      </c>
    </row>
    <row r="64" spans="1:14" ht="16.5" thickBot="1" x14ac:dyDescent="0.3">
      <c r="A64" s="129" t="str">
        <f>DATA!C29</f>
        <v>Заочная</v>
      </c>
      <c r="B64" s="130" t="str">
        <f>DATA!B29</f>
        <v>ФПП</v>
      </c>
      <c r="C64" s="131" t="str">
        <f>DATA!F29</f>
        <v>Практическая психология</v>
      </c>
      <c r="D64" s="132">
        <f t="shared" si="44"/>
        <v>20</v>
      </c>
      <c r="E64" s="133">
        <f t="shared" si="42"/>
        <v>0</v>
      </c>
      <c r="F64" s="134">
        <f t="shared" si="43"/>
        <v>0</v>
      </c>
      <c r="G64" s="135">
        <f>DATA!G29</f>
        <v>5</v>
      </c>
      <c r="H64" s="133">
        <f>DATA!I29</f>
        <v>0</v>
      </c>
      <c r="I64" s="136">
        <f>DATA!K29</f>
        <v>0</v>
      </c>
      <c r="J64" s="132">
        <f>DATA!H29</f>
        <v>15</v>
      </c>
      <c r="K64" s="133">
        <f>DATA!J29</f>
        <v>0</v>
      </c>
      <c r="L64" s="134">
        <f>DATA!L29</f>
        <v>0</v>
      </c>
      <c r="M64" s="135">
        <f t="shared" si="45"/>
        <v>0</v>
      </c>
      <c r="N64" s="134">
        <f t="shared" si="46"/>
        <v>0</v>
      </c>
    </row>
    <row r="65" spans="1:14" ht="16.5" thickBot="1" x14ac:dyDescent="0.3">
      <c r="A65" s="123" t="str">
        <f>DATA!C35</f>
        <v>Заочная (Сокращенная)</v>
      </c>
      <c r="B65" s="176" t="str">
        <f>DATA!B35</f>
        <v>ФПП</v>
      </c>
      <c r="C65" s="124" t="str">
        <f>DATA!F35</f>
        <v>Дошкольное образование</v>
      </c>
      <c r="D65" s="102">
        <f t="shared" si="44"/>
        <v>23</v>
      </c>
      <c r="E65" s="103">
        <f t="shared" si="42"/>
        <v>0</v>
      </c>
      <c r="F65" s="104">
        <f t="shared" si="43"/>
        <v>0</v>
      </c>
      <c r="G65" s="126">
        <f>DATA!G35</f>
        <v>15</v>
      </c>
      <c r="H65" s="103">
        <f>DATA!I35</f>
        <v>0</v>
      </c>
      <c r="I65" s="125">
        <f>DATA!K35</f>
        <v>0</v>
      </c>
      <c r="J65" s="102">
        <f>DATA!H35</f>
        <v>8</v>
      </c>
      <c r="K65" s="103">
        <f>DATA!J35</f>
        <v>0</v>
      </c>
      <c r="L65" s="104">
        <f>DATA!L35</f>
        <v>0</v>
      </c>
      <c r="M65" s="177">
        <f t="shared" si="45"/>
        <v>0</v>
      </c>
      <c r="N65" s="178">
        <f t="shared" si="46"/>
        <v>0</v>
      </c>
    </row>
    <row r="66" spans="1:14" ht="16.5" thickBot="1" x14ac:dyDescent="0.3">
      <c r="A66" s="257" t="s">
        <v>14</v>
      </c>
      <c r="B66" s="258"/>
      <c r="C66" s="258"/>
      <c r="D66" s="75">
        <f>SUM(D62,D65)</f>
        <v>63</v>
      </c>
      <c r="E66" s="76">
        <f t="shared" ref="E66:K66" si="47">SUM(E62,E65)</f>
        <v>0</v>
      </c>
      <c r="F66" s="77">
        <f>SUM(F62:F65)</f>
        <v>0</v>
      </c>
      <c r="G66" s="75">
        <f t="shared" si="47"/>
        <v>30</v>
      </c>
      <c r="H66" s="76">
        <f t="shared" si="47"/>
        <v>0</v>
      </c>
      <c r="I66" s="78">
        <f>SUM(I62:I65)</f>
        <v>0</v>
      </c>
      <c r="J66" s="79">
        <f t="shared" si="47"/>
        <v>33</v>
      </c>
      <c r="K66" s="76">
        <f t="shared" si="47"/>
        <v>0</v>
      </c>
      <c r="L66" s="78">
        <f>SUM(L62:L65)</f>
        <v>0</v>
      </c>
    </row>
    <row r="67" spans="1:14" ht="16.5" thickBot="1" x14ac:dyDescent="0.3"/>
    <row r="68" spans="1:14" ht="16.5" thickBot="1" x14ac:dyDescent="0.3">
      <c r="A68" s="259" t="s">
        <v>3</v>
      </c>
      <c r="B68" s="261" t="s">
        <v>4</v>
      </c>
      <c r="C68" s="263" t="s">
        <v>5</v>
      </c>
      <c r="D68" s="265" t="s">
        <v>6</v>
      </c>
      <c r="E68" s="266"/>
      <c r="F68" s="267"/>
      <c r="G68" s="274" t="s">
        <v>10</v>
      </c>
      <c r="H68" s="266"/>
      <c r="I68" s="275"/>
      <c r="J68" s="265" t="s">
        <v>11</v>
      </c>
      <c r="K68" s="266"/>
      <c r="L68" s="267"/>
      <c r="M68" s="270" t="s">
        <v>12</v>
      </c>
      <c r="N68" s="272" t="s">
        <v>13</v>
      </c>
    </row>
    <row r="69" spans="1:14" ht="42.75" thickBot="1" x14ac:dyDescent="0.3">
      <c r="A69" s="260"/>
      <c r="B69" s="262"/>
      <c r="C69" s="264"/>
      <c r="D69" s="47" t="s">
        <v>7</v>
      </c>
      <c r="E69" s="48" t="s">
        <v>8</v>
      </c>
      <c r="F69" s="49" t="s">
        <v>9</v>
      </c>
      <c r="G69" s="50" t="s">
        <v>7</v>
      </c>
      <c r="H69" s="48" t="s">
        <v>8</v>
      </c>
      <c r="I69" s="51" t="s">
        <v>9</v>
      </c>
      <c r="J69" s="47" t="s">
        <v>7</v>
      </c>
      <c r="K69" s="48" t="s">
        <v>8</v>
      </c>
      <c r="L69" s="49" t="s">
        <v>9</v>
      </c>
      <c r="M69" s="271"/>
      <c r="N69" s="273"/>
    </row>
    <row r="70" spans="1:14" x14ac:dyDescent="0.25">
      <c r="A70" s="58" t="str">
        <f>DATA!C30</f>
        <v>Заочная</v>
      </c>
      <c r="B70" s="60" t="str">
        <f>DATA!B30</f>
        <v>ФЭП</v>
      </c>
      <c r="C70" s="62" t="str">
        <f>DATA!F30</f>
        <v>Правоведение</v>
      </c>
      <c r="D70" s="52">
        <f>G70+J70</f>
        <v>20</v>
      </c>
      <c r="E70" s="53">
        <f t="shared" ref="E70" si="48">H70+K70</f>
        <v>0</v>
      </c>
      <c r="F70" s="54">
        <f t="shared" ref="F70" si="49">I70+L70</f>
        <v>0</v>
      </c>
      <c r="G70" s="64">
        <f>DATA!G30</f>
        <v>0</v>
      </c>
      <c r="H70" s="53">
        <f>DATA!I30</f>
        <v>0</v>
      </c>
      <c r="I70" s="66">
        <f>DATA!K30</f>
        <v>0</v>
      </c>
      <c r="J70" s="52">
        <f>DATA!H30</f>
        <v>20</v>
      </c>
      <c r="K70" s="53">
        <f>DATA!J30</f>
        <v>0</v>
      </c>
      <c r="L70" s="54">
        <f>DATA!L30</f>
        <v>0</v>
      </c>
      <c r="M70" s="64">
        <f>ROUND(IF(G70=0,0,H70/G70),2)</f>
        <v>0</v>
      </c>
      <c r="N70" s="54">
        <f>ROUND(IF(J70=0,0,K70/J70),2)</f>
        <v>0</v>
      </c>
    </row>
    <row r="71" spans="1:14" x14ac:dyDescent="0.25">
      <c r="A71" s="113" t="str">
        <f>DATA!C36</f>
        <v>Заочная (Сокращенная)</v>
      </c>
      <c r="B71" s="109" t="str">
        <f>DATA!B36</f>
        <v>ФЭП</v>
      </c>
      <c r="C71" s="114" t="str">
        <f>DATA!F36</f>
        <v>Правоведение</v>
      </c>
      <c r="D71" s="105">
        <f t="shared" ref="D71" si="50">G71+J71</f>
        <v>25</v>
      </c>
      <c r="E71" s="72">
        <f t="shared" ref="E71" si="51">H71+K71</f>
        <v>0</v>
      </c>
      <c r="F71" s="106">
        <f t="shared" ref="F71" si="52">I71+L71</f>
        <v>0</v>
      </c>
      <c r="G71" s="115">
        <f>DATA!G36</f>
        <v>0</v>
      </c>
      <c r="H71" s="72">
        <f>DATA!I36</f>
        <v>0</v>
      </c>
      <c r="I71" s="116">
        <f>DATA!K36</f>
        <v>0</v>
      </c>
      <c r="J71" s="105">
        <f>DATA!H36</f>
        <v>25</v>
      </c>
      <c r="K71" s="72">
        <f>DATA!J36</f>
        <v>0</v>
      </c>
      <c r="L71" s="106">
        <f>DATA!L36</f>
        <v>0</v>
      </c>
      <c r="M71" s="115">
        <f t="shared" ref="M71" si="53">ROUND(IF(G71=0,0,H71/G71),2)</f>
        <v>0</v>
      </c>
      <c r="N71" s="106">
        <f t="shared" ref="N71" si="54">ROUND(IF(J71=0,0,K71/J71),2)</f>
        <v>0</v>
      </c>
    </row>
    <row r="72" spans="1:14" ht="16.5" thickBot="1" x14ac:dyDescent="0.3">
      <c r="A72" s="45" t="str">
        <f>DATA!C37</f>
        <v>Заочная (Сокращенная)</v>
      </c>
      <c r="B72" s="46" t="str">
        <f>DATA!B37</f>
        <v>ФЭП</v>
      </c>
      <c r="C72" s="179" t="str">
        <f>DATA!F37</f>
        <v>ФЭП (Бухгалтерский учет, анализ и аудит (по направлениям), Маркетинг) - общий конкурс</v>
      </c>
      <c r="D72" s="67">
        <f t="shared" ref="D72:D76" si="55">G72+J72</f>
        <v>80</v>
      </c>
      <c r="E72" s="68">
        <f t="shared" ref="E72:E76" si="56">H72+K72</f>
        <v>0</v>
      </c>
      <c r="F72" s="69">
        <f t="shared" ref="F72:F76" si="57">I72+L72</f>
        <v>0</v>
      </c>
      <c r="G72" s="70">
        <f>DATA!G37</f>
        <v>10</v>
      </c>
      <c r="H72" s="68">
        <f>DATA!I37</f>
        <v>0</v>
      </c>
      <c r="I72" s="71">
        <f>DATA!K37</f>
        <v>0</v>
      </c>
      <c r="J72" s="67">
        <f>DATA!H37</f>
        <v>70</v>
      </c>
      <c r="K72" s="68">
        <f>DATA!J37</f>
        <v>0</v>
      </c>
      <c r="L72" s="69">
        <f>DATA!L37</f>
        <v>0</v>
      </c>
      <c r="M72" s="70">
        <f t="shared" ref="M72:M76" si="58">ROUND(IF(G72=0,0,H72/G72),2)</f>
        <v>0</v>
      </c>
      <c r="N72" s="69">
        <f t="shared" ref="N72:N76" si="59">ROUND(IF(J72=0,0,K72/J72),2)</f>
        <v>0</v>
      </c>
    </row>
    <row r="73" spans="1:14" x14ac:dyDescent="0.25">
      <c r="A73" s="143" t="str">
        <f>DATA!C38</f>
        <v>Заочная (Сокращенная)</v>
      </c>
      <c r="B73" s="144" t="str">
        <f>DATA!B38</f>
        <v>ФЭП</v>
      </c>
      <c r="C73" s="145" t="str">
        <f>DATA!F38</f>
        <v>Бухгалтерский учет, анализ и аудит (по направлениям)</v>
      </c>
      <c r="D73" s="146">
        <f t="shared" si="55"/>
        <v>20</v>
      </c>
      <c r="E73" s="147">
        <f t="shared" si="56"/>
        <v>0</v>
      </c>
      <c r="F73" s="148">
        <f t="shared" si="57"/>
        <v>0</v>
      </c>
      <c r="G73" s="149">
        <f>DATA!G38</f>
        <v>5</v>
      </c>
      <c r="H73" s="147">
        <f>DATA!I38</f>
        <v>0</v>
      </c>
      <c r="I73" s="166">
        <f>DATA!K38</f>
        <v>0</v>
      </c>
      <c r="J73" s="146">
        <f>DATA!H38</f>
        <v>15</v>
      </c>
      <c r="K73" s="147">
        <f>DATA!J38</f>
        <v>0</v>
      </c>
      <c r="L73" s="148">
        <f>DATA!L38</f>
        <v>0</v>
      </c>
      <c r="M73" s="149">
        <f t="shared" si="58"/>
        <v>0</v>
      </c>
      <c r="N73" s="148">
        <f t="shared" si="59"/>
        <v>0</v>
      </c>
    </row>
    <row r="74" spans="1:14" x14ac:dyDescent="0.25">
      <c r="A74" s="80" t="str">
        <f>DATA!C39</f>
        <v>Заочная (Дистанционная, Сокращенная)</v>
      </c>
      <c r="B74" s="81" t="str">
        <f>DATA!B39</f>
        <v>ФЭП</v>
      </c>
      <c r="C74" s="82" t="str">
        <f>DATA!F39</f>
        <v>Бухгалтерский учет, анализ и аудит (по направлениям)</v>
      </c>
      <c r="D74" s="83">
        <f t="shared" si="55"/>
        <v>20</v>
      </c>
      <c r="E74" s="84">
        <f t="shared" si="56"/>
        <v>0</v>
      </c>
      <c r="F74" s="85">
        <f t="shared" si="57"/>
        <v>0</v>
      </c>
      <c r="G74" s="86">
        <f>DATA!G39</f>
        <v>0</v>
      </c>
      <c r="H74" s="84">
        <f>DATA!I39</f>
        <v>0</v>
      </c>
      <c r="I74" s="87">
        <f>DATA!K39</f>
        <v>0</v>
      </c>
      <c r="J74" s="83">
        <f>DATA!H39</f>
        <v>20</v>
      </c>
      <c r="K74" s="84">
        <f>DATA!J39</f>
        <v>0</v>
      </c>
      <c r="L74" s="85">
        <f>DATA!L39</f>
        <v>0</v>
      </c>
      <c r="M74" s="86">
        <f t="shared" si="58"/>
        <v>0</v>
      </c>
      <c r="N74" s="85">
        <f t="shared" si="59"/>
        <v>0</v>
      </c>
    </row>
    <row r="75" spans="1:14" x14ac:dyDescent="0.25">
      <c r="A75" s="80" t="str">
        <f>DATA!C40</f>
        <v>Заочная (Сокращенная)</v>
      </c>
      <c r="B75" s="81" t="str">
        <f>DATA!B40</f>
        <v>ФЭП</v>
      </c>
      <c r="C75" s="82" t="str">
        <f>DATA!F40</f>
        <v>Маркетинг</v>
      </c>
      <c r="D75" s="83">
        <f t="shared" si="55"/>
        <v>20</v>
      </c>
      <c r="E75" s="84">
        <f t="shared" si="56"/>
        <v>0</v>
      </c>
      <c r="F75" s="85">
        <f t="shared" si="57"/>
        <v>0</v>
      </c>
      <c r="G75" s="86">
        <f>DATA!G40</f>
        <v>5</v>
      </c>
      <c r="H75" s="84">
        <f>DATA!I40</f>
        <v>0</v>
      </c>
      <c r="I75" s="87">
        <f>DATA!K40</f>
        <v>0</v>
      </c>
      <c r="J75" s="83">
        <f>DATA!H40</f>
        <v>15</v>
      </c>
      <c r="K75" s="84">
        <f>DATA!J40</f>
        <v>0</v>
      </c>
      <c r="L75" s="85">
        <f>DATA!L40</f>
        <v>0</v>
      </c>
      <c r="M75" s="86">
        <f t="shared" si="58"/>
        <v>0</v>
      </c>
      <c r="N75" s="85">
        <f t="shared" si="59"/>
        <v>0</v>
      </c>
    </row>
    <row r="76" spans="1:14" ht="16.5" thickBot="1" x14ac:dyDescent="0.3">
      <c r="A76" s="129" t="str">
        <f>DATA!C41</f>
        <v>Заочная (Дистанционная, Сокращенная)</v>
      </c>
      <c r="B76" s="130" t="str">
        <f>DATA!B41</f>
        <v>ФЭП</v>
      </c>
      <c r="C76" s="131" t="str">
        <f>DATA!F41</f>
        <v>Маркетинг</v>
      </c>
      <c r="D76" s="132">
        <f t="shared" si="55"/>
        <v>20</v>
      </c>
      <c r="E76" s="133">
        <f t="shared" si="56"/>
        <v>0</v>
      </c>
      <c r="F76" s="134">
        <f t="shared" si="57"/>
        <v>0</v>
      </c>
      <c r="G76" s="135">
        <f>DATA!G41</f>
        <v>0</v>
      </c>
      <c r="H76" s="133">
        <f>DATA!I41</f>
        <v>0</v>
      </c>
      <c r="I76" s="136">
        <f>DATA!K41</f>
        <v>0</v>
      </c>
      <c r="J76" s="132">
        <f>DATA!H41</f>
        <v>20</v>
      </c>
      <c r="K76" s="133">
        <f>DATA!J41</f>
        <v>0</v>
      </c>
      <c r="L76" s="134">
        <f>DATA!L41</f>
        <v>0</v>
      </c>
      <c r="M76" s="135">
        <f t="shared" si="58"/>
        <v>0</v>
      </c>
      <c r="N76" s="134">
        <f t="shared" si="59"/>
        <v>0</v>
      </c>
    </row>
    <row r="77" spans="1:14" ht="16.5" thickBot="1" x14ac:dyDescent="0.3">
      <c r="A77" s="257" t="s">
        <v>14</v>
      </c>
      <c r="B77" s="258"/>
      <c r="C77" s="258"/>
      <c r="D77" s="137">
        <f>SUM(D70:D72)</f>
        <v>125</v>
      </c>
      <c r="E77" s="138">
        <f t="shared" ref="E77:K77" si="60">SUM(E70:E72)</f>
        <v>0</v>
      </c>
      <c r="F77" s="139">
        <f>SUM(F70:F76)</f>
        <v>0</v>
      </c>
      <c r="G77" s="137">
        <f t="shared" si="60"/>
        <v>10</v>
      </c>
      <c r="H77" s="138">
        <f t="shared" si="60"/>
        <v>0</v>
      </c>
      <c r="I77" s="140">
        <f>SUM(I70:I76)</f>
        <v>0</v>
      </c>
      <c r="J77" s="141">
        <f t="shared" si="60"/>
        <v>115</v>
      </c>
      <c r="K77" s="138">
        <f t="shared" si="60"/>
        <v>0</v>
      </c>
      <c r="L77" s="140">
        <f>SUM(L70:L76)</f>
        <v>0</v>
      </c>
    </row>
    <row r="78" spans="1:14" ht="16.5" thickBot="1" x14ac:dyDescent="0.3">
      <c r="A78" s="283" t="s">
        <v>17</v>
      </c>
      <c r="B78" s="284"/>
      <c r="C78" s="284"/>
      <c r="D78" s="75">
        <f>SUM(D58,D66,D77)</f>
        <v>272</v>
      </c>
      <c r="E78" s="76">
        <f t="shared" ref="E78:L78" si="61">SUM(E58,E66,E77)</f>
        <v>0</v>
      </c>
      <c r="F78" s="77">
        <f t="shared" si="61"/>
        <v>0</v>
      </c>
      <c r="G78" s="75">
        <f t="shared" si="61"/>
        <v>77</v>
      </c>
      <c r="H78" s="76">
        <f t="shared" si="61"/>
        <v>0</v>
      </c>
      <c r="I78" s="78">
        <f t="shared" si="61"/>
        <v>0</v>
      </c>
      <c r="J78" s="79">
        <f t="shared" si="61"/>
        <v>195</v>
      </c>
      <c r="K78" s="76">
        <f t="shared" si="61"/>
        <v>0</v>
      </c>
      <c r="L78" s="78">
        <f t="shared" si="61"/>
        <v>0</v>
      </c>
    </row>
    <row r="79" spans="1:14" ht="16.5" thickBot="1" x14ac:dyDescent="0.3"/>
    <row r="80" spans="1:14" ht="16.5" thickBot="1" x14ac:dyDescent="0.3">
      <c r="A80" s="283" t="s">
        <v>18</v>
      </c>
      <c r="B80" s="284"/>
      <c r="C80" s="284"/>
      <c r="D80" s="75">
        <f>D48+D78</f>
        <v>736</v>
      </c>
      <c r="E80" s="76">
        <f t="shared" ref="E80:L80" si="62">E48+E78</f>
        <v>8</v>
      </c>
      <c r="F80" s="77">
        <f t="shared" si="62"/>
        <v>0</v>
      </c>
      <c r="G80" s="75">
        <f t="shared" si="62"/>
        <v>401</v>
      </c>
      <c r="H80" s="76">
        <f t="shared" si="62"/>
        <v>8</v>
      </c>
      <c r="I80" s="78">
        <f t="shared" si="62"/>
        <v>0</v>
      </c>
      <c r="J80" s="79">
        <f t="shared" si="62"/>
        <v>335</v>
      </c>
      <c r="K80" s="76">
        <f t="shared" si="62"/>
        <v>0</v>
      </c>
      <c r="L80" s="78">
        <f t="shared" si="62"/>
        <v>0</v>
      </c>
    </row>
  </sheetData>
  <mergeCells count="72">
    <mergeCell ref="A77:C77"/>
    <mergeCell ref="A78:C78"/>
    <mergeCell ref="A80:C80"/>
    <mergeCell ref="J60:L60"/>
    <mergeCell ref="M60:M61"/>
    <mergeCell ref="G68:I68"/>
    <mergeCell ref="J68:L68"/>
    <mergeCell ref="M68:M69"/>
    <mergeCell ref="N68:N69"/>
    <mergeCell ref="A60:A61"/>
    <mergeCell ref="B60:B61"/>
    <mergeCell ref="C60:C61"/>
    <mergeCell ref="D60:F60"/>
    <mergeCell ref="G60:I60"/>
    <mergeCell ref="A66:C66"/>
    <mergeCell ref="A68:A69"/>
    <mergeCell ref="B68:B69"/>
    <mergeCell ref="C68:C69"/>
    <mergeCell ref="D68:F68"/>
    <mergeCell ref="J52:L52"/>
    <mergeCell ref="M52:M53"/>
    <mergeCell ref="N52:N53"/>
    <mergeCell ref="A58:C58"/>
    <mergeCell ref="N60:N61"/>
    <mergeCell ref="A52:A53"/>
    <mergeCell ref="B52:B53"/>
    <mergeCell ref="C52:C53"/>
    <mergeCell ref="D52:F52"/>
    <mergeCell ref="G52:I52"/>
    <mergeCell ref="J39:L39"/>
    <mergeCell ref="M39:M40"/>
    <mergeCell ref="N39:N40"/>
    <mergeCell ref="A47:C47"/>
    <mergeCell ref="A48:C48"/>
    <mergeCell ref="G18:I18"/>
    <mergeCell ref="A37:C37"/>
    <mergeCell ref="A39:A40"/>
    <mergeCell ref="B39:B40"/>
    <mergeCell ref="C39:C40"/>
    <mergeCell ref="D39:F39"/>
    <mergeCell ref="G39:I39"/>
    <mergeCell ref="J18:L18"/>
    <mergeCell ref="M18:M19"/>
    <mergeCell ref="N18:N19"/>
    <mergeCell ref="A28:C28"/>
    <mergeCell ref="A30:A31"/>
    <mergeCell ref="B30:B31"/>
    <mergeCell ref="C30:C31"/>
    <mergeCell ref="D30:F30"/>
    <mergeCell ref="G30:I30"/>
    <mergeCell ref="J30:L30"/>
    <mergeCell ref="M30:M31"/>
    <mergeCell ref="N30:N31"/>
    <mergeCell ref="A18:A19"/>
    <mergeCell ref="B18:B19"/>
    <mergeCell ref="C18:C19"/>
    <mergeCell ref="D18:F18"/>
    <mergeCell ref="A1:N1"/>
    <mergeCell ref="A2:N2"/>
    <mergeCell ref="J8:L8"/>
    <mergeCell ref="M8:M9"/>
    <mergeCell ref="N8:N9"/>
    <mergeCell ref="G8:I8"/>
    <mergeCell ref="G3:I3"/>
    <mergeCell ref="G4:I4"/>
    <mergeCell ref="J3:L3"/>
    <mergeCell ref="J4:L4"/>
    <mergeCell ref="A16:C16"/>
    <mergeCell ref="A8:A9"/>
    <mergeCell ref="B8:B9"/>
    <mergeCell ref="C8:C9"/>
    <mergeCell ref="D8:F8"/>
  </mergeCells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2"/>
  <sheetViews>
    <sheetView zoomScale="70" zoomScaleNormal="70" workbookViewId="0">
      <selection activeCell="B40" sqref="B40"/>
    </sheetView>
  </sheetViews>
  <sheetFormatPr defaultRowHeight="15" x14ac:dyDescent="0.25"/>
  <cols>
    <col min="1" max="1" width="10.7109375" customWidth="1"/>
    <col min="2" max="2" width="39" bestFit="1" customWidth="1"/>
    <col min="3" max="3" width="104" bestFit="1" customWidth="1"/>
    <col min="4" max="4" width="8.28515625" bestFit="1" customWidth="1"/>
    <col min="5" max="5" width="8.7109375" bestFit="1" customWidth="1"/>
    <col min="6" max="6" width="6" bestFit="1" customWidth="1"/>
    <col min="7" max="7" width="8.28515625" bestFit="1" customWidth="1"/>
    <col min="8" max="8" width="8.7109375" customWidth="1"/>
    <col min="9" max="9" width="8.42578125" bestFit="1" customWidth="1"/>
    <col min="10" max="10" width="8.7109375" bestFit="1" customWidth="1"/>
    <col min="11" max="12" width="4.7109375" customWidth="1"/>
  </cols>
  <sheetData>
    <row r="1" spans="1:14" ht="18.75" x14ac:dyDescent="0.25">
      <c r="A1" s="268" t="s">
        <v>0</v>
      </c>
      <c r="B1" s="268"/>
      <c r="C1" s="268"/>
      <c r="D1" s="268"/>
      <c r="E1" s="268"/>
      <c r="F1" s="268"/>
      <c r="G1" s="268"/>
      <c r="H1" s="268"/>
      <c r="I1" s="268"/>
      <c r="J1" s="268"/>
      <c r="K1" s="268"/>
      <c r="L1" s="268"/>
      <c r="M1" s="268"/>
      <c r="N1" s="268"/>
    </row>
    <row r="2" spans="1:14" ht="23.25" thickBot="1" x14ac:dyDescent="0.3">
      <c r="A2" s="269" t="s">
        <v>1</v>
      </c>
      <c r="B2" s="269"/>
      <c r="C2" s="269"/>
      <c r="D2" s="269"/>
      <c r="E2" s="269"/>
      <c r="F2" s="269"/>
      <c r="G2" s="269"/>
      <c r="H2" s="269"/>
      <c r="I2" s="269"/>
      <c r="J2" s="269"/>
      <c r="K2" s="269"/>
      <c r="L2" s="269"/>
      <c r="M2" s="269"/>
      <c r="N2" s="269"/>
    </row>
    <row r="3" spans="1:14" ht="15" customHeight="1" x14ac:dyDescent="0.25">
      <c r="A3" s="247"/>
      <c r="B3" s="247"/>
      <c r="C3" s="247"/>
      <c r="D3" s="247"/>
      <c r="E3" s="247"/>
      <c r="F3" s="247"/>
      <c r="G3" s="302" t="s">
        <v>98</v>
      </c>
      <c r="H3" s="300"/>
      <c r="I3" s="300" t="s">
        <v>99</v>
      </c>
      <c r="J3" s="301"/>
      <c r="K3" s="247"/>
      <c r="L3" s="247"/>
      <c r="M3" s="247"/>
      <c r="N3" s="247"/>
    </row>
    <row r="4" spans="1:14" ht="15" customHeight="1" thickBot="1" x14ac:dyDescent="0.3">
      <c r="G4" s="303">
        <f ca="1">NOW()</f>
        <v>43301.729181249997</v>
      </c>
      <c r="H4" s="304"/>
      <c r="I4" s="305">
        <f ca="1">NOW()</f>
        <v>43301.729181249997</v>
      </c>
      <c r="J4" s="306"/>
    </row>
    <row r="5" spans="1:14" ht="15.75" thickBot="1" x14ac:dyDescent="0.3"/>
    <row r="6" spans="1:14" ht="15.75" thickBot="1" x14ac:dyDescent="0.3">
      <c r="A6" s="291" t="s">
        <v>4</v>
      </c>
      <c r="B6" s="293" t="s">
        <v>3</v>
      </c>
      <c r="C6" s="293" t="s">
        <v>5</v>
      </c>
      <c r="D6" s="288" t="s">
        <v>100</v>
      </c>
      <c r="E6" s="289"/>
      <c r="F6" s="285" t="s">
        <v>19</v>
      </c>
      <c r="G6" s="286"/>
      <c r="H6" s="287"/>
      <c r="I6" s="288" t="s">
        <v>20</v>
      </c>
      <c r="J6" s="289"/>
      <c r="K6" s="180"/>
      <c r="L6" s="180"/>
    </row>
    <row r="7" spans="1:14" ht="15.75" thickBot="1" x14ac:dyDescent="0.3">
      <c r="A7" s="292"/>
      <c r="B7" s="294"/>
      <c r="C7" s="294"/>
      <c r="D7" s="208" t="s">
        <v>10</v>
      </c>
      <c r="E7" s="209" t="s">
        <v>11</v>
      </c>
      <c r="F7" s="210" t="s">
        <v>6</v>
      </c>
      <c r="G7" s="211" t="s">
        <v>10</v>
      </c>
      <c r="H7" s="212" t="s">
        <v>11</v>
      </c>
      <c r="I7" s="208" t="s">
        <v>10</v>
      </c>
      <c r="J7" s="209" t="s">
        <v>11</v>
      </c>
    </row>
    <row r="8" spans="1:14" x14ac:dyDescent="0.25">
      <c r="A8" s="39" t="str">
        <f>DATA!B2</f>
        <v>ИФ</v>
      </c>
      <c r="B8" s="40" t="str">
        <f>DATA!C2</f>
        <v>Дневная</v>
      </c>
      <c r="C8" s="33" t="str">
        <f>DATA!F2</f>
        <v>ИФ (Технология машиностроения, Информационные системы и технологии) - общий конкурс</v>
      </c>
      <c r="D8" s="2">
        <f>DATA!G2</f>
        <v>36</v>
      </c>
      <c r="E8" s="4">
        <f>DATA!H2</f>
        <v>9</v>
      </c>
      <c r="F8" s="2">
        <f>G8+H8</f>
        <v>5</v>
      </c>
      <c r="G8" s="3">
        <f>DATA!I2</f>
        <v>5</v>
      </c>
      <c r="H8" s="4">
        <f>DATA!J2</f>
        <v>0</v>
      </c>
      <c r="I8" s="5">
        <f t="shared" ref="I8:I17" si="0">ROUND(IF(D8=0,0,G8/D8),2)</f>
        <v>0.14000000000000001</v>
      </c>
      <c r="J8" s="4">
        <f t="shared" ref="J8:J17" si="1">ROUND(IF(E8=0,0,H8/E8),2)</f>
        <v>0</v>
      </c>
    </row>
    <row r="9" spans="1:14" x14ac:dyDescent="0.25">
      <c r="A9" s="188" t="str">
        <f>DATA!B3</f>
        <v>ИФ</v>
      </c>
      <c r="B9" s="189" t="str">
        <f>DATA!C3</f>
        <v>Дневная</v>
      </c>
      <c r="C9" s="190" t="str">
        <f>DATA!F3</f>
        <v>Технология машиностроения</v>
      </c>
      <c r="D9" s="191">
        <f>DATA!G3</f>
        <v>16</v>
      </c>
      <c r="E9" s="192">
        <f>DATA!H3</f>
        <v>4</v>
      </c>
      <c r="F9" s="191">
        <f t="shared" ref="F9:F11" si="2">G9+H9</f>
        <v>3</v>
      </c>
      <c r="G9" s="193">
        <f>DATA!I3</f>
        <v>3</v>
      </c>
      <c r="H9" s="192">
        <f>DATA!J3</f>
        <v>0</v>
      </c>
      <c r="I9" s="194">
        <f t="shared" si="0"/>
        <v>0.19</v>
      </c>
      <c r="J9" s="192">
        <f t="shared" si="1"/>
        <v>0</v>
      </c>
    </row>
    <row r="10" spans="1:14" x14ac:dyDescent="0.25">
      <c r="A10" s="188" t="str">
        <f>DATA!B4</f>
        <v>ИФ</v>
      </c>
      <c r="B10" s="189" t="str">
        <f>DATA!C4</f>
        <v>Дневная</v>
      </c>
      <c r="C10" s="190" t="str">
        <f>DATA!F4</f>
        <v>Информационные системы и технологии (по направлениям)</v>
      </c>
      <c r="D10" s="191">
        <f>DATA!G4</f>
        <v>20</v>
      </c>
      <c r="E10" s="192">
        <f>DATA!H4</f>
        <v>5</v>
      </c>
      <c r="F10" s="191">
        <f t="shared" si="2"/>
        <v>2</v>
      </c>
      <c r="G10" s="193">
        <f>DATA!I4</f>
        <v>2</v>
      </c>
      <c r="H10" s="192">
        <f>DATA!J4</f>
        <v>0</v>
      </c>
      <c r="I10" s="194">
        <f t="shared" si="0"/>
        <v>0.1</v>
      </c>
      <c r="J10" s="192">
        <f t="shared" si="1"/>
        <v>0</v>
      </c>
    </row>
    <row r="11" spans="1:14" x14ac:dyDescent="0.25">
      <c r="A11" s="32" t="str">
        <f>DATA!B5</f>
        <v>ИФ</v>
      </c>
      <c r="B11" s="37" t="str">
        <f>DATA!C5</f>
        <v>Дневная</v>
      </c>
      <c r="C11" s="34" t="str">
        <f>DATA!F5</f>
        <v>Техническое обеспечение процессов сельскохозяйственного производства</v>
      </c>
      <c r="D11" s="7">
        <f>DATA!G5</f>
        <v>18</v>
      </c>
      <c r="E11" s="9">
        <f>DATA!H5</f>
        <v>2</v>
      </c>
      <c r="F11" s="7">
        <f t="shared" si="2"/>
        <v>3</v>
      </c>
      <c r="G11" s="8">
        <f>DATA!I5</f>
        <v>3</v>
      </c>
      <c r="H11" s="9">
        <f>DATA!J5</f>
        <v>0</v>
      </c>
      <c r="I11" s="10">
        <f t="shared" si="0"/>
        <v>0.17</v>
      </c>
      <c r="J11" s="9">
        <f t="shared" si="1"/>
        <v>0</v>
      </c>
    </row>
    <row r="12" spans="1:14" x14ac:dyDescent="0.25">
      <c r="A12" s="32" t="str">
        <f>DATA!B25</f>
        <v>ИФ</v>
      </c>
      <c r="B12" s="37" t="str">
        <f>DATA!C25</f>
        <v>Дневная (Сокращенная)</v>
      </c>
      <c r="C12" s="34" t="str">
        <f>DATA!F25</f>
        <v>Агрономия</v>
      </c>
      <c r="D12" s="7">
        <f>DATA!G25</f>
        <v>20</v>
      </c>
      <c r="E12" s="9">
        <f>DATA!H25</f>
        <v>0</v>
      </c>
      <c r="F12" s="7">
        <f t="shared" ref="F12" si="3">G12+H12</f>
        <v>0</v>
      </c>
      <c r="G12" s="8">
        <f>DATA!I25</f>
        <v>0</v>
      </c>
      <c r="H12" s="9">
        <f>DATA!J25</f>
        <v>0</v>
      </c>
      <c r="I12" s="10">
        <f t="shared" si="0"/>
        <v>0</v>
      </c>
      <c r="J12" s="9">
        <f t="shared" si="1"/>
        <v>0</v>
      </c>
    </row>
    <row r="13" spans="1:14" x14ac:dyDescent="0.25">
      <c r="A13" s="32" t="str">
        <f>DATA!B26</f>
        <v>ИФ</v>
      </c>
      <c r="B13" s="37" t="str">
        <f>DATA!C26</f>
        <v>Дневная (Сокращенная)</v>
      </c>
      <c r="C13" s="34" t="str">
        <f>DATA!F26</f>
        <v>Техническое обеспечение процессов сельскохозяйственного производства</v>
      </c>
      <c r="D13" s="7">
        <f>DATA!G26</f>
        <v>20</v>
      </c>
      <c r="E13" s="9">
        <f>DATA!H26</f>
        <v>0</v>
      </c>
      <c r="F13" s="7">
        <f t="shared" ref="F13" si="4">G13+H13</f>
        <v>0</v>
      </c>
      <c r="G13" s="8">
        <f>DATA!I26</f>
        <v>0</v>
      </c>
      <c r="H13" s="9">
        <f>DATA!J26</f>
        <v>0</v>
      </c>
      <c r="I13" s="10">
        <f t="shared" si="0"/>
        <v>0</v>
      </c>
      <c r="J13" s="9">
        <f t="shared" si="1"/>
        <v>0</v>
      </c>
    </row>
    <row r="14" spans="1:14" x14ac:dyDescent="0.25">
      <c r="A14" s="32" t="str">
        <f>DATA!B31</f>
        <v>ИФ</v>
      </c>
      <c r="B14" s="37" t="str">
        <f>DATA!C31</f>
        <v>Заочная (Сокращенная)</v>
      </c>
      <c r="C14" s="34" t="str">
        <f>DATA!F31</f>
        <v>Информационные системы и технологии (по направлениям)</v>
      </c>
      <c r="D14" s="7">
        <f>DATA!G31</f>
        <v>7</v>
      </c>
      <c r="E14" s="9">
        <f>DATA!H31</f>
        <v>13</v>
      </c>
      <c r="F14" s="7">
        <f t="shared" ref="F14" si="5">G14+H14</f>
        <v>0</v>
      </c>
      <c r="G14" s="8">
        <f>DATA!I31</f>
        <v>0</v>
      </c>
      <c r="H14" s="9">
        <f>DATA!J31</f>
        <v>0</v>
      </c>
      <c r="I14" s="10">
        <f t="shared" si="0"/>
        <v>0</v>
      </c>
      <c r="J14" s="9">
        <f t="shared" si="1"/>
        <v>0</v>
      </c>
    </row>
    <row r="15" spans="1:14" x14ac:dyDescent="0.25">
      <c r="A15" s="32" t="str">
        <f>DATA!B32</f>
        <v>ИФ</v>
      </c>
      <c r="B15" s="37" t="str">
        <f>DATA!C32</f>
        <v>Заочная (Сокращенная)</v>
      </c>
      <c r="C15" s="34" t="str">
        <f>DATA!F32</f>
        <v>Технология машиностроения</v>
      </c>
      <c r="D15" s="7">
        <f>DATA!G32</f>
        <v>6</v>
      </c>
      <c r="E15" s="9">
        <f>DATA!H32</f>
        <v>15</v>
      </c>
      <c r="F15" s="7">
        <f t="shared" ref="F15:F17" si="6">G15+H15</f>
        <v>0</v>
      </c>
      <c r="G15" s="8">
        <f>DATA!I32</f>
        <v>0</v>
      </c>
      <c r="H15" s="9">
        <f>DATA!J32</f>
        <v>0</v>
      </c>
      <c r="I15" s="10">
        <f t="shared" si="0"/>
        <v>0</v>
      </c>
      <c r="J15" s="9">
        <f t="shared" si="1"/>
        <v>0</v>
      </c>
    </row>
    <row r="16" spans="1:14" x14ac:dyDescent="0.25">
      <c r="A16" s="32" t="str">
        <f>DATA!B33</f>
        <v>ИФ</v>
      </c>
      <c r="B16" s="37" t="str">
        <f>DATA!C33</f>
        <v>Заочная (Сокращенная)</v>
      </c>
      <c r="C16" s="34" t="str">
        <f>DATA!F33</f>
        <v>Агрономия</v>
      </c>
      <c r="D16" s="7">
        <f>DATA!G33</f>
        <v>17</v>
      </c>
      <c r="E16" s="9">
        <f>DATA!H33</f>
        <v>3</v>
      </c>
      <c r="F16" s="7">
        <f t="shared" si="6"/>
        <v>0</v>
      </c>
      <c r="G16" s="8">
        <f>DATA!I33</f>
        <v>0</v>
      </c>
      <c r="H16" s="9">
        <f>DATA!J33</f>
        <v>0</v>
      </c>
      <c r="I16" s="10">
        <f t="shared" si="0"/>
        <v>0</v>
      </c>
      <c r="J16" s="9">
        <f t="shared" si="1"/>
        <v>0</v>
      </c>
    </row>
    <row r="17" spans="1:10" ht="15.75" thickBot="1" x14ac:dyDescent="0.3">
      <c r="A17" s="36" t="str">
        <f>DATA!B34</f>
        <v>ИФ</v>
      </c>
      <c r="B17" s="38" t="str">
        <f>DATA!C34</f>
        <v>Заочная (Сокращенная)</v>
      </c>
      <c r="C17" s="35" t="str">
        <f>DATA!F34</f>
        <v>Техническое обеспечение процессов сельскохозяйственного производства</v>
      </c>
      <c r="D17" s="195">
        <f>DATA!G34</f>
        <v>7</v>
      </c>
      <c r="E17" s="196">
        <f>DATA!H34</f>
        <v>16</v>
      </c>
      <c r="F17" s="195">
        <f t="shared" si="6"/>
        <v>0</v>
      </c>
      <c r="G17" s="197">
        <f>DATA!I34</f>
        <v>0</v>
      </c>
      <c r="H17" s="196">
        <f>DATA!J34</f>
        <v>0</v>
      </c>
      <c r="I17" s="13">
        <f t="shared" si="0"/>
        <v>0</v>
      </c>
      <c r="J17" s="12">
        <f t="shared" si="1"/>
        <v>0</v>
      </c>
    </row>
    <row r="18" spans="1:10" ht="15.75" thickBot="1" x14ac:dyDescent="0.3">
      <c r="A18" s="290" t="s">
        <v>14</v>
      </c>
      <c r="B18" s="290"/>
      <c r="C18" s="290"/>
      <c r="D18" s="41">
        <f>SUM(D8,D11,D12,D13,D14,D15,D16,D17)</f>
        <v>131</v>
      </c>
      <c r="E18" s="31">
        <f t="shared" ref="E18:H18" si="7">SUM(E8,E11,E12,E13,E14,E15,E16,E17)</f>
        <v>58</v>
      </c>
      <c r="F18" s="41">
        <f t="shared" si="7"/>
        <v>8</v>
      </c>
      <c r="G18" s="43">
        <f t="shared" si="7"/>
        <v>8</v>
      </c>
      <c r="H18" s="42">
        <f t="shared" si="7"/>
        <v>0</v>
      </c>
    </row>
    <row r="19" spans="1:10" x14ac:dyDescent="0.25">
      <c r="A19" s="39" t="str">
        <f>DATA!B6</f>
        <v>ФПП</v>
      </c>
      <c r="B19" s="40" t="str">
        <f>DATA!C6</f>
        <v>Дневная</v>
      </c>
      <c r="C19" s="33" t="str">
        <f>DATA!F6</f>
        <v>ФПП (Дошкольное образование, Начальное образование, Практическая психология, Социальная педагогика)</v>
      </c>
      <c r="D19" s="2">
        <f>DATA!G6</f>
        <v>56</v>
      </c>
      <c r="E19" s="6">
        <f>DATA!H6</f>
        <v>25</v>
      </c>
      <c r="F19" s="2">
        <f>G19+H19</f>
        <v>0</v>
      </c>
      <c r="G19" s="3">
        <f>DATA!I6</f>
        <v>0</v>
      </c>
      <c r="H19" s="4">
        <f>DATA!J6</f>
        <v>0</v>
      </c>
      <c r="I19" s="5">
        <f t="shared" ref="I19:I30" si="8">ROUND(IF(D19=0,0,G19/D19),2)</f>
        <v>0</v>
      </c>
      <c r="J19" s="4">
        <f t="shared" ref="J19:J30" si="9">ROUND(IF(E19=0,0,H19/E19),2)</f>
        <v>0</v>
      </c>
    </row>
    <row r="20" spans="1:10" x14ac:dyDescent="0.25">
      <c r="A20" s="188" t="str">
        <f>DATA!B7</f>
        <v>ФПП</v>
      </c>
      <c r="B20" s="189" t="str">
        <f>DATA!C7</f>
        <v>Дневная</v>
      </c>
      <c r="C20" s="190" t="str">
        <f>DATA!F7</f>
        <v>Дошкольное образование</v>
      </c>
      <c r="D20" s="191">
        <f>DATA!G7</f>
        <v>16</v>
      </c>
      <c r="E20" s="213">
        <f>DATA!H7</f>
        <v>5</v>
      </c>
      <c r="F20" s="191">
        <f t="shared" ref="F20:F29" si="10">G20+H20</f>
        <v>0</v>
      </c>
      <c r="G20" s="193">
        <f>DATA!I7</f>
        <v>0</v>
      </c>
      <c r="H20" s="192">
        <f>DATA!J7</f>
        <v>0</v>
      </c>
      <c r="I20" s="194">
        <f t="shared" si="8"/>
        <v>0</v>
      </c>
      <c r="J20" s="192">
        <f t="shared" si="9"/>
        <v>0</v>
      </c>
    </row>
    <row r="21" spans="1:10" x14ac:dyDescent="0.25">
      <c r="A21" s="188" t="str">
        <f>DATA!B8</f>
        <v>ФПП</v>
      </c>
      <c r="B21" s="189" t="str">
        <f>DATA!C8</f>
        <v>Дневная</v>
      </c>
      <c r="C21" s="190" t="str">
        <f>DATA!F8</f>
        <v>Начальное образование</v>
      </c>
      <c r="D21" s="191">
        <f>DATA!G8</f>
        <v>15</v>
      </c>
      <c r="E21" s="213">
        <f>DATA!H8</f>
        <v>5</v>
      </c>
      <c r="F21" s="191">
        <f t="shared" si="10"/>
        <v>0</v>
      </c>
      <c r="G21" s="193">
        <f>DATA!I8</f>
        <v>0</v>
      </c>
      <c r="H21" s="192">
        <f>DATA!J8</f>
        <v>0</v>
      </c>
      <c r="I21" s="194">
        <f t="shared" si="8"/>
        <v>0</v>
      </c>
      <c r="J21" s="192">
        <f t="shared" si="9"/>
        <v>0</v>
      </c>
    </row>
    <row r="22" spans="1:10" x14ac:dyDescent="0.25">
      <c r="A22" s="188" t="str">
        <f>DATA!B9</f>
        <v>ФПП</v>
      </c>
      <c r="B22" s="189" t="str">
        <f>DATA!C9</f>
        <v>Дневная</v>
      </c>
      <c r="C22" s="190" t="str">
        <f>DATA!F9</f>
        <v>Практическая психология</v>
      </c>
      <c r="D22" s="191">
        <f>DATA!G9</f>
        <v>10</v>
      </c>
      <c r="E22" s="213">
        <f>DATA!H9</f>
        <v>10</v>
      </c>
      <c r="F22" s="191">
        <f t="shared" si="10"/>
        <v>0</v>
      </c>
      <c r="G22" s="193">
        <f>DATA!I9</f>
        <v>0</v>
      </c>
      <c r="H22" s="192">
        <f>DATA!J9</f>
        <v>0</v>
      </c>
      <c r="I22" s="194">
        <f t="shared" si="8"/>
        <v>0</v>
      </c>
      <c r="J22" s="192">
        <f t="shared" si="9"/>
        <v>0</v>
      </c>
    </row>
    <row r="23" spans="1:10" x14ac:dyDescent="0.25">
      <c r="A23" s="188" t="str">
        <f>DATA!B10</f>
        <v>ФПП</v>
      </c>
      <c r="B23" s="189" t="str">
        <f>DATA!C10</f>
        <v>Дневная</v>
      </c>
      <c r="C23" s="190" t="str">
        <f>DATA!F10</f>
        <v>Социальная педагогика</v>
      </c>
      <c r="D23" s="191">
        <f>DATA!G10</f>
        <v>15</v>
      </c>
      <c r="E23" s="213">
        <f>DATA!H10</f>
        <v>5</v>
      </c>
      <c r="F23" s="191">
        <f t="shared" si="10"/>
        <v>0</v>
      </c>
      <c r="G23" s="193">
        <f>DATA!I10</f>
        <v>0</v>
      </c>
      <c r="H23" s="192">
        <f>DATA!J10</f>
        <v>0</v>
      </c>
      <c r="I23" s="194">
        <f t="shared" si="8"/>
        <v>0</v>
      </c>
      <c r="J23" s="192">
        <f t="shared" si="9"/>
        <v>0</v>
      </c>
    </row>
    <row r="24" spans="1:10" x14ac:dyDescent="0.25">
      <c r="A24" s="32" t="str">
        <f>DATA!B11</f>
        <v>ФПП</v>
      </c>
      <c r="B24" s="37" t="str">
        <f>DATA!C11</f>
        <v>Дневная</v>
      </c>
      <c r="C24" s="34" t="str">
        <f>DATA!F11</f>
        <v>Геоэкология</v>
      </c>
      <c r="D24" s="7">
        <f>DATA!G11</f>
        <v>18</v>
      </c>
      <c r="E24" s="11">
        <f>DATA!H11</f>
        <v>2</v>
      </c>
      <c r="F24" s="7">
        <f t="shared" si="10"/>
        <v>0</v>
      </c>
      <c r="G24" s="8">
        <f>DATA!I11</f>
        <v>0</v>
      </c>
      <c r="H24" s="9">
        <f>DATA!J11</f>
        <v>0</v>
      </c>
      <c r="I24" s="10">
        <f t="shared" si="8"/>
        <v>0</v>
      </c>
      <c r="J24" s="9">
        <f t="shared" si="9"/>
        <v>0</v>
      </c>
    </row>
    <row r="25" spans="1:10" x14ac:dyDescent="0.25">
      <c r="A25" s="32" t="str">
        <f>DATA!B12</f>
        <v>ФПП</v>
      </c>
      <c r="B25" s="37" t="str">
        <f>DATA!C12</f>
        <v>Дневная</v>
      </c>
      <c r="C25" s="34" t="str">
        <f>DATA!F12</f>
        <v>Обслуживающий труд и изобразительное искусство</v>
      </c>
      <c r="D25" s="7">
        <f>DATA!G12</f>
        <v>18</v>
      </c>
      <c r="E25" s="11">
        <f>DATA!H12</f>
        <v>2</v>
      </c>
      <c r="F25" s="7">
        <f t="shared" si="10"/>
        <v>0</v>
      </c>
      <c r="G25" s="8">
        <f>DATA!I12</f>
        <v>0</v>
      </c>
      <c r="H25" s="9">
        <f>DATA!J12</f>
        <v>0</v>
      </c>
      <c r="I25" s="10">
        <f t="shared" si="8"/>
        <v>0</v>
      </c>
      <c r="J25" s="9">
        <f t="shared" si="9"/>
        <v>0</v>
      </c>
    </row>
    <row r="26" spans="1:10" x14ac:dyDescent="0.25">
      <c r="A26" s="32" t="str">
        <f>DATA!B13</f>
        <v>ФПП</v>
      </c>
      <c r="B26" s="37" t="str">
        <f>DATA!C13</f>
        <v>Дневная</v>
      </c>
      <c r="C26" s="34" t="str">
        <f>DATA!F13</f>
        <v>Физическая культура</v>
      </c>
      <c r="D26" s="7">
        <f>DATA!G13</f>
        <v>22</v>
      </c>
      <c r="E26" s="11">
        <f>DATA!H13</f>
        <v>3</v>
      </c>
      <c r="F26" s="7">
        <f t="shared" si="10"/>
        <v>0</v>
      </c>
      <c r="G26" s="8">
        <f>DATA!I13</f>
        <v>0</v>
      </c>
      <c r="H26" s="9">
        <f>DATA!J13</f>
        <v>0</v>
      </c>
      <c r="I26" s="10">
        <f t="shared" si="8"/>
        <v>0</v>
      </c>
      <c r="J26" s="9">
        <f t="shared" si="9"/>
        <v>0</v>
      </c>
    </row>
    <row r="27" spans="1:10" x14ac:dyDescent="0.25">
      <c r="A27" s="32" t="str">
        <f>DATA!B27</f>
        <v>ФПП</v>
      </c>
      <c r="B27" s="37" t="str">
        <f>DATA!C27</f>
        <v>Заочная</v>
      </c>
      <c r="C27" s="34" t="str">
        <f>DATA!F27</f>
        <v>ФПП (Дошкольное образование, Практическая психология)</v>
      </c>
      <c r="D27" s="7">
        <f>DATA!G27</f>
        <v>15</v>
      </c>
      <c r="E27" s="11">
        <f>DATA!H27</f>
        <v>25</v>
      </c>
      <c r="F27" s="7">
        <f t="shared" si="10"/>
        <v>0</v>
      </c>
      <c r="G27" s="8">
        <f>DATA!I27</f>
        <v>0</v>
      </c>
      <c r="H27" s="9">
        <f>DATA!J27</f>
        <v>0</v>
      </c>
      <c r="I27" s="10">
        <f t="shared" si="8"/>
        <v>0</v>
      </c>
      <c r="J27" s="9">
        <f t="shared" si="9"/>
        <v>0</v>
      </c>
    </row>
    <row r="28" spans="1:10" x14ac:dyDescent="0.25">
      <c r="A28" s="188" t="str">
        <f>DATA!B28</f>
        <v>ФПП</v>
      </c>
      <c r="B28" s="189" t="str">
        <f>DATA!C28</f>
        <v>Заочная</v>
      </c>
      <c r="C28" s="190" t="str">
        <f>DATA!F28</f>
        <v>Дошкольное образование</v>
      </c>
      <c r="D28" s="191">
        <f>DATA!G28</f>
        <v>10</v>
      </c>
      <c r="E28" s="213">
        <f>DATA!H28</f>
        <v>10</v>
      </c>
      <c r="F28" s="191">
        <f t="shared" si="10"/>
        <v>0</v>
      </c>
      <c r="G28" s="193">
        <f>DATA!I28</f>
        <v>0</v>
      </c>
      <c r="H28" s="192">
        <f>DATA!J28</f>
        <v>0</v>
      </c>
      <c r="I28" s="194">
        <f t="shared" si="8"/>
        <v>0</v>
      </c>
      <c r="J28" s="192">
        <f t="shared" si="9"/>
        <v>0</v>
      </c>
    </row>
    <row r="29" spans="1:10" x14ac:dyDescent="0.25">
      <c r="A29" s="188" t="str">
        <f>DATA!B29</f>
        <v>ФПП</v>
      </c>
      <c r="B29" s="189" t="str">
        <f>DATA!C29</f>
        <v>Заочная</v>
      </c>
      <c r="C29" s="190" t="str">
        <f>DATA!F29</f>
        <v>Практическая психология</v>
      </c>
      <c r="D29" s="191">
        <f>DATA!G29</f>
        <v>5</v>
      </c>
      <c r="E29" s="213">
        <f>DATA!H29</f>
        <v>15</v>
      </c>
      <c r="F29" s="191">
        <f t="shared" si="10"/>
        <v>0</v>
      </c>
      <c r="G29" s="193">
        <f>DATA!I29</f>
        <v>0</v>
      </c>
      <c r="H29" s="192">
        <f>DATA!J29</f>
        <v>0</v>
      </c>
      <c r="I29" s="194">
        <f t="shared" si="8"/>
        <v>0</v>
      </c>
      <c r="J29" s="192">
        <f t="shared" si="9"/>
        <v>0</v>
      </c>
    </row>
    <row r="30" spans="1:10" ht="15.75" thickBot="1" x14ac:dyDescent="0.3">
      <c r="A30" s="36" t="str">
        <f>DATA!B35</f>
        <v>ФПП</v>
      </c>
      <c r="B30" s="38" t="str">
        <f>DATA!C35</f>
        <v>Заочная (Сокращенная)</v>
      </c>
      <c r="C30" s="35" t="str">
        <f>DATA!F35</f>
        <v>Дошкольное образование</v>
      </c>
      <c r="D30" s="195">
        <f>DATA!G35</f>
        <v>15</v>
      </c>
      <c r="E30" s="215">
        <f>DATA!H35</f>
        <v>8</v>
      </c>
      <c r="F30" s="195">
        <f t="shared" ref="F30" si="11">G30+H30</f>
        <v>0</v>
      </c>
      <c r="G30" s="197">
        <f>DATA!I35</f>
        <v>0</v>
      </c>
      <c r="H30" s="196">
        <f>DATA!J35</f>
        <v>0</v>
      </c>
      <c r="I30" s="13">
        <f t="shared" si="8"/>
        <v>0</v>
      </c>
      <c r="J30" s="12">
        <f t="shared" si="9"/>
        <v>0</v>
      </c>
    </row>
    <row r="31" spans="1:10" ht="15.75" thickBot="1" x14ac:dyDescent="0.3">
      <c r="A31" s="290" t="s">
        <v>14</v>
      </c>
      <c r="B31" s="290"/>
      <c r="C31" s="290"/>
      <c r="D31" s="239">
        <f>SUM(D19,D24,D25,D26,D27,D30)</f>
        <v>144</v>
      </c>
      <c r="E31" s="240">
        <f t="shared" ref="E31:H31" si="12">SUM(E19,E24,E25,E26,E27,E30)</f>
        <v>65</v>
      </c>
      <c r="F31" s="239">
        <f t="shared" si="12"/>
        <v>0</v>
      </c>
      <c r="G31" s="241">
        <f t="shared" si="12"/>
        <v>0</v>
      </c>
      <c r="H31" s="242">
        <f t="shared" si="12"/>
        <v>0</v>
      </c>
    </row>
    <row r="32" spans="1:10" x14ac:dyDescent="0.25">
      <c r="A32" s="216" t="str">
        <f>DATA!B14</f>
        <v>ФСГЯ</v>
      </c>
      <c r="B32" s="217" t="str">
        <f>DATA!C14</f>
        <v>Дневная</v>
      </c>
      <c r="C32" s="218" t="str">
        <f>DATA!F14</f>
        <v>ФСГЯ (Современные иностранные языки, Иностранный язык)</v>
      </c>
      <c r="D32" s="219">
        <f>DATA!G14</f>
        <v>63</v>
      </c>
      <c r="E32" s="222">
        <f>DATA!H14</f>
        <v>30</v>
      </c>
      <c r="F32" s="223">
        <f>G32+H32</f>
        <v>0</v>
      </c>
      <c r="G32" s="221">
        <f>DATA!I14</f>
        <v>0</v>
      </c>
      <c r="H32" s="220">
        <f>DATA!J14</f>
        <v>0</v>
      </c>
      <c r="I32" s="219">
        <f t="shared" ref="I32:J36" si="13">ROUND(IF(D32=0,0,G32/D32),2)</f>
        <v>0</v>
      </c>
      <c r="J32" s="222">
        <f t="shared" si="13"/>
        <v>0</v>
      </c>
    </row>
    <row r="33" spans="1:10" x14ac:dyDescent="0.25">
      <c r="A33" s="181" t="str">
        <f>DATA!B15</f>
        <v>ФСГЯ</v>
      </c>
      <c r="B33" s="182" t="str">
        <f>DATA!C15</f>
        <v>Дневная</v>
      </c>
      <c r="C33" s="183" t="str">
        <f>DATA!F15</f>
        <v>Современные иностранные языки (по направлениям)</v>
      </c>
      <c r="D33" s="184">
        <f>DATA!G15</f>
        <v>48</v>
      </c>
      <c r="E33" s="185">
        <f>DATA!H15</f>
        <v>25</v>
      </c>
      <c r="F33" s="187">
        <f t="shared" ref="F33:F36" si="14">G33+H33</f>
        <v>0</v>
      </c>
      <c r="G33" s="186">
        <f>DATA!I15</f>
        <v>0</v>
      </c>
      <c r="H33" s="214">
        <f>DATA!J15</f>
        <v>0</v>
      </c>
      <c r="I33" s="191">
        <f t="shared" si="13"/>
        <v>0</v>
      </c>
      <c r="J33" s="192">
        <f t="shared" si="13"/>
        <v>0</v>
      </c>
    </row>
    <row r="34" spans="1:10" x14ac:dyDescent="0.25">
      <c r="A34" s="181" t="str">
        <f>DATA!B16</f>
        <v>ФСГЯ</v>
      </c>
      <c r="B34" s="182" t="str">
        <f>DATA!C16</f>
        <v>Дневная</v>
      </c>
      <c r="C34" s="183" t="str">
        <f>DATA!F16</f>
        <v>Иностранный язык (английский)</v>
      </c>
      <c r="D34" s="184">
        <f>DATA!G16</f>
        <v>15</v>
      </c>
      <c r="E34" s="185">
        <f>DATA!H16</f>
        <v>5</v>
      </c>
      <c r="F34" s="187">
        <f t="shared" si="14"/>
        <v>0</v>
      </c>
      <c r="G34" s="186">
        <f>DATA!I16</f>
        <v>0</v>
      </c>
      <c r="H34" s="214">
        <f>DATA!J16</f>
        <v>0</v>
      </c>
      <c r="I34" s="191">
        <f t="shared" si="13"/>
        <v>0</v>
      </c>
      <c r="J34" s="192">
        <f t="shared" si="13"/>
        <v>0</v>
      </c>
    </row>
    <row r="35" spans="1:10" x14ac:dyDescent="0.25">
      <c r="A35" s="224" t="str">
        <f>DATA!B17</f>
        <v>ФСГЯ</v>
      </c>
      <c r="B35" s="225" t="str">
        <f>DATA!C17</f>
        <v>Дневная</v>
      </c>
      <c r="C35" s="226" t="str">
        <f>DATA!F17</f>
        <v>Белорусский язык и литература. Иностранный язык (английский)</v>
      </c>
      <c r="D35" s="227">
        <f>DATA!G17</f>
        <v>15</v>
      </c>
      <c r="E35" s="230">
        <f>DATA!H17</f>
        <v>5</v>
      </c>
      <c r="F35" s="231">
        <f t="shared" si="14"/>
        <v>0</v>
      </c>
      <c r="G35" s="229">
        <f>DATA!I17</f>
        <v>0</v>
      </c>
      <c r="H35" s="228">
        <f>DATA!J17</f>
        <v>0</v>
      </c>
      <c r="I35" s="198">
        <f t="shared" si="13"/>
        <v>0</v>
      </c>
      <c r="J35" s="199">
        <f t="shared" si="13"/>
        <v>0</v>
      </c>
    </row>
    <row r="36" spans="1:10" ht="15.75" thickBot="1" x14ac:dyDescent="0.3">
      <c r="A36" s="232" t="str">
        <f>DATA!B18</f>
        <v>ФСГЯ</v>
      </c>
      <c r="B36" s="233" t="str">
        <f>DATA!C18</f>
        <v>Дневная</v>
      </c>
      <c r="C36" s="234" t="str">
        <f>DATA!F18</f>
        <v>Иностранные языки (Немецкий, Английский)</v>
      </c>
      <c r="D36" s="235">
        <f>DATA!G18</f>
        <v>18</v>
      </c>
      <c r="E36" s="238">
        <f>DATA!H18</f>
        <v>2</v>
      </c>
      <c r="F36" s="245">
        <f t="shared" si="14"/>
        <v>0</v>
      </c>
      <c r="G36" s="237">
        <f>DATA!I18</f>
        <v>0</v>
      </c>
      <c r="H36" s="236">
        <f>DATA!J18</f>
        <v>0</v>
      </c>
      <c r="I36" s="244">
        <f t="shared" si="13"/>
        <v>0</v>
      </c>
      <c r="J36" s="243">
        <f t="shared" si="13"/>
        <v>0</v>
      </c>
    </row>
    <row r="37" spans="1:10" ht="15.75" thickBot="1" x14ac:dyDescent="0.3">
      <c r="A37" s="290" t="s">
        <v>14</v>
      </c>
      <c r="B37" s="290"/>
      <c r="C37" s="290"/>
      <c r="D37" s="239">
        <f>SUM(D32,D35,D36)</f>
        <v>96</v>
      </c>
      <c r="E37" s="240">
        <f t="shared" ref="E37:H37" si="15">SUM(E32,E35,E36)</f>
        <v>37</v>
      </c>
      <c r="F37" s="239">
        <f t="shared" si="15"/>
        <v>0</v>
      </c>
      <c r="G37" s="241">
        <f t="shared" si="15"/>
        <v>0</v>
      </c>
      <c r="H37" s="242">
        <f t="shared" si="15"/>
        <v>0</v>
      </c>
    </row>
    <row r="38" spans="1:10" x14ac:dyDescent="0.25">
      <c r="A38" s="216" t="str">
        <f>DATA!B19</f>
        <v>ФЭП</v>
      </c>
      <c r="B38" s="217" t="str">
        <f>DATA!C19</f>
        <v>Дневная</v>
      </c>
      <c r="C38" s="218" t="str">
        <f>DATA!F19</f>
        <v>ФЭП (Бухгалтерский учёт анализ и аудит,  Электронный маркетинг)</v>
      </c>
      <c r="D38" s="219">
        <f>DATA!G19</f>
        <v>20</v>
      </c>
      <c r="E38" s="220">
        <f>DATA!H19</f>
        <v>20</v>
      </c>
      <c r="F38" s="219">
        <f>G38+H38</f>
        <v>0</v>
      </c>
      <c r="G38" s="221">
        <f>DATA!I19</f>
        <v>0</v>
      </c>
      <c r="H38" s="222">
        <f>DATA!J19</f>
        <v>0</v>
      </c>
      <c r="I38" s="223">
        <f t="shared" ref="I38:I50" si="16">ROUND(IF(D38=0,0,G38/D38),2)</f>
        <v>0</v>
      </c>
      <c r="J38" s="222">
        <f t="shared" ref="J38:J50" si="17">ROUND(IF(E38=0,0,H38/E38),2)</f>
        <v>0</v>
      </c>
    </row>
    <row r="39" spans="1:10" x14ac:dyDescent="0.25">
      <c r="A39" s="188" t="str">
        <f>DATA!B20</f>
        <v>ФЭП</v>
      </c>
      <c r="B39" s="189" t="str">
        <f>DATA!C20</f>
        <v>Дневная</v>
      </c>
      <c r="C39" s="190" t="str">
        <f>DATA!F20</f>
        <v>Бухгалтерский учет, анализ и аудит</v>
      </c>
      <c r="D39" s="191">
        <f>DATA!G20</f>
        <v>10</v>
      </c>
      <c r="E39" s="213">
        <f>DATA!H20</f>
        <v>10</v>
      </c>
      <c r="F39" s="191">
        <f t="shared" ref="F39:F43" si="18">G39+H39</f>
        <v>0</v>
      </c>
      <c r="G39" s="193">
        <f>DATA!I20</f>
        <v>0</v>
      </c>
      <c r="H39" s="192">
        <f>DATA!J20</f>
        <v>0</v>
      </c>
      <c r="I39" s="194">
        <f t="shared" si="16"/>
        <v>0</v>
      </c>
      <c r="J39" s="192">
        <f t="shared" si="17"/>
        <v>0</v>
      </c>
    </row>
    <row r="40" spans="1:10" x14ac:dyDescent="0.25">
      <c r="A40" s="188" t="str">
        <f>DATA!B21</f>
        <v>ФЭП</v>
      </c>
      <c r="B40" s="189" t="str">
        <f>DATA!C21</f>
        <v>Дневная</v>
      </c>
      <c r="C40" s="190" t="str">
        <f>DATA!F21</f>
        <v>Электронный маркетинг</v>
      </c>
      <c r="D40" s="191">
        <f>DATA!G21</f>
        <v>10</v>
      </c>
      <c r="E40" s="213">
        <f>DATA!H21</f>
        <v>10</v>
      </c>
      <c r="F40" s="191">
        <f t="shared" si="18"/>
        <v>0</v>
      </c>
      <c r="G40" s="193">
        <f>DATA!I21</f>
        <v>0</v>
      </c>
      <c r="H40" s="192">
        <f>DATA!J21</f>
        <v>0</v>
      </c>
      <c r="I40" s="194">
        <f t="shared" si="16"/>
        <v>0</v>
      </c>
      <c r="J40" s="192">
        <f t="shared" si="17"/>
        <v>0</v>
      </c>
    </row>
    <row r="41" spans="1:10" x14ac:dyDescent="0.25">
      <c r="A41" s="224" t="str">
        <f>DATA!B22</f>
        <v>ФЭП</v>
      </c>
      <c r="B41" s="225" t="str">
        <f>DATA!C22</f>
        <v>Дневная</v>
      </c>
      <c r="C41" s="226" t="str">
        <f>DATA!F22</f>
        <v>ФЭП (Правоведение, Экономическое право)</v>
      </c>
      <c r="D41" s="227">
        <f>DATA!G22</f>
        <v>0</v>
      </c>
      <c r="E41" s="228">
        <f>DATA!H22</f>
        <v>40</v>
      </c>
      <c r="F41" s="198">
        <f t="shared" si="18"/>
        <v>0</v>
      </c>
      <c r="G41" s="229">
        <f>DATA!I22</f>
        <v>0</v>
      </c>
      <c r="H41" s="230">
        <f>DATA!J22</f>
        <v>0</v>
      </c>
      <c r="I41" s="200">
        <f t="shared" si="16"/>
        <v>0</v>
      </c>
      <c r="J41" s="199">
        <f t="shared" si="17"/>
        <v>0</v>
      </c>
    </row>
    <row r="42" spans="1:10" x14ac:dyDescent="0.25">
      <c r="A42" s="188" t="str">
        <f>DATA!B23</f>
        <v>ФЭП</v>
      </c>
      <c r="B42" s="189" t="str">
        <f>DATA!C23</f>
        <v>Дневная</v>
      </c>
      <c r="C42" s="190" t="str">
        <f>DATA!F23</f>
        <v>Правоведение</v>
      </c>
      <c r="D42" s="191">
        <f>DATA!G23</f>
        <v>0</v>
      </c>
      <c r="E42" s="213">
        <f>DATA!H23</f>
        <v>20</v>
      </c>
      <c r="F42" s="191">
        <f t="shared" si="18"/>
        <v>0</v>
      </c>
      <c r="G42" s="193">
        <f>DATA!I23</f>
        <v>0</v>
      </c>
      <c r="H42" s="192">
        <f>DATA!J23</f>
        <v>0</v>
      </c>
      <c r="I42" s="194">
        <f t="shared" si="16"/>
        <v>0</v>
      </c>
      <c r="J42" s="192">
        <f t="shared" si="17"/>
        <v>0</v>
      </c>
    </row>
    <row r="43" spans="1:10" x14ac:dyDescent="0.25">
      <c r="A43" s="188" t="str">
        <f>DATA!B24</f>
        <v>ФЭП</v>
      </c>
      <c r="B43" s="189" t="str">
        <f>DATA!C24</f>
        <v>Дневная</v>
      </c>
      <c r="C43" s="190" t="str">
        <f>DATA!F24</f>
        <v>Экономическое право</v>
      </c>
      <c r="D43" s="191">
        <f>DATA!G24</f>
        <v>0</v>
      </c>
      <c r="E43" s="213">
        <f>DATA!H24</f>
        <v>20</v>
      </c>
      <c r="F43" s="191">
        <f t="shared" si="18"/>
        <v>0</v>
      </c>
      <c r="G43" s="193">
        <f>DATA!I24</f>
        <v>0</v>
      </c>
      <c r="H43" s="192">
        <f>DATA!J24</f>
        <v>0</v>
      </c>
      <c r="I43" s="194">
        <f t="shared" si="16"/>
        <v>0</v>
      </c>
      <c r="J43" s="192">
        <f t="shared" si="17"/>
        <v>0</v>
      </c>
    </row>
    <row r="44" spans="1:10" x14ac:dyDescent="0.25">
      <c r="A44" s="201" t="str">
        <f>DATA!B30</f>
        <v>ФЭП</v>
      </c>
      <c r="B44" s="202" t="str">
        <f>DATA!C30</f>
        <v>Заочная</v>
      </c>
      <c r="C44" s="203" t="str">
        <f>DATA!F30</f>
        <v>Правоведение</v>
      </c>
      <c r="D44" s="204">
        <f>DATA!G30</f>
        <v>0</v>
      </c>
      <c r="E44" s="246">
        <f>DATA!H30</f>
        <v>20</v>
      </c>
      <c r="F44" s="204">
        <f t="shared" ref="F44" si="19">G44+H44</f>
        <v>0</v>
      </c>
      <c r="G44" s="206">
        <f>DATA!I30</f>
        <v>0</v>
      </c>
      <c r="H44" s="205">
        <f>DATA!J30</f>
        <v>0</v>
      </c>
      <c r="I44" s="207">
        <f t="shared" si="16"/>
        <v>0</v>
      </c>
      <c r="J44" s="205">
        <f t="shared" si="17"/>
        <v>0</v>
      </c>
    </row>
    <row r="45" spans="1:10" x14ac:dyDescent="0.25">
      <c r="A45" s="201" t="str">
        <f>DATA!B36</f>
        <v>ФЭП</v>
      </c>
      <c r="B45" s="202" t="str">
        <f>DATA!C36</f>
        <v>Заочная (Сокращенная)</v>
      </c>
      <c r="C45" s="203" t="str">
        <f>DATA!F36</f>
        <v>Правоведение</v>
      </c>
      <c r="D45" s="204">
        <f>DATA!G36</f>
        <v>0</v>
      </c>
      <c r="E45" s="246">
        <f>DATA!H36</f>
        <v>25</v>
      </c>
      <c r="F45" s="204">
        <f t="shared" ref="F45" si="20">G45+H45</f>
        <v>0</v>
      </c>
      <c r="G45" s="206">
        <f>DATA!I36</f>
        <v>0</v>
      </c>
      <c r="H45" s="205">
        <f>DATA!J36</f>
        <v>0</v>
      </c>
      <c r="I45" s="207">
        <f t="shared" si="16"/>
        <v>0</v>
      </c>
      <c r="J45" s="205">
        <f t="shared" si="17"/>
        <v>0</v>
      </c>
    </row>
    <row r="46" spans="1:10" x14ac:dyDescent="0.25">
      <c r="A46" s="201" t="str">
        <f>DATA!B37</f>
        <v>ФЭП</v>
      </c>
      <c r="B46" s="202" t="str">
        <f>DATA!C37</f>
        <v>Заочная (Сокращенная)</v>
      </c>
      <c r="C46" s="203" t="str">
        <f>DATA!F37</f>
        <v>ФЭП (Бухгалтерский учет, анализ и аудит (по направлениям), Маркетинг) - общий конкурс</v>
      </c>
      <c r="D46" s="204">
        <f>DATA!G37</f>
        <v>10</v>
      </c>
      <c r="E46" s="246">
        <f>DATA!H37</f>
        <v>70</v>
      </c>
      <c r="F46" s="204">
        <f t="shared" ref="F46:F49" si="21">G46+H46</f>
        <v>0</v>
      </c>
      <c r="G46" s="206">
        <f>DATA!I37</f>
        <v>0</v>
      </c>
      <c r="H46" s="205">
        <f>DATA!J37</f>
        <v>0</v>
      </c>
      <c r="I46" s="207">
        <f t="shared" si="16"/>
        <v>0</v>
      </c>
      <c r="J46" s="205">
        <f t="shared" si="17"/>
        <v>0</v>
      </c>
    </row>
    <row r="47" spans="1:10" x14ac:dyDescent="0.25">
      <c r="A47" s="188" t="str">
        <f>DATA!B38</f>
        <v>ФЭП</v>
      </c>
      <c r="B47" s="189" t="str">
        <f>DATA!C38</f>
        <v>Заочная (Сокращенная)</v>
      </c>
      <c r="C47" s="190" t="str">
        <f>DATA!F38</f>
        <v>Бухгалтерский учет, анализ и аудит (по направлениям)</v>
      </c>
      <c r="D47" s="191">
        <f>DATA!G38</f>
        <v>5</v>
      </c>
      <c r="E47" s="213">
        <f>DATA!H38</f>
        <v>15</v>
      </c>
      <c r="F47" s="191">
        <f t="shared" si="21"/>
        <v>0</v>
      </c>
      <c r="G47" s="193">
        <f>DATA!I38</f>
        <v>0</v>
      </c>
      <c r="H47" s="192">
        <f>DATA!J38</f>
        <v>0</v>
      </c>
      <c r="I47" s="194">
        <f t="shared" si="16"/>
        <v>0</v>
      </c>
      <c r="J47" s="192">
        <f t="shared" si="17"/>
        <v>0</v>
      </c>
    </row>
    <row r="48" spans="1:10" x14ac:dyDescent="0.25">
      <c r="A48" s="188" t="str">
        <f>DATA!B39</f>
        <v>ФЭП</v>
      </c>
      <c r="B48" s="189" t="str">
        <f>DATA!C39</f>
        <v>Заочная (Дистанционная, Сокращенная)</v>
      </c>
      <c r="C48" s="190" t="str">
        <f>DATA!F39</f>
        <v>Бухгалтерский учет, анализ и аудит (по направлениям)</v>
      </c>
      <c r="D48" s="191">
        <f>DATA!G39</f>
        <v>0</v>
      </c>
      <c r="E48" s="213">
        <f>DATA!H39</f>
        <v>20</v>
      </c>
      <c r="F48" s="191">
        <f t="shared" si="21"/>
        <v>0</v>
      </c>
      <c r="G48" s="193">
        <f>DATA!I39</f>
        <v>0</v>
      </c>
      <c r="H48" s="192">
        <f>DATA!J39</f>
        <v>0</v>
      </c>
      <c r="I48" s="194">
        <f t="shared" si="16"/>
        <v>0</v>
      </c>
      <c r="J48" s="192">
        <f t="shared" si="17"/>
        <v>0</v>
      </c>
    </row>
    <row r="49" spans="1:10" x14ac:dyDescent="0.25">
      <c r="A49" s="188" t="str">
        <f>DATA!B40</f>
        <v>ФЭП</v>
      </c>
      <c r="B49" s="189" t="str">
        <f>DATA!C40</f>
        <v>Заочная (Сокращенная)</v>
      </c>
      <c r="C49" s="190" t="str">
        <f>DATA!F40</f>
        <v>Маркетинг</v>
      </c>
      <c r="D49" s="191">
        <f>DATA!G40</f>
        <v>5</v>
      </c>
      <c r="E49" s="213">
        <f>DATA!H40</f>
        <v>15</v>
      </c>
      <c r="F49" s="191">
        <f t="shared" si="21"/>
        <v>0</v>
      </c>
      <c r="G49" s="193">
        <f>DATA!I40</f>
        <v>0</v>
      </c>
      <c r="H49" s="192">
        <f>DATA!J40</f>
        <v>0</v>
      </c>
      <c r="I49" s="194">
        <f t="shared" si="16"/>
        <v>0</v>
      </c>
      <c r="J49" s="192">
        <f t="shared" si="17"/>
        <v>0</v>
      </c>
    </row>
    <row r="50" spans="1:10" ht="15.75" thickBot="1" x14ac:dyDescent="0.3">
      <c r="A50" s="248" t="str">
        <f>DATA!B41</f>
        <v>ФЭП</v>
      </c>
      <c r="B50" s="249" t="str">
        <f>DATA!C41</f>
        <v>Заочная (Дистанционная, Сокращенная)</v>
      </c>
      <c r="C50" s="250" t="str">
        <f>DATA!F41</f>
        <v>Маркетинг</v>
      </c>
      <c r="D50" s="251">
        <f>DATA!G41</f>
        <v>0</v>
      </c>
      <c r="E50" s="252">
        <f>DATA!H41</f>
        <v>20</v>
      </c>
      <c r="F50" s="251">
        <f t="shared" ref="F50" si="22">G50+H50</f>
        <v>0</v>
      </c>
      <c r="G50" s="253">
        <f>DATA!I41</f>
        <v>0</v>
      </c>
      <c r="H50" s="254">
        <f>DATA!J41</f>
        <v>0</v>
      </c>
      <c r="I50" s="255">
        <f t="shared" si="16"/>
        <v>0</v>
      </c>
      <c r="J50" s="256">
        <f t="shared" si="17"/>
        <v>0</v>
      </c>
    </row>
    <row r="51" spans="1:10" ht="15.75" thickBot="1" x14ac:dyDescent="0.3">
      <c r="A51" s="295" t="s">
        <v>14</v>
      </c>
      <c r="B51" s="296"/>
      <c r="C51" s="296"/>
      <c r="D51" s="239">
        <f>SUM(D38,D41,D44,D45,D46)</f>
        <v>30</v>
      </c>
      <c r="E51" s="240">
        <f t="shared" ref="E51:H51" si="23">SUM(E38,E41,E44,E45,E46)</f>
        <v>175</v>
      </c>
      <c r="F51" s="239">
        <f t="shared" si="23"/>
        <v>0</v>
      </c>
      <c r="G51" s="241">
        <f t="shared" si="23"/>
        <v>0</v>
      </c>
      <c r="H51" s="242">
        <f t="shared" si="23"/>
        <v>0</v>
      </c>
    </row>
    <row r="52" spans="1:10" ht="15.75" thickBot="1" x14ac:dyDescent="0.3">
      <c r="A52" s="297" t="s">
        <v>18</v>
      </c>
      <c r="B52" s="298"/>
      <c r="C52" s="299"/>
      <c r="D52" s="41">
        <f>D18+D31+D37+D51</f>
        <v>401</v>
      </c>
      <c r="E52" s="31">
        <f t="shared" ref="E52:H52" si="24">E18+E31+E37+E51</f>
        <v>335</v>
      </c>
      <c r="F52" s="41">
        <f t="shared" si="24"/>
        <v>8</v>
      </c>
      <c r="G52" s="43">
        <f t="shared" si="24"/>
        <v>8</v>
      </c>
      <c r="H52" s="42">
        <f t="shared" si="24"/>
        <v>0</v>
      </c>
    </row>
  </sheetData>
  <mergeCells count="17">
    <mergeCell ref="I3:J3"/>
    <mergeCell ref="G3:H3"/>
    <mergeCell ref="G4:H4"/>
    <mergeCell ref="I4:J4"/>
    <mergeCell ref="A1:N1"/>
    <mergeCell ref="A2:N2"/>
    <mergeCell ref="A31:C31"/>
    <mergeCell ref="A37:C37"/>
    <mergeCell ref="A51:C51"/>
    <mergeCell ref="A52:C52"/>
    <mergeCell ref="D6:E6"/>
    <mergeCell ref="F6:H6"/>
    <mergeCell ref="I6:J6"/>
    <mergeCell ref="A18:C18"/>
    <mergeCell ref="A6:A7"/>
    <mergeCell ref="B6:B7"/>
    <mergeCell ref="C6:C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DATA</vt:lpstr>
      <vt:lpstr>Информация о ходе приема</vt:lpstr>
      <vt:lpstr>Информация о ходе приема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Антон</dc:creator>
  <cp:lastModifiedBy>Пользователь Windows</cp:lastModifiedBy>
  <cp:lastPrinted>2016-07-13T08:54:35Z</cp:lastPrinted>
  <dcterms:created xsi:type="dcterms:W3CDTF">2016-04-05T08:38:44Z</dcterms:created>
  <dcterms:modified xsi:type="dcterms:W3CDTF">2018-07-20T14:30:17Z</dcterms:modified>
</cp:coreProperties>
</file>