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esktop\CANONICAL_EVENTS_IMPORT_EXPORT\"/>
    </mc:Choice>
  </mc:AlternateContent>
  <bookViews>
    <workbookView xWindow="0" yWindow="0" windowWidth="19200" windowHeight="11880"/>
  </bookViews>
  <sheets>
    <sheet name="DATA_GOES_HERE" sheetId="1" r:id="rId1"/>
    <sheet name="WORD" sheetId="5" state="hidden" r:id="rId2"/>
    <sheet name="WORDY_DESCRIPTION" sheetId="10" r:id="rId3"/>
    <sheet name="SUMMARY_WORD" sheetId="11" r:id="rId4"/>
    <sheet name="X-BEDEWORK-VALUES" sheetId="6" r:id="rId5"/>
    <sheet name="VENUEID" sheetId="2" r:id="rId6"/>
    <sheet name="eventTypeID" sheetId="3" r:id="rId7"/>
    <sheet name="DESTINATION" sheetId="4" r:id="rId8"/>
    <sheet name="Sheet1" sheetId="7" r:id="rId9"/>
    <sheet name="Sheet3" sheetId="9" r:id="rId10"/>
  </sheets>
  <externalReferences>
    <externalReference r:id="rId11"/>
    <externalReference r:id="rId12"/>
  </externalReferences>
  <definedNames>
    <definedName name="_xlnm._FilterDatabase" localSheetId="0" hidden="1">DATA_GOES_HERE!$A$1:$AK$96</definedName>
    <definedName name="_xlcn.WorksheetConnection_20160219_BEDEWORK_WORDY_DESCRIPTIONS_SORTING.xlsxTable2" hidden="1">Table2[]</definedName>
    <definedName name="_xlcn.WorksheetConnection_20160219_BEDEWORK_WORDY_DESCRIPTIONS_SORTING.xlsxTable4" hidden="1">Table4[]</definedName>
    <definedName name="Ages">'X-BEDEWORK-VALUES'!$A$2:$A$4</definedName>
    <definedName name="LOCATIONS">VENUEID!$A$2:$A$24</definedName>
  </definedNames>
  <calcPr calcId="152511"/>
  <pivotCaches>
    <pivotCache cacheId="3" r:id="rId13"/>
    <pivotCache cacheId="4" r:id="rId14"/>
    <pivotCache cacheId="5" r:id="rId1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ac08ec94-5b85-48dc-bb95-3bb9b010f5e6" name="Table4" connection="WorksheetConnection_20160219_BEDEWORK_WORDY_DESCRIPTIONS_SORTING.xlsx!Table4"/>
          <x15:modelTable id="Table2-cb4a7f63-5cb0-4efc-b058-fd7b0cfdf078" name="Table2" connection="WorksheetConnection_20160219_BEDEWORK_WORDY_DESCRIPTIONS_SORTING.xlsx!Table2"/>
        </x15:modelTables>
      </x15:dataModel>
    </ext>
  </extLst>
</workbook>
</file>

<file path=xl/calcChain.xml><?xml version="1.0" encoding="utf-8"?>
<calcChain xmlns="http://schemas.openxmlformats.org/spreadsheetml/2006/main">
  <c r="A346" i="10" l="1"/>
  <c r="B346" i="10"/>
  <c r="C346" i="10"/>
  <c r="D346" i="10"/>
  <c r="A347" i="10"/>
  <c r="B347" i="10"/>
  <c r="C347" i="10"/>
  <c r="D347" i="10"/>
  <c r="A348" i="10"/>
  <c r="B348" i="10"/>
  <c r="C348" i="10"/>
  <c r="D348" i="10"/>
  <c r="A349" i="10"/>
  <c r="B349" i="10"/>
  <c r="C349" i="10"/>
  <c r="D349" i="10"/>
  <c r="A350" i="10"/>
  <c r="B350" i="10"/>
  <c r="C350" i="10"/>
  <c r="D350" i="10"/>
  <c r="A351" i="10"/>
  <c r="B351" i="10"/>
  <c r="C351" i="10"/>
  <c r="D351" i="10"/>
  <c r="A352" i="10"/>
  <c r="B352" i="10"/>
  <c r="C352" i="10"/>
  <c r="D352" i="10"/>
  <c r="A353" i="10"/>
  <c r="B353" i="10"/>
  <c r="C353" i="10"/>
  <c r="D353" i="10"/>
  <c r="A354" i="10"/>
  <c r="B354" i="10"/>
  <c r="C354" i="10"/>
  <c r="D354" i="10"/>
  <c r="A355" i="10"/>
  <c r="B355" i="10"/>
  <c r="C355" i="10"/>
  <c r="D355" i="10"/>
  <c r="A356" i="10"/>
  <c r="B356" i="10"/>
  <c r="C356" i="10"/>
  <c r="D356" i="10"/>
  <c r="A357" i="10"/>
  <c r="B357" i="10"/>
  <c r="C357" i="10"/>
  <c r="D357" i="10"/>
  <c r="A358" i="10"/>
  <c r="B358" i="10"/>
  <c r="C358" i="10"/>
  <c r="D358" i="10"/>
  <c r="A359" i="10"/>
  <c r="B359" i="10"/>
  <c r="C359" i="10"/>
  <c r="D359" i="10"/>
  <c r="A360" i="10"/>
  <c r="B360" i="10"/>
  <c r="C360" i="10"/>
  <c r="D360" i="10"/>
  <c r="A361" i="10"/>
  <c r="B361" i="10"/>
  <c r="C361" i="10"/>
  <c r="D361" i="10"/>
  <c r="A362" i="10"/>
  <c r="B362" i="10"/>
  <c r="C362" i="10"/>
  <c r="D362" i="10"/>
  <c r="A363" i="10"/>
  <c r="B363" i="10"/>
  <c r="C363" i="10"/>
  <c r="D363" i="10"/>
  <c r="A364" i="10"/>
  <c r="B364" i="10"/>
  <c r="C364" i="10"/>
  <c r="D364" i="10"/>
  <c r="A365" i="10"/>
  <c r="B365" i="10"/>
  <c r="C365" i="10"/>
  <c r="D365" i="10"/>
  <c r="A366" i="10"/>
  <c r="B366" i="10"/>
  <c r="C366" i="10"/>
  <c r="D366" i="10"/>
  <c r="A367" i="10"/>
  <c r="B367" i="10"/>
  <c r="C367" i="10"/>
  <c r="D367" i="10"/>
  <c r="A368" i="10"/>
  <c r="B368" i="10"/>
  <c r="C368" i="10"/>
  <c r="D368" i="10"/>
  <c r="A369" i="10"/>
  <c r="B369" i="10"/>
  <c r="C369" i="10"/>
  <c r="D369" i="10"/>
  <c r="A370" i="10"/>
  <c r="B370" i="10"/>
  <c r="C370" i="10"/>
  <c r="D370" i="10"/>
  <c r="A371" i="10"/>
  <c r="B371" i="10"/>
  <c r="C371" i="10"/>
  <c r="D371" i="10"/>
  <c r="A372" i="10"/>
  <c r="B372" i="10"/>
  <c r="C372" i="10"/>
  <c r="D372" i="10"/>
  <c r="A373" i="10"/>
  <c r="B373" i="10"/>
  <c r="C373" i="10"/>
  <c r="D373" i="10"/>
  <c r="A374" i="10"/>
  <c r="B374" i="10"/>
  <c r="C374" i="10"/>
  <c r="D374" i="10"/>
  <c r="A375" i="10"/>
  <c r="B375" i="10"/>
  <c r="C375" i="10"/>
  <c r="D375" i="10"/>
  <c r="A376" i="10"/>
  <c r="B376" i="10"/>
  <c r="C376" i="10"/>
  <c r="D376" i="10"/>
  <c r="A377" i="10"/>
  <c r="B377" i="10"/>
  <c r="C377" i="10"/>
  <c r="D377" i="10"/>
  <c r="A378" i="10"/>
  <c r="B378" i="10"/>
  <c r="C378" i="10"/>
  <c r="D378" i="10"/>
  <c r="A379" i="10"/>
  <c r="B379" i="10"/>
  <c r="C379" i="10"/>
  <c r="D379" i="10"/>
  <c r="A380" i="10"/>
  <c r="B380" i="10"/>
  <c r="C380" i="10"/>
  <c r="D380" i="10"/>
  <c r="A381" i="10"/>
  <c r="B381" i="10"/>
  <c r="C381" i="10"/>
  <c r="D381" i="10"/>
  <c r="A382" i="10"/>
  <c r="B382" i="10"/>
  <c r="C382" i="10"/>
  <c r="D382" i="10"/>
  <c r="A383" i="10"/>
  <c r="B383" i="10"/>
  <c r="C383" i="10"/>
  <c r="D383" i="10"/>
  <c r="A384" i="10"/>
  <c r="B384" i="10"/>
  <c r="C384" i="10"/>
  <c r="D384" i="10"/>
  <c r="A385" i="10"/>
  <c r="B385" i="10"/>
  <c r="C385" i="10"/>
  <c r="D385" i="10"/>
  <c r="A386" i="10"/>
  <c r="B386" i="10"/>
  <c r="C386" i="10"/>
  <c r="D386" i="10"/>
  <c r="A387" i="10"/>
  <c r="B387" i="10"/>
  <c r="C387" i="10"/>
  <c r="D387" i="10"/>
  <c r="A388" i="10"/>
  <c r="B388" i="10"/>
  <c r="C388" i="10"/>
  <c r="D388" i="10"/>
  <c r="A389" i="10"/>
  <c r="B389" i="10"/>
  <c r="C389" i="10"/>
  <c r="D389" i="10"/>
  <c r="A390" i="10"/>
  <c r="B390" i="10"/>
  <c r="C390" i="10"/>
  <c r="D390" i="10"/>
  <c r="A391" i="10"/>
  <c r="B391" i="10"/>
  <c r="C391" i="10"/>
  <c r="D391" i="10"/>
  <c r="A392" i="10"/>
  <c r="B392" i="10"/>
  <c r="C392" i="10"/>
  <c r="D392" i="10"/>
  <c r="A393" i="10"/>
  <c r="B393" i="10"/>
  <c r="C393" i="10"/>
  <c r="D393" i="10"/>
  <c r="A394" i="10"/>
  <c r="B394" i="10"/>
  <c r="C394" i="10"/>
  <c r="D394" i="10"/>
  <c r="A395" i="10"/>
  <c r="B395" i="10"/>
  <c r="C395" i="10"/>
  <c r="D395" i="10"/>
  <c r="A396" i="10"/>
  <c r="B396" i="10"/>
  <c r="C396" i="10"/>
  <c r="D396" i="10"/>
  <c r="A397" i="10"/>
  <c r="B397" i="10"/>
  <c r="C397" i="10"/>
  <c r="D397" i="10"/>
  <c r="A398" i="10"/>
  <c r="B398" i="10"/>
  <c r="C398" i="10"/>
  <c r="D398" i="10"/>
  <c r="A399" i="10"/>
  <c r="B399" i="10"/>
  <c r="C399" i="10"/>
  <c r="D399" i="10"/>
  <c r="A400" i="10"/>
  <c r="B400" i="10"/>
  <c r="C400" i="10"/>
  <c r="D400" i="10"/>
  <c r="A401" i="10"/>
  <c r="B401" i="10"/>
  <c r="C401" i="10"/>
  <c r="D401" i="10"/>
  <c r="A402" i="10"/>
  <c r="B402" i="10"/>
  <c r="C402" i="10"/>
  <c r="D402" i="10"/>
  <c r="A403" i="10"/>
  <c r="B403" i="10"/>
  <c r="C403" i="10"/>
  <c r="D403" i="10"/>
  <c r="A404" i="10"/>
  <c r="B404" i="10"/>
  <c r="C404" i="10"/>
  <c r="D404" i="10"/>
  <c r="A405" i="10"/>
  <c r="B405" i="10"/>
  <c r="C405" i="10"/>
  <c r="D405" i="10"/>
  <c r="A406" i="10"/>
  <c r="B406" i="10"/>
  <c r="C406" i="10"/>
  <c r="D406" i="10"/>
  <c r="A407" i="10"/>
  <c r="B407" i="10"/>
  <c r="C407" i="10"/>
  <c r="D407" i="10"/>
  <c r="A408" i="10"/>
  <c r="B408" i="10"/>
  <c r="C408" i="10"/>
  <c r="D408" i="10"/>
  <c r="A409" i="10"/>
  <c r="B409" i="10"/>
  <c r="C409" i="10"/>
  <c r="D409" i="10"/>
  <c r="A410" i="10"/>
  <c r="B410" i="10"/>
  <c r="C410" i="10"/>
  <c r="D410" i="10"/>
  <c r="A411" i="10"/>
  <c r="B411" i="10"/>
  <c r="C411" i="10"/>
  <c r="D411" i="10"/>
  <c r="A412" i="10"/>
  <c r="B412" i="10"/>
  <c r="C412" i="10"/>
  <c r="D412" i="10"/>
  <c r="A413" i="10"/>
  <c r="B413" i="10"/>
  <c r="C413" i="10"/>
  <c r="D413" i="10"/>
  <c r="A414" i="10"/>
  <c r="B414" i="10"/>
  <c r="C414" i="10"/>
  <c r="D414" i="10"/>
  <c r="A415" i="10"/>
  <c r="B415" i="10"/>
  <c r="C415" i="10"/>
  <c r="D415" i="10"/>
  <c r="A416" i="10"/>
  <c r="B416" i="10"/>
  <c r="C416" i="10"/>
  <c r="D416" i="10"/>
  <c r="A417" i="10"/>
  <c r="B417" i="10"/>
  <c r="C417" i="10"/>
  <c r="D417" i="10"/>
  <c r="A418" i="10"/>
  <c r="B418" i="10"/>
  <c r="C418" i="10"/>
  <c r="D418" i="10"/>
  <c r="A419" i="10"/>
  <c r="B419" i="10"/>
  <c r="C419" i="10"/>
  <c r="D419" i="10"/>
  <c r="A420" i="10"/>
  <c r="B420" i="10"/>
  <c r="C420" i="10"/>
  <c r="D420" i="10"/>
  <c r="A421" i="10"/>
  <c r="B421" i="10"/>
  <c r="C421" i="10"/>
  <c r="D421" i="10"/>
  <c r="A422" i="10"/>
  <c r="B422" i="10"/>
  <c r="C422" i="10"/>
  <c r="D422" i="10"/>
  <c r="A423" i="10"/>
  <c r="B423" i="10"/>
  <c r="C423" i="10"/>
  <c r="D423" i="10"/>
  <c r="A424" i="10"/>
  <c r="B424" i="10"/>
  <c r="C424" i="10"/>
  <c r="D424" i="10"/>
  <c r="A425" i="10"/>
  <c r="B425" i="10"/>
  <c r="C425" i="10"/>
  <c r="D425" i="10"/>
  <c r="A426" i="10"/>
  <c r="B426" i="10"/>
  <c r="C426" i="10"/>
  <c r="D426" i="10"/>
  <c r="A427" i="10"/>
  <c r="B427" i="10"/>
  <c r="C427" i="10"/>
  <c r="D427" i="10"/>
  <c r="A428" i="10"/>
  <c r="B428" i="10"/>
  <c r="C428" i="10"/>
  <c r="D428" i="10"/>
  <c r="A429" i="10"/>
  <c r="B429" i="10"/>
  <c r="C429" i="10"/>
  <c r="D429" i="10"/>
  <c r="A430" i="10"/>
  <c r="B430" i="10"/>
  <c r="C430" i="10"/>
  <c r="D430" i="10"/>
  <c r="A431" i="10"/>
  <c r="B431" i="10"/>
  <c r="C431" i="10"/>
  <c r="D431" i="10"/>
  <c r="A432" i="10"/>
  <c r="B432" i="10"/>
  <c r="C432" i="10"/>
  <c r="D432" i="10"/>
  <c r="A433" i="10"/>
  <c r="B433" i="10"/>
  <c r="C433" i="10"/>
  <c r="D433" i="10"/>
  <c r="A434" i="10"/>
  <c r="B434" i="10"/>
  <c r="C434" i="10"/>
  <c r="D434" i="10"/>
  <c r="A435" i="10"/>
  <c r="B435" i="10"/>
  <c r="C435" i="10"/>
  <c r="D435" i="10"/>
  <c r="A436" i="10"/>
  <c r="B436" i="10"/>
  <c r="C436" i="10"/>
  <c r="D436" i="10"/>
  <c r="A437" i="10"/>
  <c r="B437" i="10"/>
  <c r="C437" i="10"/>
  <c r="D437" i="10"/>
  <c r="A438" i="10"/>
  <c r="B438" i="10"/>
  <c r="C438" i="10"/>
  <c r="D438" i="10"/>
  <c r="A439" i="10"/>
  <c r="B439" i="10"/>
  <c r="C439" i="10"/>
  <c r="D439" i="10"/>
  <c r="A440" i="10"/>
  <c r="B440" i="10"/>
  <c r="C440" i="10"/>
  <c r="D440" i="10"/>
  <c r="A441" i="10"/>
  <c r="B441" i="10"/>
  <c r="C441" i="10"/>
  <c r="D441" i="10"/>
  <c r="A442" i="10"/>
  <c r="B442" i="10"/>
  <c r="C442" i="10"/>
  <c r="D442" i="10"/>
  <c r="A443" i="10"/>
  <c r="B443" i="10"/>
  <c r="C443" i="10"/>
  <c r="D443" i="10"/>
  <c r="A444" i="10"/>
  <c r="B444" i="10"/>
  <c r="C444" i="10"/>
  <c r="D444" i="10"/>
  <c r="A445" i="10"/>
  <c r="B445" i="10"/>
  <c r="C445" i="10"/>
  <c r="D445" i="10"/>
  <c r="A446" i="10"/>
  <c r="B446" i="10"/>
  <c r="C446" i="10"/>
  <c r="D446" i="10"/>
  <c r="A447" i="10"/>
  <c r="B447" i="10"/>
  <c r="C447" i="10"/>
  <c r="D447" i="10"/>
  <c r="A448" i="10"/>
  <c r="B448" i="10"/>
  <c r="C448" i="10"/>
  <c r="D448" i="10"/>
  <c r="A449" i="10"/>
  <c r="B449" i="10"/>
  <c r="C449" i="10"/>
  <c r="D449" i="10"/>
  <c r="A450" i="10"/>
  <c r="B450" i="10"/>
  <c r="C450" i="10"/>
  <c r="D450" i="10"/>
  <c r="A451" i="10"/>
  <c r="B451" i="10"/>
  <c r="C451" i="10"/>
  <c r="D451" i="10"/>
  <c r="A452" i="10"/>
  <c r="B452" i="10"/>
  <c r="C452" i="10"/>
  <c r="D452" i="10"/>
  <c r="A453" i="10"/>
  <c r="B453" i="10"/>
  <c r="C453" i="10"/>
  <c r="D453" i="10"/>
  <c r="A454" i="10"/>
  <c r="B454" i="10"/>
  <c r="C454" i="10"/>
  <c r="D454" i="10"/>
  <c r="A455" i="10"/>
  <c r="B455" i="10"/>
  <c r="C455" i="10"/>
  <c r="D455" i="10"/>
  <c r="A456" i="10"/>
  <c r="B456" i="10"/>
  <c r="C456" i="10"/>
  <c r="D456" i="10"/>
  <c r="A457" i="10"/>
  <c r="B457" i="10"/>
  <c r="C457" i="10"/>
  <c r="D457" i="10"/>
  <c r="A458" i="10"/>
  <c r="B458" i="10"/>
  <c r="C458" i="10"/>
  <c r="D458" i="10"/>
  <c r="A459" i="10"/>
  <c r="B459" i="10"/>
  <c r="C459" i="10"/>
  <c r="D459" i="10"/>
  <c r="A460" i="10"/>
  <c r="B460" i="10"/>
  <c r="C460" i="10"/>
  <c r="D460" i="10"/>
  <c r="A461" i="10"/>
  <c r="B461" i="10"/>
  <c r="C461" i="10"/>
  <c r="D461" i="10"/>
  <c r="A462" i="10"/>
  <c r="B462" i="10"/>
  <c r="C462" i="10"/>
  <c r="D462" i="10"/>
  <c r="A463" i="10"/>
  <c r="B463" i="10"/>
  <c r="C463" i="10"/>
  <c r="D463" i="10"/>
  <c r="A464" i="10"/>
  <c r="B464" i="10"/>
  <c r="C464" i="10"/>
  <c r="D464" i="10"/>
  <c r="A465" i="10"/>
  <c r="B465" i="10"/>
  <c r="C465" i="10"/>
  <c r="D465" i="10"/>
  <c r="A466" i="10"/>
  <c r="B466" i="10"/>
  <c r="C466" i="10"/>
  <c r="D466" i="10"/>
  <c r="A467" i="10"/>
  <c r="B467" i="10"/>
  <c r="C467" i="10"/>
  <c r="D467" i="10"/>
  <c r="A468" i="10"/>
  <c r="B468" i="10"/>
  <c r="C468" i="10"/>
  <c r="D468" i="10"/>
  <c r="A469" i="10"/>
  <c r="B469" i="10"/>
  <c r="C469" i="10"/>
  <c r="D469" i="10"/>
  <c r="A470" i="10"/>
  <c r="B470" i="10"/>
  <c r="C470" i="10"/>
  <c r="D470" i="10"/>
  <c r="A471" i="10"/>
  <c r="B471" i="10"/>
  <c r="C471" i="10"/>
  <c r="D471" i="10"/>
  <c r="A472" i="10"/>
  <c r="B472" i="10"/>
  <c r="C472" i="10"/>
  <c r="D472" i="10"/>
  <c r="A473" i="10"/>
  <c r="B473" i="10"/>
  <c r="C473" i="10"/>
  <c r="D473" i="10"/>
  <c r="A474" i="10"/>
  <c r="B474" i="10"/>
  <c r="C474" i="10"/>
  <c r="D474" i="10"/>
  <c r="A475" i="10"/>
  <c r="B475" i="10"/>
  <c r="C475" i="10"/>
  <c r="D475" i="10"/>
  <c r="A476" i="10"/>
  <c r="B476" i="10"/>
  <c r="C476" i="10"/>
  <c r="D476" i="10"/>
  <c r="A477" i="10"/>
  <c r="B477" i="10"/>
  <c r="C477" i="10"/>
  <c r="D477" i="10"/>
  <c r="A478" i="10"/>
  <c r="B478" i="10"/>
  <c r="C478" i="10"/>
  <c r="D478" i="10"/>
  <c r="A479" i="10"/>
  <c r="B479" i="10"/>
  <c r="C479" i="10"/>
  <c r="D479" i="10"/>
  <c r="A480" i="10"/>
  <c r="B480" i="10"/>
  <c r="C480" i="10"/>
  <c r="D480" i="10"/>
  <c r="A481" i="10"/>
  <c r="B481" i="10"/>
  <c r="C481" i="10"/>
  <c r="D481" i="10"/>
  <c r="A482" i="10"/>
  <c r="B482" i="10"/>
  <c r="C482" i="10"/>
  <c r="D482" i="10"/>
  <c r="A483" i="10"/>
  <c r="B483" i="10"/>
  <c r="C483" i="10"/>
  <c r="D483" i="10"/>
  <c r="A484" i="10"/>
  <c r="B484" i="10"/>
  <c r="C484" i="10"/>
  <c r="D484" i="10"/>
  <c r="A485" i="10"/>
  <c r="B485" i="10"/>
  <c r="C485" i="10"/>
  <c r="D485" i="10"/>
  <c r="A486" i="10"/>
  <c r="B486" i="10"/>
  <c r="C486" i="10"/>
  <c r="D486" i="10"/>
  <c r="A487" i="10"/>
  <c r="B487" i="10"/>
  <c r="C487" i="10"/>
  <c r="D487" i="10"/>
  <c r="A488" i="10"/>
  <c r="B488" i="10"/>
  <c r="C488" i="10"/>
  <c r="D488" i="10"/>
  <c r="A489" i="10"/>
  <c r="B489" i="10"/>
  <c r="C489" i="10"/>
  <c r="D489" i="10"/>
  <c r="A490" i="10"/>
  <c r="B490" i="10"/>
  <c r="C490" i="10"/>
  <c r="D490" i="10"/>
  <c r="A491" i="10"/>
  <c r="B491" i="10"/>
  <c r="C491" i="10"/>
  <c r="D491" i="10"/>
  <c r="A492" i="10"/>
  <c r="B492" i="10"/>
  <c r="C492" i="10"/>
  <c r="D492" i="10"/>
  <c r="A493" i="10"/>
  <c r="B493" i="10"/>
  <c r="C493" i="10"/>
  <c r="D493" i="10"/>
  <c r="A494" i="10"/>
  <c r="B494" i="10"/>
  <c r="C494" i="10"/>
  <c r="D494" i="10"/>
  <c r="A495" i="10"/>
  <c r="B495" i="10"/>
  <c r="C495" i="10"/>
  <c r="D495" i="10"/>
  <c r="A496" i="10"/>
  <c r="B496" i="10"/>
  <c r="C496" i="10"/>
  <c r="D496" i="10"/>
  <c r="A497" i="10"/>
  <c r="B497" i="10"/>
  <c r="C497" i="10"/>
  <c r="D497" i="10"/>
  <c r="A498" i="10"/>
  <c r="B498" i="10"/>
  <c r="C498" i="10"/>
  <c r="D498" i="10"/>
  <c r="A499" i="10"/>
  <c r="B499" i="10"/>
  <c r="C499" i="10"/>
  <c r="D499" i="10"/>
  <c r="A500" i="10"/>
  <c r="B500" i="10"/>
  <c r="C500" i="10"/>
  <c r="D500" i="10"/>
  <c r="A501" i="10"/>
  <c r="B501" i="10"/>
  <c r="C501" i="10"/>
  <c r="D501" i="10"/>
  <c r="A502" i="10"/>
  <c r="B502" i="10"/>
  <c r="C502" i="10"/>
  <c r="D502" i="10"/>
  <c r="A503" i="10"/>
  <c r="B503" i="10"/>
  <c r="C503" i="10"/>
  <c r="D503" i="10"/>
  <c r="A504" i="10"/>
  <c r="B504" i="10"/>
  <c r="C504" i="10"/>
  <c r="D504" i="10"/>
  <c r="A505" i="10"/>
  <c r="B505" i="10"/>
  <c r="C505" i="10"/>
  <c r="D505" i="10"/>
  <c r="A506" i="10"/>
  <c r="B506" i="10"/>
  <c r="C506" i="10"/>
  <c r="D506" i="10"/>
  <c r="A507" i="10"/>
  <c r="B507" i="10"/>
  <c r="C507" i="10"/>
  <c r="D507" i="10"/>
  <c r="A508" i="10"/>
  <c r="B508" i="10"/>
  <c r="C508" i="10"/>
  <c r="D508" i="10"/>
  <c r="A509" i="10"/>
  <c r="B509" i="10"/>
  <c r="C509" i="10"/>
  <c r="D509" i="10"/>
  <c r="A510" i="10"/>
  <c r="B510" i="10"/>
  <c r="C510" i="10"/>
  <c r="D510" i="10"/>
  <c r="A511" i="10"/>
  <c r="B511" i="10"/>
  <c r="C511" i="10"/>
  <c r="D511" i="10"/>
  <c r="A512" i="10"/>
  <c r="B512" i="10"/>
  <c r="C512" i="10"/>
  <c r="D512" i="10"/>
  <c r="A513" i="10"/>
  <c r="B513" i="10"/>
  <c r="C513" i="10"/>
  <c r="D513" i="10"/>
  <c r="A514" i="10"/>
  <c r="B514" i="10"/>
  <c r="C514" i="10"/>
  <c r="D514" i="10"/>
  <c r="A515" i="10"/>
  <c r="B515" i="10"/>
  <c r="C515" i="10"/>
  <c r="D515" i="10"/>
  <c r="A516" i="10"/>
  <c r="B516" i="10"/>
  <c r="C516" i="10"/>
  <c r="D516" i="10"/>
  <c r="A517" i="10"/>
  <c r="B517" i="10"/>
  <c r="C517" i="10"/>
  <c r="D517" i="10"/>
  <c r="A518" i="10"/>
  <c r="B518" i="10"/>
  <c r="C518" i="10"/>
  <c r="D518" i="10"/>
  <c r="A519" i="10"/>
  <c r="B519" i="10"/>
  <c r="C519" i="10"/>
  <c r="D519" i="10"/>
  <c r="A520" i="10"/>
  <c r="B520" i="10"/>
  <c r="C520" i="10"/>
  <c r="D520" i="10"/>
  <c r="A521" i="10"/>
  <c r="B521" i="10"/>
  <c r="C521" i="10"/>
  <c r="D521" i="10"/>
  <c r="A522" i="10"/>
  <c r="B522" i="10"/>
  <c r="C522" i="10"/>
  <c r="D522" i="10"/>
  <c r="A523" i="10"/>
  <c r="B523" i="10"/>
  <c r="C523" i="10"/>
  <c r="D523" i="10"/>
  <c r="A524" i="10"/>
  <c r="B524" i="10"/>
  <c r="C524" i="10"/>
  <c r="D524" i="10"/>
  <c r="A525" i="10"/>
  <c r="B525" i="10"/>
  <c r="C525" i="10"/>
  <c r="D525" i="10"/>
  <c r="A526" i="10"/>
  <c r="B526" i="10"/>
  <c r="C526" i="10"/>
  <c r="D526" i="10"/>
  <c r="A527" i="10"/>
  <c r="B527" i="10"/>
  <c r="C527" i="10"/>
  <c r="D527" i="10"/>
  <c r="A528" i="10"/>
  <c r="B528" i="10"/>
  <c r="C528" i="10"/>
  <c r="D528" i="10"/>
  <c r="A529" i="10"/>
  <c r="B529" i="10"/>
  <c r="C529" i="10"/>
  <c r="D529" i="10"/>
  <c r="A530" i="10"/>
  <c r="B530" i="10"/>
  <c r="C530" i="10"/>
  <c r="D530" i="10"/>
  <c r="A531" i="10"/>
  <c r="B531" i="10"/>
  <c r="C531" i="10"/>
  <c r="D531" i="10"/>
  <c r="A532" i="10"/>
  <c r="B532" i="10"/>
  <c r="C532" i="10"/>
  <c r="D532" i="10"/>
  <c r="A533" i="10"/>
  <c r="B533" i="10"/>
  <c r="C533" i="10"/>
  <c r="D533" i="10"/>
  <c r="A534" i="10"/>
  <c r="B534" i="10"/>
  <c r="C534" i="10"/>
  <c r="D534" i="10"/>
  <c r="A535" i="10"/>
  <c r="B535" i="10"/>
  <c r="C535" i="10"/>
  <c r="D535" i="10"/>
  <c r="A536" i="10"/>
  <c r="B536" i="10"/>
  <c r="C536" i="10"/>
  <c r="D536" i="10"/>
  <c r="A537" i="10"/>
  <c r="B537" i="10"/>
  <c r="C537" i="10"/>
  <c r="D537" i="10"/>
  <c r="A538" i="10"/>
  <c r="B538" i="10"/>
  <c r="C538" i="10"/>
  <c r="D538" i="10"/>
  <c r="A539" i="10"/>
  <c r="B539" i="10"/>
  <c r="C539" i="10"/>
  <c r="D539" i="10"/>
  <c r="A540" i="10"/>
  <c r="B540" i="10"/>
  <c r="C540" i="10"/>
  <c r="D540" i="10"/>
  <c r="A541" i="10"/>
  <c r="B541" i="10"/>
  <c r="C541" i="10"/>
  <c r="D541" i="10"/>
  <c r="A542" i="10"/>
  <c r="B542" i="10"/>
  <c r="C542" i="10"/>
  <c r="D542" i="10"/>
  <c r="A543" i="10"/>
  <c r="B543" i="10"/>
  <c r="C543" i="10"/>
  <c r="D543" i="10"/>
  <c r="A544" i="10"/>
  <c r="B544" i="10"/>
  <c r="C544" i="10"/>
  <c r="D544" i="10"/>
  <c r="A545" i="10"/>
  <c r="B545" i="10"/>
  <c r="C545" i="10"/>
  <c r="D545" i="10"/>
  <c r="A546" i="10"/>
  <c r="B546" i="10"/>
  <c r="C546" i="10"/>
  <c r="D546" i="10"/>
  <c r="A547" i="10"/>
  <c r="B547" i="10"/>
  <c r="C547" i="10"/>
  <c r="D547" i="10"/>
  <c r="A548" i="10"/>
  <c r="B548" i="10"/>
  <c r="C548" i="10"/>
  <c r="D548" i="10"/>
  <c r="A549" i="10"/>
  <c r="B549" i="10"/>
  <c r="C549" i="10"/>
  <c r="D549" i="10"/>
  <c r="A550" i="10"/>
  <c r="B550" i="10"/>
  <c r="C550" i="10"/>
  <c r="D550" i="10"/>
  <c r="A551" i="10"/>
  <c r="B551" i="10"/>
  <c r="C551" i="10"/>
  <c r="D551" i="10"/>
  <c r="A552" i="10"/>
  <c r="B552" i="10"/>
  <c r="C552" i="10"/>
  <c r="D552" i="10"/>
  <c r="A553" i="10"/>
  <c r="B553" i="10"/>
  <c r="C553" i="10"/>
  <c r="D553" i="10"/>
  <c r="A554" i="10"/>
  <c r="B554" i="10"/>
  <c r="C554" i="10"/>
  <c r="D554" i="10"/>
  <c r="A555" i="10"/>
  <c r="B555" i="10"/>
  <c r="C555" i="10"/>
  <c r="D555" i="10"/>
  <c r="A556" i="10"/>
  <c r="B556" i="10"/>
  <c r="C556" i="10"/>
  <c r="D556" i="10"/>
  <c r="A557" i="10"/>
  <c r="B557" i="10"/>
  <c r="C557" i="10"/>
  <c r="D557" i="10"/>
  <c r="A558" i="10"/>
  <c r="B558" i="10"/>
  <c r="C558" i="10"/>
  <c r="D558" i="10"/>
  <c r="A559" i="10"/>
  <c r="B559" i="10"/>
  <c r="C559" i="10"/>
  <c r="D559" i="10"/>
  <c r="A560" i="10"/>
  <c r="B560" i="10"/>
  <c r="C560" i="10"/>
  <c r="D560" i="10"/>
  <c r="A561" i="10"/>
  <c r="B561" i="10"/>
  <c r="C561" i="10"/>
  <c r="D561" i="10"/>
  <c r="A562" i="10"/>
  <c r="B562" i="10"/>
  <c r="C562" i="10"/>
  <c r="D562" i="10"/>
  <c r="A563" i="10"/>
  <c r="B563" i="10"/>
  <c r="C563" i="10"/>
  <c r="D563" i="10"/>
  <c r="A564" i="10"/>
  <c r="B564" i="10"/>
  <c r="C564" i="10"/>
  <c r="D564" i="10"/>
  <c r="A565" i="10"/>
  <c r="B565" i="10"/>
  <c r="C565" i="10"/>
  <c r="D565" i="10"/>
  <c r="A566" i="10"/>
  <c r="B566" i="10"/>
  <c r="C566" i="10"/>
  <c r="D566" i="10"/>
  <c r="A567" i="10"/>
  <c r="B567" i="10"/>
  <c r="C567" i="10"/>
  <c r="D567" i="10"/>
  <c r="A568" i="10"/>
  <c r="B568" i="10"/>
  <c r="C568" i="10"/>
  <c r="D568" i="10"/>
  <c r="A569" i="10"/>
  <c r="B569" i="10"/>
  <c r="C569" i="10"/>
  <c r="D569" i="10"/>
  <c r="A570" i="10"/>
  <c r="B570" i="10"/>
  <c r="C570" i="10"/>
  <c r="D570" i="10"/>
  <c r="A571" i="10"/>
  <c r="B571" i="10"/>
  <c r="C571" i="10"/>
  <c r="D571" i="10"/>
  <c r="A572" i="10"/>
  <c r="B572" i="10"/>
  <c r="C572" i="10"/>
  <c r="D572" i="10"/>
  <c r="A573" i="10"/>
  <c r="B573" i="10"/>
  <c r="C573" i="10"/>
  <c r="D573" i="10"/>
  <c r="A574" i="10"/>
  <c r="B574" i="10"/>
  <c r="C574" i="10"/>
  <c r="D574" i="10"/>
  <c r="A575" i="10"/>
  <c r="B575" i="10"/>
  <c r="C575" i="10"/>
  <c r="D575" i="10"/>
  <c r="A576" i="10"/>
  <c r="B576" i="10"/>
  <c r="C576" i="10"/>
  <c r="D576" i="10"/>
  <c r="A577" i="10"/>
  <c r="B577" i="10"/>
  <c r="C577" i="10"/>
  <c r="D577" i="10"/>
  <c r="A578" i="10"/>
  <c r="B578" i="10"/>
  <c r="C578" i="10"/>
  <c r="D578" i="10"/>
  <c r="A579" i="10"/>
  <c r="B579" i="10"/>
  <c r="C579" i="10"/>
  <c r="D579" i="10"/>
  <c r="A580" i="10"/>
  <c r="B580" i="10"/>
  <c r="C580" i="10"/>
  <c r="D580" i="10"/>
  <c r="A581" i="10"/>
  <c r="B581" i="10"/>
  <c r="C581" i="10"/>
  <c r="D581" i="10"/>
  <c r="A582" i="10"/>
  <c r="B582" i="10"/>
  <c r="C582" i="10"/>
  <c r="D582" i="10"/>
  <c r="A583" i="10"/>
  <c r="B583" i="10"/>
  <c r="C583" i="10"/>
  <c r="D583" i="10"/>
  <c r="A584" i="10"/>
  <c r="B584" i="10"/>
  <c r="C584" i="10"/>
  <c r="D584" i="10"/>
  <c r="A585" i="10"/>
  <c r="B585" i="10"/>
  <c r="C585" i="10"/>
  <c r="D585" i="10"/>
  <c r="A586" i="10"/>
  <c r="B586" i="10"/>
  <c r="C586" i="10"/>
  <c r="D586" i="10"/>
  <c r="A587" i="10"/>
  <c r="B587" i="10"/>
  <c r="C587" i="10"/>
  <c r="D587" i="10"/>
  <c r="A588" i="10"/>
  <c r="B588" i="10"/>
  <c r="C588" i="10"/>
  <c r="D588" i="10"/>
  <c r="A589" i="10"/>
  <c r="B589" i="10"/>
  <c r="C589" i="10"/>
  <c r="D589" i="10"/>
  <c r="A590" i="10"/>
  <c r="B590" i="10"/>
  <c r="C590" i="10"/>
  <c r="D590" i="10"/>
  <c r="A591" i="10"/>
  <c r="B591" i="10"/>
  <c r="C591" i="10"/>
  <c r="D591" i="10"/>
  <c r="A592" i="10"/>
  <c r="B592" i="10"/>
  <c r="C592" i="10"/>
  <c r="D592" i="10"/>
  <c r="A593" i="10"/>
  <c r="B593" i="10"/>
  <c r="C593" i="10"/>
  <c r="D593" i="10"/>
  <c r="A594" i="10"/>
  <c r="B594" i="10"/>
  <c r="C594" i="10"/>
  <c r="D594" i="10"/>
  <c r="A595" i="10"/>
  <c r="B595" i="10"/>
  <c r="C595" i="10"/>
  <c r="D595" i="10"/>
  <c r="A596" i="10"/>
  <c r="B596" i="10"/>
  <c r="C596" i="10"/>
  <c r="D596" i="10"/>
  <c r="A597" i="10"/>
  <c r="B597" i="10"/>
  <c r="C597" i="10"/>
  <c r="D597" i="10"/>
  <c r="A598" i="10"/>
  <c r="B598" i="10"/>
  <c r="C598" i="10"/>
  <c r="D598" i="10"/>
  <c r="A599" i="10"/>
  <c r="B599" i="10"/>
  <c r="C599" i="10"/>
  <c r="D599" i="10"/>
  <c r="A600" i="10"/>
  <c r="B600" i="10"/>
  <c r="C600" i="10"/>
  <c r="D600" i="10"/>
  <c r="A601" i="10"/>
  <c r="B601" i="10"/>
  <c r="C601" i="10"/>
  <c r="D601" i="10"/>
  <c r="A602" i="10"/>
  <c r="B602" i="10"/>
  <c r="C602" i="10"/>
  <c r="D602" i="10"/>
  <c r="A603" i="10"/>
  <c r="B603" i="10"/>
  <c r="C603" i="10"/>
  <c r="D603" i="10"/>
  <c r="A604" i="10"/>
  <c r="B604" i="10"/>
  <c r="C604" i="10"/>
  <c r="D604" i="10"/>
  <c r="A605" i="10"/>
  <c r="B605" i="10"/>
  <c r="C605" i="10"/>
  <c r="D605" i="10"/>
  <c r="A606" i="10"/>
  <c r="B606" i="10"/>
  <c r="C606" i="10"/>
  <c r="D606" i="10"/>
  <c r="A607" i="10"/>
  <c r="B607" i="10"/>
  <c r="C607" i="10"/>
  <c r="D607" i="10"/>
  <c r="A608" i="10"/>
  <c r="B608" i="10"/>
  <c r="C608" i="10"/>
  <c r="D608" i="10"/>
  <c r="A609" i="10"/>
  <c r="B609" i="10"/>
  <c r="C609" i="10"/>
  <c r="D609" i="10"/>
  <c r="A610" i="10"/>
  <c r="B610" i="10"/>
  <c r="C610" i="10"/>
  <c r="D610" i="10"/>
  <c r="A611" i="10"/>
  <c r="B611" i="10"/>
  <c r="C611" i="10"/>
  <c r="D611" i="10"/>
  <c r="A612" i="10"/>
  <c r="B612" i="10"/>
  <c r="C612" i="10"/>
  <c r="D612" i="10"/>
  <c r="A613" i="10"/>
  <c r="B613" i="10"/>
  <c r="C613" i="10"/>
  <c r="D613" i="10"/>
  <c r="A614" i="10"/>
  <c r="B614" i="10"/>
  <c r="C614" i="10"/>
  <c r="D614" i="10"/>
  <c r="A615" i="10"/>
  <c r="B615" i="10"/>
  <c r="C615" i="10"/>
  <c r="D615" i="10"/>
  <c r="A616" i="10"/>
  <c r="B616" i="10"/>
  <c r="C616" i="10"/>
  <c r="D616" i="10"/>
  <c r="A617" i="10"/>
  <c r="B617" i="10"/>
  <c r="C617" i="10"/>
  <c r="D617" i="10"/>
  <c r="A618" i="10"/>
  <c r="B618" i="10"/>
  <c r="C618" i="10"/>
  <c r="D618" i="10"/>
  <c r="A619" i="10"/>
  <c r="B619" i="10"/>
  <c r="C619" i="10"/>
  <c r="D619" i="10"/>
  <c r="A620" i="10"/>
  <c r="B620" i="10"/>
  <c r="C620" i="10"/>
  <c r="D620" i="10"/>
  <c r="A621" i="10"/>
  <c r="B621" i="10"/>
  <c r="C621" i="10"/>
  <c r="D621" i="10"/>
  <c r="A622" i="10"/>
  <c r="B622" i="10"/>
  <c r="C622" i="10"/>
  <c r="D622" i="10"/>
  <c r="A623" i="10"/>
  <c r="B623" i="10"/>
  <c r="C623" i="10"/>
  <c r="D623" i="10"/>
  <c r="A624" i="10"/>
  <c r="B624" i="10"/>
  <c r="C624" i="10"/>
  <c r="D624" i="10"/>
  <c r="A625" i="10"/>
  <c r="B625" i="10"/>
  <c r="C625" i="10"/>
  <c r="D625" i="10"/>
  <c r="A626" i="10"/>
  <c r="B626" i="10"/>
  <c r="C626" i="10"/>
  <c r="D626" i="10"/>
  <c r="A627" i="10"/>
  <c r="B627" i="10"/>
  <c r="C627" i="10"/>
  <c r="D627" i="10"/>
  <c r="A628" i="10"/>
  <c r="B628" i="10"/>
  <c r="C628" i="10"/>
  <c r="D628" i="10"/>
  <c r="A629" i="10"/>
  <c r="B629" i="10"/>
  <c r="C629" i="10"/>
  <c r="D629" i="10"/>
  <c r="A630" i="10"/>
  <c r="B630" i="10"/>
  <c r="C630" i="10"/>
  <c r="D630" i="10"/>
  <c r="A631" i="10"/>
  <c r="B631" i="10"/>
  <c r="C631" i="10"/>
  <c r="D631" i="10"/>
  <c r="A632" i="10"/>
  <c r="B632" i="10"/>
  <c r="C632" i="10"/>
  <c r="D632" i="10"/>
  <c r="A633" i="10"/>
  <c r="B633" i="10"/>
  <c r="C633" i="10"/>
  <c r="D633" i="10"/>
  <c r="A634" i="10"/>
  <c r="B634" i="10"/>
  <c r="C634" i="10"/>
  <c r="D634" i="10"/>
  <c r="A635" i="10"/>
  <c r="B635" i="10"/>
  <c r="C635" i="10"/>
  <c r="D635" i="10"/>
  <c r="A636" i="10"/>
  <c r="B636" i="10"/>
  <c r="C636" i="10"/>
  <c r="D636" i="10"/>
  <c r="A637" i="10"/>
  <c r="B637" i="10"/>
  <c r="C637" i="10"/>
  <c r="D637" i="10"/>
  <c r="A638" i="10"/>
  <c r="B638" i="10"/>
  <c r="C638" i="10"/>
  <c r="D638" i="10"/>
  <c r="A639" i="10"/>
  <c r="B639" i="10"/>
  <c r="C639" i="10"/>
  <c r="D639" i="10"/>
  <c r="A640" i="10"/>
  <c r="B640" i="10"/>
  <c r="C640" i="10"/>
  <c r="D640" i="10"/>
  <c r="A641" i="10"/>
  <c r="B641" i="10"/>
  <c r="C641" i="10"/>
  <c r="D641" i="10"/>
  <c r="A642" i="10"/>
  <c r="B642" i="10"/>
  <c r="C642" i="10"/>
  <c r="D642" i="10"/>
  <c r="A643" i="10"/>
  <c r="B643" i="10"/>
  <c r="C643" i="10"/>
  <c r="D643" i="10"/>
  <c r="A644" i="10"/>
  <c r="B644" i="10"/>
  <c r="C644" i="10"/>
  <c r="D644" i="10"/>
  <c r="A645" i="10"/>
  <c r="B645" i="10"/>
  <c r="C645" i="10"/>
  <c r="D645" i="10"/>
  <c r="A646" i="10"/>
  <c r="B646" i="10"/>
  <c r="C646" i="10"/>
  <c r="D646" i="10"/>
  <c r="A647" i="10"/>
  <c r="B647" i="10"/>
  <c r="C647" i="10"/>
  <c r="D647" i="10"/>
  <c r="A648" i="10"/>
  <c r="B648" i="10"/>
  <c r="C648" i="10"/>
  <c r="D648" i="10"/>
  <c r="A649" i="10"/>
  <c r="B649" i="10"/>
  <c r="C649" i="10"/>
  <c r="D649" i="10"/>
  <c r="A650" i="10"/>
  <c r="B650" i="10"/>
  <c r="C650" i="10"/>
  <c r="D650" i="10"/>
  <c r="A651" i="10"/>
  <c r="B651" i="10"/>
  <c r="C651" i="10"/>
  <c r="D651" i="10"/>
  <c r="A652" i="10"/>
  <c r="B652" i="10"/>
  <c r="C652" i="10"/>
  <c r="D652" i="10"/>
  <c r="A653" i="10"/>
  <c r="B653" i="10"/>
  <c r="C653" i="10"/>
  <c r="D653" i="10"/>
  <c r="A654" i="10"/>
  <c r="B654" i="10"/>
  <c r="C654" i="10"/>
  <c r="D654" i="10"/>
  <c r="A655" i="10"/>
  <c r="B655" i="10"/>
  <c r="C655" i="10"/>
  <c r="D655" i="10"/>
  <c r="A656" i="10"/>
  <c r="B656" i="10"/>
  <c r="C656" i="10"/>
  <c r="D656" i="10"/>
  <c r="A657" i="10"/>
  <c r="B657" i="10"/>
  <c r="C657" i="10"/>
  <c r="D657" i="10"/>
  <c r="A658" i="10"/>
  <c r="B658" i="10"/>
  <c r="C658" i="10"/>
  <c r="D658" i="10"/>
  <c r="A659" i="10"/>
  <c r="B659" i="10"/>
  <c r="C659" i="10"/>
  <c r="D659" i="10"/>
  <c r="A660" i="10"/>
  <c r="B660" i="10"/>
  <c r="C660" i="10"/>
  <c r="D660" i="10"/>
  <c r="A661" i="10"/>
  <c r="B661" i="10"/>
  <c r="C661" i="10"/>
  <c r="D661" i="10"/>
  <c r="A662" i="10"/>
  <c r="B662" i="10"/>
  <c r="C662" i="10"/>
  <c r="D662" i="10"/>
  <c r="A663" i="10"/>
  <c r="B663" i="10"/>
  <c r="C663" i="10"/>
  <c r="D663" i="10"/>
  <c r="A664" i="10"/>
  <c r="B664" i="10"/>
  <c r="C664" i="10"/>
  <c r="D664" i="10"/>
  <c r="A665" i="10"/>
  <c r="B665" i="10"/>
  <c r="C665" i="10"/>
  <c r="D665" i="10"/>
  <c r="A666" i="10"/>
  <c r="B666" i="10"/>
  <c r="C666" i="10"/>
  <c r="D666" i="10"/>
  <c r="A667" i="10"/>
  <c r="B667" i="10"/>
  <c r="C667" i="10"/>
  <c r="D667" i="10"/>
  <c r="A668" i="10"/>
  <c r="B668" i="10"/>
  <c r="C668" i="10"/>
  <c r="D668" i="10"/>
  <c r="A669" i="10"/>
  <c r="B669" i="10"/>
  <c r="C669" i="10"/>
  <c r="D669" i="10"/>
  <c r="A670" i="10"/>
  <c r="B670" i="10"/>
  <c r="C670" i="10"/>
  <c r="D670" i="10"/>
  <c r="A671" i="10"/>
  <c r="B671" i="10"/>
  <c r="C671" i="10"/>
  <c r="D671" i="10"/>
  <c r="A672" i="10"/>
  <c r="B672" i="10"/>
  <c r="C672" i="10"/>
  <c r="D672" i="10"/>
  <c r="A673" i="10"/>
  <c r="B673" i="10"/>
  <c r="C673" i="10"/>
  <c r="D673" i="10"/>
  <c r="A674" i="10"/>
  <c r="B674" i="10"/>
  <c r="C674" i="10"/>
  <c r="D674" i="10"/>
  <c r="A675" i="10"/>
  <c r="B675" i="10"/>
  <c r="C675" i="10"/>
  <c r="D675" i="10"/>
  <c r="A676" i="10"/>
  <c r="B676" i="10"/>
  <c r="C676" i="10"/>
  <c r="D676" i="10"/>
  <c r="A677" i="10"/>
  <c r="B677" i="10"/>
  <c r="C677" i="10"/>
  <c r="D677" i="10"/>
  <c r="A678" i="10"/>
  <c r="B678" i="10"/>
  <c r="C678" i="10"/>
  <c r="D678" i="10"/>
  <c r="A679" i="10"/>
  <c r="B679" i="10"/>
  <c r="C679" i="10"/>
  <c r="D679" i="10"/>
  <c r="A680" i="10"/>
  <c r="B680" i="10"/>
  <c r="C680" i="10"/>
  <c r="D680" i="10"/>
  <c r="A681" i="10"/>
  <c r="B681" i="10"/>
  <c r="C681" i="10"/>
  <c r="D681" i="10"/>
  <c r="A682" i="10"/>
  <c r="B682" i="10"/>
  <c r="C682" i="10"/>
  <c r="D682" i="10"/>
  <c r="A683" i="10"/>
  <c r="B683" i="10"/>
  <c r="C683" i="10"/>
  <c r="D683" i="10"/>
  <c r="A684" i="10"/>
  <c r="B684" i="10"/>
  <c r="C684" i="10"/>
  <c r="D684" i="10"/>
  <c r="A685" i="10"/>
  <c r="B685" i="10"/>
  <c r="C685" i="10"/>
  <c r="D685" i="10"/>
  <c r="A686" i="10"/>
  <c r="B686" i="10"/>
  <c r="C686" i="10"/>
  <c r="D686" i="10"/>
  <c r="A687" i="10"/>
  <c r="B687" i="10"/>
  <c r="C687" i="10"/>
  <c r="D687" i="10"/>
  <c r="A688" i="10"/>
  <c r="B688" i="10"/>
  <c r="C688" i="10"/>
  <c r="D688" i="10"/>
  <c r="A689" i="10"/>
  <c r="B689" i="10"/>
  <c r="C689" i="10"/>
  <c r="D689" i="10"/>
  <c r="A690" i="10"/>
  <c r="B690" i="10"/>
  <c r="C690" i="10"/>
  <c r="D690" i="10"/>
  <c r="A691" i="10"/>
  <c r="B691" i="10"/>
  <c r="C691" i="10"/>
  <c r="D691" i="10"/>
  <c r="A692" i="10"/>
  <c r="B692" i="10"/>
  <c r="C692" i="10"/>
  <c r="D692" i="10"/>
  <c r="A693" i="10"/>
  <c r="B693" i="10"/>
  <c r="C693" i="10"/>
  <c r="D693" i="10"/>
  <c r="A694" i="10"/>
  <c r="B694" i="10"/>
  <c r="C694" i="10"/>
  <c r="D694" i="10"/>
  <c r="A695" i="10"/>
  <c r="B695" i="10"/>
  <c r="C695" i="10"/>
  <c r="D695" i="10"/>
  <c r="A696" i="10"/>
  <c r="B696" i="10"/>
  <c r="C696" i="10"/>
  <c r="D696" i="10"/>
  <c r="A697" i="10"/>
  <c r="B697" i="10"/>
  <c r="C697" i="10"/>
  <c r="D697" i="10"/>
  <c r="A698" i="10"/>
  <c r="B698" i="10"/>
  <c r="C698" i="10"/>
  <c r="D698" i="10"/>
  <c r="A699" i="10"/>
  <c r="B699" i="10"/>
  <c r="C699" i="10"/>
  <c r="D699" i="10"/>
  <c r="A700" i="10"/>
  <c r="B700" i="10"/>
  <c r="C700" i="10"/>
  <c r="D700" i="10"/>
  <c r="A701" i="10"/>
  <c r="B701" i="10"/>
  <c r="C701" i="10"/>
  <c r="D701" i="10"/>
  <c r="A702" i="10"/>
  <c r="B702" i="10"/>
  <c r="C702" i="10"/>
  <c r="D702" i="10"/>
  <c r="A703" i="10"/>
  <c r="B703" i="10"/>
  <c r="C703" i="10"/>
  <c r="D703" i="10"/>
  <c r="A704" i="10"/>
  <c r="B704" i="10"/>
  <c r="C704" i="10"/>
  <c r="D704" i="10"/>
  <c r="A705" i="10"/>
  <c r="B705" i="10"/>
  <c r="C705" i="10"/>
  <c r="D705" i="10"/>
  <c r="A706" i="10"/>
  <c r="B706" i="10"/>
  <c r="C706" i="10"/>
  <c r="D706" i="10"/>
  <c r="A707" i="10"/>
  <c r="B707" i="10"/>
  <c r="C707" i="10"/>
  <c r="D707" i="10"/>
  <c r="A708" i="10"/>
  <c r="B708" i="10"/>
  <c r="C708" i="10"/>
  <c r="D708" i="10"/>
  <c r="A709" i="10"/>
  <c r="B709" i="10"/>
  <c r="C709" i="10"/>
  <c r="D709" i="10"/>
  <c r="A710" i="10"/>
  <c r="B710" i="10"/>
  <c r="C710" i="10"/>
  <c r="D710" i="10"/>
  <c r="A711" i="10"/>
  <c r="B711" i="10"/>
  <c r="C711" i="10"/>
  <c r="D711" i="10"/>
  <c r="A712" i="10"/>
  <c r="B712" i="10"/>
  <c r="C712" i="10"/>
  <c r="D712" i="10"/>
  <c r="A713" i="10"/>
  <c r="B713" i="10"/>
  <c r="C713" i="10"/>
  <c r="D713" i="10"/>
  <c r="A714" i="10"/>
  <c r="B714" i="10"/>
  <c r="C714" i="10"/>
  <c r="D714" i="10"/>
  <c r="A715" i="10"/>
  <c r="B715" i="10"/>
  <c r="C715" i="10"/>
  <c r="D715" i="10"/>
  <c r="A716" i="10"/>
  <c r="B716" i="10"/>
  <c r="C716" i="10"/>
  <c r="D716" i="10"/>
  <c r="A717" i="10"/>
  <c r="B717" i="10"/>
  <c r="C717" i="10"/>
  <c r="D717" i="10"/>
  <c r="A718" i="10"/>
  <c r="B718" i="10"/>
  <c r="C718" i="10"/>
  <c r="D718" i="10"/>
  <c r="A719" i="10"/>
  <c r="B719" i="10"/>
  <c r="C719" i="10"/>
  <c r="D719" i="10"/>
  <c r="A720" i="10"/>
  <c r="B720" i="10"/>
  <c r="C720" i="10"/>
  <c r="D720" i="10"/>
  <c r="A721" i="10"/>
  <c r="B721" i="10"/>
  <c r="C721" i="10"/>
  <c r="D721" i="10"/>
  <c r="A722" i="10"/>
  <c r="B722" i="10"/>
  <c r="C722" i="10"/>
  <c r="D722" i="10"/>
  <c r="A723" i="10"/>
  <c r="B723" i="10"/>
  <c r="C723" i="10"/>
  <c r="D723" i="10"/>
  <c r="A724" i="10"/>
  <c r="B724" i="10"/>
  <c r="C724" i="10"/>
  <c r="D724" i="10"/>
  <c r="A725" i="10"/>
  <c r="B725" i="10"/>
  <c r="C725" i="10"/>
  <c r="D725" i="10"/>
  <c r="A726" i="10"/>
  <c r="B726" i="10"/>
  <c r="C726" i="10"/>
  <c r="D726" i="10"/>
  <c r="A727" i="10"/>
  <c r="B727" i="10"/>
  <c r="C727" i="10"/>
  <c r="D727" i="10"/>
  <c r="A728" i="10"/>
  <c r="B728" i="10"/>
  <c r="C728" i="10"/>
  <c r="D728" i="10"/>
  <c r="A729" i="10"/>
  <c r="B729" i="10"/>
  <c r="C729" i="10"/>
  <c r="D729" i="10"/>
  <c r="A730" i="10"/>
  <c r="B730" i="10"/>
  <c r="C730" i="10"/>
  <c r="D730" i="10"/>
  <c r="A731" i="10"/>
  <c r="B731" i="10"/>
  <c r="C731" i="10"/>
  <c r="D731" i="10"/>
  <c r="A732" i="10"/>
  <c r="B732" i="10"/>
  <c r="C732" i="10"/>
  <c r="D732" i="10"/>
  <c r="A733" i="10"/>
  <c r="B733" i="10"/>
  <c r="C733" i="10"/>
  <c r="D733" i="10"/>
  <c r="A734" i="10"/>
  <c r="B734" i="10"/>
  <c r="C734" i="10"/>
  <c r="D734" i="10"/>
  <c r="A735" i="10"/>
  <c r="B735" i="10"/>
  <c r="C735" i="10"/>
  <c r="D735" i="10"/>
  <c r="A736" i="10"/>
  <c r="B736" i="10"/>
  <c r="C736" i="10"/>
  <c r="D736" i="10"/>
  <c r="A737" i="10"/>
  <c r="B737" i="10"/>
  <c r="C737" i="10"/>
  <c r="D737" i="10"/>
  <c r="A738" i="10"/>
  <c r="B738" i="10"/>
  <c r="C738" i="10"/>
  <c r="D738" i="10"/>
  <c r="A739" i="10"/>
  <c r="B739" i="10"/>
  <c r="C739" i="10"/>
  <c r="D739" i="10"/>
  <c r="A740" i="10"/>
  <c r="B740" i="10"/>
  <c r="C740" i="10"/>
  <c r="D740" i="10"/>
  <c r="A741" i="10"/>
  <c r="B741" i="10"/>
  <c r="C741" i="10"/>
  <c r="D741" i="10"/>
  <c r="A742" i="10"/>
  <c r="B742" i="10"/>
  <c r="C742" i="10"/>
  <c r="D742" i="10"/>
  <c r="A743" i="10"/>
  <c r="B743" i="10"/>
  <c r="C743" i="10"/>
  <c r="D743" i="10"/>
  <c r="A744" i="10"/>
  <c r="B744" i="10"/>
  <c r="C744" i="10"/>
  <c r="D744" i="10"/>
  <c r="A745" i="10"/>
  <c r="B745" i="10"/>
  <c r="C745" i="10"/>
  <c r="D745" i="10"/>
  <c r="A746" i="10"/>
  <c r="B746" i="10"/>
  <c r="C746" i="10"/>
  <c r="D746" i="10"/>
  <c r="A747" i="10"/>
  <c r="B747" i="10"/>
  <c r="C747" i="10"/>
  <c r="D747" i="10"/>
  <c r="A748" i="10"/>
  <c r="B748" i="10"/>
  <c r="C748" i="10"/>
  <c r="D748" i="10"/>
  <c r="A749" i="10"/>
  <c r="B749" i="10"/>
  <c r="C749" i="10"/>
  <c r="D749" i="10"/>
  <c r="A750" i="10"/>
  <c r="B750" i="10"/>
  <c r="C750" i="10"/>
  <c r="D750" i="10"/>
  <c r="A751" i="10"/>
  <c r="B751" i="10"/>
  <c r="C751" i="10"/>
  <c r="D751" i="10"/>
  <c r="A752" i="10"/>
  <c r="B752" i="10"/>
  <c r="C752" i="10"/>
  <c r="D752" i="10"/>
  <c r="A753" i="10"/>
  <c r="B753" i="10"/>
  <c r="C753" i="10"/>
  <c r="D753" i="10"/>
  <c r="A754" i="10"/>
  <c r="B754" i="10"/>
  <c r="C754" i="10"/>
  <c r="D754" i="10"/>
  <c r="A755" i="10"/>
  <c r="B755" i="10"/>
  <c r="C755" i="10"/>
  <c r="D755" i="10"/>
  <c r="A756" i="10"/>
  <c r="B756" i="10"/>
  <c r="C756" i="10"/>
  <c r="D756" i="10"/>
  <c r="A757" i="10"/>
  <c r="B757" i="10"/>
  <c r="C757" i="10"/>
  <c r="D757" i="10"/>
  <c r="A758" i="10"/>
  <c r="B758" i="10"/>
  <c r="C758" i="10"/>
  <c r="D758" i="10"/>
  <c r="A759" i="10"/>
  <c r="B759" i="10"/>
  <c r="C759" i="10"/>
  <c r="D759" i="10"/>
  <c r="A760" i="10"/>
  <c r="B760" i="10"/>
  <c r="C760" i="10"/>
  <c r="D760" i="10"/>
  <c r="A761" i="10"/>
  <c r="B761" i="10"/>
  <c r="C761" i="10"/>
  <c r="D761" i="10"/>
  <c r="A762" i="10"/>
  <c r="B762" i="10"/>
  <c r="C762" i="10"/>
  <c r="D762" i="10"/>
  <c r="A763" i="10"/>
  <c r="B763" i="10"/>
  <c r="C763" i="10"/>
  <c r="D763" i="10"/>
  <c r="A764" i="10"/>
  <c r="B764" i="10"/>
  <c r="C764" i="10"/>
  <c r="D764" i="10"/>
  <c r="A765" i="10"/>
  <c r="B765" i="10"/>
  <c r="C765" i="10"/>
  <c r="D765" i="10"/>
  <c r="A766" i="10"/>
  <c r="B766" i="10"/>
  <c r="C766" i="10"/>
  <c r="D766" i="10"/>
  <c r="A767" i="10"/>
  <c r="B767" i="10"/>
  <c r="C767" i="10"/>
  <c r="D767" i="10"/>
  <c r="A768" i="10"/>
  <c r="B768" i="10"/>
  <c r="C768" i="10"/>
  <c r="D768" i="10"/>
  <c r="A769" i="10"/>
  <c r="B769" i="10"/>
  <c r="C769" i="10"/>
  <c r="D769" i="10"/>
  <c r="A770" i="10"/>
  <c r="B770" i="10"/>
  <c r="C770" i="10"/>
  <c r="D770" i="10"/>
  <c r="A771" i="10"/>
  <c r="B771" i="10"/>
  <c r="C771" i="10"/>
  <c r="D771" i="10"/>
  <c r="A772" i="10"/>
  <c r="B772" i="10"/>
  <c r="C772" i="10"/>
  <c r="D772" i="10"/>
  <c r="A773" i="10"/>
  <c r="B773" i="10"/>
  <c r="C773" i="10"/>
  <c r="D773" i="10"/>
  <c r="A774" i="10"/>
  <c r="B774" i="10"/>
  <c r="C774" i="10"/>
  <c r="D774" i="10"/>
  <c r="A775" i="10"/>
  <c r="B775" i="10"/>
  <c r="C775" i="10"/>
  <c r="D775" i="10"/>
  <c r="A776" i="10"/>
  <c r="B776" i="10"/>
  <c r="C776" i="10"/>
  <c r="D776" i="10"/>
  <c r="A777" i="10"/>
  <c r="B777" i="10"/>
  <c r="C777" i="10"/>
  <c r="D777" i="10"/>
  <c r="A778" i="10"/>
  <c r="B778" i="10"/>
  <c r="C778" i="10"/>
  <c r="D778" i="10"/>
  <c r="A779" i="10"/>
  <c r="B779" i="10"/>
  <c r="C779" i="10"/>
  <c r="D779" i="10"/>
  <c r="A780" i="10"/>
  <c r="B780" i="10"/>
  <c r="C780" i="10"/>
  <c r="D780" i="10"/>
  <c r="A781" i="10"/>
  <c r="B781" i="10"/>
  <c r="C781" i="10"/>
  <c r="D781" i="10"/>
  <c r="A782" i="10"/>
  <c r="B782" i="10"/>
  <c r="C782" i="10"/>
  <c r="D782" i="10"/>
  <c r="A783" i="10"/>
  <c r="B783" i="10"/>
  <c r="C783" i="10"/>
  <c r="D783" i="10"/>
  <c r="A784" i="10"/>
  <c r="B784" i="10"/>
  <c r="C784" i="10"/>
  <c r="D784" i="10"/>
  <c r="A785" i="10"/>
  <c r="B785" i="10"/>
  <c r="C785" i="10"/>
  <c r="D785" i="10"/>
  <c r="A786" i="10"/>
  <c r="B786" i="10"/>
  <c r="C786" i="10"/>
  <c r="D786" i="10"/>
  <c r="A787" i="10"/>
  <c r="B787" i="10"/>
  <c r="C787" i="10"/>
  <c r="D787" i="10"/>
  <c r="A788" i="10"/>
  <c r="B788" i="10"/>
  <c r="C788" i="10"/>
  <c r="D788" i="10"/>
  <c r="A789" i="10"/>
  <c r="B789" i="10"/>
  <c r="C789" i="10"/>
  <c r="D789" i="10"/>
  <c r="A790" i="10"/>
  <c r="B790" i="10"/>
  <c r="C790" i="10"/>
  <c r="D790" i="10"/>
  <c r="A791" i="10"/>
  <c r="B791" i="10"/>
  <c r="C791" i="10"/>
  <c r="D791" i="10"/>
  <c r="A792" i="10"/>
  <c r="B792" i="10"/>
  <c r="C792" i="10"/>
  <c r="D792" i="10"/>
  <c r="A793" i="10"/>
  <c r="B793" i="10"/>
  <c r="C793" i="10"/>
  <c r="D793" i="10"/>
  <c r="A794" i="10"/>
  <c r="B794" i="10"/>
  <c r="C794" i="10"/>
  <c r="D794" i="10"/>
  <c r="A795" i="10"/>
  <c r="B795" i="10"/>
  <c r="C795" i="10"/>
  <c r="D795" i="10"/>
  <c r="A796" i="10"/>
  <c r="B796" i="10"/>
  <c r="C796" i="10"/>
  <c r="D796" i="10"/>
  <c r="A797" i="10"/>
  <c r="B797" i="10"/>
  <c r="C797" i="10"/>
  <c r="D797" i="10"/>
  <c r="A798" i="10"/>
  <c r="B798" i="10"/>
  <c r="C798" i="10"/>
  <c r="D798" i="10"/>
  <c r="A799" i="10"/>
  <c r="B799" i="10"/>
  <c r="C799" i="10"/>
  <c r="D799" i="10"/>
  <c r="A800" i="10"/>
  <c r="B800" i="10"/>
  <c r="C800" i="10"/>
  <c r="D800" i="10"/>
  <c r="A801" i="10"/>
  <c r="B801" i="10"/>
  <c r="C801" i="10"/>
  <c r="D801" i="10"/>
  <c r="A802" i="10"/>
  <c r="B802" i="10"/>
  <c r="C802" i="10"/>
  <c r="D802" i="10"/>
  <c r="A803" i="10"/>
  <c r="B803" i="10"/>
  <c r="C803" i="10"/>
  <c r="D803" i="10"/>
  <c r="A804" i="10"/>
  <c r="B804" i="10"/>
  <c r="C804" i="10"/>
  <c r="D804" i="10"/>
  <c r="A805" i="10"/>
  <c r="B805" i="10"/>
  <c r="C805" i="10"/>
  <c r="D805" i="10"/>
  <c r="A806" i="10"/>
  <c r="B806" i="10"/>
  <c r="C806" i="10"/>
  <c r="D806" i="10"/>
  <c r="A807" i="10"/>
  <c r="B807" i="10"/>
  <c r="C807" i="10"/>
  <c r="D807" i="10"/>
  <c r="A808" i="10"/>
  <c r="B808" i="10"/>
  <c r="C808" i="10"/>
  <c r="D808" i="10"/>
  <c r="A809" i="10"/>
  <c r="B809" i="10"/>
  <c r="C809" i="10"/>
  <c r="D809" i="10"/>
  <c r="A810" i="10"/>
  <c r="B810" i="10"/>
  <c r="C810" i="10"/>
  <c r="D810" i="10"/>
  <c r="A811" i="10"/>
  <c r="B811" i="10"/>
  <c r="C811" i="10"/>
  <c r="D811" i="10"/>
  <c r="A812" i="10"/>
  <c r="B812" i="10"/>
  <c r="C812" i="10"/>
  <c r="D812" i="10"/>
  <c r="A813" i="10"/>
  <c r="B813" i="10"/>
  <c r="C813" i="10"/>
  <c r="D813" i="10"/>
  <c r="A814" i="10"/>
  <c r="B814" i="10"/>
  <c r="C814" i="10"/>
  <c r="D814" i="10"/>
  <c r="A815" i="10"/>
  <c r="B815" i="10"/>
  <c r="C815" i="10"/>
  <c r="D815" i="10"/>
  <c r="A816" i="10"/>
  <c r="B816" i="10"/>
  <c r="C816" i="10"/>
  <c r="D816" i="10"/>
  <c r="A817" i="10"/>
  <c r="B817" i="10"/>
  <c r="C817" i="10"/>
  <c r="D817" i="10"/>
  <c r="A818" i="10"/>
  <c r="B818" i="10"/>
  <c r="C818" i="10"/>
  <c r="D818" i="10"/>
  <c r="A819" i="10"/>
  <c r="B819" i="10"/>
  <c r="C819" i="10"/>
  <c r="D819" i="10"/>
  <c r="A820" i="10"/>
  <c r="B820" i="10"/>
  <c r="C820" i="10"/>
  <c r="D820" i="10"/>
  <c r="A821" i="10"/>
  <c r="B821" i="10"/>
  <c r="C821" i="10"/>
  <c r="D821" i="10"/>
  <c r="A822" i="10"/>
  <c r="B822" i="10"/>
  <c r="C822" i="10"/>
  <c r="D822" i="10"/>
  <c r="A823" i="10"/>
  <c r="B823" i="10"/>
  <c r="C823" i="10"/>
  <c r="D823" i="10"/>
  <c r="A824" i="10"/>
  <c r="B824" i="10"/>
  <c r="C824" i="10"/>
  <c r="D824" i="10"/>
  <c r="A825" i="10"/>
  <c r="B825" i="10"/>
  <c r="C825" i="10"/>
  <c r="D825" i="10"/>
  <c r="A826" i="10"/>
  <c r="B826" i="10"/>
  <c r="C826" i="10"/>
  <c r="D826" i="10"/>
  <c r="A827" i="10"/>
  <c r="B827" i="10"/>
  <c r="C827" i="10"/>
  <c r="D827" i="10"/>
  <c r="A828" i="10"/>
  <c r="B828" i="10"/>
  <c r="C828" i="10"/>
  <c r="D828" i="10"/>
  <c r="A829" i="10"/>
  <c r="B829" i="10"/>
  <c r="C829" i="10"/>
  <c r="D829" i="10"/>
  <c r="A830" i="10"/>
  <c r="B830" i="10"/>
  <c r="C830" i="10"/>
  <c r="D830" i="10"/>
  <c r="A831" i="10"/>
  <c r="B831" i="10"/>
  <c r="C831" i="10"/>
  <c r="D831" i="10"/>
  <c r="A832" i="10"/>
  <c r="B832" i="10"/>
  <c r="C832" i="10"/>
  <c r="D832" i="10"/>
  <c r="A833" i="10"/>
  <c r="B833" i="10"/>
  <c r="C833" i="10"/>
  <c r="D833" i="10"/>
  <c r="A834" i="10"/>
  <c r="B834" i="10"/>
  <c r="C834" i="10"/>
  <c r="D834" i="10"/>
  <c r="A835" i="10"/>
  <c r="B835" i="10"/>
  <c r="C835" i="10"/>
  <c r="D835" i="10"/>
  <c r="A836" i="10"/>
  <c r="B836" i="10"/>
  <c r="C836" i="10"/>
  <c r="D836" i="10"/>
  <c r="A837" i="10"/>
  <c r="B837" i="10"/>
  <c r="C837" i="10"/>
  <c r="D837" i="10"/>
  <c r="A838" i="10"/>
  <c r="B838" i="10"/>
  <c r="C838" i="10"/>
  <c r="D838" i="10"/>
  <c r="A839" i="10"/>
  <c r="B839" i="10"/>
  <c r="C839" i="10"/>
  <c r="D839" i="10"/>
  <c r="A840" i="10"/>
  <c r="B840" i="10"/>
  <c r="C840" i="10"/>
  <c r="D840" i="10"/>
  <c r="A841" i="10"/>
  <c r="B841" i="10"/>
  <c r="C841" i="10"/>
  <c r="D841" i="10"/>
  <c r="A842" i="10"/>
  <c r="B842" i="10"/>
  <c r="C842" i="10"/>
  <c r="D842" i="10"/>
  <c r="A843" i="10"/>
  <c r="B843" i="10"/>
  <c r="C843" i="10"/>
  <c r="D843" i="10"/>
  <c r="A844" i="10"/>
  <c r="B844" i="10"/>
  <c r="C844" i="10"/>
  <c r="D844" i="10"/>
  <c r="A845" i="10"/>
  <c r="B845" i="10"/>
  <c r="C845" i="10"/>
  <c r="D845" i="10"/>
  <c r="A846" i="10"/>
  <c r="B846" i="10"/>
  <c r="C846" i="10"/>
  <c r="D846" i="10"/>
  <c r="A847" i="10"/>
  <c r="B847" i="10"/>
  <c r="C847" i="10"/>
  <c r="D847" i="10"/>
  <c r="A848" i="10"/>
  <c r="B848" i="10"/>
  <c r="C848" i="10"/>
  <c r="D848" i="10"/>
  <c r="A849" i="10"/>
  <c r="B849" i="10"/>
  <c r="C849" i="10"/>
  <c r="D849" i="10"/>
  <c r="A850" i="10"/>
  <c r="B850" i="10"/>
  <c r="C850" i="10"/>
  <c r="D850" i="10"/>
  <c r="A851" i="10"/>
  <c r="B851" i="10"/>
  <c r="C851" i="10"/>
  <c r="D851" i="10"/>
  <c r="A852" i="10"/>
  <c r="B852" i="10"/>
  <c r="C852" i="10"/>
  <c r="D852" i="10"/>
  <c r="A853" i="10"/>
  <c r="B853" i="10"/>
  <c r="C853" i="10"/>
  <c r="D853" i="10"/>
  <c r="A854" i="10"/>
  <c r="B854" i="10"/>
  <c r="C854" i="10"/>
  <c r="D854" i="10"/>
  <c r="A855" i="10"/>
  <c r="B855" i="10"/>
  <c r="C855" i="10"/>
  <c r="D855" i="10"/>
  <c r="A856" i="10"/>
  <c r="B856" i="10"/>
  <c r="C856" i="10"/>
  <c r="D856" i="10"/>
  <c r="A857" i="10"/>
  <c r="B857" i="10"/>
  <c r="C857" i="10"/>
  <c r="D857" i="10"/>
  <c r="A858" i="10"/>
  <c r="B858" i="10"/>
  <c r="C858" i="10"/>
  <c r="D858" i="10"/>
  <c r="A859" i="10"/>
  <c r="B859" i="10"/>
  <c r="C859" i="10"/>
  <c r="D859" i="10"/>
  <c r="A860" i="10"/>
  <c r="B860" i="10"/>
  <c r="C860" i="10"/>
  <c r="D860" i="10"/>
  <c r="A861" i="10"/>
  <c r="B861" i="10"/>
  <c r="C861" i="10"/>
  <c r="D861" i="10"/>
  <c r="A862" i="10"/>
  <c r="B862" i="10"/>
  <c r="C862" i="10"/>
  <c r="D862" i="10"/>
  <c r="A863" i="10"/>
  <c r="B863" i="10"/>
  <c r="C863" i="10"/>
  <c r="D863" i="10"/>
  <c r="A864" i="10"/>
  <c r="B864" i="10"/>
  <c r="C864" i="10"/>
  <c r="D864" i="10"/>
  <c r="A865" i="10"/>
  <c r="B865" i="10"/>
  <c r="C865" i="10"/>
  <c r="D865" i="10"/>
  <c r="A866" i="10"/>
  <c r="B866" i="10"/>
  <c r="C866" i="10"/>
  <c r="D866" i="10"/>
  <c r="A867" i="10"/>
  <c r="B867" i="10"/>
  <c r="C867" i="10"/>
  <c r="D867" i="10"/>
  <c r="A868" i="10"/>
  <c r="B868" i="10"/>
  <c r="C868" i="10"/>
  <c r="D868" i="10"/>
  <c r="A869" i="10"/>
  <c r="B869" i="10"/>
  <c r="C869" i="10"/>
  <c r="D869" i="10"/>
  <c r="A870" i="10"/>
  <c r="B870" i="10"/>
  <c r="C870" i="10"/>
  <c r="D870" i="10"/>
  <c r="A871" i="10"/>
  <c r="B871" i="10"/>
  <c r="C871" i="10"/>
  <c r="D871" i="10"/>
  <c r="A872" i="10"/>
  <c r="B872" i="10"/>
  <c r="C872" i="10"/>
  <c r="D872" i="10"/>
  <c r="A873" i="10"/>
  <c r="B873" i="10"/>
  <c r="C873" i="10"/>
  <c r="D873" i="10"/>
  <c r="A874" i="10"/>
  <c r="B874" i="10"/>
  <c r="C874" i="10"/>
  <c r="D874" i="10"/>
  <c r="A875" i="10"/>
  <c r="B875" i="10"/>
  <c r="C875" i="10"/>
  <c r="D875" i="10"/>
  <c r="A876" i="10"/>
  <c r="B876" i="10"/>
  <c r="C876" i="10"/>
  <c r="D876" i="10"/>
  <c r="A877" i="10"/>
  <c r="B877" i="10"/>
  <c r="C877" i="10"/>
  <c r="D877" i="10"/>
  <c r="A878" i="10"/>
  <c r="B878" i="10"/>
  <c r="C878" i="10"/>
  <c r="D878" i="10"/>
  <c r="A879" i="10"/>
  <c r="B879" i="10"/>
  <c r="C879" i="10"/>
  <c r="D879" i="10"/>
  <c r="A880" i="10"/>
  <c r="B880" i="10"/>
  <c r="C880" i="10"/>
  <c r="D880" i="10"/>
  <c r="A881" i="10"/>
  <c r="B881" i="10"/>
  <c r="C881" i="10"/>
  <c r="D881" i="10"/>
  <c r="A882" i="10"/>
  <c r="B882" i="10"/>
  <c r="C882" i="10"/>
  <c r="D882" i="10"/>
  <c r="A883" i="10"/>
  <c r="B883" i="10"/>
  <c r="C883" i="10"/>
  <c r="D883" i="10"/>
  <c r="A884" i="10"/>
  <c r="B884" i="10"/>
  <c r="C884" i="10"/>
  <c r="D884" i="10"/>
  <c r="A885" i="10"/>
  <c r="B885" i="10"/>
  <c r="C885" i="10"/>
  <c r="D885" i="10"/>
  <c r="A886" i="10"/>
  <c r="B886" i="10"/>
  <c r="C886" i="10"/>
  <c r="D886" i="10"/>
  <c r="A887" i="10"/>
  <c r="B887" i="10"/>
  <c r="C887" i="10"/>
  <c r="D887" i="10"/>
  <c r="A888" i="10"/>
  <c r="B888" i="10"/>
  <c r="C888" i="10"/>
  <c r="D888" i="10"/>
  <c r="A889" i="10"/>
  <c r="B889" i="10"/>
  <c r="C889" i="10"/>
  <c r="D889" i="10"/>
  <c r="A890" i="10"/>
  <c r="B890" i="10"/>
  <c r="C890" i="10"/>
  <c r="D890" i="10"/>
  <c r="A891" i="10"/>
  <c r="B891" i="10"/>
  <c r="C891" i="10"/>
  <c r="D891" i="10"/>
  <c r="A892" i="10"/>
  <c r="B892" i="10"/>
  <c r="C892" i="10"/>
  <c r="D892" i="10"/>
  <c r="A893" i="10"/>
  <c r="B893" i="10"/>
  <c r="C893" i="10"/>
  <c r="D893" i="10"/>
  <c r="A894" i="10"/>
  <c r="B894" i="10"/>
  <c r="C894" i="10"/>
  <c r="D894" i="10"/>
  <c r="A895" i="10"/>
  <c r="B895" i="10"/>
  <c r="C895" i="10"/>
  <c r="D895" i="10"/>
  <c r="A896" i="10"/>
  <c r="B896" i="10"/>
  <c r="C896" i="10"/>
  <c r="D896" i="10"/>
  <c r="A897" i="10"/>
  <c r="B897" i="10"/>
  <c r="C897" i="10"/>
  <c r="D897" i="10"/>
  <c r="A898" i="10"/>
  <c r="B898" i="10"/>
  <c r="C898" i="10"/>
  <c r="D898" i="10"/>
  <c r="A899" i="10"/>
  <c r="B899" i="10"/>
  <c r="C899" i="10"/>
  <c r="D899" i="10"/>
  <c r="A900" i="10"/>
  <c r="B900" i="10"/>
  <c r="C900" i="10"/>
  <c r="D900" i="10"/>
  <c r="A901" i="10"/>
  <c r="B901" i="10"/>
  <c r="C901" i="10"/>
  <c r="D901" i="10"/>
  <c r="A902" i="10"/>
  <c r="B902" i="10"/>
  <c r="C902" i="10"/>
  <c r="D902" i="10"/>
  <c r="A903" i="10"/>
  <c r="B903" i="10"/>
  <c r="C903" i="10"/>
  <c r="D903" i="10"/>
  <c r="A904" i="10"/>
  <c r="B904" i="10"/>
  <c r="C904" i="10"/>
  <c r="D904" i="10"/>
  <c r="A905" i="10"/>
  <c r="B905" i="10"/>
  <c r="C905" i="10"/>
  <c r="D905" i="10"/>
  <c r="A906" i="10"/>
  <c r="B906" i="10"/>
  <c r="C906" i="10"/>
  <c r="D906" i="10"/>
  <c r="A907" i="10"/>
  <c r="B907" i="10"/>
  <c r="C907" i="10"/>
  <c r="D907" i="10"/>
  <c r="A908" i="10"/>
  <c r="B908" i="10"/>
  <c r="C908" i="10"/>
  <c r="D908" i="10"/>
  <c r="A909" i="10"/>
  <c r="B909" i="10"/>
  <c r="C909" i="10"/>
  <c r="D909" i="10"/>
  <c r="A910" i="10"/>
  <c r="B910" i="10"/>
  <c r="C910" i="10"/>
  <c r="D910" i="10"/>
  <c r="A911" i="10"/>
  <c r="B911" i="10"/>
  <c r="C911" i="10"/>
  <c r="D911" i="10"/>
  <c r="A912" i="10"/>
  <c r="B912" i="10"/>
  <c r="C912" i="10"/>
  <c r="D912" i="10"/>
  <c r="A913" i="10"/>
  <c r="B913" i="10"/>
  <c r="C913" i="10"/>
  <c r="D913" i="10"/>
  <c r="A914" i="10"/>
  <c r="B914" i="10"/>
  <c r="C914" i="10"/>
  <c r="D914" i="10"/>
  <c r="A915" i="10"/>
  <c r="B915" i="10"/>
  <c r="C915" i="10"/>
  <c r="D915" i="10"/>
  <c r="A916" i="10"/>
  <c r="B916" i="10"/>
  <c r="C916" i="10"/>
  <c r="D916" i="10"/>
  <c r="A917" i="10"/>
  <c r="B917" i="10"/>
  <c r="C917" i="10"/>
  <c r="D917" i="10"/>
  <c r="A918" i="10"/>
  <c r="B918" i="10"/>
  <c r="C918" i="10"/>
  <c r="D918" i="10"/>
  <c r="A919" i="10"/>
  <c r="B919" i="10"/>
  <c r="C919" i="10"/>
  <c r="D919" i="10"/>
  <c r="A920" i="10"/>
  <c r="B920" i="10"/>
  <c r="C920" i="10"/>
  <c r="D920" i="10"/>
  <c r="A921" i="10"/>
  <c r="B921" i="10"/>
  <c r="C921" i="10"/>
  <c r="D921" i="10"/>
  <c r="A922" i="10"/>
  <c r="B922" i="10"/>
  <c r="C922" i="10"/>
  <c r="D922" i="10"/>
  <c r="A923" i="10"/>
  <c r="B923" i="10"/>
  <c r="C923" i="10"/>
  <c r="D923" i="10"/>
  <c r="A924" i="10"/>
  <c r="B924" i="10"/>
  <c r="C924" i="10"/>
  <c r="D924" i="10"/>
  <c r="A925" i="10"/>
  <c r="B925" i="10"/>
  <c r="C925" i="10"/>
  <c r="D925" i="10"/>
  <c r="A926" i="10"/>
  <c r="B926" i="10"/>
  <c r="C926" i="10"/>
  <c r="D926" i="10"/>
  <c r="A927" i="10"/>
  <c r="B927" i="10"/>
  <c r="C927" i="10"/>
  <c r="D927" i="10"/>
  <c r="A928" i="10"/>
  <c r="B928" i="10"/>
  <c r="C928" i="10"/>
  <c r="D928" i="10"/>
  <c r="A929" i="10"/>
  <c r="B929" i="10"/>
  <c r="C929" i="10"/>
  <c r="D929" i="10"/>
  <c r="A930" i="10"/>
  <c r="B930" i="10"/>
  <c r="C930" i="10"/>
  <c r="D930" i="10"/>
  <c r="A931" i="10"/>
  <c r="B931" i="10"/>
  <c r="C931" i="10"/>
  <c r="D931" i="10"/>
  <c r="A932" i="10"/>
  <c r="B932" i="10"/>
  <c r="C932" i="10"/>
  <c r="D932" i="10"/>
  <c r="A933" i="10"/>
  <c r="B933" i="10"/>
  <c r="C933" i="10"/>
  <c r="D933" i="10"/>
  <c r="A934" i="10"/>
  <c r="B934" i="10"/>
  <c r="C934" i="10"/>
  <c r="D934" i="10"/>
  <c r="A935" i="10"/>
  <c r="B935" i="10"/>
  <c r="C935" i="10"/>
  <c r="D935" i="10"/>
  <c r="A936" i="10"/>
  <c r="B936" i="10"/>
  <c r="C936" i="10"/>
  <c r="D936" i="10"/>
  <c r="A937" i="10"/>
  <c r="B937" i="10"/>
  <c r="C937" i="10"/>
  <c r="D937" i="10"/>
  <c r="A938" i="10"/>
  <c r="B938" i="10"/>
  <c r="C938" i="10"/>
  <c r="D938" i="10"/>
  <c r="A939" i="10"/>
  <c r="B939" i="10"/>
  <c r="C939" i="10"/>
  <c r="D939" i="10"/>
  <c r="A940" i="10"/>
  <c r="B940" i="10"/>
  <c r="C940" i="10"/>
  <c r="D940" i="10"/>
  <c r="A941" i="10"/>
  <c r="B941" i="10"/>
  <c r="C941" i="10"/>
  <c r="D941" i="10"/>
  <c r="A942" i="10"/>
  <c r="B942" i="10"/>
  <c r="C942" i="10"/>
  <c r="D942" i="10"/>
  <c r="A943" i="10"/>
  <c r="B943" i="10"/>
  <c r="C943" i="10"/>
  <c r="D943" i="10"/>
  <c r="A944" i="10"/>
  <c r="B944" i="10"/>
  <c r="C944" i="10"/>
  <c r="D944" i="10"/>
  <c r="A945" i="10"/>
  <c r="B945" i="10"/>
  <c r="C945" i="10"/>
  <c r="D945" i="10"/>
  <c r="A946" i="10"/>
  <c r="B946" i="10"/>
  <c r="C946" i="10"/>
  <c r="D946" i="10"/>
  <c r="A947" i="10"/>
  <c r="B947" i="10"/>
  <c r="C947" i="10"/>
  <c r="D947" i="10"/>
  <c r="A948" i="10"/>
  <c r="B948" i="10"/>
  <c r="C948" i="10"/>
  <c r="D948" i="10"/>
  <c r="A949" i="10"/>
  <c r="B949" i="10"/>
  <c r="C949" i="10"/>
  <c r="D949" i="10"/>
  <c r="A950" i="10"/>
  <c r="B950" i="10"/>
  <c r="C950" i="10"/>
  <c r="D950" i="10"/>
  <c r="A951" i="10"/>
  <c r="B951" i="10"/>
  <c r="C951" i="10"/>
  <c r="D951" i="10"/>
  <c r="A952" i="10"/>
  <c r="B952" i="10"/>
  <c r="C952" i="10"/>
  <c r="D952" i="10"/>
  <c r="A953" i="10"/>
  <c r="B953" i="10"/>
  <c r="C953" i="10"/>
  <c r="D953" i="10"/>
  <c r="A954" i="10"/>
  <c r="B954" i="10"/>
  <c r="C954" i="10"/>
  <c r="D954" i="10"/>
  <c r="A955" i="10"/>
  <c r="B955" i="10"/>
  <c r="C955" i="10"/>
  <c r="D955" i="10"/>
  <c r="A956" i="10"/>
  <c r="B956" i="10"/>
  <c r="C956" i="10"/>
  <c r="D956" i="10"/>
  <c r="A957" i="10"/>
  <c r="B957" i="10"/>
  <c r="C957" i="10"/>
  <c r="D957" i="10"/>
  <c r="A958" i="10"/>
  <c r="B958" i="10"/>
  <c r="C958" i="10"/>
  <c r="D958" i="10"/>
  <c r="A959" i="10"/>
  <c r="B959" i="10"/>
  <c r="C959" i="10"/>
  <c r="D959" i="10"/>
  <c r="A960" i="10"/>
  <c r="B960" i="10"/>
  <c r="C960" i="10"/>
  <c r="D960" i="10"/>
  <c r="A961" i="10"/>
  <c r="B961" i="10"/>
  <c r="C961" i="10"/>
  <c r="D961" i="10"/>
  <c r="A962" i="10"/>
  <c r="B962" i="10"/>
  <c r="C962" i="10"/>
  <c r="D962" i="10"/>
  <c r="A963" i="10"/>
  <c r="B963" i="10"/>
  <c r="C963" i="10"/>
  <c r="D963" i="10"/>
  <c r="A964" i="10"/>
  <c r="B964" i="10"/>
  <c r="C964" i="10"/>
  <c r="D964" i="10"/>
  <c r="A965" i="10"/>
  <c r="B965" i="10"/>
  <c r="C965" i="10"/>
  <c r="D965" i="10"/>
  <c r="A966" i="10"/>
  <c r="B966" i="10"/>
  <c r="C966" i="10"/>
  <c r="D966" i="10"/>
  <c r="A967" i="10"/>
  <c r="B967" i="10"/>
  <c r="C967" i="10"/>
  <c r="D967" i="10"/>
  <c r="A968" i="10"/>
  <c r="B968" i="10"/>
  <c r="C968" i="10"/>
  <c r="D968" i="10"/>
  <c r="A969" i="10"/>
  <c r="B969" i="10"/>
  <c r="C969" i="10"/>
  <c r="D969" i="10"/>
  <c r="A970" i="10"/>
  <c r="B970" i="10"/>
  <c r="C970" i="10"/>
  <c r="D970" i="10"/>
  <c r="A971" i="10"/>
  <c r="B971" i="10"/>
  <c r="C971" i="10"/>
  <c r="D971" i="10"/>
  <c r="A972" i="10"/>
  <c r="B972" i="10"/>
  <c r="C972" i="10"/>
  <c r="D972" i="10"/>
  <c r="A973" i="10"/>
  <c r="B973" i="10"/>
  <c r="C973" i="10"/>
  <c r="D973" i="10"/>
  <c r="A974" i="10"/>
  <c r="B974" i="10"/>
  <c r="C974" i="10"/>
  <c r="D974" i="10"/>
  <c r="A975" i="10"/>
  <c r="B975" i="10"/>
  <c r="C975" i="10"/>
  <c r="D975" i="10"/>
  <c r="A976" i="10"/>
  <c r="B976" i="10"/>
  <c r="C976" i="10"/>
  <c r="D976" i="10"/>
  <c r="A977" i="10"/>
  <c r="B977" i="10"/>
  <c r="C977" i="10"/>
  <c r="D977" i="10"/>
  <c r="A978" i="10"/>
  <c r="B978" i="10"/>
  <c r="C978" i="10"/>
  <c r="D978" i="10"/>
  <c r="A979" i="10"/>
  <c r="B979" i="10"/>
  <c r="C979" i="10"/>
  <c r="D979" i="10"/>
  <c r="A980" i="10"/>
  <c r="B980" i="10"/>
  <c r="C980" i="10"/>
  <c r="D980" i="10"/>
  <c r="A981" i="10"/>
  <c r="B981" i="10"/>
  <c r="C981" i="10"/>
  <c r="D981" i="10"/>
  <c r="A982" i="10"/>
  <c r="B982" i="10"/>
  <c r="C982" i="10"/>
  <c r="D982" i="10"/>
  <c r="A983" i="10"/>
  <c r="B983" i="10"/>
  <c r="C983" i="10"/>
  <c r="D983" i="10"/>
  <c r="A984" i="10"/>
  <c r="B984" i="10"/>
  <c r="C984" i="10"/>
  <c r="D984" i="10"/>
  <c r="A985" i="10"/>
  <c r="B985" i="10"/>
  <c r="C985" i="10"/>
  <c r="D985" i="10"/>
  <c r="A986" i="10"/>
  <c r="B986" i="10"/>
  <c r="C986" i="10"/>
  <c r="D986" i="10"/>
  <c r="A987" i="10"/>
  <c r="B987" i="10"/>
  <c r="C987" i="10"/>
  <c r="D987" i="10"/>
  <c r="A988" i="10"/>
  <c r="B988" i="10"/>
  <c r="C988" i="10"/>
  <c r="D988" i="10"/>
  <c r="A989" i="10"/>
  <c r="B989" i="10"/>
  <c r="C989" i="10"/>
  <c r="D989" i="10"/>
  <c r="A990" i="10"/>
  <c r="B990" i="10"/>
  <c r="C990" i="10"/>
  <c r="D990" i="10"/>
  <c r="A991" i="10"/>
  <c r="B991" i="10"/>
  <c r="C991" i="10"/>
  <c r="D991" i="10"/>
  <c r="A992" i="10"/>
  <c r="B992" i="10"/>
  <c r="C992" i="10"/>
  <c r="D992" i="10"/>
  <c r="A993" i="10"/>
  <c r="B993" i="10"/>
  <c r="C993" i="10"/>
  <c r="D993" i="10"/>
  <c r="A994" i="10"/>
  <c r="B994" i="10"/>
  <c r="C994" i="10"/>
  <c r="D994" i="10"/>
  <c r="A995" i="10"/>
  <c r="B995" i="10"/>
  <c r="C995" i="10"/>
  <c r="D995" i="10"/>
  <c r="A996" i="10"/>
  <c r="B996" i="10"/>
  <c r="C996" i="10"/>
  <c r="D996" i="10"/>
  <c r="A997" i="10"/>
  <c r="B997" i="10"/>
  <c r="C997" i="10"/>
  <c r="D997" i="10"/>
  <c r="A998" i="10"/>
  <c r="B998" i="10"/>
  <c r="C998" i="10"/>
  <c r="D998" i="10"/>
  <c r="A999" i="10"/>
  <c r="B999" i="10"/>
  <c r="C999" i="10"/>
  <c r="D999" i="10"/>
  <c r="A1000" i="10"/>
  <c r="B1000" i="10"/>
  <c r="C1000" i="10"/>
  <c r="D1000" i="10"/>
  <c r="A1001" i="10"/>
  <c r="B1001" i="10"/>
  <c r="C1001" i="10"/>
  <c r="D1001" i="10"/>
  <c r="A1002" i="10"/>
  <c r="B1002" i="10"/>
  <c r="C1002" i="10"/>
  <c r="D1002" i="10"/>
  <c r="A1003" i="10"/>
  <c r="B1003" i="10"/>
  <c r="C1003" i="10"/>
  <c r="D1003" i="10"/>
  <c r="A1004" i="10"/>
  <c r="B1004" i="10"/>
  <c r="C1004" i="10"/>
  <c r="D1004" i="10"/>
  <c r="A1005" i="10"/>
  <c r="B1005" i="10"/>
  <c r="C1005" i="10"/>
  <c r="D1005" i="10"/>
  <c r="A1006" i="10"/>
  <c r="B1006" i="10"/>
  <c r="C1006" i="10"/>
  <c r="D1006" i="10"/>
  <c r="A1007" i="10"/>
  <c r="B1007" i="10"/>
  <c r="C1007" i="10"/>
  <c r="D1007" i="10"/>
  <c r="A1008" i="10"/>
  <c r="B1008" i="10"/>
  <c r="C1008" i="10"/>
  <c r="D1008" i="10"/>
  <c r="A1009" i="10"/>
  <c r="B1009" i="10"/>
  <c r="C1009" i="10"/>
  <c r="D1009" i="10"/>
  <c r="A1010" i="10"/>
  <c r="B1010" i="10"/>
  <c r="C1010" i="10"/>
  <c r="D1010" i="10"/>
  <c r="A1011" i="10"/>
  <c r="B1011" i="10"/>
  <c r="C1011" i="10"/>
  <c r="D1011" i="10"/>
  <c r="A1012" i="10"/>
  <c r="B1012" i="10"/>
  <c r="C1012" i="10"/>
  <c r="D1012" i="10"/>
  <c r="A1013" i="10"/>
  <c r="B1013" i="10"/>
  <c r="C1013" i="10"/>
  <c r="D1013" i="10"/>
  <c r="A1014" i="10"/>
  <c r="B1014" i="10"/>
  <c r="C1014" i="10"/>
  <c r="D1014" i="10"/>
  <c r="A1015" i="10"/>
  <c r="B1015" i="10"/>
  <c r="C1015" i="10"/>
  <c r="D1015" i="10"/>
  <c r="A1016" i="10"/>
  <c r="B1016" i="10"/>
  <c r="C1016" i="10"/>
  <c r="D1016" i="10"/>
  <c r="A1017" i="10"/>
  <c r="B1017" i="10"/>
  <c r="C1017" i="10"/>
  <c r="D1017" i="10"/>
  <c r="A1018" i="10"/>
  <c r="B1018" i="10"/>
  <c r="C1018" i="10"/>
  <c r="D1018" i="10"/>
  <c r="A1019" i="10"/>
  <c r="B1019" i="10"/>
  <c r="C1019" i="10"/>
  <c r="D1019" i="10"/>
  <c r="A1020" i="10"/>
  <c r="B1020" i="10"/>
  <c r="C1020" i="10"/>
  <c r="D1020" i="10"/>
  <c r="A1021" i="10"/>
  <c r="B1021" i="10"/>
  <c r="C1021" i="10"/>
  <c r="D1021" i="10"/>
  <c r="A1022" i="10"/>
  <c r="B1022" i="10"/>
  <c r="C1022" i="10"/>
  <c r="D1022" i="10"/>
  <c r="A1023" i="10"/>
  <c r="B1023" i="10"/>
  <c r="C1023" i="10"/>
  <c r="D1023" i="10"/>
  <c r="A1024" i="10"/>
  <c r="B1024" i="10"/>
  <c r="C1024" i="10"/>
  <c r="D1024" i="10"/>
  <c r="A1025" i="10"/>
  <c r="B1025" i="10"/>
  <c r="C1025" i="10"/>
  <c r="D1025" i="10"/>
  <c r="A1026" i="10"/>
  <c r="B1026" i="10"/>
  <c r="C1026" i="10"/>
  <c r="D1026" i="10"/>
  <c r="A1027" i="10"/>
  <c r="B1027" i="10"/>
  <c r="C1027" i="10"/>
  <c r="D1027" i="10"/>
  <c r="A1028" i="10"/>
  <c r="B1028" i="10"/>
  <c r="C1028" i="10"/>
  <c r="D1028" i="10"/>
  <c r="A1029" i="10"/>
  <c r="B1029" i="10"/>
  <c r="C1029" i="10"/>
  <c r="D1029" i="10"/>
  <c r="A1030" i="10"/>
  <c r="B1030" i="10"/>
  <c r="C1030" i="10"/>
  <c r="D1030" i="10"/>
  <c r="A1031" i="10"/>
  <c r="B1031" i="10"/>
  <c r="C1031" i="10"/>
  <c r="D1031" i="10"/>
  <c r="A1032" i="10"/>
  <c r="B1032" i="10"/>
  <c r="C1032" i="10"/>
  <c r="D1032" i="10"/>
  <c r="A1033" i="10"/>
  <c r="B1033" i="10"/>
  <c r="C1033" i="10"/>
  <c r="D1033" i="10"/>
  <c r="A1034" i="10"/>
  <c r="B1034" i="10"/>
  <c r="C1034" i="10"/>
  <c r="D1034" i="10"/>
  <c r="A1035" i="10"/>
  <c r="B1035" i="10"/>
  <c r="C1035" i="10"/>
  <c r="D1035" i="10"/>
  <c r="A1036" i="10"/>
  <c r="B1036" i="10"/>
  <c r="C1036" i="10"/>
  <c r="D1036" i="10"/>
  <c r="A1037" i="10"/>
  <c r="B1037" i="10"/>
  <c r="C1037" i="10"/>
  <c r="D1037" i="10"/>
  <c r="A1038" i="10"/>
  <c r="B1038" i="10"/>
  <c r="C1038" i="10"/>
  <c r="D1038" i="10"/>
  <c r="A1039" i="10"/>
  <c r="B1039" i="10"/>
  <c r="C1039" i="10"/>
  <c r="D1039" i="10"/>
  <c r="A1040" i="10"/>
  <c r="B1040" i="10"/>
  <c r="C1040" i="10"/>
  <c r="D1040" i="10"/>
  <c r="A1041" i="10"/>
  <c r="B1041" i="10"/>
  <c r="C1041" i="10"/>
  <c r="D1041" i="10"/>
  <c r="A1042" i="10"/>
  <c r="B1042" i="10"/>
  <c r="C1042" i="10"/>
  <c r="D1042" i="10"/>
  <c r="A1043" i="10"/>
  <c r="B1043" i="10"/>
  <c r="C1043" i="10"/>
  <c r="D1043" i="10"/>
  <c r="A1044" i="10"/>
  <c r="B1044" i="10"/>
  <c r="C1044" i="10"/>
  <c r="D1044" i="10"/>
  <c r="A1045" i="10"/>
  <c r="B1045" i="10"/>
  <c r="C1045" i="10"/>
  <c r="D1045" i="10"/>
  <c r="A1046" i="10"/>
  <c r="B1046" i="10"/>
  <c r="C1046" i="10"/>
  <c r="D1046" i="10"/>
  <c r="A1047" i="10"/>
  <c r="B1047" i="10"/>
  <c r="C1047" i="10"/>
  <c r="D1047" i="10"/>
  <c r="A1048" i="10"/>
  <c r="B1048" i="10"/>
  <c r="C1048" i="10"/>
  <c r="D1048" i="10"/>
  <c r="A1049" i="10"/>
  <c r="B1049" i="10"/>
  <c r="C1049" i="10"/>
  <c r="D1049" i="10"/>
  <c r="A1050" i="10"/>
  <c r="B1050" i="10"/>
  <c r="C1050" i="10"/>
  <c r="D1050" i="10"/>
  <c r="A1051" i="10"/>
  <c r="B1051" i="10"/>
  <c r="C1051" i="10"/>
  <c r="D1051" i="10"/>
  <c r="A1052" i="10"/>
  <c r="B1052" i="10"/>
  <c r="C1052" i="10"/>
  <c r="D1052" i="10"/>
  <c r="A1053" i="10"/>
  <c r="B1053" i="10"/>
  <c r="C1053" i="10"/>
  <c r="D1053" i="10"/>
  <c r="A1054" i="10"/>
  <c r="B1054" i="10"/>
  <c r="C1054" i="10"/>
  <c r="D1054" i="10"/>
  <c r="A1055" i="10"/>
  <c r="B1055" i="10"/>
  <c r="C1055" i="10"/>
  <c r="D1055" i="10"/>
  <c r="A1056" i="10"/>
  <c r="B1056" i="10"/>
  <c r="C1056" i="10"/>
  <c r="D1056" i="10"/>
  <c r="A1057" i="10"/>
  <c r="B1057" i="10"/>
  <c r="C1057" i="10"/>
  <c r="D1057" i="10"/>
  <c r="A1058" i="10"/>
  <c r="B1058" i="10"/>
  <c r="C1058" i="10"/>
  <c r="D1058" i="10"/>
  <c r="A1059" i="10"/>
  <c r="B1059" i="10"/>
  <c r="C1059" i="10"/>
  <c r="D1059" i="10"/>
  <c r="A1060" i="10"/>
  <c r="B1060" i="10"/>
  <c r="C1060" i="10"/>
  <c r="D1060" i="10"/>
  <c r="A1061" i="10"/>
  <c r="B1061" i="10"/>
  <c r="C1061" i="10"/>
  <c r="D1061" i="10"/>
  <c r="A1062" i="10"/>
  <c r="B1062" i="10"/>
  <c r="C1062" i="10"/>
  <c r="D1062" i="10"/>
  <c r="A1063" i="10"/>
  <c r="B1063" i="10"/>
  <c r="C1063" i="10"/>
  <c r="D1063" i="10"/>
  <c r="A1064" i="10"/>
  <c r="B1064" i="10"/>
  <c r="C1064" i="10"/>
  <c r="D1064" i="10"/>
  <c r="A1065" i="10"/>
  <c r="B1065" i="10"/>
  <c r="C1065" i="10"/>
  <c r="D1065" i="10"/>
  <c r="A1066" i="10"/>
  <c r="B1066" i="10"/>
  <c r="C1066" i="10"/>
  <c r="D1066" i="10"/>
  <c r="A1067" i="10"/>
  <c r="B1067" i="10"/>
  <c r="C1067" i="10"/>
  <c r="D1067" i="10"/>
  <c r="A1068" i="10"/>
  <c r="B1068" i="10"/>
  <c r="C1068" i="10"/>
  <c r="D1068" i="10"/>
  <c r="A1069" i="10"/>
  <c r="B1069" i="10"/>
  <c r="C1069" i="10"/>
  <c r="D1069" i="10"/>
  <c r="A1070" i="10"/>
  <c r="B1070" i="10"/>
  <c r="C1070" i="10"/>
  <c r="D1070" i="10"/>
  <c r="A1071" i="10"/>
  <c r="B1071" i="10"/>
  <c r="C1071" i="10"/>
  <c r="D1071" i="10"/>
  <c r="A1072" i="10"/>
  <c r="B1072" i="10"/>
  <c r="C1072" i="10"/>
  <c r="D1072" i="10"/>
  <c r="A1073" i="10"/>
  <c r="B1073" i="10"/>
  <c r="C1073" i="10"/>
  <c r="D1073" i="10"/>
  <c r="A1074" i="10"/>
  <c r="B1074" i="10"/>
  <c r="C1074" i="10"/>
  <c r="D1074" i="10"/>
  <c r="A1075" i="10"/>
  <c r="B1075" i="10"/>
  <c r="C1075" i="10"/>
  <c r="D1075" i="10"/>
  <c r="A1076" i="10"/>
  <c r="B1076" i="10"/>
  <c r="C1076" i="10"/>
  <c r="D1076" i="10"/>
  <c r="A1077" i="10"/>
  <c r="B1077" i="10"/>
  <c r="C1077" i="10"/>
  <c r="D1077" i="10"/>
  <c r="A1078" i="10"/>
  <c r="B1078" i="10"/>
  <c r="C1078" i="10"/>
  <c r="D1078" i="10"/>
  <c r="A1079" i="10"/>
  <c r="B1079" i="10"/>
  <c r="C1079" i="10"/>
  <c r="D1079" i="10"/>
  <c r="A1080" i="10"/>
  <c r="B1080" i="10"/>
  <c r="C1080" i="10"/>
  <c r="D1080" i="10"/>
  <c r="A1081" i="10"/>
  <c r="B1081" i="10"/>
  <c r="C1081" i="10"/>
  <c r="D1081" i="10"/>
  <c r="A1082" i="10"/>
  <c r="B1082" i="10"/>
  <c r="C1082" i="10"/>
  <c r="D1082" i="10"/>
  <c r="A1083" i="10"/>
  <c r="B1083" i="10"/>
  <c r="C1083" i="10"/>
  <c r="D1083" i="10"/>
  <c r="A1084" i="10"/>
  <c r="B1084" i="10"/>
  <c r="C1084" i="10"/>
  <c r="D1084" i="10"/>
  <c r="A1085" i="10"/>
  <c r="B1085" i="10"/>
  <c r="C1085" i="10"/>
  <c r="D1085" i="10"/>
  <c r="A1086" i="10"/>
  <c r="B1086" i="10"/>
  <c r="C1086" i="10"/>
  <c r="D1086" i="10"/>
  <c r="A1087" i="10"/>
  <c r="B1087" i="10"/>
  <c r="C1087" i="10"/>
  <c r="D1087" i="10"/>
  <c r="A1088" i="10"/>
  <c r="B1088" i="10"/>
  <c r="C1088" i="10"/>
  <c r="D1088" i="10"/>
  <c r="A1089" i="10"/>
  <c r="B1089" i="10"/>
  <c r="C1089" i="10"/>
  <c r="D1089" i="10"/>
  <c r="A1090" i="10"/>
  <c r="B1090" i="10"/>
  <c r="C1090" i="10"/>
  <c r="D1090" i="10"/>
  <c r="A1091" i="10"/>
  <c r="B1091" i="10"/>
  <c r="C1091" i="10"/>
  <c r="D1091" i="10"/>
  <c r="A1092" i="10"/>
  <c r="B1092" i="10"/>
  <c r="C1092" i="10"/>
  <c r="D1092" i="10"/>
  <c r="A1093" i="10"/>
  <c r="B1093" i="10"/>
  <c r="C1093" i="10"/>
  <c r="D1093" i="10"/>
  <c r="A1094" i="10"/>
  <c r="B1094" i="10"/>
  <c r="C1094" i="10"/>
  <c r="D1094" i="10"/>
  <c r="A1095" i="10"/>
  <c r="B1095" i="10"/>
  <c r="C1095" i="10"/>
  <c r="D1095" i="10"/>
  <c r="A1096" i="10"/>
  <c r="B1096" i="10"/>
  <c r="C1096" i="10"/>
  <c r="D1096" i="10"/>
  <c r="A1097" i="10"/>
  <c r="B1097" i="10"/>
  <c r="C1097" i="10"/>
  <c r="D1097" i="10"/>
  <c r="A1098" i="10"/>
  <c r="B1098" i="10"/>
  <c r="C1098" i="10"/>
  <c r="D1098" i="10"/>
  <c r="A1099" i="10"/>
  <c r="B1099" i="10"/>
  <c r="C1099" i="10"/>
  <c r="D1099" i="10"/>
  <c r="A1100" i="10"/>
  <c r="B1100" i="10"/>
  <c r="C1100" i="10"/>
  <c r="D1100" i="10"/>
  <c r="A1101" i="10"/>
  <c r="B1101" i="10"/>
  <c r="C1101" i="10"/>
  <c r="D1101" i="10"/>
  <c r="A1102" i="10"/>
  <c r="B1102" i="10"/>
  <c r="C1102" i="10"/>
  <c r="D1102" i="10"/>
  <c r="A1103" i="10"/>
  <c r="B1103" i="10"/>
  <c r="C1103" i="10"/>
  <c r="D1103" i="10"/>
  <c r="A1104" i="10"/>
  <c r="B1104" i="10"/>
  <c r="C1104" i="10"/>
  <c r="D1104" i="10"/>
  <c r="A1105" i="10"/>
  <c r="B1105" i="10"/>
  <c r="C1105" i="10"/>
  <c r="D1105" i="10"/>
  <c r="A1106" i="10"/>
  <c r="B1106" i="10"/>
  <c r="C1106" i="10"/>
  <c r="D1106" i="10"/>
  <c r="A1107" i="10"/>
  <c r="B1107" i="10"/>
  <c r="C1107" i="10"/>
  <c r="D1107" i="10"/>
  <c r="A1108" i="10"/>
  <c r="B1108" i="10"/>
  <c r="C1108" i="10"/>
  <c r="D1108" i="10"/>
  <c r="A1109" i="10"/>
  <c r="B1109" i="10"/>
  <c r="C1109" i="10"/>
  <c r="D1109" i="10"/>
  <c r="A1110" i="10"/>
  <c r="B1110" i="10"/>
  <c r="C1110" i="10"/>
  <c r="D1110" i="10"/>
  <c r="A1111" i="10"/>
  <c r="B1111" i="10"/>
  <c r="C1111" i="10"/>
  <c r="D1111" i="10"/>
  <c r="A1112" i="10"/>
  <c r="B1112" i="10"/>
  <c r="C1112" i="10"/>
  <c r="D1112" i="10"/>
  <c r="A1113" i="10"/>
  <c r="B1113" i="10"/>
  <c r="C1113" i="10"/>
  <c r="D1113" i="10"/>
  <c r="A1114" i="10"/>
  <c r="B1114" i="10"/>
  <c r="C1114" i="10"/>
  <c r="D1114" i="10"/>
  <c r="A1115" i="10"/>
  <c r="B1115" i="10"/>
  <c r="C1115" i="10"/>
  <c r="D1115" i="10"/>
  <c r="A1116" i="10"/>
  <c r="B1116" i="10"/>
  <c r="C1116" i="10"/>
  <c r="D1116" i="10"/>
  <c r="A1117" i="10"/>
  <c r="B1117" i="10"/>
  <c r="C1117" i="10"/>
  <c r="D1117" i="10"/>
  <c r="A1118" i="10"/>
  <c r="B1118" i="10"/>
  <c r="C1118" i="10"/>
  <c r="D1118" i="10"/>
  <c r="A1119" i="10"/>
  <c r="B1119" i="10"/>
  <c r="C1119" i="10"/>
  <c r="D1119" i="10"/>
  <c r="A1120" i="10"/>
  <c r="B1120" i="10"/>
  <c r="C1120" i="10"/>
  <c r="D1120" i="10"/>
  <c r="A1121" i="10"/>
  <c r="B1121" i="10"/>
  <c r="C1121" i="10"/>
  <c r="D1121" i="10"/>
  <c r="A1122" i="10"/>
  <c r="B1122" i="10"/>
  <c r="C1122" i="10"/>
  <c r="D1122" i="10"/>
  <c r="A1123" i="10"/>
  <c r="B1123" i="10"/>
  <c r="C1123" i="10"/>
  <c r="D1123" i="10"/>
  <c r="A1124" i="10"/>
  <c r="B1124" i="10"/>
  <c r="C1124" i="10"/>
  <c r="D1124" i="10"/>
  <c r="A1125" i="10"/>
  <c r="B1125" i="10"/>
  <c r="C1125" i="10"/>
  <c r="D1125" i="10"/>
  <c r="A1126" i="10"/>
  <c r="B1126" i="10"/>
  <c r="C1126" i="10"/>
  <c r="D1126" i="10"/>
  <c r="A1127" i="10"/>
  <c r="B1127" i="10"/>
  <c r="C1127" i="10"/>
  <c r="D1127" i="10"/>
  <c r="A1128" i="10"/>
  <c r="B1128" i="10"/>
  <c r="C1128" i="10"/>
  <c r="D1128" i="10"/>
  <c r="A1129" i="10"/>
  <c r="B1129" i="10"/>
  <c r="C1129" i="10"/>
  <c r="D1129" i="10"/>
  <c r="A1130" i="10"/>
  <c r="B1130" i="10"/>
  <c r="C1130" i="10"/>
  <c r="D1130" i="10"/>
  <c r="A1131" i="10"/>
  <c r="B1131" i="10"/>
  <c r="C1131" i="10"/>
  <c r="D1131" i="10"/>
  <c r="A1132" i="10"/>
  <c r="B1132" i="10"/>
  <c r="C1132" i="10"/>
  <c r="D1132" i="10"/>
  <c r="A1133" i="10"/>
  <c r="B1133" i="10"/>
  <c r="C1133" i="10"/>
  <c r="D1133" i="10"/>
  <c r="A1134" i="10"/>
  <c r="B1134" i="10"/>
  <c r="C1134" i="10"/>
  <c r="D1134" i="10"/>
  <c r="A1135" i="10"/>
  <c r="B1135" i="10"/>
  <c r="C1135" i="10"/>
  <c r="D1135" i="10"/>
  <c r="A1136" i="10"/>
  <c r="B1136" i="10"/>
  <c r="C1136" i="10"/>
  <c r="D1136" i="10"/>
  <c r="A1137" i="10"/>
  <c r="B1137" i="10"/>
  <c r="C1137" i="10"/>
  <c r="D1137" i="10"/>
  <c r="A1138" i="10"/>
  <c r="B1138" i="10"/>
  <c r="C1138" i="10"/>
  <c r="D1138" i="10"/>
  <c r="A1139" i="10"/>
  <c r="B1139" i="10"/>
  <c r="C1139" i="10"/>
  <c r="D1139" i="10"/>
  <c r="A1140" i="10"/>
  <c r="B1140" i="10"/>
  <c r="C1140" i="10"/>
  <c r="D1140" i="10"/>
  <c r="A1141" i="10"/>
  <c r="B1141" i="10"/>
  <c r="C1141" i="10"/>
  <c r="D1141" i="10"/>
  <c r="A1142" i="10"/>
  <c r="B1142" i="10"/>
  <c r="C1142" i="10"/>
  <c r="D1142" i="10"/>
  <c r="A1143" i="10"/>
  <c r="B1143" i="10"/>
  <c r="C1143" i="10"/>
  <c r="D1143" i="10"/>
  <c r="A1144" i="10"/>
  <c r="B1144" i="10"/>
  <c r="C1144" i="10"/>
  <c r="D1144" i="10"/>
  <c r="A1145" i="10"/>
  <c r="B1145" i="10"/>
  <c r="C1145" i="10"/>
  <c r="D1145" i="10"/>
  <c r="A1146" i="10"/>
  <c r="B1146" i="10"/>
  <c r="C1146" i="10"/>
  <c r="D1146" i="10"/>
  <c r="A1147" i="10"/>
  <c r="B1147" i="10"/>
  <c r="C1147" i="10"/>
  <c r="D1147" i="10"/>
  <c r="A1148" i="10"/>
  <c r="B1148" i="10"/>
  <c r="C1148" i="10"/>
  <c r="D1148" i="10"/>
  <c r="A1149" i="10"/>
  <c r="B1149" i="10"/>
  <c r="C1149" i="10"/>
  <c r="D1149" i="10"/>
  <c r="A1150" i="10"/>
  <c r="B1150" i="10"/>
  <c r="C1150" i="10"/>
  <c r="D1150" i="10"/>
  <c r="A1151" i="10"/>
  <c r="B1151" i="10"/>
  <c r="C1151" i="10"/>
  <c r="D1151" i="10"/>
  <c r="A1152" i="10"/>
  <c r="B1152" i="10"/>
  <c r="C1152" i="10"/>
  <c r="D1152" i="10"/>
  <c r="A1153" i="10"/>
  <c r="B1153" i="10"/>
  <c r="C1153" i="10"/>
  <c r="D1153" i="10"/>
  <c r="A1154" i="10"/>
  <c r="B1154" i="10"/>
  <c r="C1154" i="10"/>
  <c r="D1154" i="10"/>
  <c r="A1155" i="10"/>
  <c r="B1155" i="10"/>
  <c r="C1155" i="10"/>
  <c r="D1155" i="10"/>
  <c r="A1156" i="10"/>
  <c r="B1156" i="10"/>
  <c r="C1156" i="10"/>
  <c r="D1156" i="10"/>
  <c r="A1157" i="10"/>
  <c r="B1157" i="10"/>
  <c r="C1157" i="10"/>
  <c r="D1157" i="10"/>
  <c r="A1158" i="10"/>
  <c r="B1158" i="10"/>
  <c r="C1158" i="10"/>
  <c r="D1158" i="10"/>
  <c r="A1159" i="10"/>
  <c r="B1159" i="10"/>
  <c r="C1159" i="10"/>
  <c r="D1159" i="10"/>
  <c r="A1160" i="10"/>
  <c r="B1160" i="10"/>
  <c r="C1160" i="10"/>
  <c r="D1160" i="10"/>
  <c r="A1161" i="10"/>
  <c r="B1161" i="10"/>
  <c r="C1161" i="10"/>
  <c r="D1161" i="10"/>
  <c r="A1162" i="10"/>
  <c r="B1162" i="10"/>
  <c r="C1162" i="10"/>
  <c r="D1162" i="10"/>
  <c r="A1163" i="10"/>
  <c r="B1163" i="10"/>
  <c r="C1163" i="10"/>
  <c r="D1163" i="10"/>
  <c r="A1164" i="10"/>
  <c r="B1164" i="10"/>
  <c r="C1164" i="10"/>
  <c r="D1164" i="10"/>
  <c r="A1165" i="10"/>
  <c r="B1165" i="10"/>
  <c r="C1165" i="10"/>
  <c r="D1165" i="10"/>
  <c r="A1166" i="10"/>
  <c r="B1166" i="10"/>
  <c r="C1166" i="10"/>
  <c r="D1166" i="10"/>
  <c r="A1167" i="10"/>
  <c r="B1167" i="10"/>
  <c r="C1167" i="10"/>
  <c r="D1167" i="10"/>
  <c r="A1168" i="10"/>
  <c r="B1168" i="10"/>
  <c r="C1168" i="10"/>
  <c r="D1168" i="10"/>
  <c r="A1169" i="10"/>
  <c r="B1169" i="10"/>
  <c r="C1169" i="10"/>
  <c r="D1169" i="10"/>
  <c r="A1170" i="10"/>
  <c r="B1170" i="10"/>
  <c r="C1170" i="10"/>
  <c r="D1170" i="10"/>
  <c r="A1171" i="10"/>
  <c r="B1171" i="10"/>
  <c r="C1171" i="10"/>
  <c r="D1171" i="10"/>
  <c r="A1172" i="10"/>
  <c r="B1172" i="10"/>
  <c r="C1172" i="10"/>
  <c r="D1172" i="10"/>
  <c r="A1173" i="10"/>
  <c r="B1173" i="10"/>
  <c r="C1173" i="10"/>
  <c r="D1173" i="10"/>
  <c r="A1174" i="10"/>
  <c r="B1174" i="10"/>
  <c r="C1174" i="10"/>
  <c r="D1174" i="10"/>
  <c r="A1175" i="10"/>
  <c r="B1175" i="10"/>
  <c r="C1175" i="10"/>
  <c r="D1175" i="10"/>
  <c r="A1176" i="10"/>
  <c r="B1176" i="10"/>
  <c r="C1176" i="10"/>
  <c r="D1176" i="10"/>
  <c r="A1177" i="10"/>
  <c r="B1177" i="10"/>
  <c r="C1177" i="10"/>
  <c r="D1177" i="10"/>
  <c r="A1178" i="10"/>
  <c r="B1178" i="10"/>
  <c r="C1178" i="10"/>
  <c r="D1178" i="10"/>
  <c r="A1179" i="10"/>
  <c r="B1179" i="10"/>
  <c r="C1179" i="10"/>
  <c r="D1179" i="10"/>
  <c r="A1180" i="10"/>
  <c r="B1180" i="10"/>
  <c r="C1180" i="10"/>
  <c r="D1180" i="10"/>
  <c r="A1181" i="10"/>
  <c r="B1181" i="10"/>
  <c r="C1181" i="10"/>
  <c r="D1181" i="10"/>
  <c r="A1182" i="10"/>
  <c r="B1182" i="10"/>
  <c r="C1182" i="10"/>
  <c r="D1182" i="10"/>
  <c r="A1183" i="10"/>
  <c r="B1183" i="10"/>
  <c r="C1183" i="10"/>
  <c r="D1183" i="10"/>
  <c r="A1184" i="10"/>
  <c r="B1184" i="10"/>
  <c r="C1184" i="10"/>
  <c r="D1184" i="10"/>
  <c r="A1185" i="10"/>
  <c r="B1185" i="10"/>
  <c r="C1185" i="10"/>
  <c r="D1185" i="10"/>
  <c r="A1186" i="10"/>
  <c r="B1186" i="10"/>
  <c r="C1186" i="10"/>
  <c r="D1186" i="10"/>
  <c r="A1187" i="10"/>
  <c r="B1187" i="10"/>
  <c r="C1187" i="10"/>
  <c r="D1187" i="10"/>
  <c r="A1188" i="10"/>
  <c r="B1188" i="10"/>
  <c r="C1188" i="10"/>
  <c r="D1188" i="10"/>
  <c r="A1189" i="10"/>
  <c r="B1189" i="10"/>
  <c r="C1189" i="10"/>
  <c r="D1189" i="10"/>
  <c r="A1190" i="10"/>
  <c r="B1190" i="10"/>
  <c r="C1190" i="10"/>
  <c r="D1190" i="10"/>
  <c r="A1191" i="10"/>
  <c r="B1191" i="10"/>
  <c r="C1191" i="10"/>
  <c r="D1191" i="10"/>
  <c r="A1192" i="10"/>
  <c r="B1192" i="10"/>
  <c r="C1192" i="10"/>
  <c r="D1192" i="10"/>
  <c r="A1193" i="10"/>
  <c r="B1193" i="10"/>
  <c r="C1193" i="10"/>
  <c r="D1193" i="10"/>
  <c r="A1194" i="10"/>
  <c r="B1194" i="10"/>
  <c r="C1194" i="10"/>
  <c r="D1194" i="10"/>
  <c r="A1195" i="10"/>
  <c r="B1195" i="10"/>
  <c r="C1195" i="10"/>
  <c r="D1195" i="10"/>
  <c r="A1196" i="10"/>
  <c r="B1196" i="10"/>
  <c r="C1196" i="10"/>
  <c r="D1196" i="10"/>
  <c r="A1197" i="10"/>
  <c r="B1197" i="10"/>
  <c r="C1197" i="10"/>
  <c r="D1197" i="10"/>
  <c r="A1198" i="10"/>
  <c r="B1198" i="10"/>
  <c r="C1198" i="10"/>
  <c r="D1198" i="10"/>
  <c r="A1199" i="10"/>
  <c r="B1199" i="10"/>
  <c r="C1199" i="10"/>
  <c r="D1199" i="10"/>
  <c r="A1200" i="10"/>
  <c r="B1200" i="10"/>
  <c r="C1200" i="10"/>
  <c r="D1200" i="10"/>
  <c r="A1201" i="10"/>
  <c r="B1201" i="10"/>
  <c r="C1201" i="10"/>
  <c r="D1201" i="10"/>
  <c r="A1202" i="10"/>
  <c r="B1202" i="10"/>
  <c r="C1202" i="10"/>
  <c r="D1202" i="10"/>
  <c r="A1203" i="10"/>
  <c r="B1203" i="10"/>
  <c r="C1203" i="10"/>
  <c r="D1203" i="10"/>
  <c r="A1204" i="10"/>
  <c r="B1204" i="10"/>
  <c r="C1204" i="10"/>
  <c r="D1204" i="10"/>
  <c r="A1205" i="10"/>
  <c r="B1205" i="10"/>
  <c r="C1205" i="10"/>
  <c r="D1205" i="10"/>
  <c r="A1206" i="10"/>
  <c r="B1206" i="10"/>
  <c r="C1206" i="10"/>
  <c r="D1206" i="10"/>
  <c r="A1207" i="10"/>
  <c r="B1207" i="10"/>
  <c r="C1207" i="10"/>
  <c r="D1207" i="10"/>
  <c r="A1208" i="10"/>
  <c r="B1208" i="10"/>
  <c r="C1208" i="10"/>
  <c r="D1208" i="10"/>
  <c r="A1209" i="10"/>
  <c r="B1209" i="10"/>
  <c r="C1209" i="10"/>
  <c r="D1209" i="10"/>
  <c r="A1210" i="10"/>
  <c r="B1210" i="10"/>
  <c r="C1210" i="10"/>
  <c r="D1210" i="10"/>
  <c r="A1211" i="10"/>
  <c r="B1211" i="10"/>
  <c r="C1211" i="10"/>
  <c r="D1211" i="10"/>
  <c r="A1212" i="10"/>
  <c r="B1212" i="10"/>
  <c r="C1212" i="10"/>
  <c r="D1212" i="10"/>
  <c r="A1213" i="10"/>
  <c r="B1213" i="10"/>
  <c r="C1213" i="10"/>
  <c r="D1213" i="10"/>
  <c r="A1214" i="10"/>
  <c r="B1214" i="10"/>
  <c r="C1214" i="10"/>
  <c r="D1214" i="10"/>
  <c r="A1215" i="10"/>
  <c r="B1215" i="10"/>
  <c r="C1215" i="10"/>
  <c r="D1215" i="10"/>
  <c r="A1216" i="10"/>
  <c r="B1216" i="10"/>
  <c r="C1216" i="10"/>
  <c r="D1216" i="10"/>
  <c r="A1217" i="10"/>
  <c r="B1217" i="10"/>
  <c r="C1217" i="10"/>
  <c r="D1217" i="10"/>
  <c r="A1218" i="10"/>
  <c r="B1218" i="10"/>
  <c r="C1218" i="10"/>
  <c r="D1218" i="10"/>
  <c r="A1219" i="10"/>
  <c r="B1219" i="10"/>
  <c r="C1219" i="10"/>
  <c r="D1219" i="10"/>
  <c r="A1220" i="10"/>
  <c r="B1220" i="10"/>
  <c r="C1220" i="10"/>
  <c r="D1220" i="10"/>
  <c r="A1221" i="10"/>
  <c r="B1221" i="10"/>
  <c r="C1221" i="10"/>
  <c r="D1221" i="10"/>
  <c r="A1222" i="10"/>
  <c r="B1222" i="10"/>
  <c r="C1222" i="10"/>
  <c r="D1222" i="10"/>
  <c r="A1223" i="10"/>
  <c r="B1223" i="10"/>
  <c r="C1223" i="10"/>
  <c r="D1223" i="10"/>
  <c r="A1224" i="10"/>
  <c r="B1224" i="10"/>
  <c r="C1224" i="10"/>
  <c r="D1224" i="10"/>
  <c r="A1225" i="10"/>
  <c r="B1225" i="10"/>
  <c r="C1225" i="10"/>
  <c r="D1225" i="10"/>
  <c r="A1226" i="10"/>
  <c r="B1226" i="10"/>
  <c r="C1226" i="10"/>
  <c r="D1226" i="10"/>
  <c r="A1227" i="10"/>
  <c r="B1227" i="10"/>
  <c r="C1227" i="10"/>
  <c r="D1227" i="10"/>
  <c r="A1228" i="10"/>
  <c r="B1228" i="10"/>
  <c r="C1228" i="10"/>
  <c r="D1228" i="10"/>
  <c r="A1229" i="10"/>
  <c r="B1229" i="10"/>
  <c r="C1229" i="10"/>
  <c r="D1229" i="10"/>
  <c r="A1230" i="10"/>
  <c r="B1230" i="10"/>
  <c r="C1230" i="10"/>
  <c r="D1230" i="10"/>
  <c r="A1231" i="10"/>
  <c r="B1231" i="10"/>
  <c r="C1231" i="10"/>
  <c r="D1231" i="10"/>
  <c r="A1232" i="10"/>
  <c r="B1232" i="10"/>
  <c r="C1232" i="10"/>
  <c r="D1232" i="10"/>
  <c r="A1233" i="10"/>
  <c r="B1233" i="10"/>
  <c r="C1233" i="10"/>
  <c r="D1233" i="10"/>
  <c r="A1234" i="10"/>
  <c r="B1234" i="10"/>
  <c r="C1234" i="10"/>
  <c r="D1234" i="10"/>
  <c r="A1235" i="10"/>
  <c r="B1235" i="10"/>
  <c r="C1235" i="10"/>
  <c r="D1235" i="10"/>
  <c r="A1236" i="10"/>
  <c r="B1236" i="10"/>
  <c r="C1236" i="10"/>
  <c r="D1236" i="10"/>
  <c r="A1237" i="10"/>
  <c r="B1237" i="10"/>
  <c r="C1237" i="10"/>
  <c r="D1237" i="10"/>
  <c r="A1238" i="10"/>
  <c r="B1238" i="10"/>
  <c r="C1238" i="10"/>
  <c r="D1238" i="10"/>
  <c r="A1239" i="10"/>
  <c r="B1239" i="10"/>
  <c r="C1239" i="10"/>
  <c r="D1239" i="10"/>
  <c r="A1240" i="10"/>
  <c r="B1240" i="10"/>
  <c r="C1240" i="10"/>
  <c r="D1240" i="10"/>
  <c r="A1241" i="10"/>
  <c r="B1241" i="10"/>
  <c r="C1241" i="10"/>
  <c r="D1241" i="10"/>
  <c r="A1242" i="10"/>
  <c r="B1242" i="10"/>
  <c r="C1242" i="10"/>
  <c r="D1242" i="10"/>
  <c r="A1243" i="10"/>
  <c r="B1243" i="10"/>
  <c r="C1243" i="10"/>
  <c r="D1243" i="10"/>
  <c r="A1244" i="10"/>
  <c r="B1244" i="10"/>
  <c r="C1244" i="10"/>
  <c r="D1244" i="10"/>
  <c r="A1245" i="10"/>
  <c r="B1245" i="10"/>
  <c r="C1245" i="10"/>
  <c r="D1245" i="10"/>
  <c r="A1246" i="10"/>
  <c r="B1246" i="10"/>
  <c r="C1246" i="10"/>
  <c r="D1246" i="10"/>
  <c r="A1247" i="10"/>
  <c r="B1247" i="10"/>
  <c r="C1247" i="10"/>
  <c r="D1247" i="10"/>
  <c r="A1248" i="10"/>
  <c r="B1248" i="10"/>
  <c r="C1248" i="10"/>
  <c r="D1248" i="10"/>
  <c r="A1249" i="10"/>
  <c r="B1249" i="10"/>
  <c r="C1249" i="10"/>
  <c r="D1249" i="10"/>
  <c r="A1250" i="10"/>
  <c r="B1250" i="10"/>
  <c r="C1250" i="10"/>
  <c r="D1250" i="10"/>
  <c r="A1251" i="10"/>
  <c r="B1251" i="10"/>
  <c r="C1251" i="10"/>
  <c r="D1251" i="10"/>
  <c r="A1252" i="10"/>
  <c r="B1252" i="10"/>
  <c r="C1252" i="10"/>
  <c r="D1252" i="10"/>
  <c r="A1253" i="10"/>
  <c r="B1253" i="10"/>
  <c r="C1253" i="10"/>
  <c r="D1253" i="10"/>
  <c r="A1254" i="10"/>
  <c r="B1254" i="10"/>
  <c r="C1254" i="10"/>
  <c r="D1254" i="10"/>
  <c r="A1255" i="10"/>
  <c r="B1255" i="10"/>
  <c r="C1255" i="10"/>
  <c r="D1255" i="10"/>
  <c r="A1256" i="10"/>
  <c r="B1256" i="10"/>
  <c r="C1256" i="10"/>
  <c r="D1256" i="10"/>
  <c r="A1257" i="10"/>
  <c r="B1257" i="10"/>
  <c r="C1257" i="10"/>
  <c r="D1257" i="10"/>
  <c r="A1258" i="10"/>
  <c r="B1258" i="10"/>
  <c r="C1258" i="10"/>
  <c r="D1258" i="10"/>
  <c r="A1259" i="10"/>
  <c r="B1259" i="10"/>
  <c r="C1259" i="10"/>
  <c r="D1259" i="10"/>
  <c r="A1260" i="10"/>
  <c r="B1260" i="10"/>
  <c r="C1260" i="10"/>
  <c r="D1260" i="10"/>
  <c r="A1261" i="10"/>
  <c r="B1261" i="10"/>
  <c r="C1261" i="10"/>
  <c r="D1261" i="10"/>
  <c r="A1262" i="10"/>
  <c r="B1262" i="10"/>
  <c r="C1262" i="10"/>
  <c r="D1262" i="10"/>
  <c r="A1263" i="10"/>
  <c r="B1263" i="10"/>
  <c r="C1263" i="10"/>
  <c r="D1263" i="10"/>
  <c r="A1264" i="10"/>
  <c r="B1264" i="10"/>
  <c r="C1264" i="10"/>
  <c r="D1264" i="10"/>
  <c r="A1265" i="10"/>
  <c r="B1265" i="10"/>
  <c r="C1265" i="10"/>
  <c r="D1265" i="10"/>
  <c r="A1266" i="10"/>
  <c r="B1266" i="10"/>
  <c r="C1266" i="10"/>
  <c r="D1266" i="10"/>
  <c r="A1267" i="10"/>
  <c r="B1267" i="10"/>
  <c r="C1267" i="10"/>
  <c r="D1267" i="10"/>
  <c r="A1268" i="10"/>
  <c r="B1268" i="10"/>
  <c r="C1268" i="10"/>
  <c r="D1268" i="10"/>
  <c r="A1269" i="10"/>
  <c r="B1269" i="10"/>
  <c r="C1269" i="10"/>
  <c r="D1269" i="10"/>
  <c r="A1270" i="10"/>
  <c r="B1270" i="10"/>
  <c r="C1270" i="10"/>
  <c r="D1270" i="10"/>
  <c r="A1271" i="10"/>
  <c r="B1271" i="10"/>
  <c r="C1271" i="10"/>
  <c r="D1271" i="10"/>
  <c r="A1272" i="10"/>
  <c r="B1272" i="10"/>
  <c r="C1272" i="10"/>
  <c r="D1272" i="10"/>
  <c r="A1273" i="10"/>
  <c r="B1273" i="10"/>
  <c r="C1273" i="10"/>
  <c r="D1273" i="10"/>
  <c r="A1274" i="10"/>
  <c r="B1274" i="10"/>
  <c r="C1274" i="10"/>
  <c r="D1274" i="10"/>
  <c r="A1275" i="10"/>
  <c r="B1275" i="10"/>
  <c r="C1275" i="10"/>
  <c r="D1275" i="10"/>
  <c r="A1276" i="10"/>
  <c r="B1276" i="10"/>
  <c r="C1276" i="10"/>
  <c r="D1276" i="10"/>
  <c r="A1277" i="10"/>
  <c r="B1277" i="10"/>
  <c r="C1277" i="10"/>
  <c r="D1277" i="10"/>
  <c r="A1278" i="10"/>
  <c r="B1278" i="10"/>
  <c r="C1278" i="10"/>
  <c r="D1278" i="10"/>
  <c r="A1279" i="10"/>
  <c r="B1279" i="10"/>
  <c r="C1279" i="10"/>
  <c r="D1279" i="10"/>
  <c r="A1280" i="10"/>
  <c r="B1280" i="10"/>
  <c r="C1280" i="10"/>
  <c r="D1280" i="10"/>
  <c r="A1281" i="10"/>
  <c r="B1281" i="10"/>
  <c r="C1281" i="10"/>
  <c r="D1281" i="10"/>
  <c r="A1282" i="10"/>
  <c r="B1282" i="10"/>
  <c r="C1282" i="10"/>
  <c r="D1282" i="10"/>
  <c r="A1283" i="10"/>
  <c r="B1283" i="10"/>
  <c r="C1283" i="10"/>
  <c r="D1283" i="10"/>
  <c r="A1284" i="10"/>
  <c r="B1284" i="10"/>
  <c r="C1284" i="10"/>
  <c r="D1284" i="10"/>
  <c r="A1285" i="10"/>
  <c r="B1285" i="10"/>
  <c r="C1285" i="10"/>
  <c r="D1285" i="10"/>
  <c r="A1286" i="10"/>
  <c r="B1286" i="10"/>
  <c r="C1286" i="10"/>
  <c r="D1286" i="10"/>
  <c r="A1287" i="10"/>
  <c r="B1287" i="10"/>
  <c r="C1287" i="10"/>
  <c r="D1287" i="10"/>
  <c r="A1288" i="10"/>
  <c r="B1288" i="10"/>
  <c r="C1288" i="10"/>
  <c r="D1288" i="10"/>
  <c r="A1289" i="10"/>
  <c r="B1289" i="10"/>
  <c r="C1289" i="10"/>
  <c r="D1289" i="10"/>
  <c r="A1290" i="10"/>
  <c r="B1290" i="10"/>
  <c r="C1290" i="10"/>
  <c r="D1290" i="10"/>
  <c r="A1291" i="10"/>
  <c r="B1291" i="10"/>
  <c r="C1291" i="10"/>
  <c r="D1291" i="10"/>
  <c r="A1292" i="10"/>
  <c r="B1292" i="10"/>
  <c r="C1292" i="10"/>
  <c r="D1292" i="10"/>
  <c r="A1293" i="10"/>
  <c r="B1293" i="10"/>
  <c r="C1293" i="10"/>
  <c r="D1293" i="10"/>
  <c r="A1294" i="10"/>
  <c r="B1294" i="10"/>
  <c r="C1294" i="10"/>
  <c r="D1294" i="10"/>
  <c r="A1295" i="10"/>
  <c r="B1295" i="10"/>
  <c r="C1295" i="10"/>
  <c r="D1295" i="10"/>
  <c r="A1296" i="10"/>
  <c r="B1296" i="10"/>
  <c r="C1296" i="10"/>
  <c r="D1296" i="10"/>
  <c r="A1297" i="10"/>
  <c r="B1297" i="10"/>
  <c r="C1297" i="10"/>
  <c r="D1297" i="10"/>
  <c r="A1298" i="10"/>
  <c r="B1298" i="10"/>
  <c r="C1298" i="10"/>
  <c r="D1298" i="10"/>
  <c r="A1299" i="10"/>
  <c r="B1299" i="10"/>
  <c r="C1299" i="10"/>
  <c r="D1299" i="10"/>
  <c r="A1300" i="10"/>
  <c r="B1300" i="10"/>
  <c r="C1300" i="10"/>
  <c r="D1300" i="10"/>
  <c r="A1301" i="10"/>
  <c r="B1301" i="10"/>
  <c r="C1301" i="10"/>
  <c r="D1301" i="10"/>
  <c r="A1302" i="10"/>
  <c r="B1302" i="10"/>
  <c r="C1302" i="10"/>
  <c r="D1302" i="10"/>
  <c r="A1303" i="10"/>
  <c r="B1303" i="10"/>
  <c r="C1303" i="10"/>
  <c r="D1303" i="10"/>
  <c r="A1304" i="10"/>
  <c r="B1304" i="10"/>
  <c r="C1304" i="10"/>
  <c r="D1304" i="10"/>
  <c r="A1305" i="10"/>
  <c r="B1305" i="10"/>
  <c r="C1305" i="10"/>
  <c r="D1305" i="10"/>
  <c r="A1306" i="10"/>
  <c r="B1306" i="10"/>
  <c r="C1306" i="10"/>
  <c r="D1306" i="10"/>
  <c r="A1307" i="10"/>
  <c r="B1307" i="10"/>
  <c r="C1307" i="10"/>
  <c r="D1307" i="10"/>
  <c r="A1308" i="10"/>
  <c r="B1308" i="10"/>
  <c r="C1308" i="10"/>
  <c r="D1308" i="10"/>
  <c r="A1309" i="10"/>
  <c r="B1309" i="10"/>
  <c r="C1309" i="10"/>
  <c r="D1309" i="10"/>
  <c r="A1310" i="10"/>
  <c r="B1310" i="10"/>
  <c r="C1310" i="10"/>
  <c r="D1310" i="10"/>
  <c r="A1311" i="10"/>
  <c r="B1311" i="10"/>
  <c r="C1311" i="10"/>
  <c r="D1311" i="10"/>
  <c r="A1312" i="10"/>
  <c r="B1312" i="10"/>
  <c r="C1312" i="10"/>
  <c r="D1312" i="10"/>
  <c r="A1313" i="10"/>
  <c r="B1313" i="10"/>
  <c r="C1313" i="10"/>
  <c r="D1313" i="10"/>
  <c r="A1314" i="10"/>
  <c r="B1314" i="10"/>
  <c r="C1314" i="10"/>
  <c r="D1314" i="10"/>
  <c r="A1315" i="10"/>
  <c r="B1315" i="10"/>
  <c r="C1315" i="10"/>
  <c r="D1315" i="10"/>
  <c r="A1316" i="10"/>
  <c r="B1316" i="10"/>
  <c r="C1316" i="10"/>
  <c r="D1316" i="10"/>
  <c r="A1317" i="10"/>
  <c r="B1317" i="10"/>
  <c r="C1317" i="10"/>
  <c r="D1317" i="10"/>
  <c r="A1318" i="10"/>
  <c r="B1318" i="10"/>
  <c r="C1318" i="10"/>
  <c r="D1318" i="10"/>
  <c r="A1319" i="10"/>
  <c r="B1319" i="10"/>
  <c r="C1319" i="10"/>
  <c r="D1319" i="10"/>
  <c r="A1320" i="10"/>
  <c r="B1320" i="10"/>
  <c r="C1320" i="10"/>
  <c r="D1320" i="10"/>
  <c r="A1321" i="10"/>
  <c r="B1321" i="10"/>
  <c r="C1321" i="10"/>
  <c r="D1321" i="10"/>
  <c r="A1322" i="10"/>
  <c r="B1322" i="10"/>
  <c r="C1322" i="10"/>
  <c r="D1322" i="10"/>
  <c r="A1323" i="10"/>
  <c r="B1323" i="10"/>
  <c r="C1323" i="10"/>
  <c r="D1323" i="10"/>
  <c r="A1324" i="10"/>
  <c r="B1324" i="10"/>
  <c r="C1324" i="10"/>
  <c r="D1324" i="10"/>
  <c r="A1325" i="10"/>
  <c r="B1325" i="10"/>
  <c r="C1325" i="10"/>
  <c r="D1325" i="10"/>
  <c r="A1326" i="10"/>
  <c r="B1326" i="10"/>
  <c r="C1326" i="10"/>
  <c r="D1326" i="10"/>
  <c r="A1327" i="10"/>
  <c r="B1327" i="10"/>
  <c r="C1327" i="10"/>
  <c r="D1327" i="10"/>
  <c r="A1328" i="10"/>
  <c r="B1328" i="10"/>
  <c r="C1328" i="10"/>
  <c r="D1328" i="10"/>
  <c r="A1329" i="10"/>
  <c r="B1329" i="10"/>
  <c r="C1329" i="10"/>
  <c r="D1329" i="10"/>
  <c r="A1330" i="10"/>
  <c r="B1330" i="10"/>
  <c r="C1330" i="10"/>
  <c r="D1330" i="10"/>
  <c r="A1331" i="10"/>
  <c r="B1331" i="10"/>
  <c r="C1331" i="10"/>
  <c r="D1331" i="10"/>
  <c r="A1332" i="10"/>
  <c r="B1332" i="10"/>
  <c r="C1332" i="10"/>
  <c r="D1332" i="10"/>
  <c r="A1333" i="10"/>
  <c r="B1333" i="10"/>
  <c r="C1333" i="10"/>
  <c r="D1333" i="10"/>
  <c r="A1334" i="10"/>
  <c r="B1334" i="10"/>
  <c r="C1334" i="10"/>
  <c r="D1334" i="10"/>
  <c r="A1335" i="10"/>
  <c r="B1335" i="10"/>
  <c r="C1335" i="10"/>
  <c r="D1335" i="10"/>
  <c r="A1336" i="10"/>
  <c r="B1336" i="10"/>
  <c r="C1336" i="10"/>
  <c r="D1336" i="10"/>
  <c r="A1337" i="10"/>
  <c r="B1337" i="10"/>
  <c r="C1337" i="10"/>
  <c r="D1337" i="10"/>
  <c r="A1338" i="10"/>
  <c r="B1338" i="10"/>
  <c r="C1338" i="10"/>
  <c r="D1338" i="10"/>
  <c r="A1339" i="10"/>
  <c r="B1339" i="10"/>
  <c r="C1339" i="10"/>
  <c r="D1339" i="10"/>
  <c r="A1340" i="10"/>
  <c r="B1340" i="10"/>
  <c r="C1340" i="10"/>
  <c r="D1340" i="10"/>
  <c r="A1341" i="10"/>
  <c r="B1341" i="10"/>
  <c r="C1341" i="10"/>
  <c r="D1341" i="10"/>
  <c r="A1342" i="10"/>
  <c r="B1342" i="10"/>
  <c r="C1342" i="10"/>
  <c r="D1342" i="10"/>
  <c r="A1343" i="10"/>
  <c r="B1343" i="10"/>
  <c r="C1343" i="10"/>
  <c r="D1343" i="10"/>
  <c r="A1344" i="10"/>
  <c r="B1344" i="10"/>
  <c r="C1344" i="10"/>
  <c r="D1344" i="10"/>
  <c r="A1345" i="10"/>
  <c r="B1345" i="10"/>
  <c r="C1345" i="10"/>
  <c r="D1345" i="10"/>
  <c r="A1346" i="10"/>
  <c r="B1346" i="10"/>
  <c r="C1346" i="10"/>
  <c r="D1346" i="10"/>
  <c r="A1347" i="10"/>
  <c r="B1347" i="10"/>
  <c r="C1347" i="10"/>
  <c r="D1347" i="10"/>
  <c r="A1348" i="10"/>
  <c r="B1348" i="10"/>
  <c r="C1348" i="10"/>
  <c r="D1348" i="10"/>
  <c r="A1349" i="10"/>
  <c r="B1349" i="10"/>
  <c r="C1349" i="10"/>
  <c r="D1349" i="10"/>
  <c r="A1350" i="10"/>
  <c r="B1350" i="10"/>
  <c r="C1350" i="10"/>
  <c r="D1350" i="10"/>
  <c r="A1351" i="10"/>
  <c r="B1351" i="10"/>
  <c r="C1351" i="10"/>
  <c r="D1351" i="10"/>
  <c r="A1352" i="10"/>
  <c r="B1352" i="10"/>
  <c r="C1352" i="10"/>
  <c r="D1352" i="10"/>
  <c r="A1353" i="10"/>
  <c r="B1353" i="10"/>
  <c r="C1353" i="10"/>
  <c r="D1353" i="10"/>
  <c r="A1354" i="10"/>
  <c r="B1354" i="10"/>
  <c r="C1354" i="10"/>
  <c r="D1354" i="10"/>
  <c r="A1355" i="10"/>
  <c r="B1355" i="10"/>
  <c r="C1355" i="10"/>
  <c r="D1355" i="10"/>
  <c r="A1356" i="10"/>
  <c r="B1356" i="10"/>
  <c r="C1356" i="10"/>
  <c r="D1356" i="10"/>
  <c r="A1357" i="10"/>
  <c r="B1357" i="10"/>
  <c r="C1357" i="10"/>
  <c r="D1357" i="10"/>
  <c r="A1358" i="10"/>
  <c r="B1358" i="10"/>
  <c r="C1358" i="10"/>
  <c r="D1358" i="10"/>
  <c r="A1359" i="10"/>
  <c r="B1359" i="10"/>
  <c r="C1359" i="10"/>
  <c r="D1359" i="10"/>
  <c r="A1360" i="10"/>
  <c r="B1360" i="10"/>
  <c r="C1360" i="10"/>
  <c r="D1360" i="10"/>
  <c r="A1361" i="10"/>
  <c r="B1361" i="10"/>
  <c r="C1361" i="10"/>
  <c r="D1361" i="10"/>
  <c r="A1362" i="10"/>
  <c r="B1362" i="10"/>
  <c r="C1362" i="10"/>
  <c r="D1362" i="10"/>
  <c r="A1363" i="10"/>
  <c r="B1363" i="10"/>
  <c r="C1363" i="10"/>
  <c r="D1363" i="10"/>
  <c r="A1364" i="10"/>
  <c r="B1364" i="10"/>
  <c r="C1364" i="10"/>
  <c r="D1364" i="10"/>
  <c r="A1365" i="10"/>
  <c r="B1365" i="10"/>
  <c r="C1365" i="10"/>
  <c r="D1365" i="10"/>
  <c r="A1366" i="10"/>
  <c r="B1366" i="10"/>
  <c r="C1366" i="10"/>
  <c r="D1366" i="10"/>
  <c r="A1367" i="10"/>
  <c r="B1367" i="10"/>
  <c r="C1367" i="10"/>
  <c r="D1367" i="10"/>
  <c r="A1368" i="10"/>
  <c r="B1368" i="10"/>
  <c r="C1368" i="10"/>
  <c r="D1368" i="10"/>
  <c r="A1369" i="10"/>
  <c r="B1369" i="10"/>
  <c r="C1369" i="10"/>
  <c r="D1369" i="10"/>
  <c r="A1370" i="10"/>
  <c r="B1370" i="10"/>
  <c r="C1370" i="10"/>
  <c r="D1370" i="10"/>
  <c r="A1371" i="10"/>
  <c r="B1371" i="10"/>
  <c r="C1371" i="10"/>
  <c r="D1371" i="10"/>
  <c r="A1372" i="10"/>
  <c r="B1372" i="10"/>
  <c r="C1372" i="10"/>
  <c r="D1372" i="10"/>
  <c r="A1373" i="10"/>
  <c r="B1373" i="10"/>
  <c r="C1373" i="10"/>
  <c r="D1373" i="10"/>
  <c r="A1374" i="10"/>
  <c r="B1374" i="10"/>
  <c r="C1374" i="10"/>
  <c r="D1374" i="10"/>
  <c r="A1375" i="10"/>
  <c r="B1375" i="10"/>
  <c r="C1375" i="10"/>
  <c r="D1375" i="10"/>
  <c r="A1376" i="10"/>
  <c r="B1376" i="10"/>
  <c r="C1376" i="10"/>
  <c r="D1376" i="10"/>
  <c r="A1377" i="10"/>
  <c r="B1377" i="10"/>
  <c r="C1377" i="10"/>
  <c r="D1377" i="10"/>
  <c r="A1378" i="10"/>
  <c r="B1378" i="10"/>
  <c r="C1378" i="10"/>
  <c r="D1378" i="10"/>
  <c r="A1379" i="10"/>
  <c r="B1379" i="10"/>
  <c r="C1379" i="10"/>
  <c r="D1379" i="10"/>
  <c r="A1380" i="10"/>
  <c r="B1380" i="10"/>
  <c r="C1380" i="10"/>
  <c r="D1380" i="10"/>
  <c r="A1381" i="10"/>
  <c r="B1381" i="10"/>
  <c r="C1381" i="10"/>
  <c r="D1381" i="10"/>
  <c r="A1382" i="10"/>
  <c r="B1382" i="10"/>
  <c r="C1382" i="10"/>
  <c r="D1382" i="10"/>
  <c r="A1383" i="10"/>
  <c r="B1383" i="10"/>
  <c r="C1383" i="10"/>
  <c r="D1383" i="10"/>
  <c r="A1384" i="10"/>
  <c r="B1384" i="10"/>
  <c r="C1384" i="10"/>
  <c r="D1384" i="10"/>
  <c r="A1385" i="10"/>
  <c r="B1385" i="10"/>
  <c r="C1385" i="10"/>
  <c r="D1385" i="10"/>
  <c r="A1386" i="10"/>
  <c r="B1386" i="10"/>
  <c r="C1386" i="10"/>
  <c r="D1386" i="10"/>
  <c r="A1387" i="10"/>
  <c r="B1387" i="10"/>
  <c r="C1387" i="10"/>
  <c r="D1387" i="10"/>
  <c r="A1388" i="10"/>
  <c r="B1388" i="10"/>
  <c r="C1388" i="10"/>
  <c r="D1388" i="10"/>
  <c r="A1389" i="10"/>
  <c r="B1389" i="10"/>
  <c r="C1389" i="10"/>
  <c r="D1389" i="10"/>
  <c r="A1390" i="10"/>
  <c r="B1390" i="10"/>
  <c r="C1390" i="10"/>
  <c r="D1390" i="10"/>
  <c r="A1391" i="10"/>
  <c r="B1391" i="10"/>
  <c r="C1391" i="10"/>
  <c r="D1391" i="10"/>
  <c r="A1392" i="10"/>
  <c r="B1392" i="10"/>
  <c r="C1392" i="10"/>
  <c r="D1392" i="10"/>
  <c r="A1393" i="10"/>
  <c r="B1393" i="10"/>
  <c r="C1393" i="10"/>
  <c r="D1393" i="10"/>
  <c r="A1394" i="10"/>
  <c r="B1394" i="10"/>
  <c r="C1394" i="10"/>
  <c r="D1394" i="10"/>
  <c r="A1395" i="10"/>
  <c r="B1395" i="10"/>
  <c r="C1395" i="10"/>
  <c r="D1395" i="10"/>
  <c r="A1396" i="10"/>
  <c r="B1396" i="10"/>
  <c r="C1396" i="10"/>
  <c r="D1396" i="10"/>
  <c r="A1397" i="10"/>
  <c r="B1397" i="10"/>
  <c r="C1397" i="10"/>
  <c r="D1397" i="10"/>
  <c r="A1398" i="10"/>
  <c r="B1398" i="10"/>
  <c r="C1398" i="10"/>
  <c r="D1398" i="10"/>
  <c r="A1399" i="10"/>
  <c r="B1399" i="10"/>
  <c r="C1399" i="10"/>
  <c r="D1399" i="10"/>
  <c r="A1400" i="10"/>
  <c r="B1400" i="10"/>
  <c r="C1400" i="10"/>
  <c r="D1400" i="10"/>
  <c r="A1401" i="10"/>
  <c r="B1401" i="10"/>
  <c r="C1401" i="10"/>
  <c r="D1401" i="10"/>
  <c r="A1402" i="10"/>
  <c r="B1402" i="10"/>
  <c r="C1402" i="10"/>
  <c r="D1402" i="10"/>
  <c r="A1403" i="10"/>
  <c r="B1403" i="10"/>
  <c r="C1403" i="10"/>
  <c r="D1403" i="10"/>
  <c r="A1404" i="10"/>
  <c r="B1404" i="10"/>
  <c r="C1404" i="10"/>
  <c r="D1404" i="10"/>
  <c r="A1405" i="10"/>
  <c r="B1405" i="10"/>
  <c r="C1405" i="10"/>
  <c r="D1405" i="10"/>
  <c r="A1406" i="10"/>
  <c r="B1406" i="10"/>
  <c r="C1406" i="10"/>
  <c r="D1406" i="10"/>
  <c r="A1407" i="10"/>
  <c r="B1407" i="10"/>
  <c r="C1407" i="10"/>
  <c r="D1407" i="10"/>
  <c r="A1408" i="10"/>
  <c r="B1408" i="10"/>
  <c r="C1408" i="10"/>
  <c r="D1408" i="10"/>
  <c r="A1409" i="10"/>
  <c r="B1409" i="10"/>
  <c r="C1409" i="10"/>
  <c r="D1409" i="10"/>
  <c r="A1410" i="10"/>
  <c r="B1410" i="10"/>
  <c r="C1410" i="10"/>
  <c r="D1410" i="10"/>
  <c r="A1411" i="10"/>
  <c r="B1411" i="10"/>
  <c r="C1411" i="10"/>
  <c r="D1411" i="10"/>
  <c r="A1412" i="10"/>
  <c r="B1412" i="10"/>
  <c r="C1412" i="10"/>
  <c r="D1412" i="10"/>
  <c r="A1413" i="10"/>
  <c r="B1413" i="10"/>
  <c r="C1413" i="10"/>
  <c r="D1413" i="10"/>
  <c r="A1414" i="10"/>
  <c r="B1414" i="10"/>
  <c r="C1414" i="10"/>
  <c r="D1414" i="10"/>
  <c r="A1415" i="10"/>
  <c r="B1415" i="10"/>
  <c r="C1415" i="10"/>
  <c r="D1415" i="10"/>
  <c r="A1416" i="10"/>
  <c r="B1416" i="10"/>
  <c r="C1416" i="10"/>
  <c r="D1416" i="10"/>
  <c r="A1417" i="10"/>
  <c r="B1417" i="10"/>
  <c r="C1417" i="10"/>
  <c r="D1417" i="10"/>
  <c r="A1418" i="10"/>
  <c r="B1418" i="10"/>
  <c r="C1418" i="10"/>
  <c r="D1418" i="10"/>
  <c r="A1419" i="10"/>
  <c r="B1419" i="10"/>
  <c r="C1419" i="10"/>
  <c r="D1419" i="10"/>
  <c r="A1420" i="10"/>
  <c r="B1420" i="10"/>
  <c r="C1420" i="10"/>
  <c r="D1420" i="10"/>
  <c r="A1421" i="10"/>
  <c r="B1421" i="10"/>
  <c r="C1421" i="10"/>
  <c r="D1421" i="10"/>
  <c r="A1422" i="10"/>
  <c r="B1422" i="10"/>
  <c r="C1422" i="10"/>
  <c r="D1422" i="10"/>
  <c r="A1423" i="10"/>
  <c r="B1423" i="10"/>
  <c r="C1423" i="10"/>
  <c r="D1423" i="10"/>
  <c r="A1424" i="10"/>
  <c r="B1424" i="10"/>
  <c r="C1424" i="10"/>
  <c r="D1424" i="10"/>
  <c r="A1425" i="10"/>
  <c r="B1425" i="10"/>
  <c r="C1425" i="10"/>
  <c r="D1425" i="10"/>
  <c r="A1426" i="10"/>
  <c r="B1426" i="10"/>
  <c r="C1426" i="10"/>
  <c r="D1426" i="10"/>
  <c r="A1427" i="10"/>
  <c r="B1427" i="10"/>
  <c r="C1427" i="10"/>
  <c r="D1427" i="10"/>
  <c r="A1428" i="10"/>
  <c r="B1428" i="10"/>
  <c r="C1428" i="10"/>
  <c r="D1428" i="10"/>
  <c r="A1429" i="10"/>
  <c r="B1429" i="10"/>
  <c r="C1429" i="10"/>
  <c r="D1429" i="10"/>
  <c r="A1430" i="10"/>
  <c r="B1430" i="10"/>
  <c r="C1430" i="10"/>
  <c r="D1430" i="10"/>
  <c r="A1431" i="10"/>
  <c r="B1431" i="10"/>
  <c r="C1431" i="10"/>
  <c r="D1431" i="10"/>
  <c r="A1432" i="10"/>
  <c r="B1432" i="10"/>
  <c r="C1432" i="10"/>
  <c r="D1432" i="10"/>
  <c r="A1433" i="10"/>
  <c r="B1433" i="10"/>
  <c r="C1433" i="10"/>
  <c r="D1433" i="10"/>
  <c r="A1434" i="10"/>
  <c r="B1434" i="10"/>
  <c r="C1434" i="10"/>
  <c r="D1434" i="10"/>
  <c r="A1435" i="10"/>
  <c r="B1435" i="10"/>
  <c r="C1435" i="10"/>
  <c r="D1435" i="10"/>
  <c r="A1436" i="10"/>
  <c r="B1436" i="10"/>
  <c r="C1436" i="10"/>
  <c r="D1436" i="10"/>
  <c r="A1437" i="10"/>
  <c r="B1437" i="10"/>
  <c r="C1437" i="10"/>
  <c r="D1437" i="10"/>
  <c r="A1438" i="10"/>
  <c r="B1438" i="10"/>
  <c r="C1438" i="10"/>
  <c r="D1438" i="10"/>
  <c r="A1439" i="10"/>
  <c r="B1439" i="10"/>
  <c r="C1439" i="10"/>
  <c r="D1439" i="10"/>
  <c r="A1440" i="10"/>
  <c r="B1440" i="10"/>
  <c r="C1440" i="10"/>
  <c r="D1440" i="10"/>
  <c r="A1441" i="10"/>
  <c r="B1441" i="10"/>
  <c r="C1441" i="10"/>
  <c r="D1441" i="10"/>
  <c r="A1442" i="10"/>
  <c r="B1442" i="10"/>
  <c r="C1442" i="10"/>
  <c r="D1442" i="10"/>
  <c r="A1443" i="10"/>
  <c r="B1443" i="10"/>
  <c r="C1443" i="10"/>
  <c r="D1443" i="10"/>
  <c r="A1444" i="10"/>
  <c r="B1444" i="10"/>
  <c r="C1444" i="10"/>
  <c r="D1444" i="10"/>
  <c r="A1445" i="10"/>
  <c r="B1445" i="10"/>
  <c r="C1445" i="10"/>
  <c r="D1445" i="10"/>
  <c r="A1446" i="10"/>
  <c r="B1446" i="10"/>
  <c r="C1446" i="10"/>
  <c r="D1446" i="10"/>
  <c r="A1447" i="10"/>
  <c r="B1447" i="10"/>
  <c r="C1447" i="10"/>
  <c r="D1447" i="10"/>
  <c r="A1448" i="10"/>
  <c r="B1448" i="10"/>
  <c r="C1448" i="10"/>
  <c r="D1448" i="10"/>
  <c r="A1449" i="10"/>
  <c r="B1449" i="10"/>
  <c r="C1449" i="10"/>
  <c r="D1449" i="10"/>
  <c r="A1450" i="10"/>
  <c r="B1450" i="10"/>
  <c r="C1450" i="10"/>
  <c r="D1450" i="10"/>
  <c r="A1451" i="10"/>
  <c r="B1451" i="10"/>
  <c r="C1451" i="10"/>
  <c r="D1451" i="10"/>
  <c r="A1452" i="10"/>
  <c r="B1452" i="10"/>
  <c r="C1452" i="10"/>
  <c r="D1452" i="10"/>
  <c r="A1453" i="10"/>
  <c r="B1453" i="10"/>
  <c r="C1453" i="10"/>
  <c r="D1453" i="10"/>
  <c r="A1454" i="10"/>
  <c r="B1454" i="10"/>
  <c r="C1454" i="10"/>
  <c r="D1454" i="10"/>
  <c r="A1455" i="10"/>
  <c r="B1455" i="10"/>
  <c r="C1455" i="10"/>
  <c r="D1455" i="10"/>
  <c r="A1456" i="10"/>
  <c r="B1456" i="10"/>
  <c r="C1456" i="10"/>
  <c r="D1456" i="10"/>
  <c r="A1457" i="10"/>
  <c r="B1457" i="10"/>
  <c r="C1457" i="10"/>
  <c r="D1457" i="10"/>
  <c r="A1458" i="10"/>
  <c r="B1458" i="10"/>
  <c r="C1458" i="10"/>
  <c r="D1458" i="10"/>
  <c r="A1459" i="10"/>
  <c r="B1459" i="10"/>
  <c r="C1459" i="10"/>
  <c r="D1459" i="10"/>
  <c r="A1460" i="10"/>
  <c r="B1460" i="10"/>
  <c r="C1460" i="10"/>
  <c r="D1460" i="10"/>
  <c r="A1461" i="10"/>
  <c r="B1461" i="10"/>
  <c r="C1461" i="10"/>
  <c r="D1461" i="10"/>
  <c r="A1462" i="10"/>
  <c r="B1462" i="10"/>
  <c r="C1462" i="10"/>
  <c r="D1462" i="10"/>
  <c r="A1463" i="10"/>
  <c r="B1463" i="10"/>
  <c r="C1463" i="10"/>
  <c r="D1463" i="10"/>
  <c r="A1464" i="10"/>
  <c r="B1464" i="10"/>
  <c r="C1464" i="10"/>
  <c r="D1464" i="10"/>
  <c r="A1465" i="10"/>
  <c r="B1465" i="10"/>
  <c r="C1465" i="10"/>
  <c r="D1465" i="10"/>
  <c r="A1466" i="10"/>
  <c r="B1466" i="10"/>
  <c r="C1466" i="10"/>
  <c r="D1466" i="10"/>
  <c r="A1467" i="10"/>
  <c r="B1467" i="10"/>
  <c r="C1467" i="10"/>
  <c r="D1467" i="10"/>
  <c r="A1468" i="10"/>
  <c r="B1468" i="10"/>
  <c r="C1468" i="10"/>
  <c r="D1468" i="10"/>
  <c r="A1469" i="10"/>
  <c r="B1469" i="10"/>
  <c r="C1469" i="10"/>
  <c r="D1469" i="10"/>
  <c r="A1470" i="10"/>
  <c r="B1470" i="10"/>
  <c r="C1470" i="10"/>
  <c r="D1470" i="10"/>
  <c r="A1471" i="10"/>
  <c r="B1471" i="10"/>
  <c r="C1471" i="10"/>
  <c r="D1471" i="10"/>
  <c r="A1472" i="10"/>
  <c r="B1472" i="10"/>
  <c r="C1472" i="10"/>
  <c r="D1472" i="10"/>
  <c r="A1473" i="10"/>
  <c r="B1473" i="10"/>
  <c r="C1473" i="10"/>
  <c r="D1473" i="10"/>
  <c r="A1474" i="10"/>
  <c r="B1474" i="10"/>
  <c r="C1474" i="10"/>
  <c r="D1474" i="10"/>
  <c r="A1475" i="10"/>
  <c r="B1475" i="10"/>
  <c r="C1475" i="10"/>
  <c r="D1475" i="10"/>
  <c r="A1476" i="10"/>
  <c r="B1476" i="10"/>
  <c r="C1476" i="10"/>
  <c r="D1476" i="10"/>
  <c r="A1477" i="10"/>
  <c r="B1477" i="10"/>
  <c r="C1477" i="10"/>
  <c r="D1477" i="10"/>
  <c r="A1478" i="10"/>
  <c r="B1478" i="10"/>
  <c r="C1478" i="10"/>
  <c r="D1478" i="10"/>
  <c r="A1479" i="10"/>
  <c r="B1479" i="10"/>
  <c r="C1479" i="10"/>
  <c r="D1479" i="10"/>
  <c r="A1480" i="10"/>
  <c r="B1480" i="10"/>
  <c r="C1480" i="10"/>
  <c r="D1480" i="10"/>
  <c r="A1481" i="10"/>
  <c r="B1481" i="10"/>
  <c r="C1481" i="10"/>
  <c r="D1481" i="10"/>
  <c r="A1482" i="10"/>
  <c r="B1482" i="10"/>
  <c r="C1482" i="10"/>
  <c r="D1482" i="10"/>
  <c r="A1483" i="10"/>
  <c r="B1483" i="10"/>
  <c r="C1483" i="10"/>
  <c r="D1483" i="10"/>
  <c r="A1484" i="10"/>
  <c r="B1484" i="10"/>
  <c r="C1484" i="10"/>
  <c r="D1484" i="10"/>
  <c r="A1485" i="10"/>
  <c r="B1485" i="10"/>
  <c r="C1485" i="10"/>
  <c r="D1485" i="10"/>
  <c r="A1486" i="10"/>
  <c r="B1486" i="10"/>
  <c r="C1486" i="10"/>
  <c r="D1486" i="10"/>
  <c r="A1487" i="10"/>
  <c r="B1487" i="10"/>
  <c r="C1487" i="10"/>
  <c r="D1487" i="10"/>
  <c r="A1488" i="10"/>
  <c r="B1488" i="10"/>
  <c r="C1488" i="10"/>
  <c r="D1488" i="10"/>
  <c r="A1489" i="10"/>
  <c r="B1489" i="10"/>
  <c r="C1489" i="10"/>
  <c r="D1489" i="10"/>
  <c r="A1490" i="10"/>
  <c r="B1490" i="10"/>
  <c r="C1490" i="10"/>
  <c r="D1490" i="10"/>
  <c r="A1491" i="10"/>
  <c r="B1491" i="10"/>
  <c r="C1491" i="10"/>
  <c r="D1491" i="10"/>
  <c r="A1492" i="10"/>
  <c r="B1492" i="10"/>
  <c r="C1492" i="10"/>
  <c r="D1492" i="10"/>
  <c r="A1493" i="10"/>
  <c r="B1493" i="10"/>
  <c r="C1493" i="10"/>
  <c r="D1493" i="10"/>
  <c r="A1494" i="10"/>
  <c r="B1494" i="10"/>
  <c r="C1494" i="10"/>
  <c r="D1494" i="10"/>
  <c r="A1495" i="10"/>
  <c r="B1495" i="10"/>
  <c r="C1495" i="10"/>
  <c r="D1495" i="10"/>
  <c r="A1496" i="10"/>
  <c r="B1496" i="10"/>
  <c r="C1496" i="10"/>
  <c r="D1496" i="10"/>
  <c r="A1497" i="10"/>
  <c r="B1497" i="10"/>
  <c r="C1497" i="10"/>
  <c r="D1497" i="10"/>
  <c r="A1498" i="10"/>
  <c r="B1498" i="10"/>
  <c r="C1498" i="10"/>
  <c r="D1498" i="10"/>
  <c r="A1499" i="10"/>
  <c r="B1499" i="10"/>
  <c r="C1499" i="10"/>
  <c r="D1499" i="10"/>
  <c r="A1500" i="10"/>
  <c r="B1500" i="10"/>
  <c r="C1500" i="10"/>
  <c r="D1500" i="10"/>
  <c r="A1501" i="10"/>
  <c r="B1501" i="10"/>
  <c r="C1501" i="10"/>
  <c r="D1501" i="10"/>
  <c r="A1502" i="10"/>
  <c r="B1502" i="10"/>
  <c r="C1502" i="10"/>
  <c r="D1502" i="10"/>
  <c r="A1503" i="10"/>
  <c r="B1503" i="10"/>
  <c r="C1503" i="10"/>
  <c r="D1503" i="10"/>
  <c r="A1504" i="10"/>
  <c r="B1504" i="10"/>
  <c r="C1504" i="10"/>
  <c r="D1504" i="10"/>
  <c r="A1505" i="10"/>
  <c r="B1505" i="10"/>
  <c r="C1505" i="10"/>
  <c r="D1505" i="10"/>
  <c r="A1506" i="10"/>
  <c r="B1506" i="10"/>
  <c r="C1506" i="10"/>
  <c r="D1506" i="10"/>
  <c r="A1507" i="10"/>
  <c r="B1507" i="10"/>
  <c r="C1507" i="10"/>
  <c r="D1507" i="10"/>
  <c r="A1508" i="10"/>
  <c r="B1508" i="10"/>
  <c r="C1508" i="10"/>
  <c r="D1508" i="10"/>
  <c r="A1509" i="10"/>
  <c r="B1509" i="10"/>
  <c r="C1509" i="10"/>
  <c r="D1509" i="10"/>
  <c r="A1510" i="10"/>
  <c r="B1510" i="10"/>
  <c r="C1510" i="10"/>
  <c r="D1510" i="10"/>
  <c r="A1511" i="10"/>
  <c r="B1511" i="10"/>
  <c r="C1511" i="10"/>
  <c r="D1511" i="10"/>
  <c r="A1512" i="10"/>
  <c r="B1512" i="10"/>
  <c r="C1512" i="10"/>
  <c r="D1512" i="10"/>
  <c r="A1513" i="10"/>
  <c r="B1513" i="10"/>
  <c r="C1513" i="10"/>
  <c r="D1513" i="10"/>
  <c r="A1514" i="10"/>
  <c r="B1514" i="10"/>
  <c r="C1514" i="10"/>
  <c r="D1514" i="10"/>
  <c r="A1515" i="10"/>
  <c r="B1515" i="10"/>
  <c r="C1515" i="10"/>
  <c r="D1515" i="10"/>
  <c r="A1516" i="10"/>
  <c r="B1516" i="10"/>
  <c r="C1516" i="10"/>
  <c r="D1516" i="10"/>
  <c r="A1517" i="10"/>
  <c r="B1517" i="10"/>
  <c r="C1517" i="10"/>
  <c r="D1517" i="10"/>
  <c r="A1518" i="10"/>
  <c r="B1518" i="10"/>
  <c r="C1518" i="10"/>
  <c r="D1518" i="10"/>
  <c r="A1519" i="10"/>
  <c r="B1519" i="10"/>
  <c r="C1519" i="10"/>
  <c r="D1519" i="10"/>
  <c r="A1520" i="10"/>
  <c r="B1520" i="10"/>
  <c r="C1520" i="10"/>
  <c r="D1520" i="10"/>
  <c r="A1521" i="10"/>
  <c r="B1521" i="10"/>
  <c r="C1521" i="10"/>
  <c r="D1521" i="10"/>
  <c r="A1522" i="10"/>
  <c r="B1522" i="10"/>
  <c r="C1522" i="10"/>
  <c r="D1522" i="10"/>
  <c r="A1523" i="10"/>
  <c r="B1523" i="10"/>
  <c r="C1523" i="10"/>
  <c r="D1523" i="10"/>
  <c r="A1524" i="10"/>
  <c r="B1524" i="10"/>
  <c r="C1524" i="10"/>
  <c r="D1524" i="10"/>
  <c r="A1525" i="10"/>
  <c r="B1525" i="10"/>
  <c r="C1525" i="10"/>
  <c r="D1525" i="10"/>
  <c r="A1526" i="10"/>
  <c r="B1526" i="10"/>
  <c r="C1526" i="10"/>
  <c r="D1526" i="10"/>
  <c r="A1527" i="10"/>
  <c r="B1527" i="10"/>
  <c r="C1527" i="10"/>
  <c r="D1527" i="10"/>
  <c r="A1528" i="10"/>
  <c r="B1528" i="10"/>
  <c r="C1528" i="10"/>
  <c r="D1528" i="10"/>
  <c r="A1529" i="10"/>
  <c r="B1529" i="10"/>
  <c r="C1529" i="10"/>
  <c r="D1529" i="10"/>
  <c r="A1530" i="10"/>
  <c r="B1530" i="10"/>
  <c r="C1530" i="10"/>
  <c r="D1530" i="10"/>
  <c r="A1531" i="10"/>
  <c r="B1531" i="10"/>
  <c r="C1531" i="10"/>
  <c r="D1531" i="10"/>
  <c r="A1532" i="10"/>
  <c r="B1532" i="10"/>
  <c r="C1532" i="10"/>
  <c r="D1532" i="10"/>
  <c r="A1533" i="10"/>
  <c r="B1533" i="10"/>
  <c r="C1533" i="10"/>
  <c r="D1533" i="10"/>
  <c r="A1534" i="10"/>
  <c r="B1534" i="10"/>
  <c r="C1534" i="10"/>
  <c r="D1534" i="10"/>
  <c r="A1535" i="10"/>
  <c r="B1535" i="10"/>
  <c r="C1535" i="10"/>
  <c r="D1535" i="10"/>
  <c r="A1536" i="10"/>
  <c r="B1536" i="10"/>
  <c r="C1536" i="10"/>
  <c r="D1536" i="10"/>
  <c r="A1537" i="10"/>
  <c r="B1537" i="10"/>
  <c r="C1537" i="10"/>
  <c r="D1537" i="10"/>
  <c r="A1538" i="10"/>
  <c r="B1538" i="10"/>
  <c r="C1538" i="10"/>
  <c r="D1538" i="10"/>
  <c r="A1539" i="10"/>
  <c r="B1539" i="10"/>
  <c r="C1539" i="10"/>
  <c r="D1539" i="10"/>
  <c r="A1540" i="10"/>
  <c r="B1540" i="10"/>
  <c r="C1540" i="10"/>
  <c r="D1540" i="10"/>
  <c r="A1541" i="10"/>
  <c r="B1541" i="10"/>
  <c r="C1541" i="10"/>
  <c r="D1541" i="10"/>
  <c r="A1542" i="10"/>
  <c r="B1542" i="10"/>
  <c r="C1542" i="10"/>
  <c r="D1542" i="10"/>
  <c r="A1543" i="10"/>
  <c r="B1543" i="10"/>
  <c r="C1543" i="10"/>
  <c r="D1543" i="10"/>
  <c r="A1544" i="10"/>
  <c r="B1544" i="10"/>
  <c r="C1544" i="10"/>
  <c r="D1544" i="10"/>
  <c r="A1545" i="10"/>
  <c r="B1545" i="10"/>
  <c r="C1545" i="10"/>
  <c r="D1545" i="10"/>
  <c r="A1546" i="10"/>
  <c r="B1546" i="10"/>
  <c r="C1546" i="10"/>
  <c r="D1546" i="10"/>
  <c r="A1547" i="10"/>
  <c r="B1547" i="10"/>
  <c r="C1547" i="10"/>
  <c r="D1547" i="10"/>
  <c r="A1548" i="10"/>
  <c r="B1548" i="10"/>
  <c r="C1548" i="10"/>
  <c r="D1548" i="10"/>
  <c r="A1549" i="10"/>
  <c r="B1549" i="10"/>
  <c r="C1549" i="10"/>
  <c r="D1549" i="10"/>
  <c r="A1550" i="10"/>
  <c r="B1550" i="10"/>
  <c r="C1550" i="10"/>
  <c r="D1550" i="10"/>
  <c r="A1551" i="10"/>
  <c r="B1551" i="10"/>
  <c r="C1551" i="10"/>
  <c r="D1551" i="10"/>
  <c r="A1552" i="10"/>
  <c r="B1552" i="10"/>
  <c r="C1552" i="10"/>
  <c r="D1552" i="10"/>
  <c r="A1553" i="10"/>
  <c r="B1553" i="10"/>
  <c r="C1553" i="10"/>
  <c r="D1553" i="10"/>
  <c r="A1554" i="10"/>
  <c r="B1554" i="10"/>
  <c r="C1554" i="10"/>
  <c r="D1554" i="10"/>
  <c r="A1555" i="10"/>
  <c r="B1555" i="10"/>
  <c r="C1555" i="10"/>
  <c r="D1555" i="10"/>
  <c r="A1556" i="10"/>
  <c r="B1556" i="10"/>
  <c r="C1556" i="10"/>
  <c r="D1556" i="10"/>
  <c r="A1557" i="10"/>
  <c r="B1557" i="10"/>
  <c r="C1557" i="10"/>
  <c r="D1557" i="10"/>
  <c r="A1558" i="10"/>
  <c r="B1558" i="10"/>
  <c r="C1558" i="10"/>
  <c r="D1558" i="10"/>
  <c r="A1559" i="10"/>
  <c r="B1559" i="10"/>
  <c r="C1559" i="10"/>
  <c r="D1559" i="10"/>
  <c r="A1560" i="10"/>
  <c r="B1560" i="10"/>
  <c r="C1560" i="10"/>
  <c r="D1560" i="10"/>
  <c r="A1561" i="10"/>
  <c r="B1561" i="10"/>
  <c r="C1561" i="10"/>
  <c r="D1561" i="10"/>
  <c r="A1562" i="10"/>
  <c r="B1562" i="10"/>
  <c r="C1562" i="10"/>
  <c r="D1562" i="10"/>
  <c r="A1563" i="10"/>
  <c r="B1563" i="10"/>
  <c r="C1563" i="10"/>
  <c r="D1563" i="10"/>
  <c r="A1564" i="10"/>
  <c r="B1564" i="10"/>
  <c r="C1564" i="10"/>
  <c r="D1564" i="10"/>
  <c r="A1565" i="10"/>
  <c r="B1565" i="10"/>
  <c r="C1565" i="10"/>
  <c r="D1565" i="10"/>
  <c r="A1566" i="10"/>
  <c r="B1566" i="10"/>
  <c r="C1566" i="10"/>
  <c r="D1566" i="10"/>
  <c r="A1567" i="10"/>
  <c r="B1567" i="10"/>
  <c r="C1567" i="10"/>
  <c r="D1567" i="10"/>
  <c r="A1568" i="10"/>
  <c r="B1568" i="10"/>
  <c r="C1568" i="10"/>
  <c r="D1568" i="10"/>
  <c r="A1569" i="10"/>
  <c r="B1569" i="10"/>
  <c r="C1569" i="10"/>
  <c r="D1569" i="10"/>
  <c r="A1570" i="10"/>
  <c r="B1570" i="10"/>
  <c r="C1570" i="10"/>
  <c r="D1570" i="10"/>
  <c r="A1571" i="10"/>
  <c r="B1571" i="10"/>
  <c r="C1571" i="10"/>
  <c r="D1571" i="10"/>
  <c r="A1572" i="10"/>
  <c r="B1572" i="10"/>
  <c r="C1572" i="10"/>
  <c r="D1572" i="10"/>
  <c r="A1573" i="10"/>
  <c r="B1573" i="10"/>
  <c r="C1573" i="10"/>
  <c r="D1573" i="10"/>
  <c r="A1574" i="10"/>
  <c r="B1574" i="10"/>
  <c r="C1574" i="10"/>
  <c r="D1574" i="10"/>
  <c r="A1575" i="10"/>
  <c r="B1575" i="10"/>
  <c r="C1575" i="10"/>
  <c r="D1575" i="10"/>
  <c r="A1576" i="10"/>
  <c r="B1576" i="10"/>
  <c r="C1576" i="10"/>
  <c r="D1576" i="10"/>
  <c r="A1577" i="10"/>
  <c r="B1577" i="10"/>
  <c r="C1577" i="10"/>
  <c r="D1577" i="10"/>
  <c r="A1578" i="10"/>
  <c r="B1578" i="10"/>
  <c r="C1578" i="10"/>
  <c r="D1578" i="10"/>
  <c r="A1579" i="10"/>
  <c r="B1579" i="10"/>
  <c r="C1579" i="10"/>
  <c r="D1579" i="10"/>
  <c r="A1580" i="10"/>
  <c r="B1580" i="10"/>
  <c r="C1580" i="10"/>
  <c r="D1580" i="10"/>
  <c r="A1581" i="10"/>
  <c r="B1581" i="10"/>
  <c r="C1581" i="10"/>
  <c r="D1581" i="10"/>
  <c r="A1582" i="10"/>
  <c r="B1582" i="10"/>
  <c r="C1582" i="10"/>
  <c r="D1582" i="10"/>
  <c r="A1583" i="10"/>
  <c r="B1583" i="10"/>
  <c r="C1583" i="10"/>
  <c r="D1583" i="10"/>
  <c r="A1584" i="10"/>
  <c r="B1584" i="10"/>
  <c r="C1584" i="10"/>
  <c r="D1584" i="10"/>
  <c r="A1585" i="10"/>
  <c r="B1585" i="10"/>
  <c r="C1585" i="10"/>
  <c r="D1585" i="10"/>
  <c r="A1586" i="10"/>
  <c r="B1586" i="10"/>
  <c r="C1586" i="10"/>
  <c r="D1586" i="10"/>
  <c r="A1587" i="10"/>
  <c r="B1587" i="10"/>
  <c r="C1587" i="10"/>
  <c r="D1587" i="10"/>
  <c r="A1588" i="10"/>
  <c r="B1588" i="10"/>
  <c r="C1588" i="10"/>
  <c r="D1588" i="10"/>
  <c r="A1589" i="10"/>
  <c r="B1589" i="10"/>
  <c r="C1589" i="10"/>
  <c r="D1589" i="10"/>
  <c r="A1590" i="10"/>
  <c r="B1590" i="10"/>
  <c r="C1590" i="10"/>
  <c r="D1590" i="10"/>
  <c r="A1591" i="10"/>
  <c r="B1591" i="10"/>
  <c r="C1591" i="10"/>
  <c r="D1591" i="10"/>
  <c r="A1592" i="10"/>
  <c r="B1592" i="10"/>
  <c r="C1592" i="10"/>
  <c r="D1592" i="10"/>
  <c r="A1593" i="10"/>
  <c r="B1593" i="10"/>
  <c r="C1593" i="10"/>
  <c r="D1593" i="10"/>
  <c r="A1594" i="10"/>
  <c r="B1594" i="10"/>
  <c r="C1594" i="10"/>
  <c r="D1594" i="10"/>
  <c r="A1595" i="10"/>
  <c r="B1595" i="10"/>
  <c r="C1595" i="10"/>
  <c r="D1595" i="10"/>
  <c r="A1596" i="10"/>
  <c r="B1596" i="10"/>
  <c r="C1596" i="10"/>
  <c r="D1596" i="10"/>
  <c r="A1597" i="10"/>
  <c r="B1597" i="10"/>
  <c r="C1597" i="10"/>
  <c r="D1597" i="10"/>
  <c r="A1598" i="10"/>
  <c r="B1598" i="10"/>
  <c r="C1598" i="10"/>
  <c r="D1598" i="10"/>
  <c r="A1599" i="10"/>
  <c r="B1599" i="10"/>
  <c r="C1599" i="10"/>
  <c r="D1599" i="10"/>
  <c r="A1600" i="10"/>
  <c r="B1600" i="10"/>
  <c r="C1600" i="10"/>
  <c r="D1600" i="10"/>
  <c r="A1601" i="10"/>
  <c r="B1601" i="10"/>
  <c r="C1601" i="10"/>
  <c r="D1601" i="10"/>
  <c r="A1602" i="10"/>
  <c r="B1602" i="10"/>
  <c r="C1602" i="10"/>
  <c r="D1602" i="10"/>
  <c r="A1603" i="10"/>
  <c r="B1603" i="10"/>
  <c r="C1603" i="10"/>
  <c r="D1603" i="10"/>
  <c r="A1604" i="10"/>
  <c r="B1604" i="10"/>
  <c r="C1604" i="10"/>
  <c r="D1604" i="10"/>
  <c r="A1605" i="10"/>
  <c r="B1605" i="10"/>
  <c r="C1605" i="10"/>
  <c r="D1605" i="10"/>
  <c r="A1606" i="10"/>
  <c r="B1606" i="10"/>
  <c r="C1606" i="10"/>
  <c r="D1606" i="10"/>
  <c r="A1607" i="10"/>
  <c r="B1607" i="10"/>
  <c r="C1607" i="10"/>
  <c r="D1607" i="10"/>
  <c r="A1608" i="10"/>
  <c r="B1608" i="10"/>
  <c r="C1608" i="10"/>
  <c r="D1608" i="10"/>
  <c r="A1609" i="10"/>
  <c r="B1609" i="10"/>
  <c r="C1609" i="10"/>
  <c r="D1609" i="10"/>
  <c r="A1610" i="10"/>
  <c r="B1610" i="10"/>
  <c r="C1610" i="10"/>
  <c r="D1610" i="10"/>
  <c r="A1611" i="10"/>
  <c r="B1611" i="10"/>
  <c r="C1611" i="10"/>
  <c r="D1611" i="10"/>
  <c r="A1612" i="10"/>
  <c r="B1612" i="10"/>
  <c r="C1612" i="10"/>
  <c r="D1612" i="10"/>
  <c r="A1613" i="10"/>
  <c r="B1613" i="10"/>
  <c r="C1613" i="10"/>
  <c r="D1613" i="10"/>
  <c r="A1614" i="10"/>
  <c r="B1614" i="10"/>
  <c r="C1614" i="10"/>
  <c r="D1614" i="10"/>
  <c r="A1615" i="10"/>
  <c r="B1615" i="10"/>
  <c r="C1615" i="10"/>
  <c r="D1615" i="10"/>
  <c r="A1616" i="10"/>
  <c r="B1616" i="10"/>
  <c r="C1616" i="10"/>
  <c r="D1616" i="10"/>
  <c r="A1617" i="10"/>
  <c r="B1617" i="10"/>
  <c r="C1617" i="10"/>
  <c r="D1617" i="10"/>
  <c r="A1618" i="10"/>
  <c r="B1618" i="10"/>
  <c r="C1618" i="10"/>
  <c r="D1618" i="10"/>
  <c r="A1619" i="10"/>
  <c r="B1619" i="10"/>
  <c r="C1619" i="10"/>
  <c r="D1619" i="10"/>
  <c r="A1620" i="10"/>
  <c r="B1620" i="10"/>
  <c r="C1620" i="10"/>
  <c r="D1620" i="10"/>
  <c r="A1621" i="10"/>
  <c r="B1621" i="10"/>
  <c r="C1621" i="10"/>
  <c r="D1621" i="10"/>
  <c r="A1622" i="10"/>
  <c r="B1622" i="10"/>
  <c r="C1622" i="10"/>
  <c r="D1622" i="10"/>
  <c r="A1623" i="10"/>
  <c r="B1623" i="10"/>
  <c r="C1623" i="10"/>
  <c r="D1623" i="10"/>
  <c r="A1624" i="10"/>
  <c r="B1624" i="10"/>
  <c r="C1624" i="10"/>
  <c r="D1624" i="10"/>
  <c r="A1625" i="10"/>
  <c r="B1625" i="10"/>
  <c r="C1625" i="10"/>
  <c r="D1625" i="10"/>
  <c r="A1626" i="10"/>
  <c r="B1626" i="10"/>
  <c r="C1626" i="10"/>
  <c r="D1626" i="10"/>
  <c r="A1627" i="10"/>
  <c r="B1627" i="10"/>
  <c r="C1627" i="10"/>
  <c r="D1627" i="10"/>
  <c r="A1628" i="10"/>
  <c r="B1628" i="10"/>
  <c r="C1628" i="10"/>
  <c r="D1628" i="10"/>
  <c r="A1629" i="10"/>
  <c r="B1629" i="10"/>
  <c r="C1629" i="10"/>
  <c r="D1629" i="10"/>
  <c r="A1630" i="10"/>
  <c r="B1630" i="10"/>
  <c r="C1630" i="10"/>
  <c r="D1630" i="10"/>
  <c r="A1631" i="10"/>
  <c r="B1631" i="10"/>
  <c r="C1631" i="10"/>
  <c r="D1631" i="10"/>
  <c r="A1632" i="10"/>
  <c r="B1632" i="10"/>
  <c r="C1632" i="10"/>
  <c r="D1632" i="10"/>
  <c r="A1633" i="10"/>
  <c r="B1633" i="10"/>
  <c r="C1633" i="10"/>
  <c r="D1633" i="10"/>
  <c r="A1634" i="10"/>
  <c r="B1634" i="10"/>
  <c r="C1634" i="10"/>
  <c r="D1634" i="10"/>
  <c r="A1635" i="10"/>
  <c r="B1635" i="10"/>
  <c r="C1635" i="10"/>
  <c r="D1635" i="10"/>
  <c r="A1636" i="10"/>
  <c r="B1636" i="10"/>
  <c r="C1636" i="10"/>
  <c r="D1636" i="10"/>
  <c r="A1637" i="10"/>
  <c r="B1637" i="10"/>
  <c r="C1637" i="10"/>
  <c r="D1637" i="10"/>
  <c r="A1638" i="10"/>
  <c r="B1638" i="10"/>
  <c r="C1638" i="10"/>
  <c r="D1638" i="10"/>
  <c r="A1639" i="10"/>
  <c r="B1639" i="10"/>
  <c r="C1639" i="10"/>
  <c r="D1639" i="10"/>
  <c r="A1640" i="10"/>
  <c r="B1640" i="10"/>
  <c r="C1640" i="10"/>
  <c r="D1640" i="10"/>
  <c r="A1641" i="10"/>
  <c r="B1641" i="10"/>
  <c r="C1641" i="10"/>
  <c r="D1641" i="10"/>
  <c r="A1642" i="10"/>
  <c r="B1642" i="10"/>
  <c r="C1642" i="10"/>
  <c r="D1642" i="10"/>
  <c r="A1643" i="10"/>
  <c r="B1643" i="10"/>
  <c r="C1643" i="10"/>
  <c r="D1643" i="10"/>
  <c r="A1644" i="10"/>
  <c r="B1644" i="10"/>
  <c r="C1644" i="10"/>
  <c r="D1644" i="10"/>
  <c r="A1645" i="10"/>
  <c r="B1645" i="10"/>
  <c r="C1645" i="10"/>
  <c r="D1645" i="10"/>
  <c r="A1646" i="10"/>
  <c r="B1646" i="10"/>
  <c r="C1646" i="10"/>
  <c r="D1646" i="10"/>
  <c r="A1647" i="10"/>
  <c r="B1647" i="10"/>
  <c r="C1647" i="10"/>
  <c r="D1647" i="10"/>
  <c r="A1648" i="10"/>
  <c r="B1648" i="10"/>
  <c r="C1648" i="10"/>
  <c r="D1648" i="10"/>
  <c r="A1649" i="10"/>
  <c r="B1649" i="10"/>
  <c r="C1649" i="10"/>
  <c r="D1649" i="10"/>
  <c r="A1650" i="10"/>
  <c r="B1650" i="10"/>
  <c r="C1650" i="10"/>
  <c r="D1650" i="10"/>
  <c r="A1651" i="10"/>
  <c r="B1651" i="10"/>
  <c r="C1651" i="10"/>
  <c r="D1651" i="10"/>
  <c r="A1652" i="10"/>
  <c r="B1652" i="10"/>
  <c r="C1652" i="10"/>
  <c r="D1652" i="10"/>
  <c r="A1653" i="10"/>
  <c r="B1653" i="10"/>
  <c r="C1653" i="10"/>
  <c r="D1653" i="10"/>
  <c r="A1654" i="10"/>
  <c r="B1654" i="10"/>
  <c r="C1654" i="10"/>
  <c r="D1654" i="10"/>
  <c r="A1655" i="10"/>
  <c r="B1655" i="10"/>
  <c r="C1655" i="10"/>
  <c r="D1655" i="10"/>
  <c r="A1656" i="10"/>
  <c r="B1656" i="10"/>
  <c r="C1656" i="10"/>
  <c r="D1656" i="10"/>
  <c r="A1657" i="10"/>
  <c r="B1657" i="10"/>
  <c r="C1657" i="10"/>
  <c r="D1657" i="10"/>
  <c r="A1658" i="10"/>
  <c r="B1658" i="10"/>
  <c r="C1658" i="10"/>
  <c r="D1658" i="10"/>
  <c r="A1659" i="10"/>
  <c r="B1659" i="10"/>
  <c r="C1659" i="10"/>
  <c r="D1659" i="10"/>
  <c r="A1660" i="10"/>
  <c r="B1660" i="10"/>
  <c r="C1660" i="10"/>
  <c r="D1660" i="10"/>
  <c r="A1661" i="10"/>
  <c r="B1661" i="10"/>
  <c r="C1661" i="10"/>
  <c r="D1661" i="10"/>
  <c r="A1662" i="10"/>
  <c r="B1662" i="10"/>
  <c r="C1662" i="10"/>
  <c r="D1662" i="10"/>
  <c r="A1663" i="10"/>
  <c r="B1663" i="10"/>
  <c r="C1663" i="10"/>
  <c r="D1663" i="10"/>
  <c r="A1664" i="10"/>
  <c r="B1664" i="10"/>
  <c r="C1664" i="10"/>
  <c r="D1664" i="10"/>
  <c r="A1665" i="10"/>
  <c r="B1665" i="10"/>
  <c r="C1665" i="10"/>
  <c r="D1665" i="10"/>
  <c r="A1666" i="10"/>
  <c r="B1666" i="10"/>
  <c r="C1666" i="10"/>
  <c r="D1666" i="10"/>
  <c r="A1667" i="10"/>
  <c r="B1667" i="10"/>
  <c r="C1667" i="10"/>
  <c r="D1667" i="10"/>
  <c r="A1668" i="10"/>
  <c r="B1668" i="10"/>
  <c r="C1668" i="10"/>
  <c r="D1668" i="10"/>
  <c r="A1669" i="10"/>
  <c r="B1669" i="10"/>
  <c r="C1669" i="10"/>
  <c r="D1669" i="10"/>
  <c r="A1670" i="10"/>
  <c r="B1670" i="10"/>
  <c r="C1670" i="10"/>
  <c r="D1670" i="10"/>
  <c r="A1671" i="10"/>
  <c r="B1671" i="10"/>
  <c r="C1671" i="10"/>
  <c r="D1671" i="10"/>
  <c r="A1672" i="10"/>
  <c r="B1672" i="10"/>
  <c r="C1672" i="10"/>
  <c r="D1672" i="10"/>
  <c r="A1673" i="10"/>
  <c r="B1673" i="10"/>
  <c r="C1673" i="10"/>
  <c r="D1673" i="10"/>
  <c r="A1674" i="10"/>
  <c r="B1674" i="10"/>
  <c r="C1674" i="10"/>
  <c r="D1674" i="10"/>
  <c r="A1675" i="10"/>
  <c r="B1675" i="10"/>
  <c r="C1675" i="10"/>
  <c r="D1675" i="10"/>
  <c r="A1676" i="10"/>
  <c r="B1676" i="10"/>
  <c r="C1676" i="10"/>
  <c r="D1676" i="10"/>
  <c r="A1677" i="10"/>
  <c r="B1677" i="10"/>
  <c r="C1677" i="10"/>
  <c r="D1677" i="10"/>
  <c r="A1678" i="10"/>
  <c r="B1678" i="10"/>
  <c r="C1678" i="10"/>
  <c r="D1678" i="10"/>
  <c r="A1679" i="10"/>
  <c r="B1679" i="10"/>
  <c r="C1679" i="10"/>
  <c r="D1679" i="10"/>
  <c r="A1680" i="10"/>
  <c r="B1680" i="10"/>
  <c r="C1680" i="10"/>
  <c r="D1680" i="10"/>
  <c r="A1681" i="10"/>
  <c r="B1681" i="10"/>
  <c r="C1681" i="10"/>
  <c r="D1681" i="10"/>
  <c r="A1682" i="10"/>
  <c r="B1682" i="10"/>
  <c r="C1682" i="10"/>
  <c r="D1682" i="10"/>
  <c r="A1683" i="10"/>
  <c r="B1683" i="10"/>
  <c r="C1683" i="10"/>
  <c r="D1683" i="10"/>
  <c r="A1684" i="10"/>
  <c r="B1684" i="10"/>
  <c r="C1684" i="10"/>
  <c r="D1684" i="10"/>
  <c r="A1685" i="10"/>
  <c r="B1685" i="10"/>
  <c r="C1685" i="10"/>
  <c r="D1685" i="10"/>
  <c r="A1686" i="10"/>
  <c r="B1686" i="10"/>
  <c r="C1686" i="10"/>
  <c r="D1686" i="10"/>
  <c r="A1687" i="10"/>
  <c r="B1687" i="10"/>
  <c r="C1687" i="10"/>
  <c r="D1687" i="10"/>
  <c r="A1688" i="10"/>
  <c r="B1688" i="10"/>
  <c r="C1688" i="10"/>
  <c r="D1688" i="10"/>
  <c r="A1689" i="10"/>
  <c r="B1689" i="10"/>
  <c r="C1689" i="10"/>
  <c r="D1689" i="10"/>
  <c r="A1690" i="10"/>
  <c r="B1690" i="10"/>
  <c r="C1690" i="10"/>
  <c r="D1690" i="10"/>
  <c r="A1691" i="10"/>
  <c r="B1691" i="10"/>
  <c r="C1691" i="10"/>
  <c r="D1691" i="10"/>
  <c r="A1692" i="10"/>
  <c r="B1692" i="10"/>
  <c r="C1692" i="10"/>
  <c r="D1692" i="10"/>
  <c r="A1693" i="10"/>
  <c r="B1693" i="10"/>
  <c r="C1693" i="10"/>
  <c r="D1693" i="10"/>
  <c r="A1694" i="10"/>
  <c r="B1694" i="10"/>
  <c r="C1694" i="10"/>
  <c r="D1694" i="10"/>
  <c r="A1695" i="10"/>
  <c r="B1695" i="10"/>
  <c r="C1695" i="10"/>
  <c r="D1695" i="10"/>
  <c r="A1696" i="10"/>
  <c r="B1696" i="10"/>
  <c r="C1696" i="10"/>
  <c r="D1696" i="10"/>
  <c r="A1697" i="10"/>
  <c r="B1697" i="10"/>
  <c r="C1697" i="10"/>
  <c r="D1697" i="10"/>
  <c r="A1698" i="10"/>
  <c r="B1698" i="10"/>
  <c r="C1698" i="10"/>
  <c r="D1698" i="10"/>
  <c r="A1699" i="10"/>
  <c r="B1699" i="10"/>
  <c r="C1699" i="10"/>
  <c r="D1699" i="10"/>
  <c r="A1700" i="10"/>
  <c r="B1700" i="10"/>
  <c r="C1700" i="10"/>
  <c r="D1700" i="10"/>
  <c r="A1701" i="10"/>
  <c r="B1701" i="10"/>
  <c r="C1701" i="10"/>
  <c r="D1701" i="10"/>
  <c r="A1702" i="10"/>
  <c r="B1702" i="10"/>
  <c r="C1702" i="10"/>
  <c r="D1702" i="10"/>
  <c r="A1703" i="10"/>
  <c r="B1703" i="10"/>
  <c r="C1703" i="10"/>
  <c r="D1703" i="10"/>
  <c r="A1704" i="10"/>
  <c r="B1704" i="10"/>
  <c r="C1704" i="10"/>
  <c r="D1704" i="10"/>
  <c r="A1705" i="10"/>
  <c r="B1705" i="10"/>
  <c r="C1705" i="10"/>
  <c r="D1705" i="10"/>
  <c r="A1706" i="10"/>
  <c r="B1706" i="10"/>
  <c r="C1706" i="10"/>
  <c r="D1706" i="10"/>
  <c r="A1707" i="10"/>
  <c r="B1707" i="10"/>
  <c r="C1707" i="10"/>
  <c r="D1707" i="10"/>
  <c r="A1708" i="10"/>
  <c r="B1708" i="10"/>
  <c r="C1708" i="10"/>
  <c r="D1708" i="10"/>
  <c r="A1709" i="10"/>
  <c r="B1709" i="10"/>
  <c r="C1709" i="10"/>
  <c r="D1709" i="10"/>
  <c r="A1710" i="10"/>
  <c r="B1710" i="10"/>
  <c r="C1710" i="10"/>
  <c r="D1710" i="10"/>
  <c r="A1711" i="10"/>
  <c r="B1711" i="10"/>
  <c r="C1711" i="10"/>
  <c r="D1711" i="10"/>
  <c r="A1712" i="10"/>
  <c r="B1712" i="10"/>
  <c r="C1712" i="10"/>
  <c r="D1712" i="10"/>
  <c r="A1713" i="10"/>
  <c r="B1713" i="10"/>
  <c r="C1713" i="10"/>
  <c r="D1713" i="10"/>
  <c r="A1714" i="10"/>
  <c r="B1714" i="10"/>
  <c r="C1714" i="10"/>
  <c r="D1714" i="10"/>
  <c r="A1715" i="10"/>
  <c r="B1715" i="10"/>
  <c r="C1715" i="10"/>
  <c r="D1715" i="10"/>
  <c r="A1716" i="10"/>
  <c r="B1716" i="10"/>
  <c r="C1716" i="10"/>
  <c r="D1716" i="10"/>
  <c r="A1717" i="10"/>
  <c r="B1717" i="10"/>
  <c r="C1717" i="10"/>
  <c r="D1717" i="10"/>
  <c r="A1718" i="10"/>
  <c r="B1718" i="10"/>
  <c r="C1718" i="10"/>
  <c r="D1718" i="10"/>
  <c r="A1719" i="10"/>
  <c r="B1719" i="10"/>
  <c r="C1719" i="10"/>
  <c r="D1719" i="10"/>
  <c r="A1720" i="10"/>
  <c r="B1720" i="10"/>
  <c r="C1720" i="10"/>
  <c r="D1720" i="10"/>
  <c r="A1721" i="10"/>
  <c r="B1721" i="10"/>
  <c r="C1721" i="10"/>
  <c r="D1721" i="10"/>
  <c r="A1722" i="10"/>
  <c r="B1722" i="10"/>
  <c r="C1722" i="10"/>
  <c r="D1722" i="10"/>
  <c r="A1723" i="10"/>
  <c r="B1723" i="10"/>
  <c r="C1723" i="10"/>
  <c r="D1723" i="10"/>
  <c r="A1724" i="10"/>
  <c r="B1724" i="10"/>
  <c r="C1724" i="10"/>
  <c r="D1724" i="10"/>
  <c r="A1725" i="10"/>
  <c r="B1725" i="10"/>
  <c r="C1725" i="10"/>
  <c r="D1725" i="10"/>
  <c r="A1726" i="10"/>
  <c r="B1726" i="10"/>
  <c r="C1726" i="10"/>
  <c r="D1726" i="10"/>
  <c r="A1727" i="10"/>
  <c r="B1727" i="10"/>
  <c r="C1727" i="10"/>
  <c r="D1727" i="10"/>
  <c r="A1728" i="10"/>
  <c r="B1728" i="10"/>
  <c r="C1728" i="10"/>
  <c r="D1728" i="10"/>
  <c r="A1729" i="10"/>
  <c r="B1729" i="10"/>
  <c r="C1729" i="10"/>
  <c r="D1729" i="10"/>
  <c r="A1730" i="10"/>
  <c r="B1730" i="10"/>
  <c r="C1730" i="10"/>
  <c r="D1730" i="10"/>
  <c r="A1731" i="10"/>
  <c r="B1731" i="10"/>
  <c r="C1731" i="10"/>
  <c r="D1731" i="10"/>
  <c r="A1732" i="10"/>
  <c r="B1732" i="10"/>
  <c r="C1732" i="10"/>
  <c r="D1732" i="10"/>
  <c r="A1733" i="10"/>
  <c r="B1733" i="10"/>
  <c r="C1733" i="10"/>
  <c r="D1733" i="10"/>
  <c r="A1734" i="10"/>
  <c r="B1734" i="10"/>
  <c r="C1734" i="10"/>
  <c r="D1734" i="10"/>
  <c r="A1735" i="10"/>
  <c r="B1735" i="10"/>
  <c r="C1735" i="10"/>
  <c r="D1735" i="10"/>
  <c r="A1736" i="10"/>
  <c r="B1736" i="10"/>
  <c r="C1736" i="10"/>
  <c r="D1736" i="10"/>
  <c r="A1737" i="10"/>
  <c r="B1737" i="10"/>
  <c r="C1737" i="10"/>
  <c r="D1737" i="10"/>
  <c r="A1738" i="10"/>
  <c r="B1738" i="10"/>
  <c r="C1738" i="10"/>
  <c r="D1738" i="10"/>
  <c r="A1739" i="10"/>
  <c r="B1739" i="10"/>
  <c r="C1739" i="10"/>
  <c r="D1739" i="10"/>
  <c r="A1740" i="10"/>
  <c r="B1740" i="10"/>
  <c r="C1740" i="10"/>
  <c r="D1740" i="10"/>
  <c r="A1741" i="10"/>
  <c r="B1741" i="10"/>
  <c r="C1741" i="10"/>
  <c r="D1741" i="10"/>
  <c r="A1742" i="10"/>
  <c r="B1742" i="10"/>
  <c r="C1742" i="10"/>
  <c r="D1742" i="10"/>
  <c r="A1743" i="10"/>
  <c r="B1743" i="10"/>
  <c r="C1743" i="10"/>
  <c r="D1743" i="10"/>
  <c r="A1744" i="10"/>
  <c r="B1744" i="10"/>
  <c r="C1744" i="10"/>
  <c r="D1744" i="10"/>
  <c r="A1745" i="10"/>
  <c r="B1745" i="10"/>
  <c r="C1745" i="10"/>
  <c r="D1745" i="10"/>
  <c r="A1746" i="10"/>
  <c r="B1746" i="10"/>
  <c r="C1746" i="10"/>
  <c r="D1746" i="10"/>
  <c r="A1747" i="10"/>
  <c r="B1747" i="10"/>
  <c r="C1747" i="10"/>
  <c r="D1747" i="10"/>
  <c r="A1748" i="10"/>
  <c r="B1748" i="10"/>
  <c r="C1748" i="10"/>
  <c r="D1748" i="10"/>
  <c r="A1749" i="10"/>
  <c r="B1749" i="10"/>
  <c r="C1749" i="10"/>
  <c r="D1749" i="10"/>
  <c r="A1750" i="10"/>
  <c r="B1750" i="10"/>
  <c r="C1750" i="10"/>
  <c r="D1750" i="10"/>
  <c r="A1751" i="10"/>
  <c r="B1751" i="10"/>
  <c r="C1751" i="10"/>
  <c r="D1751" i="10"/>
  <c r="A1752" i="10"/>
  <c r="B1752" i="10"/>
  <c r="C1752" i="10"/>
  <c r="D1752" i="10"/>
  <c r="A1753" i="10"/>
  <c r="B1753" i="10"/>
  <c r="C1753" i="10"/>
  <c r="D1753" i="10"/>
  <c r="A1754" i="10"/>
  <c r="B1754" i="10"/>
  <c r="C1754" i="10"/>
  <c r="D1754" i="10"/>
  <c r="A1755" i="10"/>
  <c r="B1755" i="10"/>
  <c r="C1755" i="10"/>
  <c r="D1755" i="10"/>
  <c r="A1756" i="10"/>
  <c r="B1756" i="10"/>
  <c r="C1756" i="10"/>
  <c r="D1756" i="10"/>
  <c r="A1757" i="10"/>
  <c r="B1757" i="10"/>
  <c r="C1757" i="10"/>
  <c r="D1757" i="10"/>
  <c r="A1758" i="10"/>
  <c r="B1758" i="10"/>
  <c r="C1758" i="10"/>
  <c r="D1758" i="10"/>
  <c r="A1759" i="10"/>
  <c r="B1759" i="10"/>
  <c r="C1759" i="10"/>
  <c r="D1759" i="10"/>
  <c r="A1760" i="10"/>
  <c r="B1760" i="10"/>
  <c r="C1760" i="10"/>
  <c r="D1760" i="10"/>
  <c r="A1761" i="10"/>
  <c r="B1761" i="10"/>
  <c r="C1761" i="10"/>
  <c r="D1761" i="10"/>
  <c r="A1762" i="10"/>
  <c r="B1762" i="10"/>
  <c r="C1762" i="10"/>
  <c r="D1762" i="10"/>
  <c r="A1763" i="10"/>
  <c r="B1763" i="10"/>
  <c r="C1763" i="10"/>
  <c r="D1763" i="10"/>
  <c r="A1764" i="10"/>
  <c r="B1764" i="10"/>
  <c r="C1764" i="10"/>
  <c r="D1764" i="10"/>
  <c r="A1765" i="10"/>
  <c r="B1765" i="10"/>
  <c r="C1765" i="10"/>
  <c r="D1765" i="10"/>
  <c r="A1766" i="10"/>
  <c r="B1766" i="10"/>
  <c r="C1766" i="10"/>
  <c r="D1766" i="10"/>
  <c r="A1767" i="10"/>
  <c r="B1767" i="10"/>
  <c r="C1767" i="10"/>
  <c r="D1767" i="10"/>
  <c r="A1768" i="10"/>
  <c r="B1768" i="10"/>
  <c r="C1768" i="10"/>
  <c r="D1768" i="10"/>
  <c r="A1769" i="10"/>
  <c r="B1769" i="10"/>
  <c r="C1769" i="10"/>
  <c r="D1769" i="10"/>
  <c r="A1770" i="10"/>
  <c r="B1770" i="10"/>
  <c r="C1770" i="10"/>
  <c r="D1770" i="10"/>
  <c r="A1771" i="10"/>
  <c r="B1771" i="10"/>
  <c r="C1771" i="10"/>
  <c r="D1771" i="10"/>
  <c r="A1772" i="10"/>
  <c r="B1772" i="10"/>
  <c r="C1772" i="10"/>
  <c r="D1772" i="10"/>
  <c r="A1773" i="10"/>
  <c r="B1773" i="10"/>
  <c r="C1773" i="10"/>
  <c r="D1773" i="10"/>
  <c r="A1774" i="10"/>
  <c r="B1774" i="10"/>
  <c r="C1774" i="10"/>
  <c r="D1774" i="10"/>
  <c r="A1775" i="10"/>
  <c r="B1775" i="10"/>
  <c r="C1775" i="10"/>
  <c r="D1775" i="10"/>
  <c r="A1776" i="10"/>
  <c r="B1776" i="10"/>
  <c r="C1776" i="10"/>
  <c r="D1776" i="10"/>
  <c r="A1777" i="10"/>
  <c r="B1777" i="10"/>
  <c r="C1777" i="10"/>
  <c r="D1777" i="10"/>
  <c r="A1778" i="10"/>
  <c r="B1778" i="10"/>
  <c r="C1778" i="10"/>
  <c r="D1778" i="10"/>
  <c r="A1779" i="10"/>
  <c r="B1779" i="10"/>
  <c r="C1779" i="10"/>
  <c r="D1779" i="10"/>
  <c r="A1780" i="10"/>
  <c r="B1780" i="10"/>
  <c r="C1780" i="10"/>
  <c r="D1780" i="10"/>
  <c r="A1781" i="10"/>
  <c r="B1781" i="10"/>
  <c r="C1781" i="10"/>
  <c r="D1781" i="10"/>
  <c r="A1782" i="10"/>
  <c r="B1782" i="10"/>
  <c r="C1782" i="10"/>
  <c r="D1782" i="10"/>
  <c r="A1783" i="10"/>
  <c r="B1783" i="10"/>
  <c r="C1783" i="10"/>
  <c r="D1783" i="10"/>
  <c r="A1784" i="10"/>
  <c r="B1784" i="10"/>
  <c r="C1784" i="10"/>
  <c r="D1784" i="10"/>
  <c r="A1785" i="10"/>
  <c r="B1785" i="10"/>
  <c r="C1785" i="10"/>
  <c r="D1785" i="10"/>
  <c r="A1786" i="10"/>
  <c r="B1786" i="10"/>
  <c r="C1786" i="10"/>
  <c r="D1786" i="10"/>
  <c r="A1787" i="10"/>
  <c r="B1787" i="10"/>
  <c r="C1787" i="10"/>
  <c r="D1787" i="10"/>
  <c r="A1788" i="10"/>
  <c r="B1788" i="10"/>
  <c r="C1788" i="10"/>
  <c r="D1788" i="10"/>
  <c r="A1789" i="10"/>
  <c r="B1789" i="10"/>
  <c r="C1789" i="10"/>
  <c r="D1789" i="10"/>
  <c r="A1790" i="10"/>
  <c r="B1790" i="10"/>
  <c r="C1790" i="10"/>
  <c r="D1790" i="10"/>
  <c r="A1791" i="10"/>
  <c r="B1791" i="10"/>
  <c r="C1791" i="10"/>
  <c r="D1791" i="10"/>
  <c r="A1792" i="10"/>
  <c r="B1792" i="10"/>
  <c r="C1792" i="10"/>
  <c r="D1792" i="10"/>
  <c r="A1793" i="10"/>
  <c r="B1793" i="10"/>
  <c r="C1793" i="10"/>
  <c r="D1793" i="10"/>
  <c r="A1794" i="10"/>
  <c r="B1794" i="10"/>
  <c r="C1794" i="10"/>
  <c r="D1794" i="10"/>
  <c r="A1795" i="10"/>
  <c r="B1795" i="10"/>
  <c r="C1795" i="10"/>
  <c r="D1795" i="10"/>
  <c r="A1796" i="10"/>
  <c r="B1796" i="10"/>
  <c r="C1796" i="10"/>
  <c r="D1796" i="10"/>
  <c r="A1797" i="10"/>
  <c r="B1797" i="10"/>
  <c r="C1797" i="10"/>
  <c r="D1797" i="10"/>
  <c r="A1798" i="10"/>
  <c r="B1798" i="10"/>
  <c r="C1798" i="10"/>
  <c r="D1798" i="10"/>
  <c r="A1799" i="10"/>
  <c r="B1799" i="10"/>
  <c r="C1799" i="10"/>
  <c r="D1799" i="10"/>
  <c r="A1800" i="10"/>
  <c r="B1800" i="10"/>
  <c r="C1800" i="10"/>
  <c r="D1800" i="10"/>
  <c r="A1801" i="10"/>
  <c r="B1801" i="10"/>
  <c r="C1801" i="10"/>
  <c r="D1801" i="10"/>
  <c r="A1802" i="10"/>
  <c r="B1802" i="10"/>
  <c r="C1802" i="10"/>
  <c r="D1802" i="10"/>
  <c r="A1803" i="10"/>
  <c r="B1803" i="10"/>
  <c r="C1803" i="10"/>
  <c r="D1803" i="10"/>
  <c r="A1804" i="10"/>
  <c r="B1804" i="10"/>
  <c r="C1804" i="10"/>
  <c r="D1804" i="10"/>
  <c r="A1805" i="10"/>
  <c r="B1805" i="10"/>
  <c r="C1805" i="10"/>
  <c r="D1805" i="10"/>
  <c r="A1806" i="10"/>
  <c r="B1806" i="10"/>
  <c r="C1806" i="10"/>
  <c r="D1806" i="10"/>
  <c r="A1807" i="10"/>
  <c r="B1807" i="10"/>
  <c r="C1807" i="10"/>
  <c r="D1807" i="10"/>
  <c r="A1808" i="10"/>
  <c r="B1808" i="10"/>
  <c r="C1808" i="10"/>
  <c r="D1808" i="10"/>
  <c r="A1809" i="10"/>
  <c r="B1809" i="10"/>
  <c r="C1809" i="10"/>
  <c r="D1809" i="10"/>
  <c r="A1810" i="10"/>
  <c r="B1810" i="10"/>
  <c r="C1810" i="10"/>
  <c r="D1810" i="10"/>
  <c r="A1811" i="10"/>
  <c r="B1811" i="10"/>
  <c r="C1811" i="10"/>
  <c r="D1811" i="10"/>
  <c r="A1812" i="10"/>
  <c r="B1812" i="10"/>
  <c r="C1812" i="10"/>
  <c r="D1812" i="10"/>
  <c r="A1813" i="10"/>
  <c r="B1813" i="10"/>
  <c r="C1813" i="10"/>
  <c r="D1813" i="10"/>
  <c r="A1814" i="10"/>
  <c r="B1814" i="10"/>
  <c r="C1814" i="10"/>
  <c r="D1814" i="10"/>
  <c r="A1815" i="10"/>
  <c r="B1815" i="10"/>
  <c r="C1815" i="10"/>
  <c r="D1815" i="10"/>
  <c r="A1816" i="10"/>
  <c r="B1816" i="10"/>
  <c r="C1816" i="10"/>
  <c r="D1816" i="10"/>
  <c r="A1817" i="10"/>
  <c r="B1817" i="10"/>
  <c r="C1817" i="10"/>
  <c r="D1817" i="10"/>
  <c r="A1818" i="10"/>
  <c r="B1818" i="10"/>
  <c r="C1818" i="10"/>
  <c r="D1818" i="10"/>
  <c r="A1819" i="10"/>
  <c r="B1819" i="10"/>
  <c r="C1819" i="10"/>
  <c r="D1819" i="10"/>
  <c r="A1820" i="10"/>
  <c r="B1820" i="10"/>
  <c r="C1820" i="10"/>
  <c r="D1820" i="10"/>
  <c r="A1821" i="10"/>
  <c r="B1821" i="10"/>
  <c r="C1821" i="10"/>
  <c r="D1821" i="10"/>
  <c r="A1822" i="10"/>
  <c r="B1822" i="10"/>
  <c r="C1822" i="10"/>
  <c r="D1822" i="10"/>
  <c r="A1823" i="10"/>
  <c r="B1823" i="10"/>
  <c r="C1823" i="10"/>
  <c r="D1823" i="10"/>
  <c r="A1824" i="10"/>
  <c r="B1824" i="10"/>
  <c r="C1824" i="10"/>
  <c r="D1824" i="10"/>
  <c r="A1825" i="10"/>
  <c r="B1825" i="10"/>
  <c r="C1825" i="10"/>
  <c r="D1825" i="10"/>
  <c r="A1826" i="10"/>
  <c r="B1826" i="10"/>
  <c r="C1826" i="10"/>
  <c r="D1826" i="10"/>
  <c r="A1827" i="10"/>
  <c r="B1827" i="10"/>
  <c r="C1827" i="10"/>
  <c r="D1827" i="10"/>
  <c r="A1828" i="10"/>
  <c r="B1828" i="10"/>
  <c r="C1828" i="10"/>
  <c r="D1828" i="10"/>
  <c r="A1829" i="10"/>
  <c r="B1829" i="10"/>
  <c r="C1829" i="10"/>
  <c r="D1829" i="10"/>
  <c r="A1830" i="10"/>
  <c r="B1830" i="10"/>
  <c r="C1830" i="10"/>
  <c r="D1830" i="10"/>
  <c r="A1831" i="10"/>
  <c r="B1831" i="10"/>
  <c r="C1831" i="10"/>
  <c r="D1831" i="10"/>
  <c r="A1832" i="10"/>
  <c r="B1832" i="10"/>
  <c r="C1832" i="10"/>
  <c r="D1832" i="10"/>
  <c r="A1833" i="10"/>
  <c r="B1833" i="10"/>
  <c r="C1833" i="10"/>
  <c r="D1833" i="10"/>
  <c r="A1834" i="10"/>
  <c r="B1834" i="10"/>
  <c r="C1834" i="10"/>
  <c r="D1834" i="10"/>
  <c r="A1835" i="10"/>
  <c r="B1835" i="10"/>
  <c r="C1835" i="10"/>
  <c r="D1835" i="10"/>
  <c r="A1836" i="10"/>
  <c r="B1836" i="10"/>
  <c r="C1836" i="10"/>
  <c r="D1836" i="10"/>
  <c r="A1837" i="10"/>
  <c r="B1837" i="10"/>
  <c r="C1837" i="10"/>
  <c r="D1837" i="10"/>
  <c r="A1838" i="10"/>
  <c r="B1838" i="10"/>
  <c r="C1838" i="10"/>
  <c r="D1838" i="10"/>
  <c r="A1839" i="10"/>
  <c r="B1839" i="10"/>
  <c r="C1839" i="10"/>
  <c r="D1839" i="10"/>
  <c r="A1840" i="10"/>
  <c r="B1840" i="10"/>
  <c r="C1840" i="10"/>
  <c r="D1840" i="10"/>
  <c r="A1841" i="10"/>
  <c r="B1841" i="10"/>
  <c r="C1841" i="10"/>
  <c r="D1841" i="10"/>
  <c r="A1842" i="10"/>
  <c r="B1842" i="10"/>
  <c r="C1842" i="10"/>
  <c r="D1842" i="10"/>
  <c r="A1843" i="10"/>
  <c r="B1843" i="10"/>
  <c r="C1843" i="10"/>
  <c r="D1843" i="10"/>
  <c r="A1844" i="10"/>
  <c r="B1844" i="10"/>
  <c r="C1844" i="10"/>
  <c r="D1844" i="10"/>
  <c r="A1845" i="10"/>
  <c r="B1845" i="10"/>
  <c r="C1845" i="10"/>
  <c r="D1845" i="10"/>
  <c r="A1846" i="10"/>
  <c r="B1846" i="10"/>
  <c r="C1846" i="10"/>
  <c r="D1846" i="10"/>
  <c r="A1847" i="10"/>
  <c r="B1847" i="10"/>
  <c r="C1847" i="10"/>
  <c r="D1847" i="10"/>
  <c r="A1848" i="10"/>
  <c r="B1848" i="10"/>
  <c r="C1848" i="10"/>
  <c r="D1848" i="10"/>
  <c r="A1849" i="10"/>
  <c r="B1849" i="10"/>
  <c r="C1849" i="10"/>
  <c r="D1849" i="10"/>
  <c r="A1850" i="10"/>
  <c r="B1850" i="10"/>
  <c r="C1850" i="10"/>
  <c r="D1850" i="10"/>
  <c r="A1851" i="10"/>
  <c r="B1851" i="10"/>
  <c r="C1851" i="10"/>
  <c r="D1851" i="10"/>
  <c r="A1852" i="10"/>
  <c r="B1852" i="10"/>
  <c r="C1852" i="10"/>
  <c r="D1852" i="10"/>
  <c r="A1853" i="10"/>
  <c r="B1853" i="10"/>
  <c r="C1853" i="10"/>
  <c r="D1853" i="10"/>
  <c r="A1854" i="10"/>
  <c r="B1854" i="10"/>
  <c r="C1854" i="10"/>
  <c r="D1854" i="10"/>
  <c r="A1855" i="10"/>
  <c r="B1855" i="10"/>
  <c r="C1855" i="10"/>
  <c r="D1855" i="10"/>
  <c r="A1856" i="10"/>
  <c r="B1856" i="10"/>
  <c r="C1856" i="10"/>
  <c r="D1856" i="10"/>
  <c r="A1857" i="10"/>
  <c r="B1857" i="10"/>
  <c r="C1857" i="10"/>
  <c r="D1857" i="10"/>
  <c r="A1858" i="10"/>
  <c r="B1858" i="10"/>
  <c r="C1858" i="10"/>
  <c r="D1858" i="10"/>
  <c r="A1859" i="10"/>
  <c r="B1859" i="10"/>
  <c r="C1859" i="10"/>
  <c r="D1859" i="10"/>
  <c r="A1860" i="10"/>
  <c r="B1860" i="10"/>
  <c r="C1860" i="10"/>
  <c r="D1860" i="10"/>
  <c r="A1861" i="10"/>
  <c r="B1861" i="10"/>
  <c r="C1861" i="10"/>
  <c r="D1861" i="10"/>
  <c r="A1862" i="10"/>
  <c r="B1862" i="10"/>
  <c r="C1862" i="10"/>
  <c r="D1862" i="10"/>
  <c r="A1863" i="10"/>
  <c r="B1863" i="10"/>
  <c r="C1863" i="10"/>
  <c r="D1863" i="10"/>
  <c r="A1864" i="10"/>
  <c r="B1864" i="10"/>
  <c r="C1864" i="10"/>
  <c r="D1864" i="10"/>
  <c r="A1865" i="10"/>
  <c r="B1865" i="10"/>
  <c r="C1865" i="10"/>
  <c r="D1865" i="10"/>
  <c r="A1866" i="10"/>
  <c r="B1866" i="10"/>
  <c r="C1866" i="10"/>
  <c r="D1866" i="10"/>
  <c r="A1867" i="10"/>
  <c r="B1867" i="10"/>
  <c r="C1867" i="10"/>
  <c r="D1867" i="10"/>
  <c r="A1868" i="10"/>
  <c r="B1868" i="10"/>
  <c r="C1868" i="10"/>
  <c r="D1868" i="10"/>
  <c r="A1869" i="10"/>
  <c r="B1869" i="10"/>
  <c r="C1869" i="10"/>
  <c r="D1869" i="10"/>
  <c r="A1870" i="10"/>
  <c r="B1870" i="10"/>
  <c r="C1870" i="10"/>
  <c r="D1870" i="10"/>
  <c r="A1871" i="10"/>
  <c r="B1871" i="10"/>
  <c r="C1871" i="10"/>
  <c r="D1871" i="10"/>
  <c r="A1872" i="10"/>
  <c r="B1872" i="10"/>
  <c r="C1872" i="10"/>
  <c r="D1872" i="10"/>
  <c r="A1873" i="10"/>
  <c r="B1873" i="10"/>
  <c r="C1873" i="10"/>
  <c r="D1873" i="10"/>
  <c r="A1874" i="10"/>
  <c r="B1874" i="10"/>
  <c r="C1874" i="10"/>
  <c r="D1874" i="10"/>
  <c r="A1875" i="10"/>
  <c r="B1875" i="10"/>
  <c r="C1875" i="10"/>
  <c r="D1875" i="10"/>
  <c r="A1876" i="10"/>
  <c r="B1876" i="10"/>
  <c r="C1876" i="10"/>
  <c r="D1876" i="10"/>
  <c r="A1877" i="10"/>
  <c r="B1877" i="10"/>
  <c r="C1877" i="10"/>
  <c r="D1877" i="10"/>
  <c r="A1878" i="10"/>
  <c r="B1878" i="10"/>
  <c r="C1878" i="10"/>
  <c r="D1878" i="10"/>
  <c r="A1879" i="10"/>
  <c r="B1879" i="10"/>
  <c r="C1879" i="10"/>
  <c r="D1879" i="10"/>
  <c r="A1880" i="10"/>
  <c r="B1880" i="10"/>
  <c r="C1880" i="10"/>
  <c r="D1880" i="10"/>
  <c r="A1881" i="10"/>
  <c r="B1881" i="10"/>
  <c r="C1881" i="10"/>
  <c r="D1881" i="10"/>
  <c r="A1882" i="10"/>
  <c r="B1882" i="10"/>
  <c r="C1882" i="10"/>
  <c r="D1882" i="10"/>
  <c r="A1883" i="10"/>
  <c r="B1883" i="10"/>
  <c r="C1883" i="10"/>
  <c r="D1883" i="10"/>
  <c r="A1884" i="10"/>
  <c r="B1884" i="10"/>
  <c r="C1884" i="10"/>
  <c r="D1884" i="10"/>
  <c r="A1885" i="10"/>
  <c r="B1885" i="10"/>
  <c r="C1885" i="10"/>
  <c r="D1885" i="10"/>
  <c r="A1886" i="10"/>
  <c r="B1886" i="10"/>
  <c r="C1886" i="10"/>
  <c r="D1886" i="10"/>
  <c r="A1887" i="10"/>
  <c r="B1887" i="10"/>
  <c r="C1887" i="10"/>
  <c r="D1887" i="10"/>
  <c r="A1888" i="10"/>
  <c r="B1888" i="10"/>
  <c r="C1888" i="10"/>
  <c r="D1888" i="10"/>
  <c r="A1889" i="10"/>
  <c r="B1889" i="10"/>
  <c r="C1889" i="10"/>
  <c r="D1889" i="10"/>
  <c r="A1890" i="10"/>
  <c r="B1890" i="10"/>
  <c r="C1890" i="10"/>
  <c r="D1890" i="10"/>
  <c r="A1891" i="10"/>
  <c r="B1891" i="10"/>
  <c r="C1891" i="10"/>
  <c r="D1891" i="10"/>
  <c r="A1892" i="10"/>
  <c r="B1892" i="10"/>
  <c r="C1892" i="10"/>
  <c r="D1892" i="10"/>
  <c r="A1893" i="10"/>
  <c r="B1893" i="10"/>
  <c r="C1893" i="10"/>
  <c r="D1893" i="10"/>
  <c r="A1894" i="10"/>
  <c r="B1894" i="10"/>
  <c r="C1894" i="10"/>
  <c r="D1894" i="10"/>
  <c r="A1895" i="10"/>
  <c r="B1895" i="10"/>
  <c r="C1895" i="10"/>
  <c r="D1895" i="10"/>
  <c r="A1896" i="10"/>
  <c r="B1896" i="10"/>
  <c r="C1896" i="10"/>
  <c r="D1896" i="10"/>
  <c r="A1897" i="10"/>
  <c r="B1897" i="10"/>
  <c r="C1897" i="10"/>
  <c r="D1897" i="10"/>
  <c r="A1898" i="10"/>
  <c r="B1898" i="10"/>
  <c r="C1898" i="10"/>
  <c r="D1898" i="10"/>
  <c r="A1899" i="10"/>
  <c r="B1899" i="10"/>
  <c r="C1899" i="10"/>
  <c r="D1899" i="10"/>
  <c r="A1900" i="10"/>
  <c r="B1900" i="10"/>
  <c r="C1900" i="10"/>
  <c r="D1900" i="10"/>
  <c r="A1901" i="10"/>
  <c r="B1901" i="10"/>
  <c r="C1901" i="10"/>
  <c r="D1901" i="10"/>
  <c r="A1902" i="10"/>
  <c r="B1902" i="10"/>
  <c r="C1902" i="10"/>
  <c r="D1902" i="10"/>
  <c r="A1903" i="10"/>
  <c r="B1903" i="10"/>
  <c r="C1903" i="10"/>
  <c r="D1903" i="10"/>
  <c r="A1904" i="10"/>
  <c r="B1904" i="10"/>
  <c r="C1904" i="10"/>
  <c r="D1904" i="10"/>
  <c r="A1905" i="10"/>
  <c r="B1905" i="10"/>
  <c r="C1905" i="10"/>
  <c r="D1905" i="10"/>
  <c r="A1906" i="10"/>
  <c r="B1906" i="10"/>
  <c r="C1906" i="10"/>
  <c r="D1906" i="10"/>
  <c r="A1907" i="10"/>
  <c r="B1907" i="10"/>
  <c r="C1907" i="10"/>
  <c r="D1907" i="10"/>
  <c r="A1908" i="10"/>
  <c r="B1908" i="10"/>
  <c r="C1908" i="10"/>
  <c r="D1908" i="10"/>
  <c r="A1909" i="10"/>
  <c r="B1909" i="10"/>
  <c r="C1909" i="10"/>
  <c r="D1909" i="10"/>
  <c r="A1910" i="10"/>
  <c r="B1910" i="10"/>
  <c r="C1910" i="10"/>
  <c r="D1910" i="10"/>
  <c r="A1911" i="10"/>
  <c r="B1911" i="10"/>
  <c r="C1911" i="10"/>
  <c r="D1911" i="10"/>
  <c r="A1912" i="10"/>
  <c r="B1912" i="10"/>
  <c r="C1912" i="10"/>
  <c r="D1912" i="10"/>
  <c r="A1913" i="10"/>
  <c r="B1913" i="10"/>
  <c r="C1913" i="10"/>
  <c r="D1913" i="10"/>
  <c r="A1914" i="10"/>
  <c r="B1914" i="10"/>
  <c r="C1914" i="10"/>
  <c r="D1914" i="10"/>
  <c r="A1915" i="10"/>
  <c r="B1915" i="10"/>
  <c r="C1915" i="10"/>
  <c r="D1915" i="10"/>
  <c r="A1916" i="10"/>
  <c r="B1916" i="10"/>
  <c r="C1916" i="10"/>
  <c r="D1916" i="10"/>
  <c r="A1917" i="10"/>
  <c r="B1917" i="10"/>
  <c r="C1917" i="10"/>
  <c r="D1917" i="10"/>
  <c r="A1918" i="10"/>
  <c r="B1918" i="10"/>
  <c r="C1918" i="10"/>
  <c r="D1918" i="10"/>
  <c r="A1919" i="10"/>
  <c r="B1919" i="10"/>
  <c r="C1919" i="10"/>
  <c r="D1919" i="10"/>
  <c r="A1920" i="10"/>
  <c r="B1920" i="10"/>
  <c r="C1920" i="10"/>
  <c r="D1920" i="10"/>
  <c r="A1921" i="10"/>
  <c r="B1921" i="10"/>
  <c r="C1921" i="10"/>
  <c r="D1921" i="10"/>
  <c r="A1922" i="10"/>
  <c r="B1922" i="10"/>
  <c r="C1922" i="10"/>
  <c r="D1922" i="10"/>
  <c r="A1923" i="10"/>
  <c r="B1923" i="10"/>
  <c r="C1923" i="10"/>
  <c r="D1923" i="10"/>
  <c r="A1924" i="10"/>
  <c r="B1924" i="10"/>
  <c r="C1924" i="10"/>
  <c r="D1924" i="10"/>
  <c r="A1925" i="10"/>
  <c r="B1925" i="10"/>
  <c r="C1925" i="10"/>
  <c r="D1925" i="10"/>
  <c r="A1926" i="10"/>
  <c r="B1926" i="10"/>
  <c r="C1926" i="10"/>
  <c r="D1926" i="10"/>
  <c r="A1927" i="10"/>
  <c r="B1927" i="10"/>
  <c r="C1927" i="10"/>
  <c r="D1927" i="10"/>
  <c r="A1928" i="10"/>
  <c r="B1928" i="10"/>
  <c r="C1928" i="10"/>
  <c r="D1928" i="10"/>
  <c r="A1929" i="10"/>
  <c r="B1929" i="10"/>
  <c r="C1929" i="10"/>
  <c r="D1929" i="10"/>
  <c r="A1930" i="10"/>
  <c r="B1930" i="10"/>
  <c r="C1930" i="10"/>
  <c r="D1930" i="10"/>
  <c r="A1931" i="10"/>
  <c r="B1931" i="10"/>
  <c r="C1931" i="10"/>
  <c r="D1931" i="10"/>
  <c r="A1932" i="10"/>
  <c r="B1932" i="10"/>
  <c r="C1932" i="10"/>
  <c r="D1932" i="10"/>
  <c r="A1933" i="10"/>
  <c r="B1933" i="10"/>
  <c r="C1933" i="10"/>
  <c r="D1933" i="10"/>
  <c r="A1934" i="10"/>
  <c r="B1934" i="10"/>
  <c r="C1934" i="10"/>
  <c r="D1934" i="10"/>
  <c r="A1935" i="10"/>
  <c r="B1935" i="10"/>
  <c r="C1935" i="10"/>
  <c r="D1935" i="10"/>
  <c r="A1936" i="10"/>
  <c r="B1936" i="10"/>
  <c r="C1936" i="10"/>
  <c r="D1936" i="10"/>
  <c r="A1937" i="10"/>
  <c r="B1937" i="10"/>
  <c r="C1937" i="10"/>
  <c r="D1937" i="10"/>
  <c r="A1938" i="10"/>
  <c r="B1938" i="10"/>
  <c r="C1938" i="10"/>
  <c r="D1938" i="10"/>
  <c r="A1939" i="10"/>
  <c r="B1939" i="10"/>
  <c r="C1939" i="10"/>
  <c r="D1939" i="10"/>
  <c r="A1940" i="10"/>
  <c r="B1940" i="10"/>
  <c r="C1940" i="10"/>
  <c r="D1940" i="10"/>
  <c r="A1941" i="10"/>
  <c r="B1941" i="10"/>
  <c r="C1941" i="10"/>
  <c r="D1941" i="10"/>
  <c r="A1942" i="10"/>
  <c r="B1942" i="10"/>
  <c r="C1942" i="10"/>
  <c r="D1942" i="10"/>
  <c r="A1943" i="10"/>
  <c r="B1943" i="10"/>
  <c r="C1943" i="10"/>
  <c r="D1943" i="10"/>
  <c r="A1944" i="10"/>
  <c r="B1944" i="10"/>
  <c r="C1944" i="10"/>
  <c r="D1944" i="10"/>
  <c r="A1945" i="10"/>
  <c r="B1945" i="10"/>
  <c r="C1945" i="10"/>
  <c r="D1945" i="10"/>
  <c r="A1946" i="10"/>
  <c r="B1946" i="10"/>
  <c r="C1946" i="10"/>
  <c r="D1946" i="10"/>
  <c r="A1947" i="10"/>
  <c r="B1947" i="10"/>
  <c r="C1947" i="10"/>
  <c r="D1947" i="10"/>
  <c r="A1948" i="10"/>
  <c r="B1948" i="10"/>
  <c r="C1948" i="10"/>
  <c r="D1948" i="10"/>
  <c r="A1949" i="10"/>
  <c r="B1949" i="10"/>
  <c r="C1949" i="10"/>
  <c r="D1949" i="10"/>
  <c r="A1950" i="10"/>
  <c r="B1950" i="10"/>
  <c r="C1950" i="10"/>
  <c r="D1950" i="10"/>
  <c r="A1951" i="10"/>
  <c r="B1951" i="10"/>
  <c r="C1951" i="10"/>
  <c r="D1951" i="10"/>
  <c r="A1952" i="10"/>
  <c r="B1952" i="10"/>
  <c r="C1952" i="10"/>
  <c r="D1952" i="10"/>
  <c r="A1953" i="10"/>
  <c r="B1953" i="10"/>
  <c r="C1953" i="10"/>
  <c r="D1953" i="10"/>
  <c r="A1954" i="10"/>
  <c r="B1954" i="10"/>
  <c r="C1954" i="10"/>
  <c r="D1954" i="10"/>
  <c r="A1955" i="10"/>
  <c r="B1955" i="10"/>
  <c r="C1955" i="10"/>
  <c r="D1955" i="10"/>
  <c r="A1956" i="10"/>
  <c r="B1956" i="10"/>
  <c r="C1956" i="10"/>
  <c r="D1956" i="10"/>
  <c r="A1957" i="10"/>
  <c r="B1957" i="10"/>
  <c r="C1957" i="10"/>
  <c r="D1957" i="10"/>
  <c r="A1958" i="10"/>
  <c r="B1958" i="10"/>
  <c r="C1958" i="10"/>
  <c r="D1958" i="10"/>
  <c r="A1959" i="10"/>
  <c r="B1959" i="10"/>
  <c r="C1959" i="10"/>
  <c r="D1959" i="10"/>
  <c r="A1960" i="10"/>
  <c r="B1960" i="10"/>
  <c r="C1960" i="10"/>
  <c r="D1960" i="10"/>
  <c r="A1961" i="10"/>
  <c r="B1961" i="10"/>
  <c r="C1961" i="10"/>
  <c r="D1961" i="10"/>
  <c r="A1962" i="10"/>
  <c r="B1962" i="10"/>
  <c r="C1962" i="10"/>
  <c r="D1962" i="10"/>
  <c r="A1963" i="10"/>
  <c r="B1963" i="10"/>
  <c r="C1963" i="10"/>
  <c r="D1963" i="10"/>
  <c r="A1964" i="10"/>
  <c r="B1964" i="10"/>
  <c r="C1964" i="10"/>
  <c r="D1964" i="10"/>
  <c r="A1965" i="10"/>
  <c r="B1965" i="10"/>
  <c r="C1965" i="10"/>
  <c r="D1965" i="10"/>
  <c r="A1966" i="10"/>
  <c r="B1966" i="10"/>
  <c r="C1966" i="10"/>
  <c r="D1966" i="10"/>
  <c r="A1967" i="10"/>
  <c r="B1967" i="10"/>
  <c r="C1967" i="10"/>
  <c r="D1967" i="10"/>
  <c r="A1968" i="10"/>
  <c r="B1968" i="10"/>
  <c r="C1968" i="10"/>
  <c r="D1968" i="10"/>
  <c r="A1969" i="10"/>
  <c r="B1969" i="10"/>
  <c r="C1969" i="10"/>
  <c r="D1969" i="10"/>
  <c r="A1970" i="10"/>
  <c r="B1970" i="10"/>
  <c r="C1970" i="10"/>
  <c r="D1970" i="10"/>
  <c r="A1971" i="10"/>
  <c r="B1971" i="10"/>
  <c r="C1971" i="10"/>
  <c r="D1971" i="10"/>
  <c r="A1972" i="10"/>
  <c r="B1972" i="10"/>
  <c r="C1972" i="10"/>
  <c r="D1972" i="10"/>
  <c r="A1973" i="10"/>
  <c r="B1973" i="10"/>
  <c r="C1973" i="10"/>
  <c r="D1973" i="10"/>
  <c r="A1974" i="10"/>
  <c r="B1974" i="10"/>
  <c r="C1974" i="10"/>
  <c r="D1974" i="10"/>
  <c r="A1975" i="10"/>
  <c r="B1975" i="10"/>
  <c r="C1975" i="10"/>
  <c r="D1975" i="10"/>
  <c r="A1976" i="10"/>
  <c r="B1976" i="10"/>
  <c r="C1976" i="10"/>
  <c r="D1976" i="10"/>
  <c r="A1977" i="10"/>
  <c r="B1977" i="10"/>
  <c r="C1977" i="10"/>
  <c r="D1977" i="10"/>
  <c r="A1978" i="10"/>
  <c r="B1978" i="10"/>
  <c r="C1978" i="10"/>
  <c r="D1978" i="10"/>
  <c r="A1979" i="10"/>
  <c r="B1979" i="10"/>
  <c r="C1979" i="10"/>
  <c r="D1979" i="10"/>
  <c r="A1980" i="10"/>
  <c r="B1980" i="10"/>
  <c r="C1980" i="10"/>
  <c r="D1980" i="10"/>
  <c r="A1981" i="10"/>
  <c r="B1981" i="10"/>
  <c r="C1981" i="10"/>
  <c r="D1981" i="10"/>
  <c r="A1982" i="10"/>
  <c r="B1982" i="10"/>
  <c r="C1982" i="10"/>
  <c r="D1982" i="10"/>
  <c r="A1983" i="10"/>
  <c r="B1983" i="10"/>
  <c r="C1983" i="10"/>
  <c r="D1983" i="10"/>
  <c r="A1984" i="10"/>
  <c r="B1984" i="10"/>
  <c r="C1984" i="10"/>
  <c r="D1984" i="10"/>
  <c r="A1985" i="10"/>
  <c r="B1985" i="10"/>
  <c r="C1985" i="10"/>
  <c r="D1985" i="10"/>
  <c r="A1986" i="10"/>
  <c r="B1986" i="10"/>
  <c r="C1986" i="10"/>
  <c r="D1986" i="10"/>
  <c r="A1987" i="10"/>
  <c r="B1987" i="10"/>
  <c r="C1987" i="10"/>
  <c r="D1987" i="10"/>
  <c r="A1988" i="10"/>
  <c r="B1988" i="10"/>
  <c r="C1988" i="10"/>
  <c r="D1988" i="10"/>
  <c r="A1989" i="10"/>
  <c r="B1989" i="10"/>
  <c r="C1989" i="10"/>
  <c r="D1989" i="10"/>
  <c r="A1990" i="10"/>
  <c r="B1990" i="10"/>
  <c r="C1990" i="10"/>
  <c r="D1990" i="10"/>
  <c r="A1991" i="10"/>
  <c r="B1991" i="10"/>
  <c r="C1991" i="10"/>
  <c r="D1991" i="10"/>
  <c r="A1992" i="10"/>
  <c r="B1992" i="10"/>
  <c r="C1992" i="10"/>
  <c r="D1992" i="10"/>
  <c r="A1993" i="10"/>
  <c r="B1993" i="10"/>
  <c r="C1993" i="10"/>
  <c r="D1993" i="10"/>
  <c r="A1994" i="10"/>
  <c r="B1994" i="10"/>
  <c r="C1994" i="10"/>
  <c r="D1994" i="10"/>
  <c r="A1995" i="10"/>
  <c r="B1995" i="10"/>
  <c r="C1995" i="10"/>
  <c r="D1995" i="10"/>
  <c r="A1996" i="10"/>
  <c r="B1996" i="10"/>
  <c r="C1996" i="10"/>
  <c r="D1996" i="10"/>
  <c r="A1997" i="10"/>
  <c r="B1997" i="10"/>
  <c r="C1997" i="10"/>
  <c r="D1997" i="10"/>
  <c r="A1998" i="10"/>
  <c r="B1998" i="10"/>
  <c r="C1998" i="10"/>
  <c r="D1998" i="10"/>
  <c r="A1999" i="10"/>
  <c r="B1999" i="10"/>
  <c r="C1999" i="10"/>
  <c r="D1999" i="10"/>
  <c r="A2000" i="10"/>
  <c r="B2000" i="10"/>
  <c r="C2000" i="10"/>
  <c r="D2000" i="10"/>
  <c r="A2001" i="10"/>
  <c r="B2001" i="10"/>
  <c r="C2001" i="10"/>
  <c r="D2001" i="10"/>
  <c r="A2002" i="10"/>
  <c r="B2002" i="10"/>
  <c r="C2002" i="10"/>
  <c r="D2002" i="10"/>
  <c r="A2003" i="10"/>
  <c r="B2003" i="10"/>
  <c r="C2003" i="10"/>
  <c r="D2003" i="10"/>
  <c r="A2004" i="10"/>
  <c r="B2004" i="10"/>
  <c r="C2004" i="10"/>
  <c r="D2004" i="10"/>
  <c r="A2005" i="10"/>
  <c r="B2005" i="10"/>
  <c r="C2005" i="10"/>
  <c r="D2005" i="10"/>
  <c r="A2006" i="10"/>
  <c r="B2006" i="10"/>
  <c r="C2006" i="10"/>
  <c r="D2006" i="10"/>
  <c r="A2007" i="10"/>
  <c r="B2007" i="10"/>
  <c r="C2007" i="10"/>
  <c r="D2007" i="10"/>
  <c r="A2008" i="10"/>
  <c r="B2008" i="10"/>
  <c r="C2008" i="10"/>
  <c r="D2008" i="10"/>
  <c r="A2009" i="10"/>
  <c r="B2009" i="10"/>
  <c r="C2009" i="10"/>
  <c r="D2009" i="10"/>
  <c r="A2010" i="10"/>
  <c r="B2010" i="10"/>
  <c r="C2010" i="10"/>
  <c r="D2010" i="10"/>
  <c r="A2011" i="10"/>
  <c r="B2011" i="10"/>
  <c r="C2011" i="10"/>
  <c r="D2011" i="10"/>
  <c r="A2012" i="10"/>
  <c r="B2012" i="10"/>
  <c r="C2012" i="10"/>
  <c r="D2012" i="10"/>
  <c r="A2013" i="10"/>
  <c r="B2013" i="10"/>
  <c r="C2013" i="10"/>
  <c r="D2013" i="10"/>
  <c r="A2014" i="10"/>
  <c r="B2014" i="10"/>
  <c r="C2014" i="10"/>
  <c r="D2014" i="10"/>
  <c r="A2015" i="10"/>
  <c r="B2015" i="10"/>
  <c r="C2015" i="10"/>
  <c r="D2015" i="10"/>
  <c r="A2016" i="10"/>
  <c r="B2016" i="10"/>
  <c r="C2016" i="10"/>
  <c r="D2016" i="10"/>
  <c r="A2017" i="10"/>
  <c r="B2017" i="10"/>
  <c r="C2017" i="10"/>
  <c r="D2017" i="10"/>
  <c r="A2018" i="10"/>
  <c r="B2018" i="10"/>
  <c r="C2018" i="10"/>
  <c r="D2018" i="10"/>
  <c r="A2019" i="10"/>
  <c r="B2019" i="10"/>
  <c r="C2019" i="10"/>
  <c r="D2019" i="10"/>
  <c r="A2020" i="10"/>
  <c r="B2020" i="10"/>
  <c r="C2020" i="10"/>
  <c r="D2020" i="10"/>
  <c r="A2021" i="10"/>
  <c r="B2021" i="10"/>
  <c r="C2021" i="10"/>
  <c r="D2021" i="10"/>
  <c r="A2022" i="10"/>
  <c r="B2022" i="10"/>
  <c r="C2022" i="10"/>
  <c r="D2022" i="10"/>
  <c r="A2023" i="10"/>
  <c r="B2023" i="10"/>
  <c r="C2023" i="10"/>
  <c r="D2023" i="10"/>
  <c r="A2024" i="10"/>
  <c r="B2024" i="10"/>
  <c r="C2024" i="10"/>
  <c r="D2024" i="10"/>
  <c r="A2025" i="10"/>
  <c r="B2025" i="10"/>
  <c r="C2025" i="10"/>
  <c r="D2025" i="10"/>
  <c r="A2026" i="10"/>
  <c r="B2026" i="10"/>
  <c r="C2026" i="10"/>
  <c r="D2026" i="10"/>
  <c r="A2027" i="10"/>
  <c r="B2027" i="10"/>
  <c r="C2027" i="10"/>
  <c r="D2027" i="10"/>
  <c r="A2028" i="10"/>
  <c r="B2028" i="10"/>
  <c r="C2028" i="10"/>
  <c r="D2028" i="10"/>
  <c r="A2029" i="10"/>
  <c r="B2029" i="10"/>
  <c r="C2029" i="10"/>
  <c r="D2029" i="10"/>
  <c r="A2030" i="10"/>
  <c r="B2030" i="10"/>
  <c r="C2030" i="10"/>
  <c r="D2030" i="10"/>
  <c r="A2031" i="10"/>
  <c r="B2031" i="10"/>
  <c r="C2031" i="10"/>
  <c r="D2031" i="10"/>
  <c r="A2032" i="10"/>
  <c r="B2032" i="10"/>
  <c r="C2032" i="10"/>
  <c r="D2032" i="10"/>
  <c r="A2033" i="10"/>
  <c r="B2033" i="10"/>
  <c r="C2033" i="10"/>
  <c r="D2033" i="10"/>
  <c r="A2034" i="10"/>
  <c r="B2034" i="10"/>
  <c r="C2034" i="10"/>
  <c r="D2034" i="10"/>
  <c r="A2035" i="10"/>
  <c r="B2035" i="10"/>
  <c r="C2035" i="10"/>
  <c r="D2035" i="10"/>
  <c r="A2036" i="10"/>
  <c r="B2036" i="10"/>
  <c r="C2036" i="10"/>
  <c r="D2036" i="10"/>
  <c r="A2037" i="10"/>
  <c r="B2037" i="10"/>
  <c r="C2037" i="10"/>
  <c r="D2037" i="10"/>
  <c r="A2038" i="10"/>
  <c r="B2038" i="10"/>
  <c r="C2038" i="10"/>
  <c r="D2038" i="10"/>
  <c r="A2039" i="10"/>
  <c r="B2039" i="10"/>
  <c r="C2039" i="10"/>
  <c r="D2039" i="10"/>
  <c r="A2040" i="10"/>
  <c r="B2040" i="10"/>
  <c r="C2040" i="10"/>
  <c r="D2040" i="10"/>
  <c r="A2041" i="10"/>
  <c r="B2041" i="10"/>
  <c r="C2041" i="10"/>
  <c r="D2041" i="10"/>
  <c r="A2042" i="10"/>
  <c r="B2042" i="10"/>
  <c r="C2042" i="10"/>
  <c r="D2042" i="10"/>
  <c r="A2043" i="10"/>
  <c r="B2043" i="10"/>
  <c r="C2043" i="10"/>
  <c r="D2043" i="10"/>
  <c r="A2044" i="10"/>
  <c r="B2044" i="10"/>
  <c r="C2044" i="10"/>
  <c r="D2044" i="10"/>
  <c r="A2045" i="10"/>
  <c r="B2045" i="10"/>
  <c r="C2045" i="10"/>
  <c r="D2045" i="10"/>
  <c r="A2046" i="10"/>
  <c r="B2046" i="10"/>
  <c r="C2046" i="10"/>
  <c r="D2046" i="10"/>
  <c r="A2047" i="10"/>
  <c r="B2047" i="10"/>
  <c r="C2047" i="10"/>
  <c r="D2047" i="10"/>
  <c r="A2048" i="10"/>
  <c r="B2048" i="10"/>
  <c r="C2048" i="10"/>
  <c r="D2048" i="10"/>
  <c r="A2049" i="10"/>
  <c r="B2049" i="10"/>
  <c r="C2049" i="10"/>
  <c r="D2049" i="10"/>
  <c r="A2050" i="10"/>
  <c r="B2050" i="10"/>
  <c r="C2050" i="10"/>
  <c r="D2050" i="10"/>
  <c r="A2051" i="10"/>
  <c r="B2051" i="10"/>
  <c r="C2051" i="10"/>
  <c r="D2051" i="10"/>
  <c r="A2052" i="10"/>
  <c r="B2052" i="10"/>
  <c r="C2052" i="10"/>
  <c r="D2052" i="10"/>
  <c r="A2053" i="10"/>
  <c r="B2053" i="10"/>
  <c r="C2053" i="10"/>
  <c r="D2053" i="10"/>
  <c r="A2054" i="10"/>
  <c r="B2054" i="10"/>
  <c r="C2054" i="10"/>
  <c r="D2054" i="10"/>
  <c r="A2055" i="10"/>
  <c r="B2055" i="10"/>
  <c r="C2055" i="10"/>
  <c r="D2055" i="10"/>
  <c r="A2056" i="10"/>
  <c r="B2056" i="10"/>
  <c r="C2056" i="10"/>
  <c r="D2056" i="10"/>
  <c r="A2057" i="10"/>
  <c r="B2057" i="10"/>
  <c r="C2057" i="10"/>
  <c r="D2057" i="10"/>
  <c r="A2058" i="10"/>
  <c r="B2058" i="10"/>
  <c r="C2058" i="10"/>
  <c r="D2058" i="10"/>
  <c r="A2059" i="10"/>
  <c r="B2059" i="10"/>
  <c r="C2059" i="10"/>
  <c r="D2059" i="10"/>
  <c r="A2060" i="10"/>
  <c r="B2060" i="10"/>
  <c r="C2060" i="10"/>
  <c r="D2060" i="10"/>
  <c r="A2061" i="10"/>
  <c r="B2061" i="10"/>
  <c r="C2061" i="10"/>
  <c r="D2061" i="10"/>
  <c r="A2062" i="10"/>
  <c r="B2062" i="10"/>
  <c r="C2062" i="10"/>
  <c r="D2062" i="10"/>
  <c r="A2063" i="10"/>
  <c r="B2063" i="10"/>
  <c r="C2063" i="10"/>
  <c r="D2063" i="10"/>
  <c r="A2064" i="10"/>
  <c r="B2064" i="10"/>
  <c r="C2064" i="10"/>
  <c r="D2064" i="10"/>
  <c r="A2065" i="10"/>
  <c r="B2065" i="10"/>
  <c r="C2065" i="10"/>
  <c r="D2065" i="10"/>
  <c r="A2066" i="10"/>
  <c r="B2066" i="10"/>
  <c r="C2066" i="10"/>
  <c r="D2066" i="10"/>
  <c r="A2067" i="10"/>
  <c r="B2067" i="10"/>
  <c r="C2067" i="10"/>
  <c r="D2067" i="10"/>
  <c r="A2068" i="10"/>
  <c r="B2068" i="10"/>
  <c r="C2068" i="10"/>
  <c r="D2068" i="10"/>
  <c r="A2069" i="10"/>
  <c r="B2069" i="10"/>
  <c r="C2069" i="10"/>
  <c r="D2069" i="10"/>
  <c r="A2070" i="10"/>
  <c r="B2070" i="10"/>
  <c r="C2070" i="10"/>
  <c r="D2070" i="10"/>
  <c r="A2071" i="10"/>
  <c r="B2071" i="10"/>
  <c r="C2071" i="10"/>
  <c r="D2071" i="10"/>
  <c r="A2072" i="10"/>
  <c r="B2072" i="10"/>
  <c r="C2072" i="10"/>
  <c r="D2072" i="10"/>
  <c r="A2073" i="10"/>
  <c r="B2073" i="10"/>
  <c r="C2073" i="10"/>
  <c r="D2073" i="10"/>
  <c r="A2074" i="10"/>
  <c r="B2074" i="10"/>
  <c r="C2074" i="10"/>
  <c r="D2074" i="10"/>
  <c r="A2075" i="10"/>
  <c r="B2075" i="10"/>
  <c r="C2075" i="10"/>
  <c r="D2075" i="10"/>
  <c r="A2076" i="10"/>
  <c r="B2076" i="10"/>
  <c r="C2076" i="10"/>
  <c r="D2076" i="10"/>
  <c r="A2077" i="10"/>
  <c r="B2077" i="10"/>
  <c r="C2077" i="10"/>
  <c r="D2077" i="10"/>
  <c r="A2078" i="10"/>
  <c r="B2078" i="10"/>
  <c r="C2078" i="10"/>
  <c r="D2078" i="10"/>
  <c r="A2079" i="10"/>
  <c r="B2079" i="10"/>
  <c r="C2079" i="10"/>
  <c r="D2079" i="10"/>
  <c r="A2080" i="10"/>
  <c r="B2080" i="10"/>
  <c r="C2080" i="10"/>
  <c r="D2080" i="10"/>
  <c r="A2081" i="10"/>
  <c r="B2081" i="10"/>
  <c r="C2081" i="10"/>
  <c r="D2081" i="10"/>
  <c r="A2082" i="10"/>
  <c r="B2082" i="10"/>
  <c r="C2082" i="10"/>
  <c r="D2082" i="10"/>
  <c r="A2083" i="10"/>
  <c r="B2083" i="10"/>
  <c r="C2083" i="10"/>
  <c r="D2083" i="10"/>
  <c r="A2084" i="10"/>
  <c r="B2084" i="10"/>
  <c r="C2084" i="10"/>
  <c r="D2084" i="10"/>
  <c r="A2085" i="10"/>
  <c r="B2085" i="10"/>
  <c r="C2085" i="10"/>
  <c r="D2085" i="10"/>
  <c r="A2086" i="10"/>
  <c r="B2086" i="10"/>
  <c r="C2086" i="10"/>
  <c r="D2086" i="10"/>
  <c r="A2087" i="10"/>
  <c r="B2087" i="10"/>
  <c r="C2087" i="10"/>
  <c r="D2087" i="10"/>
  <c r="A2088" i="10"/>
  <c r="B2088" i="10"/>
  <c r="C2088" i="10"/>
  <c r="D2088" i="10"/>
  <c r="A2089" i="10"/>
  <c r="B2089" i="10"/>
  <c r="C2089" i="10"/>
  <c r="D2089" i="10"/>
  <c r="A2090" i="10"/>
  <c r="B2090" i="10"/>
  <c r="C2090" i="10"/>
  <c r="D2090" i="10"/>
  <c r="A2091" i="10"/>
  <c r="B2091" i="10"/>
  <c r="C2091" i="10"/>
  <c r="D2091" i="10"/>
  <c r="A2092" i="10"/>
  <c r="B2092" i="10"/>
  <c r="C2092" i="10"/>
  <c r="D2092" i="10"/>
  <c r="A2093" i="10"/>
  <c r="B2093" i="10"/>
  <c r="C2093" i="10"/>
  <c r="D2093" i="10"/>
  <c r="A2094" i="10"/>
  <c r="B2094" i="10"/>
  <c r="C2094" i="10"/>
  <c r="D2094" i="10"/>
  <c r="A2095" i="10"/>
  <c r="B2095" i="10"/>
  <c r="C2095" i="10"/>
  <c r="D2095" i="10"/>
  <c r="A2096" i="10"/>
  <c r="B2096" i="10"/>
  <c r="C2096" i="10"/>
  <c r="D2096" i="10"/>
  <c r="A2097" i="10"/>
  <c r="B2097" i="10"/>
  <c r="C2097" i="10"/>
  <c r="D2097" i="10"/>
  <c r="A2098" i="10"/>
  <c r="B2098" i="10"/>
  <c r="C2098" i="10"/>
  <c r="D2098" i="10"/>
  <c r="A2099" i="10"/>
  <c r="B2099" i="10"/>
  <c r="C2099" i="10"/>
  <c r="D2099" i="10"/>
  <c r="A2100" i="10"/>
  <c r="B2100" i="10"/>
  <c r="C2100" i="10"/>
  <c r="D2100" i="10"/>
  <c r="A2101" i="10"/>
  <c r="B2101" i="10"/>
  <c r="C2101" i="10"/>
  <c r="D2101" i="10"/>
  <c r="A2102" i="10"/>
  <c r="B2102" i="10"/>
  <c r="C2102" i="10"/>
  <c r="D2102" i="10"/>
  <c r="A2103" i="10"/>
  <c r="B2103" i="10"/>
  <c r="C2103" i="10"/>
  <c r="D2103" i="10"/>
  <c r="A2104" i="10"/>
  <c r="B2104" i="10"/>
  <c r="C2104" i="10"/>
  <c r="D2104" i="10"/>
  <c r="A2105" i="10"/>
  <c r="B2105" i="10"/>
  <c r="C2105" i="10"/>
  <c r="D2105" i="10"/>
  <c r="A2106" i="10"/>
  <c r="B2106" i="10"/>
  <c r="C2106" i="10"/>
  <c r="D2106" i="10"/>
  <c r="A2107" i="10"/>
  <c r="B2107" i="10"/>
  <c r="C2107" i="10"/>
  <c r="D2107" i="10"/>
  <c r="A2108" i="10"/>
  <c r="B2108" i="10"/>
  <c r="C2108" i="10"/>
  <c r="D2108" i="10"/>
  <c r="A2109" i="10"/>
  <c r="B2109" i="10"/>
  <c r="C2109" i="10"/>
  <c r="D2109" i="10"/>
  <c r="A2110" i="10"/>
  <c r="B2110" i="10"/>
  <c r="C2110" i="10"/>
  <c r="D2110" i="10"/>
  <c r="A2111" i="10"/>
  <c r="B2111" i="10"/>
  <c r="C2111" i="10"/>
  <c r="D2111" i="10"/>
  <c r="A2112" i="10"/>
  <c r="B2112" i="10"/>
  <c r="C2112" i="10"/>
  <c r="D2112" i="10"/>
  <c r="A2113" i="10"/>
  <c r="B2113" i="10"/>
  <c r="C2113" i="10"/>
  <c r="D2113" i="10"/>
  <c r="A2114" i="10"/>
  <c r="B2114" i="10"/>
  <c r="C2114" i="10"/>
  <c r="D2114" i="10"/>
  <c r="A2115" i="10"/>
  <c r="B2115" i="10"/>
  <c r="C2115" i="10"/>
  <c r="D2115" i="10"/>
  <c r="A2116" i="10"/>
  <c r="B2116" i="10"/>
  <c r="C2116" i="10"/>
  <c r="D2116" i="10"/>
  <c r="A2117" i="10"/>
  <c r="B2117" i="10"/>
  <c r="C2117" i="10"/>
  <c r="D2117" i="10"/>
  <c r="A2118" i="10"/>
  <c r="B2118" i="10"/>
  <c r="C2118" i="10"/>
  <c r="D2118" i="10"/>
  <c r="A2119" i="10"/>
  <c r="B2119" i="10"/>
  <c r="C2119" i="10"/>
  <c r="D2119" i="10"/>
  <c r="A2120" i="10"/>
  <c r="B2120" i="10"/>
  <c r="C2120" i="10"/>
  <c r="D2120" i="10"/>
  <c r="A2121" i="10"/>
  <c r="B2121" i="10"/>
  <c r="C2121" i="10"/>
  <c r="D2121" i="10"/>
  <c r="A2122" i="10"/>
  <c r="B2122" i="10"/>
  <c r="C2122" i="10"/>
  <c r="D2122" i="10"/>
  <c r="A2123" i="10"/>
  <c r="B2123" i="10"/>
  <c r="C2123" i="10"/>
  <c r="D2123" i="10"/>
  <c r="A2124" i="10"/>
  <c r="B2124" i="10"/>
  <c r="C2124" i="10"/>
  <c r="D2124" i="10"/>
  <c r="A2125" i="10"/>
  <c r="B2125" i="10"/>
  <c r="C2125" i="10"/>
  <c r="D2125" i="10"/>
  <c r="A2126" i="10"/>
  <c r="B2126" i="10"/>
  <c r="C2126" i="10"/>
  <c r="D2126" i="10"/>
  <c r="A2127" i="10"/>
  <c r="B2127" i="10"/>
  <c r="C2127" i="10"/>
  <c r="D2127" i="10"/>
  <c r="A2128" i="10"/>
  <c r="B2128" i="10"/>
  <c r="C2128" i="10"/>
  <c r="D2128" i="10"/>
  <c r="A2129" i="10"/>
  <c r="B2129" i="10"/>
  <c r="C2129" i="10"/>
  <c r="D2129" i="10"/>
  <c r="A2130" i="10"/>
  <c r="B2130" i="10"/>
  <c r="C2130" i="10"/>
  <c r="D2130" i="10"/>
  <c r="A2131" i="10"/>
  <c r="B2131" i="10"/>
  <c r="C2131" i="10"/>
  <c r="D2131" i="10"/>
  <c r="A2132" i="10"/>
  <c r="B2132" i="10"/>
  <c r="C2132" i="10"/>
  <c r="D2132" i="10"/>
  <c r="A2133" i="10"/>
  <c r="B2133" i="10"/>
  <c r="C2133" i="10"/>
  <c r="D2133" i="10"/>
  <c r="A2134" i="10"/>
  <c r="B2134" i="10"/>
  <c r="C2134" i="10"/>
  <c r="D2134" i="10"/>
  <c r="A2135" i="10"/>
  <c r="B2135" i="10"/>
  <c r="C2135" i="10"/>
  <c r="D2135" i="10"/>
  <c r="A2136" i="10"/>
  <c r="B2136" i="10"/>
  <c r="C2136" i="10"/>
  <c r="D2136" i="10"/>
  <c r="A2137" i="10"/>
  <c r="B2137" i="10"/>
  <c r="C2137" i="10"/>
  <c r="D2137" i="10"/>
  <c r="A2138" i="10"/>
  <c r="B2138" i="10"/>
  <c r="C2138" i="10"/>
  <c r="D2138" i="10"/>
  <c r="A2139" i="10"/>
  <c r="B2139" i="10"/>
  <c r="C2139" i="10"/>
  <c r="D2139" i="10"/>
  <c r="A2140" i="10"/>
  <c r="B2140" i="10"/>
  <c r="C2140" i="10"/>
  <c r="D2140" i="10"/>
  <c r="A2141" i="10"/>
  <c r="B2141" i="10"/>
  <c r="C2141" i="10"/>
  <c r="D2141" i="10"/>
  <c r="A2142" i="10"/>
  <c r="B2142" i="10"/>
  <c r="C2142" i="10"/>
  <c r="D2142" i="10"/>
  <c r="A2143" i="10"/>
  <c r="B2143" i="10"/>
  <c r="C2143" i="10"/>
  <c r="D2143" i="10"/>
  <c r="A2144" i="10"/>
  <c r="B2144" i="10"/>
  <c r="C2144" i="10"/>
  <c r="D2144" i="10"/>
  <c r="A2145" i="10"/>
  <c r="B2145" i="10"/>
  <c r="C2145" i="10"/>
  <c r="D2145" i="10"/>
  <c r="A2146" i="10"/>
  <c r="B2146" i="10"/>
  <c r="C2146" i="10"/>
  <c r="D2146" i="10"/>
  <c r="A2147" i="10"/>
  <c r="B2147" i="10"/>
  <c r="C2147" i="10"/>
  <c r="D2147" i="10"/>
  <c r="A2148" i="10"/>
  <c r="B2148" i="10"/>
  <c r="C2148" i="10"/>
  <c r="D2148" i="10"/>
  <c r="A2149" i="10"/>
  <c r="B2149" i="10"/>
  <c r="C2149" i="10"/>
  <c r="D2149" i="10"/>
  <c r="A2150" i="10"/>
  <c r="B2150" i="10"/>
  <c r="C2150" i="10"/>
  <c r="D2150" i="10"/>
  <c r="A2151" i="10"/>
  <c r="B2151" i="10"/>
  <c r="C2151" i="10"/>
  <c r="D2151" i="10"/>
  <c r="A2152" i="10"/>
  <c r="B2152" i="10"/>
  <c r="C2152" i="10"/>
  <c r="D2152" i="10"/>
  <c r="A2153" i="10"/>
  <c r="B2153" i="10"/>
  <c r="C2153" i="10"/>
  <c r="D2153" i="10"/>
  <c r="A2154" i="10"/>
  <c r="B2154" i="10"/>
  <c r="C2154" i="10"/>
  <c r="D2154" i="10"/>
  <c r="A2155" i="10"/>
  <c r="B2155" i="10"/>
  <c r="C2155" i="10"/>
  <c r="D2155" i="10"/>
  <c r="A2156" i="10"/>
  <c r="B2156" i="10"/>
  <c r="C2156" i="10"/>
  <c r="D2156" i="10"/>
  <c r="A2157" i="10"/>
  <c r="B2157" i="10"/>
  <c r="C2157" i="10"/>
  <c r="D2157" i="10"/>
  <c r="A2158" i="10"/>
  <c r="B2158" i="10"/>
  <c r="C2158" i="10"/>
  <c r="D2158" i="10"/>
  <c r="A2159" i="10"/>
  <c r="B2159" i="10"/>
  <c r="C2159" i="10"/>
  <c r="D2159" i="10"/>
  <c r="A2160" i="10"/>
  <c r="B2160" i="10"/>
  <c r="C2160" i="10"/>
  <c r="D2160" i="10"/>
  <c r="A2161" i="10"/>
  <c r="B2161" i="10"/>
  <c r="C2161" i="10"/>
  <c r="D2161" i="10"/>
  <c r="A2162" i="10"/>
  <c r="B2162" i="10"/>
  <c r="C2162" i="10"/>
  <c r="D2162" i="10"/>
  <c r="A2163" i="10"/>
  <c r="B2163" i="10"/>
  <c r="C2163" i="10"/>
  <c r="D2163" i="10"/>
  <c r="A2164" i="10"/>
  <c r="B2164" i="10"/>
  <c r="C2164" i="10"/>
  <c r="D2164" i="10"/>
  <c r="A2165" i="10"/>
  <c r="B2165" i="10"/>
  <c r="C2165" i="10"/>
  <c r="D2165" i="10"/>
  <c r="A2166" i="10"/>
  <c r="B2166" i="10"/>
  <c r="C2166" i="10"/>
  <c r="D2166" i="10"/>
  <c r="A2167" i="10"/>
  <c r="B2167" i="10"/>
  <c r="C2167" i="10"/>
  <c r="D2167" i="10"/>
  <c r="A2168" i="10"/>
  <c r="B2168" i="10"/>
  <c r="C2168" i="10"/>
  <c r="D2168" i="10"/>
  <c r="A2169" i="10"/>
  <c r="B2169" i="10"/>
  <c r="C2169" i="10"/>
  <c r="D2169" i="10"/>
  <c r="A2170" i="10"/>
  <c r="B2170" i="10"/>
  <c r="C2170" i="10"/>
  <c r="D2170" i="10"/>
  <c r="A2171" i="10"/>
  <c r="B2171" i="10"/>
  <c r="C2171" i="10"/>
  <c r="D2171" i="10"/>
  <c r="A2172" i="10"/>
  <c r="B2172" i="10"/>
  <c r="C2172" i="10"/>
  <c r="D2172" i="10"/>
  <c r="A2173" i="10"/>
  <c r="B2173" i="10"/>
  <c r="C2173" i="10"/>
  <c r="D2173" i="10"/>
  <c r="A2174" i="10"/>
  <c r="B2174" i="10"/>
  <c r="C2174" i="10"/>
  <c r="D2174" i="10"/>
  <c r="A2175" i="10"/>
  <c r="B2175" i="10"/>
  <c r="C2175" i="10"/>
  <c r="D2175" i="10"/>
  <c r="A2176" i="10"/>
  <c r="B2176" i="10"/>
  <c r="C2176" i="10"/>
  <c r="D2176" i="10"/>
  <c r="A2177" i="10"/>
  <c r="B2177" i="10"/>
  <c r="C2177" i="10"/>
  <c r="D2177" i="10"/>
  <c r="A2178" i="10"/>
  <c r="B2178" i="10"/>
  <c r="C2178" i="10"/>
  <c r="D2178" i="10"/>
  <c r="A2179" i="10"/>
  <c r="B2179" i="10"/>
  <c r="C2179" i="10"/>
  <c r="D2179" i="10"/>
  <c r="A2180" i="10"/>
  <c r="B2180" i="10"/>
  <c r="C2180" i="10"/>
  <c r="D2180" i="10"/>
  <c r="A2181" i="10"/>
  <c r="B2181" i="10"/>
  <c r="C2181" i="10"/>
  <c r="D2181" i="10"/>
  <c r="A2182" i="10"/>
  <c r="B2182" i="10"/>
  <c r="C2182" i="10"/>
  <c r="D2182" i="10"/>
  <c r="A2183" i="10"/>
  <c r="B2183" i="10"/>
  <c r="C2183" i="10"/>
  <c r="D2183" i="10"/>
  <c r="A2184" i="10"/>
  <c r="B2184" i="10"/>
  <c r="C2184" i="10"/>
  <c r="D2184" i="10"/>
  <c r="A2185" i="10"/>
  <c r="B2185" i="10"/>
  <c r="C2185" i="10"/>
  <c r="D2185" i="10"/>
  <c r="A2186" i="10"/>
  <c r="B2186" i="10"/>
  <c r="C2186" i="10"/>
  <c r="D2186" i="10"/>
  <c r="A2187" i="10"/>
  <c r="B2187" i="10"/>
  <c r="C2187" i="10"/>
  <c r="D2187" i="10"/>
  <c r="A2188" i="10"/>
  <c r="B2188" i="10"/>
  <c r="C2188" i="10"/>
  <c r="D2188" i="10"/>
  <c r="A2189" i="10"/>
  <c r="B2189" i="10"/>
  <c r="C2189" i="10"/>
  <c r="D2189" i="10"/>
  <c r="A2190" i="10"/>
  <c r="B2190" i="10"/>
  <c r="C2190" i="10"/>
  <c r="D2190" i="10"/>
  <c r="A2191" i="10"/>
  <c r="B2191" i="10"/>
  <c r="C2191" i="10"/>
  <c r="D2191" i="10"/>
  <c r="A2192" i="10"/>
  <c r="B2192" i="10"/>
  <c r="C2192" i="10"/>
  <c r="D2192" i="10"/>
  <c r="A2193" i="10"/>
  <c r="B2193" i="10"/>
  <c r="C2193" i="10"/>
  <c r="D2193" i="10"/>
  <c r="A2194" i="10"/>
  <c r="B2194" i="10"/>
  <c r="C2194" i="10"/>
  <c r="D2194" i="10"/>
  <c r="A2195" i="10"/>
  <c r="B2195" i="10"/>
  <c r="C2195" i="10"/>
  <c r="D2195" i="10"/>
  <c r="A2196" i="10"/>
  <c r="B2196" i="10"/>
  <c r="C2196" i="10"/>
  <c r="D2196" i="10"/>
  <c r="A2197" i="10"/>
  <c r="B2197" i="10"/>
  <c r="C2197" i="10"/>
  <c r="D2197" i="10"/>
  <c r="A2198" i="10"/>
  <c r="B2198" i="10"/>
  <c r="C2198" i="10"/>
  <c r="D2198" i="10"/>
  <c r="A2199" i="10"/>
  <c r="B2199" i="10"/>
  <c r="C2199" i="10"/>
  <c r="D2199" i="10"/>
  <c r="A2200" i="10"/>
  <c r="B2200" i="10"/>
  <c r="C2200" i="10"/>
  <c r="D2200" i="10"/>
  <c r="A2201" i="10"/>
  <c r="B2201" i="10"/>
  <c r="C2201" i="10"/>
  <c r="D2201" i="10"/>
  <c r="A2202" i="10"/>
  <c r="B2202" i="10"/>
  <c r="C2202" i="10"/>
  <c r="D2202" i="10"/>
  <c r="A2203" i="10"/>
  <c r="B2203" i="10"/>
  <c r="C2203" i="10"/>
  <c r="D2203" i="10"/>
  <c r="A2204" i="10"/>
  <c r="B2204" i="10"/>
  <c r="C2204" i="10"/>
  <c r="D2204" i="10"/>
  <c r="A2205" i="10"/>
  <c r="B2205" i="10"/>
  <c r="C2205" i="10"/>
  <c r="D2205" i="10"/>
  <c r="A2206" i="10"/>
  <c r="B2206" i="10"/>
  <c r="C2206" i="10"/>
  <c r="D2206" i="10"/>
  <c r="A2207" i="10"/>
  <c r="B2207" i="10"/>
  <c r="C2207" i="10"/>
  <c r="D2207" i="10"/>
  <c r="A2208" i="10"/>
  <c r="B2208" i="10"/>
  <c r="C2208" i="10"/>
  <c r="D2208" i="10"/>
  <c r="A2209" i="10"/>
  <c r="B2209" i="10"/>
  <c r="C2209" i="10"/>
  <c r="D2209" i="10"/>
  <c r="A2210" i="10"/>
  <c r="B2210" i="10"/>
  <c r="C2210" i="10"/>
  <c r="D2210" i="10"/>
  <c r="A2211" i="10"/>
  <c r="B2211" i="10"/>
  <c r="C2211" i="10"/>
  <c r="D2211" i="10"/>
  <c r="A2212" i="10"/>
  <c r="B2212" i="10"/>
  <c r="C2212" i="10"/>
  <c r="D2212" i="10"/>
  <c r="A2213" i="10"/>
  <c r="B2213" i="10"/>
  <c r="C2213" i="10"/>
  <c r="D2213" i="10"/>
  <c r="A2214" i="10"/>
  <c r="B2214" i="10"/>
  <c r="C2214" i="10"/>
  <c r="D2214" i="10"/>
  <c r="A2215" i="10"/>
  <c r="B2215" i="10"/>
  <c r="C2215" i="10"/>
  <c r="D2215" i="10"/>
  <c r="A2216" i="10"/>
  <c r="B2216" i="10"/>
  <c r="C2216" i="10"/>
  <c r="D2216" i="10"/>
  <c r="A2217" i="10"/>
  <c r="B2217" i="10"/>
  <c r="C2217" i="10"/>
  <c r="D2217" i="10"/>
  <c r="A2218" i="10"/>
  <c r="B2218" i="10"/>
  <c r="C2218" i="10"/>
  <c r="D2218" i="10"/>
  <c r="A2219" i="10"/>
  <c r="B2219" i="10"/>
  <c r="C2219" i="10"/>
  <c r="D2219" i="10"/>
  <c r="A2220" i="10"/>
  <c r="B2220" i="10"/>
  <c r="C2220" i="10"/>
  <c r="D2220" i="10"/>
  <c r="A2221" i="10"/>
  <c r="B2221" i="10"/>
  <c r="C2221" i="10"/>
  <c r="D2221" i="10"/>
  <c r="A2222" i="10"/>
  <c r="B2222" i="10"/>
  <c r="C2222" i="10"/>
  <c r="D2222" i="10"/>
  <c r="A2223" i="10"/>
  <c r="B2223" i="10"/>
  <c r="C2223" i="10"/>
  <c r="D2223" i="10"/>
  <c r="A2224" i="10"/>
  <c r="B2224" i="10"/>
  <c r="C2224" i="10"/>
  <c r="D2224" i="10"/>
  <c r="A2225" i="10"/>
  <c r="B2225" i="10"/>
  <c r="C2225" i="10"/>
  <c r="D2225" i="10"/>
  <c r="A2226" i="10"/>
  <c r="B2226" i="10"/>
  <c r="C2226" i="10"/>
  <c r="D2226" i="10"/>
  <c r="A2227" i="10"/>
  <c r="B2227" i="10"/>
  <c r="C2227" i="10"/>
  <c r="D2227" i="10"/>
  <c r="A2228" i="10"/>
  <c r="B2228" i="10"/>
  <c r="C2228" i="10"/>
  <c r="D2228" i="10"/>
  <c r="A2229" i="10"/>
  <c r="B2229" i="10"/>
  <c r="C2229" i="10"/>
  <c r="D2229" i="10"/>
  <c r="A2230" i="10"/>
  <c r="B2230" i="10"/>
  <c r="C2230" i="10"/>
  <c r="D2230" i="10"/>
  <c r="A2231" i="10"/>
  <c r="B2231" i="10"/>
  <c r="C2231" i="10"/>
  <c r="D2231" i="10"/>
  <c r="A2232" i="10"/>
  <c r="B2232" i="10"/>
  <c r="C2232" i="10"/>
  <c r="D2232" i="10"/>
  <c r="A2233" i="10"/>
  <c r="B2233" i="10"/>
  <c r="C2233" i="10"/>
  <c r="D2233" i="10"/>
  <c r="A2234" i="10"/>
  <c r="B2234" i="10"/>
  <c r="C2234" i="10"/>
  <c r="D2234" i="10"/>
  <c r="A2235" i="10"/>
  <c r="B2235" i="10"/>
  <c r="C2235" i="10"/>
  <c r="D2235" i="10"/>
  <c r="A2236" i="10"/>
  <c r="B2236" i="10"/>
  <c r="C2236" i="10"/>
  <c r="D2236" i="10"/>
  <c r="A2237" i="10"/>
  <c r="B2237" i="10"/>
  <c r="C2237" i="10"/>
  <c r="D2237" i="10"/>
  <c r="A2238" i="10"/>
  <c r="B2238" i="10"/>
  <c r="C2238" i="10"/>
  <c r="D2238" i="10"/>
  <c r="A2239" i="10"/>
  <c r="B2239" i="10"/>
  <c r="C2239" i="10"/>
  <c r="D2239" i="10"/>
  <c r="A2240" i="10"/>
  <c r="B2240" i="10"/>
  <c r="C2240" i="10"/>
  <c r="D2240" i="10"/>
  <c r="A2241" i="10"/>
  <c r="B2241" i="10"/>
  <c r="C2241" i="10"/>
  <c r="D2241" i="10"/>
  <c r="A2242" i="10"/>
  <c r="B2242" i="10"/>
  <c r="C2242" i="10"/>
  <c r="D2242" i="10"/>
  <c r="A2243" i="10"/>
  <c r="B2243" i="10"/>
  <c r="C2243" i="10"/>
  <c r="D2243" i="10"/>
  <c r="A2244" i="10"/>
  <c r="B2244" i="10"/>
  <c r="C2244" i="10"/>
  <c r="D2244" i="10"/>
  <c r="A2245" i="10"/>
  <c r="B2245" i="10"/>
  <c r="C2245" i="10"/>
  <c r="D2245" i="10"/>
  <c r="A2246" i="10"/>
  <c r="B2246" i="10"/>
  <c r="C2246" i="10"/>
  <c r="D2246" i="10"/>
  <c r="A2247" i="10"/>
  <c r="B2247" i="10"/>
  <c r="C2247" i="10"/>
  <c r="D2247" i="10"/>
  <c r="A2248" i="10"/>
  <c r="B2248" i="10"/>
  <c r="C2248" i="10"/>
  <c r="D2248" i="10"/>
  <c r="A2249" i="10"/>
  <c r="B2249" i="10"/>
  <c r="C2249" i="10"/>
  <c r="D2249" i="10"/>
  <c r="A2250" i="10"/>
  <c r="B2250" i="10"/>
  <c r="C2250" i="10"/>
  <c r="D2250" i="10"/>
  <c r="A2251" i="10"/>
  <c r="B2251" i="10"/>
  <c r="C2251" i="10"/>
  <c r="D2251" i="10"/>
  <c r="A2252" i="10"/>
  <c r="B2252" i="10"/>
  <c r="C2252" i="10"/>
  <c r="D2252" i="10"/>
  <c r="A2253" i="10"/>
  <c r="B2253" i="10"/>
  <c r="C2253" i="10"/>
  <c r="D2253" i="10"/>
  <c r="A2254" i="10"/>
  <c r="B2254" i="10"/>
  <c r="C2254" i="10"/>
  <c r="D2254" i="10"/>
  <c r="A2255" i="10"/>
  <c r="B2255" i="10"/>
  <c r="C2255" i="10"/>
  <c r="D2255" i="10"/>
  <c r="A2256" i="10"/>
  <c r="B2256" i="10"/>
  <c r="C2256" i="10"/>
  <c r="D2256" i="10"/>
  <c r="A2257" i="10"/>
  <c r="B2257" i="10"/>
  <c r="C2257" i="10"/>
  <c r="D2257" i="10"/>
  <c r="A2258" i="10"/>
  <c r="B2258" i="10"/>
  <c r="C2258" i="10"/>
  <c r="D2258" i="10"/>
  <c r="A2259" i="10"/>
  <c r="B2259" i="10"/>
  <c r="C2259" i="10"/>
  <c r="D2259" i="10"/>
  <c r="A2260" i="10"/>
  <c r="B2260" i="10"/>
  <c r="C2260" i="10"/>
  <c r="D2260" i="10"/>
  <c r="A2261" i="10"/>
  <c r="B2261" i="10"/>
  <c r="C2261" i="10"/>
  <c r="D2261" i="10"/>
  <c r="A2262" i="10"/>
  <c r="B2262" i="10"/>
  <c r="C2262" i="10"/>
  <c r="D2262" i="10"/>
  <c r="A2263" i="10"/>
  <c r="B2263" i="10"/>
  <c r="C2263" i="10"/>
  <c r="D2263" i="10"/>
  <c r="A2264" i="10"/>
  <c r="B2264" i="10"/>
  <c r="C2264" i="10"/>
  <c r="D2264" i="10"/>
  <c r="A2265" i="10"/>
  <c r="B2265" i="10"/>
  <c r="C2265" i="10"/>
  <c r="D2265" i="10"/>
  <c r="A2266" i="10"/>
  <c r="B2266" i="10"/>
  <c r="C2266" i="10"/>
  <c r="D2266" i="10"/>
  <c r="A2267" i="10"/>
  <c r="B2267" i="10"/>
  <c r="C2267" i="10"/>
  <c r="D2267" i="10"/>
  <c r="A2268" i="10"/>
  <c r="B2268" i="10"/>
  <c r="C2268" i="10"/>
  <c r="D2268" i="10"/>
  <c r="A2269" i="10"/>
  <c r="B2269" i="10"/>
  <c r="C2269" i="10"/>
  <c r="D2269" i="10"/>
  <c r="A2270" i="10"/>
  <c r="B2270" i="10"/>
  <c r="C2270" i="10"/>
  <c r="D2270" i="10"/>
  <c r="A2271" i="10"/>
  <c r="B2271" i="10"/>
  <c r="C2271" i="10"/>
  <c r="D2271" i="10"/>
  <c r="A2272" i="10"/>
  <c r="B2272" i="10"/>
  <c r="C2272" i="10"/>
  <c r="D2272" i="10"/>
  <c r="A2273" i="10"/>
  <c r="B2273" i="10"/>
  <c r="C2273" i="10"/>
  <c r="D2273" i="10"/>
  <c r="A2274" i="10"/>
  <c r="B2274" i="10"/>
  <c r="C2274" i="10"/>
  <c r="D2274" i="10"/>
  <c r="A2275" i="10"/>
  <c r="B2275" i="10"/>
  <c r="C2275" i="10"/>
  <c r="D2275" i="10"/>
  <c r="A2276" i="10"/>
  <c r="B2276" i="10"/>
  <c r="C2276" i="10"/>
  <c r="D2276" i="10"/>
  <c r="A2277" i="10"/>
  <c r="B2277" i="10"/>
  <c r="C2277" i="10"/>
  <c r="D2277" i="10"/>
  <c r="A2278" i="10"/>
  <c r="B2278" i="10"/>
  <c r="C2278" i="10"/>
  <c r="D2278" i="10"/>
  <c r="A2279" i="10"/>
  <c r="B2279" i="10"/>
  <c r="C2279" i="10"/>
  <c r="D2279" i="10"/>
  <c r="A2280" i="10"/>
  <c r="B2280" i="10"/>
  <c r="C2280" i="10"/>
  <c r="D2280" i="10"/>
  <c r="A2281" i="10"/>
  <c r="B2281" i="10"/>
  <c r="C2281" i="10"/>
  <c r="D2281" i="10"/>
  <c r="A2282" i="10"/>
  <c r="B2282" i="10"/>
  <c r="C2282" i="10"/>
  <c r="D2282" i="10"/>
  <c r="A2283" i="10"/>
  <c r="B2283" i="10"/>
  <c r="C2283" i="10"/>
  <c r="D2283" i="10"/>
  <c r="A2284" i="10"/>
  <c r="B2284" i="10"/>
  <c r="C2284" i="10"/>
  <c r="D2284" i="10"/>
  <c r="A2285" i="10"/>
  <c r="B2285" i="10"/>
  <c r="C2285" i="10"/>
  <c r="D2285" i="10"/>
  <c r="A2286" i="10"/>
  <c r="B2286" i="10"/>
  <c r="C2286" i="10"/>
  <c r="D2286" i="10"/>
  <c r="A2287" i="10"/>
  <c r="B2287" i="10"/>
  <c r="C2287" i="10"/>
  <c r="D2287" i="10"/>
  <c r="A2288" i="10"/>
  <c r="B2288" i="10"/>
  <c r="C2288" i="10"/>
  <c r="D2288" i="10"/>
  <c r="A2289" i="10"/>
  <c r="B2289" i="10"/>
  <c r="C2289" i="10"/>
  <c r="D2289" i="10"/>
  <c r="A2290" i="10"/>
  <c r="B2290" i="10"/>
  <c r="C2290" i="10"/>
  <c r="D2290" i="10"/>
  <c r="A2291" i="10"/>
  <c r="B2291" i="10"/>
  <c r="C2291" i="10"/>
  <c r="D2291" i="10"/>
  <c r="A2292" i="10"/>
  <c r="B2292" i="10"/>
  <c r="C2292" i="10"/>
  <c r="D2292" i="10"/>
  <c r="A2293" i="10"/>
  <c r="B2293" i="10"/>
  <c r="C2293" i="10"/>
  <c r="D2293" i="10"/>
  <c r="A2294" i="10"/>
  <c r="B2294" i="10"/>
  <c r="C2294" i="10"/>
  <c r="D2294" i="10"/>
  <c r="A2295" i="10"/>
  <c r="B2295" i="10"/>
  <c r="C2295" i="10"/>
  <c r="D2295" i="10"/>
  <c r="A2296" i="10"/>
  <c r="B2296" i="10"/>
  <c r="C2296" i="10"/>
  <c r="D2296" i="10"/>
  <c r="A2297" i="10"/>
  <c r="B2297" i="10"/>
  <c r="C2297" i="10"/>
  <c r="D2297" i="10"/>
  <c r="A2298" i="10"/>
  <c r="B2298" i="10"/>
  <c r="C2298" i="10"/>
  <c r="D2298" i="10"/>
  <c r="A2299" i="10"/>
  <c r="B2299" i="10"/>
  <c r="C2299" i="10"/>
  <c r="D2299" i="10"/>
  <c r="A2300" i="10"/>
  <c r="B2300" i="10"/>
  <c r="C2300" i="10"/>
  <c r="D2300" i="10"/>
  <c r="A2301" i="10"/>
  <c r="B2301" i="10"/>
  <c r="C2301" i="10"/>
  <c r="D2301" i="10"/>
  <c r="A2302" i="10"/>
  <c r="B2302" i="10"/>
  <c r="C2302" i="10"/>
  <c r="D2302" i="10"/>
  <c r="A2303" i="10"/>
  <c r="B2303" i="10"/>
  <c r="C2303" i="10"/>
  <c r="D2303" i="10"/>
  <c r="A2304" i="10"/>
  <c r="B2304" i="10"/>
  <c r="C2304" i="10"/>
  <c r="D2304" i="10"/>
  <c r="A2305" i="10"/>
  <c r="B2305" i="10"/>
  <c r="C2305" i="10"/>
  <c r="D2305" i="10"/>
  <c r="A2306" i="10"/>
  <c r="B2306" i="10"/>
  <c r="C2306" i="10"/>
  <c r="D2306" i="10"/>
  <c r="A2307" i="10"/>
  <c r="B2307" i="10"/>
  <c r="C2307" i="10"/>
  <c r="D2307" i="10"/>
  <c r="A2308" i="10"/>
  <c r="B2308" i="10"/>
  <c r="C2308" i="10"/>
  <c r="D2308" i="10"/>
  <c r="A2309" i="10"/>
  <c r="B2309" i="10"/>
  <c r="C2309" i="10"/>
  <c r="D2309" i="10"/>
  <c r="A2310" i="10"/>
  <c r="B2310" i="10"/>
  <c r="C2310" i="10"/>
  <c r="D2310" i="10"/>
  <c r="A2311" i="10"/>
  <c r="B2311" i="10"/>
  <c r="C2311" i="10"/>
  <c r="D2311" i="10"/>
  <c r="A2312" i="10"/>
  <c r="B2312" i="10"/>
  <c r="C2312" i="10"/>
  <c r="D2312" i="10"/>
  <c r="A2313" i="10"/>
  <c r="B2313" i="10"/>
  <c r="C2313" i="10"/>
  <c r="D2313" i="10"/>
  <c r="A2314" i="10"/>
  <c r="B2314" i="10"/>
  <c r="C2314" i="10"/>
  <c r="D2314" i="10"/>
  <c r="A2315" i="10"/>
  <c r="B2315" i="10"/>
  <c r="C2315" i="10"/>
  <c r="D2315" i="10"/>
  <c r="A2316" i="10"/>
  <c r="B2316" i="10"/>
  <c r="C2316" i="10"/>
  <c r="D2316" i="10"/>
  <c r="A2317" i="10"/>
  <c r="B2317" i="10"/>
  <c r="C2317" i="10"/>
  <c r="D2317" i="10"/>
  <c r="A2318" i="10"/>
  <c r="B2318" i="10"/>
  <c r="C2318" i="10"/>
  <c r="D2318" i="10"/>
  <c r="A2319" i="10"/>
  <c r="B2319" i="10"/>
  <c r="C2319" i="10"/>
  <c r="D2319" i="10"/>
  <c r="A2320" i="10"/>
  <c r="B2320" i="10"/>
  <c r="C2320" i="10"/>
  <c r="D2320" i="10"/>
  <c r="A2321" i="10"/>
  <c r="B2321" i="10"/>
  <c r="C2321" i="10"/>
  <c r="D2321" i="10"/>
  <c r="A2322" i="10"/>
  <c r="B2322" i="10"/>
  <c r="C2322" i="10"/>
  <c r="D2322" i="10"/>
  <c r="A2323" i="10"/>
  <c r="B2323" i="10"/>
  <c r="C2323" i="10"/>
  <c r="D2323" i="10"/>
  <c r="A2324" i="10"/>
  <c r="B2324" i="10"/>
  <c r="C2324" i="10"/>
  <c r="D2324" i="10"/>
  <c r="A2325" i="10"/>
  <c r="B2325" i="10"/>
  <c r="C2325" i="10"/>
  <c r="D2325" i="10"/>
  <c r="A2326" i="10"/>
  <c r="B2326" i="10"/>
  <c r="C2326" i="10"/>
  <c r="D2326" i="10"/>
  <c r="A2327" i="10"/>
  <c r="B2327" i="10"/>
  <c r="C2327" i="10"/>
  <c r="D2327" i="10"/>
  <c r="A2328" i="10"/>
  <c r="B2328" i="10"/>
  <c r="C2328" i="10"/>
  <c r="D2328" i="10"/>
  <c r="A2329" i="10"/>
  <c r="B2329" i="10"/>
  <c r="C2329" i="10"/>
  <c r="D2329" i="10"/>
  <c r="A2330" i="10"/>
  <c r="B2330" i="10"/>
  <c r="C2330" i="10"/>
  <c r="D2330" i="10"/>
  <c r="A2331" i="10"/>
  <c r="B2331" i="10"/>
  <c r="C2331" i="10"/>
  <c r="D2331" i="10"/>
  <c r="A2332" i="10"/>
  <c r="B2332" i="10"/>
  <c r="C2332" i="10"/>
  <c r="D2332" i="10"/>
  <c r="A2333" i="10"/>
  <c r="B2333" i="10"/>
  <c r="C2333" i="10"/>
  <c r="D2333" i="10"/>
  <c r="A2334" i="10"/>
  <c r="B2334" i="10"/>
  <c r="C2334" i="10"/>
  <c r="D2334" i="10"/>
  <c r="A2335" i="10"/>
  <c r="B2335" i="10"/>
  <c r="C2335" i="10"/>
  <c r="D2335" i="10"/>
  <c r="A2336" i="10"/>
  <c r="B2336" i="10"/>
  <c r="C2336" i="10"/>
  <c r="D2336" i="10"/>
  <c r="A2337" i="10"/>
  <c r="B2337" i="10"/>
  <c r="C2337" i="10"/>
  <c r="D2337" i="10"/>
  <c r="A2338" i="10"/>
  <c r="B2338" i="10"/>
  <c r="C2338" i="10"/>
  <c r="D2338" i="10"/>
  <c r="A2339" i="10"/>
  <c r="B2339" i="10"/>
  <c r="C2339" i="10"/>
  <c r="D2339" i="10"/>
  <c r="A2340" i="10"/>
  <c r="B2340" i="10"/>
  <c r="C2340" i="10"/>
  <c r="D2340" i="10"/>
  <c r="A2341" i="10"/>
  <c r="B2341" i="10"/>
  <c r="C2341" i="10"/>
  <c r="D2341" i="10"/>
  <c r="A2342" i="10"/>
  <c r="B2342" i="10"/>
  <c r="C2342" i="10"/>
  <c r="D2342" i="10"/>
  <c r="A2343" i="10"/>
  <c r="B2343" i="10"/>
  <c r="C2343" i="10"/>
  <c r="D2343" i="10"/>
  <c r="A2344" i="10"/>
  <c r="B2344" i="10"/>
  <c r="C2344" i="10"/>
  <c r="D2344" i="10"/>
  <c r="A2345" i="10"/>
  <c r="B2345" i="10"/>
  <c r="C2345" i="10"/>
  <c r="D2345" i="10"/>
  <c r="A2346" i="10"/>
  <c r="B2346" i="10"/>
  <c r="C2346" i="10"/>
  <c r="D2346" i="10"/>
  <c r="A2347" i="10"/>
  <c r="B2347" i="10"/>
  <c r="C2347" i="10"/>
  <c r="D2347" i="10"/>
  <c r="A2348" i="10"/>
  <c r="B2348" i="10"/>
  <c r="C2348" i="10"/>
  <c r="D2348" i="10"/>
  <c r="A2349" i="10"/>
  <c r="B2349" i="10"/>
  <c r="C2349" i="10"/>
  <c r="D2349" i="10"/>
  <c r="A2350" i="10"/>
  <c r="B2350" i="10"/>
  <c r="C2350" i="10"/>
  <c r="D2350" i="10"/>
  <c r="A2351" i="10"/>
  <c r="B2351" i="10"/>
  <c r="C2351" i="10"/>
  <c r="D2351" i="10"/>
  <c r="A2352" i="10"/>
  <c r="B2352" i="10"/>
  <c r="C2352" i="10"/>
  <c r="D2352" i="10"/>
  <c r="A2353" i="10"/>
  <c r="B2353" i="10"/>
  <c r="C2353" i="10"/>
  <c r="D2353" i="10"/>
  <c r="A2354" i="10"/>
  <c r="B2354" i="10"/>
  <c r="C2354" i="10"/>
  <c r="D2354" i="10"/>
  <c r="A2355" i="10"/>
  <c r="B2355" i="10"/>
  <c r="C2355" i="10"/>
  <c r="D2355" i="10"/>
  <c r="A2356" i="10"/>
  <c r="B2356" i="10"/>
  <c r="C2356" i="10"/>
  <c r="D2356" i="10"/>
  <c r="A2357" i="10"/>
  <c r="B2357" i="10"/>
  <c r="C2357" i="10"/>
  <c r="D2357" i="10"/>
  <c r="A2358" i="10"/>
  <c r="B2358" i="10"/>
  <c r="C2358" i="10"/>
  <c r="D2358" i="10"/>
  <c r="A2359" i="10"/>
  <c r="B2359" i="10"/>
  <c r="C2359" i="10"/>
  <c r="D2359" i="10"/>
  <c r="A2360" i="10"/>
  <c r="B2360" i="10"/>
  <c r="C2360" i="10"/>
  <c r="D2360" i="10"/>
  <c r="A2361" i="10"/>
  <c r="B2361" i="10"/>
  <c r="C2361" i="10"/>
  <c r="D2361" i="10"/>
  <c r="A2362" i="10"/>
  <c r="B2362" i="10"/>
  <c r="C2362" i="10"/>
  <c r="D2362" i="10"/>
  <c r="A2363" i="10"/>
  <c r="B2363" i="10"/>
  <c r="C2363" i="10"/>
  <c r="D2363" i="10"/>
  <c r="A2364" i="10"/>
  <c r="B2364" i="10"/>
  <c r="C2364" i="10"/>
  <c r="D2364" i="10"/>
  <c r="A2365" i="10"/>
  <c r="B2365" i="10"/>
  <c r="C2365" i="10"/>
  <c r="D2365" i="10"/>
  <c r="A2366" i="10"/>
  <c r="B2366" i="10"/>
  <c r="C2366" i="10"/>
  <c r="D2366" i="10"/>
  <c r="A2367" i="10"/>
  <c r="B2367" i="10"/>
  <c r="C2367" i="10"/>
  <c r="D2367" i="10"/>
  <c r="A2368" i="10"/>
  <c r="B2368" i="10"/>
  <c r="C2368" i="10"/>
  <c r="D2368" i="10"/>
  <c r="A2369" i="10"/>
  <c r="B2369" i="10"/>
  <c r="C2369" i="10"/>
  <c r="D2369" i="10"/>
  <c r="A2370" i="10"/>
  <c r="B2370" i="10"/>
  <c r="C2370" i="10"/>
  <c r="D2370" i="10"/>
  <c r="A2371" i="10"/>
  <c r="B2371" i="10"/>
  <c r="C2371" i="10"/>
  <c r="D2371" i="10"/>
  <c r="A2372" i="10"/>
  <c r="B2372" i="10"/>
  <c r="C2372" i="10"/>
  <c r="D2372" i="10"/>
  <c r="A2373" i="10"/>
  <c r="B2373" i="10"/>
  <c r="C2373" i="10"/>
  <c r="D2373" i="10"/>
  <c r="A2374" i="10"/>
  <c r="B2374" i="10"/>
  <c r="C2374" i="10"/>
  <c r="D2374" i="10"/>
  <c r="A2375" i="10"/>
  <c r="B2375" i="10"/>
  <c r="C2375" i="10"/>
  <c r="D2375" i="10"/>
  <c r="A2376" i="10"/>
  <c r="B2376" i="10"/>
  <c r="C2376" i="10"/>
  <c r="D2376" i="10"/>
  <c r="A2377" i="10"/>
  <c r="B2377" i="10"/>
  <c r="C2377" i="10"/>
  <c r="D2377" i="10"/>
  <c r="A2378" i="10"/>
  <c r="B2378" i="10"/>
  <c r="C2378" i="10"/>
  <c r="D2378" i="10"/>
  <c r="A2379" i="10"/>
  <c r="B2379" i="10"/>
  <c r="C2379" i="10"/>
  <c r="D2379" i="10"/>
  <c r="A2380" i="10"/>
  <c r="B2380" i="10"/>
  <c r="C2380" i="10"/>
  <c r="D2380" i="10"/>
  <c r="A2381" i="10"/>
  <c r="B2381" i="10"/>
  <c r="C2381" i="10"/>
  <c r="D2381" i="10"/>
  <c r="A2382" i="10"/>
  <c r="B2382" i="10"/>
  <c r="C2382" i="10"/>
  <c r="D2382" i="10"/>
  <c r="A2383" i="10"/>
  <c r="B2383" i="10"/>
  <c r="C2383" i="10"/>
  <c r="D2383" i="10"/>
  <c r="A2384" i="10"/>
  <c r="B2384" i="10"/>
  <c r="C2384" i="10"/>
  <c r="D2384" i="10"/>
  <c r="A2385" i="10"/>
  <c r="B2385" i="10"/>
  <c r="C2385" i="10"/>
  <c r="D2385" i="10"/>
  <c r="A2386" i="10"/>
  <c r="B2386" i="10"/>
  <c r="C2386" i="10"/>
  <c r="D2386" i="10"/>
  <c r="A2387" i="10"/>
  <c r="B2387" i="10"/>
  <c r="C2387" i="10"/>
  <c r="D2387" i="10"/>
  <c r="A2388" i="10"/>
  <c r="B2388" i="10"/>
  <c r="C2388" i="10"/>
  <c r="D2388" i="10"/>
  <c r="A2389" i="10"/>
  <c r="B2389" i="10"/>
  <c r="C2389" i="10"/>
  <c r="D2389" i="10"/>
  <c r="A2390" i="10"/>
  <c r="B2390" i="10"/>
  <c r="C2390" i="10"/>
  <c r="D2390" i="10"/>
  <c r="A2391" i="10"/>
  <c r="B2391" i="10"/>
  <c r="C2391" i="10"/>
  <c r="D2391" i="10"/>
  <c r="A2392" i="10"/>
  <c r="B2392" i="10"/>
  <c r="C2392" i="10"/>
  <c r="D2392" i="10"/>
  <c r="A2393" i="10"/>
  <c r="B2393" i="10"/>
  <c r="C2393" i="10"/>
  <c r="D2393" i="10"/>
  <c r="A2394" i="10"/>
  <c r="B2394" i="10"/>
  <c r="C2394" i="10"/>
  <c r="D2394" i="10"/>
  <c r="A2395" i="10"/>
  <c r="B2395" i="10"/>
  <c r="C2395" i="10"/>
  <c r="D2395" i="10"/>
  <c r="A2396" i="10"/>
  <c r="B2396" i="10"/>
  <c r="C2396" i="10"/>
  <c r="D2396" i="10"/>
  <c r="A2397" i="10"/>
  <c r="B2397" i="10"/>
  <c r="C2397" i="10"/>
  <c r="D2397" i="10"/>
  <c r="A2398" i="10"/>
  <c r="B2398" i="10"/>
  <c r="C2398" i="10"/>
  <c r="D2398" i="10"/>
  <c r="A2399" i="10"/>
  <c r="B2399" i="10"/>
  <c r="C2399" i="10"/>
  <c r="D2399" i="10"/>
  <c r="A2400" i="10"/>
  <c r="B2400" i="10"/>
  <c r="C2400" i="10"/>
  <c r="D2400" i="10"/>
  <c r="A2401" i="10"/>
  <c r="B2401" i="10"/>
  <c r="C2401" i="10"/>
  <c r="D2401" i="10"/>
  <c r="A2402" i="10"/>
  <c r="B2402" i="10"/>
  <c r="C2402" i="10"/>
  <c r="D2402" i="10"/>
  <c r="A2403" i="10"/>
  <c r="B2403" i="10"/>
  <c r="C2403" i="10"/>
  <c r="D2403" i="10"/>
  <c r="A2404" i="10"/>
  <c r="B2404" i="10"/>
  <c r="C2404" i="10"/>
  <c r="D2404" i="10"/>
  <c r="A2405" i="10"/>
  <c r="B2405" i="10"/>
  <c r="C2405" i="10"/>
  <c r="D2405" i="10"/>
  <c r="A2406" i="10"/>
  <c r="B2406" i="10"/>
  <c r="C2406" i="10"/>
  <c r="D2406" i="10"/>
  <c r="A2407" i="10"/>
  <c r="B2407" i="10"/>
  <c r="C2407" i="10"/>
  <c r="D2407" i="10"/>
  <c r="A2408" i="10"/>
  <c r="B2408" i="10"/>
  <c r="C2408" i="10"/>
  <c r="D2408" i="10"/>
  <c r="A2409" i="10"/>
  <c r="B2409" i="10"/>
  <c r="C2409" i="10"/>
  <c r="D2409" i="10"/>
  <c r="A2410" i="10"/>
  <c r="B2410" i="10"/>
  <c r="C2410" i="10"/>
  <c r="D2410" i="10"/>
  <c r="A2411" i="10"/>
  <c r="B2411" i="10"/>
  <c r="C2411" i="10"/>
  <c r="D2411" i="10"/>
  <c r="A2412" i="10"/>
  <c r="B2412" i="10"/>
  <c r="C2412" i="10"/>
  <c r="D2412" i="10"/>
  <c r="A2413" i="10"/>
  <c r="B2413" i="10"/>
  <c r="C2413" i="10"/>
  <c r="D2413" i="10"/>
  <c r="A2414" i="10"/>
  <c r="B2414" i="10"/>
  <c r="C2414" i="10"/>
  <c r="D2414" i="10"/>
  <c r="A2415" i="10"/>
  <c r="B2415" i="10"/>
  <c r="C2415" i="10"/>
  <c r="D2415" i="10"/>
  <c r="A2416" i="10"/>
  <c r="B2416" i="10"/>
  <c r="C2416" i="10"/>
  <c r="D2416" i="10"/>
  <c r="B2" i="10" l="1"/>
  <c r="B101" i="10"/>
  <c r="B85" i="10"/>
  <c r="B3" i="10"/>
  <c r="B127" i="10"/>
  <c r="B8" i="10"/>
  <c r="B72" i="10"/>
  <c r="B50" i="10"/>
  <c r="B152" i="10"/>
  <c r="B183" i="10"/>
  <c r="B53" i="10"/>
  <c r="B9" i="10"/>
  <c r="B196" i="10"/>
  <c r="B5" i="10"/>
  <c r="B170" i="10"/>
  <c r="B98" i="10"/>
  <c r="B18" i="10"/>
  <c r="B62" i="10"/>
  <c r="B48" i="10"/>
  <c r="B164" i="10"/>
  <c r="B117" i="10"/>
  <c r="B12" i="10"/>
  <c r="B167" i="10"/>
  <c r="B162" i="10"/>
  <c r="B71" i="10"/>
  <c r="B67" i="10"/>
  <c r="B185" i="10"/>
  <c r="B52" i="10"/>
  <c r="B143" i="10"/>
  <c r="B190" i="10"/>
  <c r="B35" i="10"/>
  <c r="B123" i="10"/>
  <c r="B20" i="10"/>
  <c r="B37" i="10"/>
  <c r="B87" i="10"/>
  <c r="B188" i="10"/>
  <c r="B10" i="10"/>
  <c r="B144" i="10"/>
  <c r="B43" i="10"/>
  <c r="B109" i="10"/>
  <c r="B181" i="10"/>
  <c r="B41" i="10"/>
  <c r="B120" i="10"/>
  <c r="B142" i="10"/>
  <c r="B136" i="10"/>
  <c r="B199" i="10"/>
  <c r="B180" i="10"/>
  <c r="B54" i="10"/>
  <c r="B114" i="10"/>
  <c r="B82" i="10"/>
  <c r="B65" i="10"/>
  <c r="B149" i="10"/>
  <c r="B31" i="10"/>
  <c r="B25" i="10"/>
  <c r="B92" i="10"/>
  <c r="B75" i="10"/>
  <c r="B163" i="10"/>
  <c r="B156" i="10"/>
  <c r="B126" i="10"/>
  <c r="B153" i="10"/>
  <c r="B177" i="10"/>
  <c r="B107" i="10"/>
  <c r="B6" i="10"/>
  <c r="B141" i="10"/>
  <c r="B121" i="10"/>
  <c r="B108" i="10"/>
  <c r="B90" i="10"/>
  <c r="B161" i="10"/>
  <c r="B165" i="10"/>
  <c r="B74" i="10"/>
  <c r="B69" i="10"/>
  <c r="B84" i="10"/>
  <c r="B45" i="10"/>
  <c r="B17" i="10"/>
  <c r="B86" i="10"/>
  <c r="B77" i="10"/>
  <c r="B115" i="10"/>
  <c r="B129" i="10"/>
  <c r="B168" i="10"/>
  <c r="B135" i="10"/>
  <c r="B93" i="10"/>
  <c r="B169" i="10"/>
  <c r="B200" i="10"/>
  <c r="B157" i="10"/>
  <c r="B21" i="10"/>
  <c r="B166" i="10"/>
  <c r="B186" i="10"/>
  <c r="B192" i="10"/>
  <c r="B73" i="10"/>
  <c r="B94" i="10"/>
  <c r="B34" i="10"/>
  <c r="B113" i="10"/>
  <c r="B26" i="10"/>
  <c r="B175" i="10"/>
  <c r="B134" i="10"/>
  <c r="B89" i="10"/>
  <c r="B178" i="10"/>
  <c r="B33" i="10"/>
  <c r="B148" i="10"/>
  <c r="B22" i="10"/>
  <c r="B70" i="10"/>
  <c r="B201" i="10"/>
  <c r="B160" i="10"/>
  <c r="B81" i="10"/>
  <c r="B39" i="10"/>
  <c r="B111" i="10"/>
  <c r="B51" i="10"/>
  <c r="B137" i="10"/>
  <c r="B155" i="10"/>
  <c r="B133" i="10"/>
  <c r="B187" i="10"/>
  <c r="B194" i="10"/>
  <c r="B4" i="10"/>
  <c r="B61" i="10"/>
  <c r="B132" i="10"/>
  <c r="B124" i="10"/>
  <c r="B49" i="10"/>
  <c r="B57" i="10"/>
  <c r="B191" i="10"/>
  <c r="B150" i="10"/>
  <c r="B13" i="10"/>
  <c r="B76" i="10"/>
  <c r="B146" i="10"/>
  <c r="B184" i="10"/>
  <c r="B154" i="10"/>
  <c r="B88" i="10"/>
  <c r="B189" i="10"/>
  <c r="B91" i="10"/>
  <c r="B64" i="10"/>
  <c r="B66" i="10"/>
  <c r="B125" i="10"/>
  <c r="B55" i="10"/>
  <c r="B19" i="10"/>
  <c r="B139" i="10"/>
  <c r="B173" i="10"/>
  <c r="B78" i="10"/>
  <c r="B38" i="10"/>
  <c r="B60" i="10"/>
  <c r="B44" i="10"/>
  <c r="B97" i="10"/>
  <c r="B15" i="10"/>
  <c r="B147" i="10"/>
  <c r="B105" i="10"/>
  <c r="B112" i="10"/>
  <c r="B119" i="10"/>
  <c r="B179" i="10"/>
  <c r="B118" i="10"/>
  <c r="B158" i="10"/>
  <c r="B23" i="10"/>
  <c r="B30" i="10"/>
  <c r="B80" i="10"/>
  <c r="B16" i="10"/>
  <c r="B138" i="10"/>
  <c r="B151" i="10"/>
  <c r="B79" i="10"/>
  <c r="B24" i="10"/>
  <c r="B140" i="10"/>
  <c r="B32" i="10"/>
  <c r="B7" i="10"/>
  <c r="B56" i="10"/>
  <c r="B145" i="10"/>
  <c r="B95" i="10"/>
  <c r="B83" i="10"/>
  <c r="B174" i="10"/>
  <c r="B14" i="10"/>
  <c r="B122" i="10"/>
  <c r="B110" i="10"/>
  <c r="B172" i="10"/>
  <c r="B159" i="10"/>
  <c r="B58" i="10"/>
  <c r="B195" i="10"/>
  <c r="B99" i="10"/>
  <c r="B29" i="10"/>
  <c r="B36" i="10"/>
  <c r="B40" i="10"/>
  <c r="B197" i="10"/>
  <c r="B116" i="10"/>
  <c r="B182" i="10"/>
  <c r="B28" i="10"/>
  <c r="B47" i="10"/>
  <c r="B176" i="10"/>
  <c r="B68" i="10"/>
  <c r="B104" i="10"/>
  <c r="B59" i="10"/>
  <c r="B11" i="10"/>
  <c r="B63" i="10"/>
  <c r="B103" i="10"/>
  <c r="B96" i="10"/>
  <c r="B171" i="10"/>
  <c r="B106" i="10"/>
  <c r="B130" i="10"/>
  <c r="B27" i="10"/>
  <c r="B102" i="10"/>
  <c r="B193" i="10"/>
  <c r="B131" i="10"/>
  <c r="B198" i="10"/>
  <c r="B42"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100" i="10"/>
  <c r="B128" i="10"/>
  <c r="B46" i="10"/>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101" i="10"/>
  <c r="D85" i="10"/>
  <c r="D3" i="10"/>
  <c r="D127" i="10"/>
  <c r="D8" i="10"/>
  <c r="D72" i="10"/>
  <c r="D50" i="10"/>
  <c r="D152" i="10"/>
  <c r="D183" i="10"/>
  <c r="D53" i="10"/>
  <c r="D9" i="10"/>
  <c r="D196" i="10"/>
  <c r="D5" i="10"/>
  <c r="D170" i="10"/>
  <c r="D98" i="10"/>
  <c r="D18" i="10"/>
  <c r="D62" i="10"/>
  <c r="D48" i="10"/>
  <c r="D164" i="10"/>
  <c r="D117" i="10"/>
  <c r="D12" i="10"/>
  <c r="D167" i="10"/>
  <c r="D162" i="10"/>
  <c r="D71" i="10"/>
  <c r="D67" i="10"/>
  <c r="D185" i="10"/>
  <c r="D52" i="10"/>
  <c r="D143" i="10"/>
  <c r="D190" i="10"/>
  <c r="D35" i="10"/>
  <c r="D123" i="10"/>
  <c r="D20" i="10"/>
  <c r="D37" i="10"/>
  <c r="D87" i="10"/>
  <c r="D188" i="10"/>
  <c r="D10" i="10"/>
  <c r="D144" i="10"/>
  <c r="D43" i="10"/>
  <c r="D109" i="10"/>
  <c r="D181" i="10"/>
  <c r="D41" i="10"/>
  <c r="D120" i="10"/>
  <c r="D142" i="10"/>
  <c r="D136" i="10"/>
  <c r="D199" i="10"/>
  <c r="D180" i="10"/>
  <c r="D54" i="10"/>
  <c r="D114" i="10"/>
  <c r="D82" i="10"/>
  <c r="D65" i="10"/>
  <c r="D149" i="10"/>
  <c r="D31" i="10"/>
  <c r="D25" i="10"/>
  <c r="D92" i="10"/>
  <c r="D75" i="10"/>
  <c r="D163" i="10"/>
  <c r="D156" i="10"/>
  <c r="D126" i="10"/>
  <c r="D153" i="10"/>
  <c r="D177" i="10"/>
  <c r="D107" i="10"/>
  <c r="D6" i="10"/>
  <c r="D141" i="10"/>
  <c r="D121" i="10"/>
  <c r="D108" i="10"/>
  <c r="D90" i="10"/>
  <c r="D161" i="10"/>
  <c r="D165" i="10"/>
  <c r="D74" i="10"/>
  <c r="D69" i="10"/>
  <c r="D84" i="10"/>
  <c r="D45" i="10"/>
  <c r="D17" i="10"/>
  <c r="D86" i="10"/>
  <c r="D77" i="10"/>
  <c r="D115" i="10"/>
  <c r="D129" i="10"/>
  <c r="D168" i="10"/>
  <c r="D135" i="10"/>
  <c r="D93" i="10"/>
  <c r="D169" i="10"/>
  <c r="D200" i="10"/>
  <c r="D157" i="10"/>
  <c r="D21" i="10"/>
  <c r="D166" i="10"/>
  <c r="D186" i="10"/>
  <c r="D192" i="10"/>
  <c r="D73" i="10"/>
  <c r="D94" i="10"/>
  <c r="D34" i="10"/>
  <c r="D113" i="10"/>
  <c r="D26" i="10"/>
  <c r="D175" i="10"/>
  <c r="D134" i="10"/>
  <c r="D89" i="10"/>
  <c r="D178" i="10"/>
  <c r="D33" i="10"/>
  <c r="D148" i="10"/>
  <c r="D22" i="10"/>
  <c r="D70" i="10"/>
  <c r="D201" i="10"/>
  <c r="D160" i="10"/>
  <c r="D81" i="10"/>
  <c r="D39" i="10"/>
  <c r="D111" i="10"/>
  <c r="D51" i="10"/>
  <c r="D137" i="10"/>
  <c r="D155" i="10"/>
  <c r="D133" i="10"/>
  <c r="D187" i="10"/>
  <c r="D194" i="10"/>
  <c r="D4" i="10"/>
  <c r="D61" i="10"/>
  <c r="D132" i="10"/>
  <c r="D124" i="10"/>
  <c r="D49" i="10"/>
  <c r="D57" i="10"/>
  <c r="D191" i="10"/>
  <c r="D150" i="10"/>
  <c r="D13" i="10"/>
  <c r="D76" i="10"/>
  <c r="D146" i="10"/>
  <c r="D184" i="10"/>
  <c r="D154" i="10"/>
  <c r="D88" i="10"/>
  <c r="D189" i="10"/>
  <c r="D91" i="10"/>
  <c r="D64" i="10"/>
  <c r="D66" i="10"/>
  <c r="D125" i="10"/>
  <c r="D55" i="10"/>
  <c r="D19" i="10"/>
  <c r="D139" i="10"/>
  <c r="D173" i="10"/>
  <c r="D78" i="10"/>
  <c r="D38" i="10"/>
  <c r="D60" i="10"/>
  <c r="D44" i="10"/>
  <c r="D97" i="10"/>
  <c r="D15" i="10"/>
  <c r="D147" i="10"/>
  <c r="D105" i="10"/>
  <c r="D112" i="10"/>
  <c r="D119" i="10"/>
  <c r="D179" i="10"/>
  <c r="D118" i="10"/>
  <c r="D158" i="10"/>
  <c r="D23" i="10"/>
  <c r="D30" i="10"/>
  <c r="D80" i="10"/>
  <c r="D16" i="10"/>
  <c r="D138" i="10"/>
  <c r="D151" i="10"/>
  <c r="D79" i="10"/>
  <c r="D24" i="10"/>
  <c r="D140" i="10"/>
  <c r="D32" i="10"/>
  <c r="D7" i="10"/>
  <c r="D56" i="10"/>
  <c r="D145" i="10"/>
  <c r="D95" i="10"/>
  <c r="D83" i="10"/>
  <c r="D174" i="10"/>
  <c r="D14" i="10"/>
  <c r="D122" i="10"/>
  <c r="D110" i="10"/>
  <c r="D172" i="10"/>
  <c r="D159" i="10"/>
  <c r="D58" i="10"/>
  <c r="D195" i="10"/>
  <c r="D99" i="10"/>
  <c r="D29" i="10"/>
  <c r="D36" i="10"/>
  <c r="D40" i="10"/>
  <c r="D197" i="10"/>
  <c r="D116" i="10"/>
  <c r="D182" i="10"/>
  <c r="D28" i="10"/>
  <c r="D47" i="10"/>
  <c r="D176" i="10"/>
  <c r="D68" i="10"/>
  <c r="D104" i="10"/>
  <c r="D59" i="10"/>
  <c r="D11" i="10"/>
  <c r="D63" i="10"/>
  <c r="D103" i="10"/>
  <c r="D96" i="10"/>
  <c r="D171" i="10"/>
  <c r="D106" i="10"/>
  <c r="D130" i="10"/>
  <c r="D27" i="10"/>
  <c r="D102" i="10"/>
  <c r="D193" i="10"/>
  <c r="D131" i="10"/>
  <c r="D198" i="10"/>
  <c r="D42"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100" i="10"/>
  <c r="D128" i="10"/>
  <c r="D46" i="10"/>
  <c r="D2" i="10"/>
  <c r="C128" i="10"/>
  <c r="C100" i="10"/>
  <c r="C101" i="10"/>
  <c r="C85" i="10"/>
  <c r="C3" i="10"/>
  <c r="C127" i="10"/>
  <c r="C8" i="10"/>
  <c r="C72" i="10"/>
  <c r="C50" i="10"/>
  <c r="C152" i="10"/>
  <c r="C183" i="10"/>
  <c r="C53" i="10"/>
  <c r="C9" i="10"/>
  <c r="C196" i="10"/>
  <c r="C5" i="10"/>
  <c r="C170" i="10"/>
  <c r="C98" i="10"/>
  <c r="C18" i="10"/>
  <c r="C62" i="10"/>
  <c r="C48" i="10"/>
  <c r="C164" i="10"/>
  <c r="C117" i="10"/>
  <c r="C12" i="10"/>
  <c r="C167" i="10"/>
  <c r="C162" i="10"/>
  <c r="C71" i="10"/>
  <c r="C67" i="10"/>
  <c r="C185" i="10"/>
  <c r="C52" i="10"/>
  <c r="C143" i="10"/>
  <c r="C190" i="10"/>
  <c r="C35" i="10"/>
  <c r="C123" i="10"/>
  <c r="C20" i="10"/>
  <c r="C37" i="10"/>
  <c r="C87" i="10"/>
  <c r="C188" i="10"/>
  <c r="C10" i="10"/>
  <c r="C144" i="10"/>
  <c r="C43" i="10"/>
  <c r="C109" i="10"/>
  <c r="C181" i="10"/>
  <c r="C41" i="10"/>
  <c r="C120" i="10"/>
  <c r="C142" i="10"/>
  <c r="C136" i="10"/>
  <c r="C199" i="10"/>
  <c r="C180" i="10"/>
  <c r="C54" i="10"/>
  <c r="C114" i="10"/>
  <c r="C82" i="10"/>
  <c r="C65" i="10"/>
  <c r="C149" i="10"/>
  <c r="C31" i="10"/>
  <c r="C25" i="10"/>
  <c r="C92" i="10"/>
  <c r="C75" i="10"/>
  <c r="C163" i="10"/>
  <c r="C156" i="10"/>
  <c r="C126" i="10"/>
  <c r="C153" i="10"/>
  <c r="C177" i="10"/>
  <c r="C107" i="10"/>
  <c r="C6" i="10"/>
  <c r="C141" i="10"/>
  <c r="C121" i="10"/>
  <c r="C108" i="10"/>
  <c r="C90" i="10"/>
  <c r="C161" i="10"/>
  <c r="C165" i="10"/>
  <c r="C74" i="10"/>
  <c r="C69" i="10"/>
  <c r="C84" i="10"/>
  <c r="C45" i="10"/>
  <c r="C17" i="10"/>
  <c r="C86" i="10"/>
  <c r="C77" i="10"/>
  <c r="C115" i="10"/>
  <c r="C129" i="10"/>
  <c r="C168" i="10"/>
  <c r="C135" i="10"/>
  <c r="C93" i="10"/>
  <c r="C169" i="10"/>
  <c r="C200" i="10"/>
  <c r="C157" i="10"/>
  <c r="C21" i="10"/>
  <c r="C166" i="10"/>
  <c r="C186" i="10"/>
  <c r="C192" i="10"/>
  <c r="C73" i="10"/>
  <c r="C94" i="10"/>
  <c r="C34" i="10"/>
  <c r="C113" i="10"/>
  <c r="C26" i="10"/>
  <c r="C175" i="10"/>
  <c r="C134" i="10"/>
  <c r="C89" i="10"/>
  <c r="C178" i="10"/>
  <c r="C33" i="10"/>
  <c r="C148" i="10"/>
  <c r="C22" i="10"/>
  <c r="C70" i="10"/>
  <c r="C201" i="10"/>
  <c r="C160" i="10"/>
  <c r="C81" i="10"/>
  <c r="C39" i="10"/>
  <c r="C111" i="10"/>
  <c r="C51" i="10"/>
  <c r="C137" i="10"/>
  <c r="C155" i="10"/>
  <c r="C133" i="10"/>
  <c r="C187" i="10"/>
  <c r="C194" i="10"/>
  <c r="C4" i="10"/>
  <c r="C61" i="10"/>
  <c r="C132" i="10"/>
  <c r="C124" i="10"/>
  <c r="C49" i="10"/>
  <c r="C57" i="10"/>
  <c r="C191" i="10"/>
  <c r="C150" i="10"/>
  <c r="C13" i="10"/>
  <c r="C76" i="10"/>
  <c r="C146" i="10"/>
  <c r="C184" i="10"/>
  <c r="C154" i="10"/>
  <c r="C88" i="10"/>
  <c r="C189" i="10"/>
  <c r="C91" i="10"/>
  <c r="C64" i="10"/>
  <c r="C66" i="10"/>
  <c r="C125" i="10"/>
  <c r="C55" i="10"/>
  <c r="C19" i="10"/>
  <c r="C139" i="10"/>
  <c r="C173" i="10"/>
  <c r="C78" i="10"/>
  <c r="C38" i="10"/>
  <c r="C60" i="10"/>
  <c r="C44" i="10"/>
  <c r="C97" i="10"/>
  <c r="C15" i="10"/>
  <c r="C147" i="10"/>
  <c r="C105" i="10"/>
  <c r="C112" i="10"/>
  <c r="C119" i="10"/>
  <c r="C179" i="10"/>
  <c r="C118" i="10"/>
  <c r="C158" i="10"/>
  <c r="C23" i="10"/>
  <c r="C30" i="10"/>
  <c r="C80" i="10"/>
  <c r="C16" i="10"/>
  <c r="C138" i="10"/>
  <c r="C151" i="10"/>
  <c r="C79" i="10"/>
  <c r="C24" i="10"/>
  <c r="C140" i="10"/>
  <c r="C32" i="10"/>
  <c r="C7" i="10"/>
  <c r="C56" i="10"/>
  <c r="C145" i="10"/>
  <c r="C95" i="10"/>
  <c r="C83" i="10"/>
  <c r="C174" i="10"/>
  <c r="C14" i="10"/>
  <c r="C122" i="10"/>
  <c r="C110" i="10"/>
  <c r="C172" i="10"/>
  <c r="C159" i="10"/>
  <c r="C58" i="10"/>
  <c r="C195" i="10"/>
  <c r="C99" i="10"/>
  <c r="C29" i="10"/>
  <c r="C36" i="10"/>
  <c r="C40" i="10"/>
  <c r="C197" i="10"/>
  <c r="C116" i="10"/>
  <c r="C182" i="10"/>
  <c r="C28" i="10"/>
  <c r="C47" i="10"/>
  <c r="C176" i="10"/>
  <c r="C68" i="10"/>
  <c r="C104" i="10"/>
  <c r="C59" i="10"/>
  <c r="C11" i="10"/>
  <c r="C63" i="10"/>
  <c r="C103" i="10"/>
  <c r="C96" i="10"/>
  <c r="C171" i="10"/>
  <c r="C106" i="10"/>
  <c r="C130" i="10"/>
  <c r="C27" i="10"/>
  <c r="C102" i="10"/>
  <c r="C193" i="10"/>
  <c r="C131" i="10"/>
  <c r="C198" i="10"/>
  <c r="C42"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46" i="10"/>
  <c r="C2" i="10"/>
  <c r="A100" i="10"/>
  <c r="A101" i="10"/>
  <c r="A85" i="10"/>
  <c r="A3" i="10"/>
  <c r="A127" i="10"/>
  <c r="A8" i="10"/>
  <c r="A72" i="10"/>
  <c r="A50" i="10"/>
  <c r="A152" i="10"/>
  <c r="A183" i="10"/>
  <c r="A53" i="10"/>
  <c r="A9" i="10"/>
  <c r="A196" i="10"/>
  <c r="A5" i="10"/>
  <c r="A170" i="10"/>
  <c r="A98" i="10"/>
  <c r="A18" i="10"/>
  <c r="A62" i="10"/>
  <c r="A48" i="10"/>
  <c r="A164" i="10"/>
  <c r="A117" i="10"/>
  <c r="A12" i="10"/>
  <c r="A167" i="10"/>
  <c r="A162" i="10"/>
  <c r="A71" i="10"/>
  <c r="A67" i="10"/>
  <c r="A185" i="10"/>
  <c r="A52" i="10"/>
  <c r="A143" i="10"/>
  <c r="A190" i="10"/>
  <c r="A35" i="10"/>
  <c r="A123" i="10"/>
  <c r="A20" i="10"/>
  <c r="A37" i="10"/>
  <c r="A87" i="10"/>
  <c r="A188" i="10"/>
  <c r="A10" i="10"/>
  <c r="A144" i="10"/>
  <c r="A43" i="10"/>
  <c r="A109" i="10"/>
  <c r="A181" i="10"/>
  <c r="A41" i="10"/>
  <c r="A120" i="10"/>
  <c r="A142" i="10"/>
  <c r="A136" i="10"/>
  <c r="A199" i="10"/>
  <c r="A180" i="10"/>
  <c r="A54" i="10"/>
  <c r="A114" i="10"/>
  <c r="A82" i="10"/>
  <c r="A65" i="10"/>
  <c r="A149" i="10"/>
  <c r="A31" i="10"/>
  <c r="A25" i="10"/>
  <c r="A92" i="10"/>
  <c r="A75" i="10"/>
  <c r="A163" i="10"/>
  <c r="A156" i="10"/>
  <c r="A126" i="10"/>
  <c r="A153" i="10"/>
  <c r="A177" i="10"/>
  <c r="A107" i="10"/>
  <c r="A6" i="10"/>
  <c r="A141" i="10"/>
  <c r="A121" i="10"/>
  <c r="A108" i="10"/>
  <c r="A90" i="10"/>
  <c r="A161" i="10"/>
  <c r="A165" i="10"/>
  <c r="A74" i="10"/>
  <c r="A69" i="10"/>
  <c r="A84" i="10"/>
  <c r="A45" i="10"/>
  <c r="A17" i="10"/>
  <c r="A86" i="10"/>
  <c r="A77" i="10"/>
  <c r="A115" i="10"/>
  <c r="A129" i="10"/>
  <c r="A168" i="10"/>
  <c r="A135" i="10"/>
  <c r="A93" i="10"/>
  <c r="A169" i="10"/>
  <c r="A200" i="10"/>
  <c r="A157" i="10"/>
  <c r="A21" i="10"/>
  <c r="A166" i="10"/>
  <c r="A186" i="10"/>
  <c r="A192" i="10"/>
  <c r="A73" i="10"/>
  <c r="A94" i="10"/>
  <c r="A34" i="10"/>
  <c r="A113" i="10"/>
  <c r="A26" i="10"/>
  <c r="A175" i="10"/>
  <c r="A134" i="10"/>
  <c r="A89" i="10"/>
  <c r="A178" i="10"/>
  <c r="A33" i="10"/>
  <c r="A148" i="10"/>
  <c r="A22" i="10"/>
  <c r="A70" i="10"/>
  <c r="A201" i="10"/>
  <c r="A160" i="10"/>
  <c r="A81" i="10"/>
  <c r="A39" i="10"/>
  <c r="A111" i="10"/>
  <c r="A51" i="10"/>
  <c r="A137" i="10"/>
  <c r="A155" i="10"/>
  <c r="A133" i="10"/>
  <c r="A187" i="10"/>
  <c r="A194" i="10"/>
  <c r="A4" i="10"/>
  <c r="A61" i="10"/>
  <c r="A132" i="10"/>
  <c r="A124" i="10"/>
  <c r="A49" i="10"/>
  <c r="A57" i="10"/>
  <c r="A191" i="10"/>
  <c r="A150" i="10"/>
  <c r="A13" i="10"/>
  <c r="A76" i="10"/>
  <c r="A146" i="10"/>
  <c r="A184" i="10"/>
  <c r="A154" i="10"/>
  <c r="A88" i="10"/>
  <c r="A189" i="10"/>
  <c r="A91" i="10"/>
  <c r="A64" i="10"/>
  <c r="A66" i="10"/>
  <c r="A125" i="10"/>
  <c r="A55" i="10"/>
  <c r="A19" i="10"/>
  <c r="A139" i="10"/>
  <c r="A173" i="10"/>
  <c r="A78" i="10"/>
  <c r="A38" i="10"/>
  <c r="A60" i="10"/>
  <c r="A44" i="10"/>
  <c r="A97" i="10"/>
  <c r="A15" i="10"/>
  <c r="A147" i="10"/>
  <c r="A105" i="10"/>
  <c r="A112" i="10"/>
  <c r="A119" i="10"/>
  <c r="A179" i="10"/>
  <c r="A118" i="10"/>
  <c r="A158" i="10"/>
  <c r="A23" i="10"/>
  <c r="A30" i="10"/>
  <c r="A80" i="10"/>
  <c r="A16" i="10"/>
  <c r="A138" i="10"/>
  <c r="A151" i="10"/>
  <c r="A79" i="10"/>
  <c r="A24" i="10"/>
  <c r="A140" i="10"/>
  <c r="A32" i="10"/>
  <c r="A7" i="10"/>
  <c r="A56" i="10"/>
  <c r="A145" i="10"/>
  <c r="A95" i="10"/>
  <c r="A83" i="10"/>
  <c r="A174" i="10"/>
  <c r="A14" i="10"/>
  <c r="A122" i="10"/>
  <c r="A110" i="10"/>
  <c r="A172" i="10"/>
  <c r="A159" i="10"/>
  <c r="A58" i="10"/>
  <c r="A195" i="10"/>
  <c r="A99" i="10"/>
  <c r="A29" i="10"/>
  <c r="A36" i="10"/>
  <c r="A40" i="10"/>
  <c r="A197" i="10"/>
  <c r="A116" i="10"/>
  <c r="A182" i="10"/>
  <c r="A28" i="10"/>
  <c r="A47" i="10"/>
  <c r="A176" i="10"/>
  <c r="A68" i="10"/>
  <c r="A104" i="10"/>
  <c r="A59" i="10"/>
  <c r="A11" i="10"/>
  <c r="A63" i="10"/>
  <c r="A103" i="10"/>
  <c r="A96" i="10"/>
  <c r="A171" i="10"/>
  <c r="A106" i="10"/>
  <c r="A130" i="10"/>
  <c r="A27" i="10"/>
  <c r="A102" i="10"/>
  <c r="A193" i="10"/>
  <c r="A131" i="10"/>
  <c r="A198" i="10"/>
  <c r="A42"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46" i="10"/>
  <c r="A128"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 r="N20" i="4" l="1"/>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M2" i="4"/>
  <c r="N2" i="4"/>
  <c r="Q2" i="4"/>
  <c r="R2" i="4"/>
  <c r="W2" i="4"/>
  <c r="X2" i="4"/>
  <c r="Y2" i="4"/>
  <c r="Z2" i="4"/>
  <c r="AA2" i="4"/>
  <c r="AB2" i="4"/>
  <c r="AC2" i="4"/>
  <c r="B3" i="4"/>
  <c r="E3" i="4"/>
  <c r="F3" i="4"/>
  <c r="G3" i="4"/>
  <c r="H3" i="4"/>
  <c r="I3" i="4"/>
  <c r="M3" i="4"/>
  <c r="N3" i="4"/>
  <c r="Q3" i="4"/>
  <c r="R3" i="4"/>
  <c r="W3" i="4"/>
  <c r="X3" i="4"/>
  <c r="Y3" i="4"/>
  <c r="Z3" i="4"/>
  <c r="AA3" i="4"/>
  <c r="AB3" i="4"/>
  <c r="AC3" i="4"/>
  <c r="B4" i="4"/>
  <c r="E4" i="4"/>
  <c r="F4" i="4"/>
  <c r="G4" i="4"/>
  <c r="H4" i="4"/>
  <c r="I4" i="4"/>
  <c r="M4" i="4"/>
  <c r="N4" i="4"/>
  <c r="Q4" i="4"/>
  <c r="R4" i="4"/>
  <c r="W4" i="4"/>
  <c r="X4" i="4"/>
  <c r="Y4" i="4"/>
  <c r="Z4" i="4"/>
  <c r="AA4" i="4"/>
  <c r="AB4" i="4"/>
  <c r="AC4" i="4"/>
  <c r="B5" i="4"/>
  <c r="E5" i="4"/>
  <c r="F5" i="4"/>
  <c r="G5" i="4"/>
  <c r="H5" i="4"/>
  <c r="I5" i="4"/>
  <c r="M5" i="4"/>
  <c r="N5" i="4"/>
  <c r="Q5" i="4"/>
  <c r="R5" i="4"/>
  <c r="W5" i="4"/>
  <c r="X5" i="4"/>
  <c r="Y5" i="4"/>
  <c r="Z5" i="4"/>
  <c r="AA5" i="4"/>
  <c r="AB5" i="4"/>
  <c r="AC5" i="4"/>
  <c r="B6" i="4"/>
  <c r="E6" i="4"/>
  <c r="F6" i="4"/>
  <c r="G6" i="4"/>
  <c r="H6" i="4"/>
  <c r="I6" i="4"/>
  <c r="M6" i="4"/>
  <c r="N6" i="4"/>
  <c r="Q6" i="4"/>
  <c r="R6" i="4"/>
  <c r="W6" i="4"/>
  <c r="X6" i="4"/>
  <c r="Y6" i="4"/>
  <c r="Z6" i="4"/>
  <c r="AA6" i="4"/>
  <c r="AB6" i="4"/>
  <c r="AC6" i="4"/>
  <c r="B7" i="4"/>
  <c r="E7" i="4"/>
  <c r="F7" i="4"/>
  <c r="G7" i="4"/>
  <c r="H7" i="4"/>
  <c r="I7" i="4"/>
  <c r="M7" i="4"/>
  <c r="N7" i="4"/>
  <c r="Q7" i="4"/>
  <c r="R7" i="4"/>
  <c r="W7" i="4"/>
  <c r="X7" i="4"/>
  <c r="Y7" i="4"/>
  <c r="Z7" i="4"/>
  <c r="AA7" i="4"/>
  <c r="AB7" i="4"/>
  <c r="AC7" i="4"/>
  <c r="B8" i="4"/>
  <c r="E8" i="4"/>
  <c r="F8" i="4"/>
  <c r="G8" i="4"/>
  <c r="H8" i="4"/>
  <c r="I8" i="4"/>
  <c r="M8" i="4"/>
  <c r="N8" i="4"/>
  <c r="Q8" i="4"/>
  <c r="R8" i="4"/>
  <c r="W8" i="4"/>
  <c r="X8" i="4"/>
  <c r="Y8" i="4"/>
  <c r="Z8" i="4"/>
  <c r="AA8" i="4"/>
  <c r="AB8" i="4"/>
  <c r="AC8" i="4"/>
  <c r="B9" i="4"/>
  <c r="E9" i="4"/>
  <c r="F9" i="4"/>
  <c r="G9" i="4"/>
  <c r="H9" i="4"/>
  <c r="I9" i="4"/>
  <c r="M9" i="4"/>
  <c r="N9" i="4"/>
  <c r="Q9" i="4"/>
  <c r="R9" i="4"/>
  <c r="W9" i="4"/>
  <c r="X9" i="4"/>
  <c r="Y9" i="4"/>
  <c r="Z9" i="4"/>
  <c r="AA9" i="4"/>
  <c r="AB9" i="4"/>
  <c r="AC9" i="4"/>
  <c r="B10" i="4"/>
  <c r="E10" i="4"/>
  <c r="F10" i="4"/>
  <c r="G10" i="4"/>
  <c r="H10" i="4"/>
  <c r="I10" i="4"/>
  <c r="M10" i="4"/>
  <c r="N10" i="4"/>
  <c r="Q10" i="4"/>
  <c r="R10" i="4"/>
  <c r="W10" i="4"/>
  <c r="X10" i="4"/>
  <c r="Y10" i="4"/>
  <c r="Z10" i="4"/>
  <c r="AA10" i="4"/>
  <c r="AB10" i="4"/>
  <c r="AC10" i="4"/>
  <c r="B11" i="4"/>
  <c r="E11" i="4"/>
  <c r="F11" i="4"/>
  <c r="G11" i="4"/>
  <c r="H11" i="4"/>
  <c r="I11" i="4"/>
  <c r="M11" i="4"/>
  <c r="N11" i="4"/>
  <c r="Q11" i="4"/>
  <c r="R11" i="4"/>
  <c r="W11" i="4"/>
  <c r="X11" i="4"/>
  <c r="Y11" i="4"/>
  <c r="Z11" i="4"/>
  <c r="AA11" i="4"/>
  <c r="AB11" i="4"/>
  <c r="AC11" i="4"/>
  <c r="B12" i="4"/>
  <c r="E12" i="4"/>
  <c r="F12" i="4"/>
  <c r="G12" i="4"/>
  <c r="H12" i="4"/>
  <c r="I12" i="4"/>
  <c r="M12" i="4"/>
  <c r="N12" i="4"/>
  <c r="Q12" i="4"/>
  <c r="R12" i="4"/>
  <c r="W12" i="4"/>
  <c r="X12" i="4"/>
  <c r="Y12" i="4"/>
  <c r="Z12" i="4"/>
  <c r="AA12" i="4"/>
  <c r="AB12" i="4"/>
  <c r="AC12" i="4"/>
  <c r="B13" i="4"/>
  <c r="E13" i="4"/>
  <c r="F13" i="4"/>
  <c r="G13" i="4"/>
  <c r="H13" i="4"/>
  <c r="I13" i="4"/>
  <c r="M13" i="4"/>
  <c r="N13" i="4"/>
  <c r="Q13" i="4"/>
  <c r="R13" i="4"/>
  <c r="W13" i="4"/>
  <c r="X13" i="4"/>
  <c r="Y13" i="4"/>
  <c r="Z13" i="4"/>
  <c r="AA13" i="4"/>
  <c r="AB13" i="4"/>
  <c r="AC13" i="4"/>
  <c r="B14" i="4"/>
  <c r="E14" i="4"/>
  <c r="G14" i="4"/>
  <c r="H14" i="4"/>
  <c r="I14" i="4"/>
  <c r="M14" i="4"/>
  <c r="N14" i="4"/>
  <c r="Q14" i="4"/>
  <c r="R14" i="4"/>
  <c r="W14" i="4"/>
  <c r="X14" i="4"/>
  <c r="Y14" i="4"/>
  <c r="Z14" i="4"/>
  <c r="AA14" i="4"/>
  <c r="AB14" i="4"/>
  <c r="AC14" i="4"/>
  <c r="B15" i="4"/>
  <c r="E15" i="4"/>
  <c r="G15" i="4"/>
  <c r="H15" i="4"/>
  <c r="I15" i="4"/>
  <c r="M15" i="4"/>
  <c r="N15" i="4"/>
  <c r="Q15" i="4"/>
  <c r="R15" i="4"/>
  <c r="W15" i="4"/>
  <c r="X15" i="4"/>
  <c r="Y15" i="4"/>
  <c r="Z15" i="4"/>
  <c r="AA15" i="4"/>
  <c r="AB15" i="4"/>
  <c r="AC15" i="4"/>
  <c r="B16" i="4"/>
  <c r="E16" i="4"/>
  <c r="G16" i="4"/>
  <c r="H16" i="4"/>
  <c r="I16" i="4"/>
  <c r="M16" i="4"/>
  <c r="N16" i="4"/>
  <c r="Q16" i="4"/>
  <c r="R16" i="4"/>
  <c r="W16" i="4"/>
  <c r="X16" i="4"/>
  <c r="Y16" i="4"/>
  <c r="Z16" i="4"/>
  <c r="AA16" i="4"/>
  <c r="AB16" i="4"/>
  <c r="AC16" i="4"/>
  <c r="B17" i="4"/>
  <c r="E17" i="4"/>
  <c r="G17" i="4"/>
  <c r="H17" i="4"/>
  <c r="I17" i="4"/>
  <c r="M17" i="4"/>
  <c r="N17" i="4"/>
  <c r="Q17" i="4"/>
  <c r="R17" i="4"/>
  <c r="W17" i="4"/>
  <c r="X17" i="4"/>
  <c r="Y17" i="4"/>
  <c r="Z17" i="4"/>
  <c r="AA17" i="4"/>
  <c r="AB17" i="4"/>
  <c r="AC17" i="4"/>
  <c r="B18" i="4"/>
  <c r="E18" i="4"/>
  <c r="G18" i="4"/>
  <c r="H18" i="4"/>
  <c r="I18" i="4"/>
  <c r="M18" i="4"/>
  <c r="N18" i="4"/>
  <c r="Q18" i="4"/>
  <c r="R18" i="4"/>
  <c r="W18" i="4"/>
  <c r="X18" i="4"/>
  <c r="Y18" i="4"/>
  <c r="Z18" i="4"/>
  <c r="AA18" i="4"/>
  <c r="AB18" i="4"/>
  <c r="AC18" i="4"/>
  <c r="B19" i="4"/>
  <c r="E19" i="4"/>
  <c r="G19" i="4"/>
  <c r="H19" i="4"/>
  <c r="I19" i="4"/>
  <c r="N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A206" i="4"/>
  <c r="E206" i="4"/>
  <c r="I206" i="4"/>
  <c r="Q206" i="4"/>
  <c r="R206" i="4"/>
  <c r="W206" i="4"/>
  <c r="X206" i="4"/>
  <c r="Y206" i="4"/>
  <c r="Z206" i="4"/>
  <c r="AA206" i="4"/>
  <c r="AB206" i="4"/>
  <c r="AC206" i="4"/>
  <c r="A207" i="4"/>
  <c r="E207" i="4"/>
  <c r="I207" i="4"/>
  <c r="Q207" i="4"/>
  <c r="R207" i="4"/>
  <c r="W207" i="4"/>
  <c r="X207" i="4"/>
  <c r="Y207" i="4"/>
  <c r="Z207" i="4"/>
  <c r="AA207" i="4"/>
  <c r="AB207" i="4"/>
  <c r="AC207" i="4"/>
  <c r="A208" i="4"/>
  <c r="E208" i="4"/>
  <c r="I208" i="4"/>
  <c r="Q208" i="4"/>
  <c r="R208" i="4"/>
  <c r="W208" i="4"/>
  <c r="X208" i="4"/>
  <c r="Y208" i="4"/>
  <c r="Z208" i="4"/>
  <c r="AA208" i="4"/>
  <c r="AB208" i="4"/>
  <c r="AC208" i="4"/>
  <c r="A209" i="4"/>
  <c r="E209" i="4"/>
  <c r="I209" i="4"/>
  <c r="Q209" i="4"/>
  <c r="R209" i="4"/>
  <c r="W209" i="4"/>
  <c r="X209" i="4"/>
  <c r="Y209" i="4"/>
  <c r="Z209" i="4"/>
  <c r="AA209" i="4"/>
  <c r="AB209" i="4"/>
  <c r="AC209" i="4"/>
  <c r="A210" i="4"/>
  <c r="E210" i="4"/>
  <c r="I210" i="4"/>
  <c r="Q210" i="4"/>
  <c r="R210" i="4"/>
  <c r="W210" i="4"/>
  <c r="X210" i="4"/>
  <c r="Y210" i="4"/>
  <c r="Z210" i="4"/>
  <c r="AA210" i="4"/>
  <c r="AB210" i="4"/>
  <c r="AC210" i="4"/>
  <c r="A211" i="4"/>
  <c r="E211" i="4"/>
  <c r="I211" i="4"/>
  <c r="Q211" i="4"/>
  <c r="R211" i="4"/>
  <c r="W211" i="4"/>
  <c r="X211" i="4"/>
  <c r="Y211" i="4"/>
  <c r="Z211" i="4"/>
  <c r="AA211" i="4"/>
  <c r="AB211" i="4"/>
  <c r="AC211" i="4"/>
  <c r="A212" i="4"/>
  <c r="E212" i="4"/>
  <c r="I212" i="4"/>
  <c r="Q212" i="4"/>
  <c r="R212" i="4"/>
  <c r="W212" i="4"/>
  <c r="X212" i="4"/>
  <c r="Y212" i="4"/>
  <c r="Z212" i="4"/>
  <c r="AA212" i="4"/>
  <c r="AB212" i="4"/>
  <c r="AC212" i="4"/>
  <c r="A213" i="4"/>
  <c r="E213" i="4"/>
  <c r="I213" i="4"/>
  <c r="Q213" i="4"/>
  <c r="R213" i="4"/>
  <c r="W213" i="4"/>
  <c r="X213" i="4"/>
  <c r="Y213" i="4"/>
  <c r="Z213" i="4"/>
  <c r="AA213" i="4"/>
  <c r="AB213" i="4"/>
  <c r="AC213" i="4"/>
  <c r="A214" i="4"/>
  <c r="E214" i="4"/>
  <c r="I214" i="4"/>
  <c r="Q214" i="4"/>
  <c r="R214" i="4"/>
  <c r="W214" i="4"/>
  <c r="X214" i="4"/>
  <c r="Y214" i="4"/>
  <c r="Z214" i="4"/>
  <c r="AA214" i="4"/>
  <c r="AB214" i="4"/>
  <c r="AC214" i="4"/>
  <c r="A215" i="4"/>
  <c r="E215" i="4"/>
  <c r="I215" i="4"/>
  <c r="Q215" i="4"/>
  <c r="R215" i="4"/>
  <c r="W215" i="4"/>
  <c r="X215" i="4"/>
  <c r="Y215" i="4"/>
  <c r="Z215" i="4"/>
  <c r="AA215" i="4"/>
  <c r="AB215" i="4"/>
  <c r="AC215" i="4"/>
  <c r="A216" i="4"/>
  <c r="E216" i="4"/>
  <c r="I216" i="4"/>
  <c r="Q216" i="4"/>
  <c r="R216" i="4"/>
  <c r="W216" i="4"/>
  <c r="X216" i="4"/>
  <c r="Y216" i="4"/>
  <c r="Z216" i="4"/>
  <c r="AA216" i="4"/>
  <c r="AB216" i="4"/>
  <c r="AC216" i="4"/>
  <c r="A217" i="4"/>
  <c r="E217" i="4"/>
  <c r="I217" i="4"/>
  <c r="Q217" i="4"/>
  <c r="R217" i="4"/>
  <c r="W217" i="4"/>
  <c r="X217" i="4"/>
  <c r="Y217" i="4"/>
  <c r="Z217" i="4"/>
  <c r="AA217" i="4"/>
  <c r="AB217" i="4"/>
  <c r="AC217" i="4"/>
  <c r="A218" i="4"/>
  <c r="E218" i="4"/>
  <c r="I218" i="4"/>
  <c r="Q218" i="4"/>
  <c r="R218" i="4"/>
  <c r="W218" i="4"/>
  <c r="X218" i="4"/>
  <c r="Y218" i="4"/>
  <c r="Z218" i="4"/>
  <c r="AA218" i="4"/>
  <c r="AB218" i="4"/>
  <c r="AC218" i="4"/>
  <c r="A219" i="4"/>
  <c r="E219" i="4"/>
  <c r="I219" i="4"/>
  <c r="Q219" i="4"/>
  <c r="R219" i="4"/>
  <c r="W219" i="4"/>
  <c r="X219" i="4"/>
  <c r="Y219" i="4"/>
  <c r="Z219" i="4"/>
  <c r="AA219" i="4"/>
  <c r="AB219" i="4"/>
  <c r="AC219" i="4"/>
  <c r="A220" i="4"/>
  <c r="E220" i="4"/>
  <c r="I220" i="4"/>
  <c r="Q220" i="4"/>
  <c r="R220" i="4"/>
  <c r="W220" i="4"/>
  <c r="X220" i="4"/>
  <c r="Y220" i="4"/>
  <c r="Z220" i="4"/>
  <c r="AA220" i="4"/>
  <c r="AB220" i="4"/>
  <c r="AC220" i="4"/>
  <c r="A221" i="4"/>
  <c r="E221" i="4"/>
  <c r="I221" i="4"/>
  <c r="Q221" i="4"/>
  <c r="R221" i="4"/>
  <c r="W221" i="4"/>
  <c r="X221" i="4"/>
  <c r="Y221" i="4"/>
  <c r="Z221" i="4"/>
  <c r="AA221" i="4"/>
  <c r="AB221" i="4"/>
  <c r="AC221" i="4"/>
  <c r="A222" i="4"/>
  <c r="E222" i="4"/>
  <c r="I222" i="4"/>
  <c r="Q222" i="4"/>
  <c r="R222" i="4"/>
  <c r="W222" i="4"/>
  <c r="X222" i="4"/>
  <c r="Y222" i="4"/>
  <c r="Z222" i="4"/>
  <c r="AA222" i="4"/>
  <c r="AB222" i="4"/>
  <c r="AC222" i="4"/>
  <c r="A223" i="4"/>
  <c r="E223" i="4"/>
  <c r="I223" i="4"/>
  <c r="Q223" i="4"/>
  <c r="R223" i="4"/>
  <c r="W223" i="4"/>
  <c r="X223" i="4"/>
  <c r="Y223" i="4"/>
  <c r="Z223" i="4"/>
  <c r="AA223" i="4"/>
  <c r="AB223" i="4"/>
  <c r="AC223" i="4"/>
  <c r="A224" i="4"/>
  <c r="E224" i="4"/>
  <c r="I224" i="4"/>
  <c r="Q224" i="4"/>
  <c r="R224" i="4"/>
  <c r="W224" i="4"/>
  <c r="X224" i="4"/>
  <c r="Y224" i="4"/>
  <c r="Z224" i="4"/>
  <c r="AA224" i="4"/>
  <c r="AB224" i="4"/>
  <c r="AC224" i="4"/>
  <c r="A225" i="4"/>
  <c r="E225" i="4"/>
  <c r="I225" i="4"/>
  <c r="Q225" i="4"/>
  <c r="R225" i="4"/>
  <c r="W225" i="4"/>
  <c r="X225" i="4"/>
  <c r="Y225" i="4"/>
  <c r="Z225" i="4"/>
  <c r="AA225" i="4"/>
  <c r="AB225" i="4"/>
  <c r="AC225" i="4"/>
  <c r="A226" i="4"/>
  <c r="E226" i="4"/>
  <c r="I226" i="4"/>
  <c r="Q226" i="4"/>
  <c r="R226" i="4"/>
  <c r="W226" i="4"/>
  <c r="X226" i="4"/>
  <c r="Y226" i="4"/>
  <c r="Z226" i="4"/>
  <c r="AA226" i="4"/>
  <c r="AB226" i="4"/>
  <c r="AC226" i="4"/>
  <c r="A227" i="4"/>
  <c r="E227" i="4"/>
  <c r="I227" i="4"/>
  <c r="Q227" i="4"/>
  <c r="R227" i="4"/>
  <c r="W227" i="4"/>
  <c r="X227" i="4"/>
  <c r="Y227" i="4"/>
  <c r="Z227" i="4"/>
  <c r="AA227" i="4"/>
  <c r="AB227" i="4"/>
  <c r="AC227" i="4"/>
  <c r="A228" i="4"/>
  <c r="E228" i="4"/>
  <c r="I228" i="4"/>
  <c r="Q228" i="4"/>
  <c r="R228" i="4"/>
  <c r="W228" i="4"/>
  <c r="X228" i="4"/>
  <c r="Y228" i="4"/>
  <c r="Z228" i="4"/>
  <c r="AA228" i="4"/>
  <c r="AB228" i="4"/>
  <c r="AC228" i="4"/>
  <c r="A229" i="4"/>
  <c r="E229" i="4"/>
  <c r="I229" i="4"/>
  <c r="Q229" i="4"/>
  <c r="R229" i="4"/>
  <c r="W229" i="4"/>
  <c r="X229" i="4"/>
  <c r="Y229" i="4"/>
  <c r="Z229" i="4"/>
  <c r="AA229" i="4"/>
  <c r="AB229" i="4"/>
  <c r="AC229" i="4"/>
  <c r="A230" i="4"/>
  <c r="E230" i="4"/>
  <c r="I230" i="4"/>
  <c r="Q230" i="4"/>
  <c r="R230" i="4"/>
  <c r="W230" i="4"/>
  <c r="X230" i="4"/>
  <c r="Y230" i="4"/>
  <c r="Z230" i="4"/>
  <c r="AA230" i="4"/>
  <c r="AB230" i="4"/>
  <c r="AC230" i="4"/>
  <c r="A231" i="4"/>
  <c r="E231" i="4"/>
  <c r="I231" i="4"/>
  <c r="Q231" i="4"/>
  <c r="R231" i="4"/>
  <c r="W231" i="4"/>
  <c r="X231" i="4"/>
  <c r="Y231" i="4"/>
  <c r="Z231" i="4"/>
  <c r="AA231" i="4"/>
  <c r="AB231" i="4"/>
  <c r="AC231" i="4"/>
  <c r="A232" i="4"/>
  <c r="E232" i="4"/>
  <c r="I232" i="4"/>
  <c r="Q232" i="4"/>
  <c r="R232" i="4"/>
  <c r="W232" i="4"/>
  <c r="X232" i="4"/>
  <c r="Y232" i="4"/>
  <c r="Z232" i="4"/>
  <c r="AA232" i="4"/>
  <c r="AB232" i="4"/>
  <c r="AC232" i="4"/>
  <c r="A233" i="4"/>
  <c r="E233" i="4"/>
  <c r="I233" i="4"/>
  <c r="Q233" i="4"/>
  <c r="R233" i="4"/>
  <c r="W233" i="4"/>
  <c r="X233" i="4"/>
  <c r="Y233" i="4"/>
  <c r="Z233" i="4"/>
  <c r="AA233" i="4"/>
  <c r="AB233" i="4"/>
  <c r="AC233" i="4"/>
  <c r="A234" i="4"/>
  <c r="E234" i="4"/>
  <c r="I234" i="4"/>
  <c r="Q234" i="4"/>
  <c r="R234" i="4"/>
  <c r="W234" i="4"/>
  <c r="X234" i="4"/>
  <c r="Y234" i="4"/>
  <c r="Z234" i="4"/>
  <c r="AA234" i="4"/>
  <c r="AB234" i="4"/>
  <c r="AC234" i="4"/>
  <c r="A235" i="4"/>
  <c r="E235" i="4"/>
  <c r="I235" i="4"/>
  <c r="Q235" i="4"/>
  <c r="R235" i="4"/>
  <c r="W235" i="4"/>
  <c r="X235" i="4"/>
  <c r="Y235" i="4"/>
  <c r="Z235" i="4"/>
  <c r="AA235" i="4"/>
  <c r="AB235" i="4"/>
  <c r="AC235" i="4"/>
  <c r="A236" i="4"/>
  <c r="E236" i="4"/>
  <c r="I236" i="4"/>
  <c r="Q236" i="4"/>
  <c r="R236" i="4"/>
  <c r="W236" i="4"/>
  <c r="X236" i="4"/>
  <c r="Y236" i="4"/>
  <c r="Z236" i="4"/>
  <c r="AA236" i="4"/>
  <c r="AB236" i="4"/>
  <c r="AC236" i="4"/>
  <c r="A237" i="4"/>
  <c r="E237" i="4"/>
  <c r="I237" i="4"/>
  <c r="Q237" i="4"/>
  <c r="R237" i="4"/>
  <c r="W237" i="4"/>
  <c r="X237" i="4"/>
  <c r="Y237" i="4"/>
  <c r="Z237" i="4"/>
  <c r="AA237" i="4"/>
  <c r="AB237" i="4"/>
  <c r="AC237" i="4"/>
  <c r="A238" i="4"/>
  <c r="E238" i="4"/>
  <c r="I238" i="4"/>
  <c r="Q238" i="4"/>
  <c r="R238" i="4"/>
  <c r="W238" i="4"/>
  <c r="X238" i="4"/>
  <c r="Y238" i="4"/>
  <c r="Z238" i="4"/>
  <c r="AA238" i="4"/>
  <c r="AB238" i="4"/>
  <c r="AC238" i="4"/>
  <c r="A239" i="4"/>
  <c r="E239" i="4"/>
  <c r="I239" i="4"/>
  <c r="Q239" i="4"/>
  <c r="R239" i="4"/>
  <c r="W239" i="4"/>
  <c r="X239" i="4"/>
  <c r="Y239" i="4"/>
  <c r="Z239" i="4"/>
  <c r="AA239" i="4"/>
  <c r="AB239" i="4"/>
  <c r="AC239" i="4"/>
  <c r="A240" i="4"/>
  <c r="E240" i="4"/>
  <c r="I240" i="4"/>
  <c r="Q240" i="4"/>
  <c r="R240" i="4"/>
  <c r="W240" i="4"/>
  <c r="X240" i="4"/>
  <c r="Y240" i="4"/>
  <c r="Z240" i="4"/>
  <c r="AA240" i="4"/>
  <c r="AB240" i="4"/>
  <c r="AC240" i="4"/>
  <c r="A241" i="4"/>
  <c r="E241" i="4"/>
  <c r="I241" i="4"/>
  <c r="Q241" i="4"/>
  <c r="R241" i="4"/>
  <c r="W241" i="4"/>
  <c r="X241" i="4"/>
  <c r="Y241" i="4"/>
  <c r="Z241" i="4"/>
  <c r="AA241" i="4"/>
  <c r="AB241" i="4"/>
  <c r="AC241" i="4"/>
  <c r="A242" i="4"/>
  <c r="E242" i="4"/>
  <c r="I242" i="4"/>
  <c r="Q242" i="4"/>
  <c r="R242" i="4"/>
  <c r="W242" i="4"/>
  <c r="X242" i="4"/>
  <c r="Y242" i="4"/>
  <c r="Z242" i="4"/>
  <c r="AA242" i="4"/>
  <c r="AB242" i="4"/>
  <c r="AC242" i="4"/>
  <c r="A243" i="4"/>
  <c r="E243" i="4"/>
  <c r="I243" i="4"/>
  <c r="Q243" i="4"/>
  <c r="R243" i="4"/>
  <c r="W243" i="4"/>
  <c r="X243" i="4"/>
  <c r="Y243" i="4"/>
  <c r="Z243" i="4"/>
  <c r="AA243" i="4"/>
  <c r="AB243" i="4"/>
  <c r="AC243" i="4"/>
  <c r="A244" i="4"/>
  <c r="E244" i="4"/>
  <c r="I244" i="4"/>
  <c r="Q244" i="4"/>
  <c r="R244" i="4"/>
  <c r="W244" i="4"/>
  <c r="X244" i="4"/>
  <c r="Y244" i="4"/>
  <c r="Z244" i="4"/>
  <c r="AA244" i="4"/>
  <c r="AB244" i="4"/>
  <c r="AC244" i="4"/>
  <c r="A245" i="4"/>
  <c r="E245" i="4"/>
  <c r="I245" i="4"/>
  <c r="Q245" i="4"/>
  <c r="R245" i="4"/>
  <c r="W245" i="4"/>
  <c r="X245" i="4"/>
  <c r="Y245" i="4"/>
  <c r="Z245" i="4"/>
  <c r="AA245" i="4"/>
  <c r="AB245" i="4"/>
  <c r="AC245" i="4"/>
  <c r="A246" i="4"/>
  <c r="E246" i="4"/>
  <c r="I246" i="4"/>
  <c r="Q246" i="4"/>
  <c r="R246" i="4"/>
  <c r="W246" i="4"/>
  <c r="X246" i="4"/>
  <c r="Y246" i="4"/>
  <c r="Z246" i="4"/>
  <c r="AA246" i="4"/>
  <c r="AB246" i="4"/>
  <c r="AC246" i="4"/>
  <c r="A247" i="4"/>
  <c r="E247" i="4"/>
  <c r="I247" i="4"/>
  <c r="Q247" i="4"/>
  <c r="R247" i="4"/>
  <c r="W247" i="4"/>
  <c r="X247" i="4"/>
  <c r="Y247" i="4"/>
  <c r="Z247" i="4"/>
  <c r="AA247" i="4"/>
  <c r="AB247" i="4"/>
  <c r="AC247" i="4"/>
  <c r="A248" i="4"/>
  <c r="E248" i="4"/>
  <c r="I248" i="4"/>
  <c r="Q248" i="4"/>
  <c r="R248" i="4"/>
  <c r="W248" i="4"/>
  <c r="X248" i="4"/>
  <c r="Y248" i="4"/>
  <c r="Z248" i="4"/>
  <c r="AA248" i="4"/>
  <c r="AB248" i="4"/>
  <c r="AC248" i="4"/>
  <c r="A249" i="4"/>
  <c r="E249" i="4"/>
  <c r="I249" i="4"/>
  <c r="Q249" i="4"/>
  <c r="R249" i="4"/>
  <c r="W249" i="4"/>
  <c r="X249" i="4"/>
  <c r="Y249" i="4"/>
  <c r="Z249" i="4"/>
  <c r="AA249" i="4"/>
  <c r="AB249" i="4"/>
  <c r="AC249" i="4"/>
  <c r="A250" i="4"/>
  <c r="E250" i="4"/>
  <c r="I250" i="4"/>
  <c r="Q250" i="4"/>
  <c r="R250" i="4"/>
  <c r="W250" i="4"/>
  <c r="X250" i="4"/>
  <c r="Y250" i="4"/>
  <c r="Z250" i="4"/>
  <c r="AA250" i="4"/>
  <c r="AB250" i="4"/>
  <c r="AC250" i="4"/>
  <c r="A251" i="4"/>
  <c r="E251" i="4"/>
  <c r="I251" i="4"/>
  <c r="Q251" i="4"/>
  <c r="R251" i="4"/>
  <c r="W251" i="4"/>
  <c r="X251" i="4"/>
  <c r="Y251" i="4"/>
  <c r="Z251" i="4"/>
  <c r="AA251" i="4"/>
  <c r="AB251" i="4"/>
  <c r="AC251" i="4"/>
  <c r="A252" i="4"/>
  <c r="E252" i="4"/>
  <c r="I252" i="4"/>
  <c r="Q252" i="4"/>
  <c r="R252" i="4"/>
  <c r="W252" i="4"/>
  <c r="X252" i="4"/>
  <c r="Y252" i="4"/>
  <c r="Z252" i="4"/>
  <c r="AA252" i="4"/>
  <c r="AB252" i="4"/>
  <c r="AC252" i="4"/>
  <c r="A253" i="4"/>
  <c r="E253" i="4"/>
  <c r="I253" i="4"/>
  <c r="Q253" i="4"/>
  <c r="R253" i="4"/>
  <c r="W253" i="4"/>
  <c r="X253" i="4"/>
  <c r="Y253" i="4"/>
  <c r="Z253" i="4"/>
  <c r="AA253" i="4"/>
  <c r="AB253" i="4"/>
  <c r="AC253" i="4"/>
  <c r="A254" i="4"/>
  <c r="E254" i="4"/>
  <c r="I254" i="4"/>
  <c r="Q254" i="4"/>
  <c r="R254" i="4"/>
  <c r="W254" i="4"/>
  <c r="X254" i="4"/>
  <c r="Y254" i="4"/>
  <c r="Z254" i="4"/>
  <c r="AA254" i="4"/>
  <c r="AB254" i="4"/>
  <c r="AC254" i="4"/>
  <c r="A255" i="4"/>
  <c r="E255" i="4"/>
  <c r="I255" i="4"/>
  <c r="Q255" i="4"/>
  <c r="R255" i="4"/>
  <c r="W255" i="4"/>
  <c r="X255" i="4"/>
  <c r="Y255" i="4"/>
  <c r="Z255" i="4"/>
  <c r="AA255" i="4"/>
  <c r="AB255" i="4"/>
  <c r="AC255" i="4"/>
  <c r="A256" i="4"/>
  <c r="E256" i="4"/>
  <c r="I256" i="4"/>
  <c r="Q256" i="4"/>
  <c r="R256" i="4"/>
  <c r="W256" i="4"/>
  <c r="X256" i="4"/>
  <c r="Y256" i="4"/>
  <c r="Z256" i="4"/>
  <c r="AA256" i="4"/>
  <c r="AB256" i="4"/>
  <c r="AC256" i="4"/>
  <c r="A257" i="4"/>
  <c r="E257" i="4"/>
  <c r="I257" i="4"/>
  <c r="Q257" i="4"/>
  <c r="R257" i="4"/>
  <c r="W257" i="4"/>
  <c r="X257" i="4"/>
  <c r="Y257" i="4"/>
  <c r="Z257" i="4"/>
  <c r="AA257" i="4"/>
  <c r="AB257" i="4"/>
  <c r="AC257" i="4"/>
  <c r="A258" i="4"/>
  <c r="E258" i="4"/>
  <c r="I258" i="4"/>
  <c r="Q258" i="4"/>
  <c r="R258" i="4"/>
  <c r="W258" i="4"/>
  <c r="X258" i="4"/>
  <c r="Y258" i="4"/>
  <c r="Z258" i="4"/>
  <c r="AA258" i="4"/>
  <c r="AB258" i="4"/>
  <c r="AC258" i="4"/>
  <c r="A259" i="4"/>
  <c r="E259" i="4"/>
  <c r="I259" i="4"/>
  <c r="Q259" i="4"/>
  <c r="R259" i="4"/>
  <c r="W259" i="4"/>
  <c r="X259" i="4"/>
  <c r="Y259" i="4"/>
  <c r="Z259" i="4"/>
  <c r="AA259" i="4"/>
  <c r="AB259" i="4"/>
  <c r="AC259" i="4"/>
  <c r="A260" i="4"/>
  <c r="E260" i="4"/>
  <c r="I260" i="4"/>
  <c r="Q260" i="4"/>
  <c r="R260" i="4"/>
  <c r="W260" i="4"/>
  <c r="X260" i="4"/>
  <c r="Y260" i="4"/>
  <c r="Z260" i="4"/>
  <c r="AA260" i="4"/>
  <c r="AB260" i="4"/>
  <c r="AC260" i="4"/>
  <c r="A261" i="4"/>
  <c r="E261" i="4"/>
  <c r="I261" i="4"/>
  <c r="Q261" i="4"/>
  <c r="R261" i="4"/>
  <c r="W261" i="4"/>
  <c r="X261" i="4"/>
  <c r="Y261" i="4"/>
  <c r="Z261" i="4"/>
  <c r="AA261" i="4"/>
  <c r="AB261" i="4"/>
  <c r="AC261" i="4"/>
  <c r="A262" i="4"/>
  <c r="E262" i="4"/>
  <c r="I262" i="4"/>
  <c r="Q262" i="4"/>
  <c r="R262" i="4"/>
  <c r="W262" i="4"/>
  <c r="X262" i="4"/>
  <c r="Y262" i="4"/>
  <c r="Z262" i="4"/>
  <c r="AA262" i="4"/>
  <c r="AB262" i="4"/>
  <c r="AC262" i="4"/>
  <c r="A263" i="4"/>
  <c r="E263" i="4"/>
  <c r="I263" i="4"/>
  <c r="K263" i="4"/>
  <c r="Q263" i="4"/>
  <c r="R263" i="4"/>
  <c r="W263" i="4"/>
  <c r="X263" i="4"/>
  <c r="Y263" i="4"/>
  <c r="Z263" i="4"/>
  <c r="AA263" i="4"/>
  <c r="AB263" i="4"/>
  <c r="AC263" i="4"/>
  <c r="A264" i="4"/>
  <c r="E264" i="4"/>
  <c r="I264" i="4"/>
  <c r="K264" i="4"/>
  <c r="Q264" i="4"/>
  <c r="R264" i="4"/>
  <c r="W264" i="4"/>
  <c r="X264" i="4"/>
  <c r="Y264" i="4"/>
  <c r="Z264" i="4"/>
  <c r="AA264" i="4"/>
  <c r="AB264" i="4"/>
  <c r="AC264" i="4"/>
  <c r="A265" i="4"/>
  <c r="E265" i="4"/>
  <c r="I265" i="4"/>
  <c r="K265" i="4"/>
  <c r="Q265" i="4"/>
  <c r="R265" i="4"/>
  <c r="W265" i="4"/>
  <c r="X265" i="4"/>
  <c r="Y265" i="4"/>
  <c r="Z265" i="4"/>
  <c r="AA265" i="4"/>
  <c r="AB265" i="4"/>
  <c r="AC265" i="4"/>
  <c r="A266" i="4"/>
  <c r="E266" i="4"/>
  <c r="I266" i="4"/>
  <c r="K266" i="4"/>
  <c r="Q266" i="4"/>
  <c r="R266" i="4"/>
  <c r="W266" i="4"/>
  <c r="X266" i="4"/>
  <c r="Y266" i="4"/>
  <c r="Z266" i="4"/>
  <c r="AA266" i="4"/>
  <c r="AB266" i="4"/>
  <c r="AC266" i="4"/>
  <c r="A267" i="4"/>
  <c r="E267" i="4"/>
  <c r="I267" i="4"/>
  <c r="K267" i="4"/>
  <c r="Q267" i="4"/>
  <c r="R267" i="4"/>
  <c r="W267" i="4"/>
  <c r="X267" i="4"/>
  <c r="Y267" i="4"/>
  <c r="Z267" i="4"/>
  <c r="AA267" i="4"/>
  <c r="AB267" i="4"/>
  <c r="AC267" i="4"/>
  <c r="A268" i="4"/>
  <c r="E268" i="4"/>
  <c r="I268" i="4"/>
  <c r="K268" i="4"/>
  <c r="Q268" i="4"/>
  <c r="R268" i="4"/>
  <c r="W268" i="4"/>
  <c r="X268" i="4"/>
  <c r="Y268" i="4"/>
  <c r="Z268" i="4"/>
  <c r="AA268" i="4"/>
  <c r="AB268" i="4"/>
  <c r="AC268" i="4"/>
  <c r="A269" i="4"/>
  <c r="E269" i="4"/>
  <c r="I269" i="4"/>
  <c r="K269" i="4"/>
  <c r="Q269" i="4"/>
  <c r="R269" i="4"/>
  <c r="W269" i="4"/>
  <c r="X269" i="4"/>
  <c r="Y269" i="4"/>
  <c r="Z269" i="4"/>
  <c r="AA269" i="4"/>
  <c r="AB269" i="4"/>
  <c r="AC269" i="4"/>
  <c r="A270" i="4"/>
  <c r="E270" i="4"/>
  <c r="I270" i="4"/>
  <c r="K270" i="4"/>
  <c r="Q270" i="4"/>
  <c r="R270" i="4"/>
  <c r="W270" i="4"/>
  <c r="X270" i="4"/>
  <c r="Y270" i="4"/>
  <c r="Z270" i="4"/>
  <c r="AA270" i="4"/>
  <c r="AB270" i="4"/>
  <c r="AC270" i="4"/>
  <c r="A271" i="4"/>
  <c r="E271" i="4"/>
  <c r="I271" i="4"/>
  <c r="K271" i="4"/>
  <c r="Q271" i="4"/>
  <c r="R271" i="4"/>
  <c r="W271" i="4"/>
  <c r="X271" i="4"/>
  <c r="Y271" i="4"/>
  <c r="Z271" i="4"/>
  <c r="AA271" i="4"/>
  <c r="AB271" i="4"/>
  <c r="AC271" i="4"/>
  <c r="A272" i="4"/>
  <c r="E272" i="4"/>
  <c r="I272" i="4"/>
  <c r="K272" i="4"/>
  <c r="Q272" i="4"/>
  <c r="R272" i="4"/>
  <c r="W272" i="4"/>
  <c r="X272" i="4"/>
  <c r="Y272" i="4"/>
  <c r="Z272" i="4"/>
  <c r="AA272" i="4"/>
  <c r="AB272" i="4"/>
  <c r="AC272" i="4"/>
  <c r="A273" i="4"/>
  <c r="E273" i="4"/>
  <c r="I273" i="4"/>
  <c r="K273" i="4"/>
  <c r="Q273" i="4"/>
  <c r="R273" i="4"/>
  <c r="W273" i="4"/>
  <c r="X273" i="4"/>
  <c r="Y273" i="4"/>
  <c r="Z273" i="4"/>
  <c r="AA273" i="4"/>
  <c r="AB273" i="4"/>
  <c r="AC273" i="4"/>
  <c r="A274" i="4"/>
  <c r="E274" i="4"/>
  <c r="I274" i="4"/>
  <c r="K274" i="4"/>
  <c r="Q274" i="4"/>
  <c r="R274" i="4"/>
  <c r="W274" i="4"/>
  <c r="X274" i="4"/>
  <c r="Y274" i="4"/>
  <c r="Z274" i="4"/>
  <c r="AA274" i="4"/>
  <c r="AB274" i="4"/>
  <c r="AC274" i="4"/>
  <c r="A275" i="4"/>
  <c r="E275" i="4"/>
  <c r="I275" i="4"/>
  <c r="K275" i="4"/>
  <c r="Q275" i="4"/>
  <c r="R275" i="4"/>
  <c r="W275" i="4"/>
  <c r="X275" i="4"/>
  <c r="Y275" i="4"/>
  <c r="Z275" i="4"/>
  <c r="AA275" i="4"/>
  <c r="AB275" i="4"/>
  <c r="AC275" i="4"/>
  <c r="A276" i="4"/>
  <c r="E276" i="4"/>
  <c r="I276" i="4"/>
  <c r="K276" i="4"/>
  <c r="Q276" i="4"/>
  <c r="R276" i="4"/>
  <c r="W276" i="4"/>
  <c r="X276" i="4"/>
  <c r="Y276" i="4"/>
  <c r="Z276" i="4"/>
  <c r="AA276" i="4"/>
  <c r="AB276" i="4"/>
  <c r="AC276" i="4"/>
  <c r="A277" i="4"/>
  <c r="E277" i="4"/>
  <c r="I277" i="4"/>
  <c r="K277" i="4"/>
  <c r="Q277" i="4"/>
  <c r="R277" i="4"/>
  <c r="W277" i="4"/>
  <c r="X277" i="4"/>
  <c r="Y277" i="4"/>
  <c r="Z277" i="4"/>
  <c r="AA277" i="4"/>
  <c r="AB277" i="4"/>
  <c r="AC277" i="4"/>
  <c r="A278" i="4"/>
  <c r="E278" i="4"/>
  <c r="I278" i="4"/>
  <c r="K278" i="4"/>
  <c r="Q278" i="4"/>
  <c r="R278" i="4"/>
  <c r="W278" i="4"/>
  <c r="X278" i="4"/>
  <c r="Y278" i="4"/>
  <c r="Z278" i="4"/>
  <c r="AA278" i="4"/>
  <c r="AB278" i="4"/>
  <c r="AC278" i="4"/>
  <c r="A279" i="4"/>
  <c r="E279" i="4"/>
  <c r="I279" i="4"/>
  <c r="K279" i="4"/>
  <c r="Q279" i="4"/>
  <c r="R279" i="4"/>
  <c r="W279" i="4"/>
  <c r="X279" i="4"/>
  <c r="Y279" i="4"/>
  <c r="Z279" i="4"/>
  <c r="AA279" i="4"/>
  <c r="AB279" i="4"/>
  <c r="AC279" i="4"/>
  <c r="A280" i="4"/>
  <c r="E280" i="4"/>
  <c r="I280" i="4"/>
  <c r="K280" i="4"/>
  <c r="Q280" i="4"/>
  <c r="R280" i="4"/>
  <c r="W280" i="4"/>
  <c r="X280" i="4"/>
  <c r="Y280" i="4"/>
  <c r="Z280" i="4"/>
  <c r="AA280" i="4"/>
  <c r="AB280" i="4"/>
  <c r="AC280" i="4"/>
  <c r="A281" i="4"/>
  <c r="E281" i="4"/>
  <c r="I281" i="4"/>
  <c r="K281" i="4"/>
  <c r="Q281" i="4"/>
  <c r="R281" i="4"/>
  <c r="W281" i="4"/>
  <c r="X281" i="4"/>
  <c r="Y281" i="4"/>
  <c r="Z281" i="4"/>
  <c r="AA281" i="4"/>
  <c r="AB281" i="4"/>
  <c r="AC281" i="4"/>
  <c r="A282" i="4"/>
  <c r="E282" i="4"/>
  <c r="I282" i="4"/>
  <c r="K282" i="4"/>
  <c r="Q282" i="4"/>
  <c r="R282" i="4"/>
  <c r="W282" i="4"/>
  <c r="X282" i="4"/>
  <c r="Y282" i="4"/>
  <c r="Z282" i="4"/>
  <c r="AA282" i="4"/>
  <c r="AB282" i="4"/>
  <c r="AC282" i="4"/>
  <c r="A283" i="4"/>
  <c r="E283" i="4"/>
  <c r="I283" i="4"/>
  <c r="K283" i="4"/>
  <c r="Q283" i="4"/>
  <c r="R283" i="4"/>
  <c r="W283" i="4"/>
  <c r="X283" i="4"/>
  <c r="Y283" i="4"/>
  <c r="Z283" i="4"/>
  <c r="AA283" i="4"/>
  <c r="AB283" i="4"/>
  <c r="AC283" i="4"/>
  <c r="A284" i="4"/>
  <c r="E284" i="4"/>
  <c r="I284" i="4"/>
  <c r="K284" i="4"/>
  <c r="Q284" i="4"/>
  <c r="R284" i="4"/>
  <c r="W284" i="4"/>
  <c r="X284" i="4"/>
  <c r="Y284" i="4"/>
  <c r="Z284" i="4"/>
  <c r="AA284" i="4"/>
  <c r="AB284" i="4"/>
  <c r="AC284" i="4"/>
  <c r="A285" i="4"/>
  <c r="E285" i="4"/>
  <c r="I285" i="4"/>
  <c r="K285" i="4"/>
  <c r="Q285" i="4"/>
  <c r="R285" i="4"/>
  <c r="W285" i="4"/>
  <c r="X285" i="4"/>
  <c r="Y285" i="4"/>
  <c r="Z285" i="4"/>
  <c r="AA285" i="4"/>
  <c r="AB285" i="4"/>
  <c r="AC285" i="4"/>
  <c r="A286" i="4"/>
  <c r="E286" i="4"/>
  <c r="I286" i="4"/>
  <c r="K286" i="4"/>
  <c r="Q286" i="4"/>
  <c r="R286" i="4"/>
  <c r="W286" i="4"/>
  <c r="X286" i="4"/>
  <c r="Y286" i="4"/>
  <c r="Z286" i="4"/>
  <c r="AA286" i="4"/>
  <c r="AB286" i="4"/>
  <c r="AC286" i="4"/>
  <c r="A287" i="4"/>
  <c r="E287" i="4"/>
  <c r="I287" i="4"/>
  <c r="K287" i="4"/>
  <c r="Q287" i="4"/>
  <c r="R287" i="4"/>
  <c r="W287" i="4"/>
  <c r="X287" i="4"/>
  <c r="Y287" i="4"/>
  <c r="Z287" i="4"/>
  <c r="AA287" i="4"/>
  <c r="AB287" i="4"/>
  <c r="AC287" i="4"/>
  <c r="A288" i="4"/>
  <c r="E288" i="4"/>
  <c r="I288" i="4"/>
  <c r="K288" i="4"/>
  <c r="Q288" i="4"/>
  <c r="R288" i="4"/>
  <c r="W288" i="4"/>
  <c r="X288" i="4"/>
  <c r="Y288" i="4"/>
  <c r="Z288" i="4"/>
  <c r="AA288" i="4"/>
  <c r="AB288" i="4"/>
  <c r="AC288" i="4"/>
  <c r="A289" i="4"/>
  <c r="E289" i="4"/>
  <c r="I289" i="4"/>
  <c r="K289" i="4"/>
  <c r="Q289" i="4"/>
  <c r="R289" i="4"/>
  <c r="W289" i="4"/>
  <c r="X289" i="4"/>
  <c r="Y289" i="4"/>
  <c r="Z289" i="4"/>
  <c r="AA289" i="4"/>
  <c r="AB289" i="4"/>
  <c r="AC289" i="4"/>
  <c r="A290" i="4"/>
  <c r="E290" i="4"/>
  <c r="I290" i="4"/>
  <c r="K290" i="4"/>
  <c r="Q290" i="4"/>
  <c r="R290" i="4"/>
  <c r="W290" i="4"/>
  <c r="X290" i="4"/>
  <c r="Y290" i="4"/>
  <c r="Z290" i="4"/>
  <c r="AA290" i="4"/>
  <c r="AB290" i="4"/>
  <c r="AC290" i="4"/>
  <c r="A291" i="4"/>
  <c r="E291" i="4"/>
  <c r="I291" i="4"/>
  <c r="K291" i="4"/>
  <c r="Q291" i="4"/>
  <c r="R291" i="4"/>
  <c r="W291" i="4"/>
  <c r="X291" i="4"/>
  <c r="Y291" i="4"/>
  <c r="Z291" i="4"/>
  <c r="AA291" i="4"/>
  <c r="AB291" i="4"/>
  <c r="AC291" i="4"/>
  <c r="A292" i="4"/>
  <c r="E292" i="4"/>
  <c r="I292" i="4"/>
  <c r="K292" i="4"/>
  <c r="Q292" i="4"/>
  <c r="R292" i="4"/>
  <c r="W292" i="4"/>
  <c r="X292" i="4"/>
  <c r="Y292" i="4"/>
  <c r="Z292" i="4"/>
  <c r="AA292" i="4"/>
  <c r="AB292" i="4"/>
  <c r="AC292" i="4"/>
  <c r="A293" i="4"/>
  <c r="E293" i="4"/>
  <c r="I293" i="4"/>
  <c r="K293" i="4"/>
  <c r="Q293" i="4"/>
  <c r="R293" i="4"/>
  <c r="W293" i="4"/>
  <c r="X293" i="4"/>
  <c r="Y293" i="4"/>
  <c r="Z293" i="4"/>
  <c r="AA293" i="4"/>
  <c r="AB293" i="4"/>
  <c r="AC293" i="4"/>
  <c r="A294" i="4"/>
  <c r="E294" i="4"/>
  <c r="I294" i="4"/>
  <c r="K294" i="4"/>
  <c r="Q294" i="4"/>
  <c r="R294" i="4"/>
  <c r="W294" i="4"/>
  <c r="X294" i="4"/>
  <c r="Y294" i="4"/>
  <c r="Z294" i="4"/>
  <c r="AA294" i="4"/>
  <c r="AB294" i="4"/>
  <c r="AC294" i="4"/>
  <c r="A295" i="4"/>
  <c r="E295" i="4"/>
  <c r="I295" i="4"/>
  <c r="K295" i="4"/>
  <c r="Q295" i="4"/>
  <c r="R295" i="4"/>
  <c r="W295" i="4"/>
  <c r="X295" i="4"/>
  <c r="Y295" i="4"/>
  <c r="Z295" i="4"/>
  <c r="AA295" i="4"/>
  <c r="AB295" i="4"/>
  <c r="AC295" i="4"/>
  <c r="A296" i="4"/>
  <c r="E296" i="4"/>
  <c r="I296" i="4"/>
  <c r="K296" i="4"/>
  <c r="Q296" i="4"/>
  <c r="R296" i="4"/>
  <c r="W296" i="4"/>
  <c r="X296" i="4"/>
  <c r="Y296" i="4"/>
  <c r="Z296" i="4"/>
  <c r="AA296" i="4"/>
  <c r="AB296" i="4"/>
  <c r="AC296" i="4"/>
  <c r="A297" i="4"/>
  <c r="E297" i="4"/>
  <c r="I297" i="4"/>
  <c r="K297" i="4"/>
  <c r="Q297" i="4"/>
  <c r="R297" i="4"/>
  <c r="W297" i="4"/>
  <c r="X297" i="4"/>
  <c r="Y297" i="4"/>
  <c r="Z297" i="4"/>
  <c r="AA297" i="4"/>
  <c r="AB297" i="4"/>
  <c r="AC297" i="4"/>
  <c r="A298" i="4"/>
  <c r="E298" i="4"/>
  <c r="I298" i="4"/>
  <c r="K298" i="4"/>
  <c r="Q298" i="4"/>
  <c r="R298" i="4"/>
  <c r="W298" i="4"/>
  <c r="X298" i="4"/>
  <c r="Y298" i="4"/>
  <c r="Z298" i="4"/>
  <c r="AA298" i="4"/>
  <c r="AB298" i="4"/>
  <c r="AC298" i="4"/>
  <c r="A299" i="4"/>
  <c r="E299" i="4"/>
  <c r="I299" i="4"/>
  <c r="K299" i="4"/>
  <c r="Q299" i="4"/>
  <c r="R299" i="4"/>
  <c r="W299" i="4"/>
  <c r="X299" i="4"/>
  <c r="Y299" i="4"/>
  <c r="Z299" i="4"/>
  <c r="AA299" i="4"/>
  <c r="AB299" i="4"/>
  <c r="AC299" i="4"/>
  <c r="A300" i="4"/>
  <c r="E300" i="4"/>
  <c r="I300" i="4"/>
  <c r="K300" i="4"/>
  <c r="Q300" i="4"/>
  <c r="R300" i="4"/>
  <c r="W300" i="4"/>
  <c r="X300" i="4"/>
  <c r="Y300" i="4"/>
  <c r="Z300" i="4"/>
  <c r="AA300" i="4"/>
  <c r="AB300" i="4"/>
  <c r="AC300" i="4"/>
  <c r="A301" i="4"/>
  <c r="E301" i="4"/>
  <c r="I301" i="4"/>
  <c r="K301" i="4"/>
  <c r="Q301" i="4"/>
  <c r="R301" i="4"/>
  <c r="W301" i="4"/>
  <c r="X301" i="4"/>
  <c r="Y301" i="4"/>
  <c r="Z301" i="4"/>
  <c r="AA301" i="4"/>
  <c r="AB301" i="4"/>
  <c r="AC301" i="4"/>
  <c r="A302" i="4"/>
  <c r="E302" i="4"/>
  <c r="I302" i="4"/>
  <c r="K302" i="4"/>
  <c r="Q302" i="4"/>
  <c r="R302" i="4"/>
  <c r="W302" i="4"/>
  <c r="X302" i="4"/>
  <c r="Y302" i="4"/>
  <c r="Z302" i="4"/>
  <c r="AA302" i="4"/>
  <c r="AB302" i="4"/>
  <c r="AC302" i="4"/>
  <c r="A303" i="4"/>
  <c r="E303" i="4"/>
  <c r="I303" i="4"/>
  <c r="K303" i="4"/>
  <c r="Q303" i="4"/>
  <c r="R303" i="4"/>
  <c r="W303" i="4"/>
  <c r="X303" i="4"/>
  <c r="Y303" i="4"/>
  <c r="Z303" i="4"/>
  <c r="AA303" i="4"/>
  <c r="AB303" i="4"/>
  <c r="AC303" i="4"/>
  <c r="A304" i="4"/>
  <c r="E304" i="4"/>
  <c r="I304" i="4"/>
  <c r="K304" i="4"/>
  <c r="Q304" i="4"/>
  <c r="R304" i="4"/>
  <c r="W304" i="4"/>
  <c r="X304" i="4"/>
  <c r="Y304" i="4"/>
  <c r="Z304" i="4"/>
  <c r="AA304" i="4"/>
  <c r="AB304" i="4"/>
  <c r="AC304" i="4"/>
  <c r="A305" i="4"/>
  <c r="E305" i="4"/>
  <c r="I305" i="4"/>
  <c r="K305" i="4"/>
  <c r="Q305" i="4"/>
  <c r="R305" i="4"/>
  <c r="W305" i="4"/>
  <c r="X305" i="4"/>
  <c r="Y305" i="4"/>
  <c r="Z305" i="4"/>
  <c r="AA305" i="4"/>
  <c r="AB305" i="4"/>
  <c r="AC305" i="4"/>
  <c r="A306" i="4"/>
  <c r="E306" i="4"/>
  <c r="I306" i="4"/>
  <c r="K306" i="4"/>
  <c r="Q306" i="4"/>
  <c r="R306" i="4"/>
  <c r="W306" i="4"/>
  <c r="X306" i="4"/>
  <c r="Y306" i="4"/>
  <c r="Z306" i="4"/>
  <c r="AA306" i="4"/>
  <c r="AB306" i="4"/>
  <c r="AC306" i="4"/>
  <c r="A307" i="4"/>
  <c r="E307" i="4"/>
  <c r="I307" i="4"/>
  <c r="K307" i="4"/>
  <c r="Q307" i="4"/>
  <c r="R307" i="4"/>
  <c r="W307" i="4"/>
  <c r="X307" i="4"/>
  <c r="Y307" i="4"/>
  <c r="Z307" i="4"/>
  <c r="AA307" i="4"/>
  <c r="AB307" i="4"/>
  <c r="AC307" i="4"/>
  <c r="A308" i="4"/>
  <c r="E308" i="4"/>
  <c r="I308" i="4"/>
  <c r="K308" i="4"/>
  <c r="Q308" i="4"/>
  <c r="R308" i="4"/>
  <c r="W308" i="4"/>
  <c r="X308" i="4"/>
  <c r="Y308" i="4"/>
  <c r="Z308" i="4"/>
  <c r="AA308" i="4"/>
  <c r="AB308" i="4"/>
  <c r="AC308" i="4"/>
  <c r="A309" i="4"/>
  <c r="E309" i="4"/>
  <c r="I309" i="4"/>
  <c r="K309" i="4"/>
  <c r="Q309" i="4"/>
  <c r="R309" i="4"/>
  <c r="W309" i="4"/>
  <c r="X309" i="4"/>
  <c r="Y309" i="4"/>
  <c r="Z309" i="4"/>
  <c r="AA309" i="4"/>
  <c r="AB309" i="4"/>
  <c r="AC309" i="4"/>
  <c r="A310" i="4"/>
  <c r="E310" i="4"/>
  <c r="I310" i="4"/>
  <c r="K310" i="4"/>
  <c r="Q310" i="4"/>
  <c r="R310" i="4"/>
  <c r="W310" i="4"/>
  <c r="X310" i="4"/>
  <c r="Y310" i="4"/>
  <c r="Z310" i="4"/>
  <c r="AA310" i="4"/>
  <c r="AB310" i="4"/>
  <c r="AC310" i="4"/>
  <c r="A311" i="4"/>
  <c r="E311" i="4"/>
  <c r="I311" i="4"/>
  <c r="K311" i="4"/>
  <c r="Q311" i="4"/>
  <c r="R311" i="4"/>
  <c r="W311" i="4"/>
  <c r="X311" i="4"/>
  <c r="Y311" i="4"/>
  <c r="Z311" i="4"/>
  <c r="AA311" i="4"/>
  <c r="AB311" i="4"/>
  <c r="AC311" i="4"/>
  <c r="A312" i="4"/>
  <c r="E312" i="4"/>
  <c r="I312" i="4"/>
  <c r="K312" i="4"/>
  <c r="Q312" i="4"/>
  <c r="R312" i="4"/>
  <c r="W312" i="4"/>
  <c r="X312" i="4"/>
  <c r="Y312" i="4"/>
  <c r="Z312" i="4"/>
  <c r="AA312" i="4"/>
  <c r="AB312" i="4"/>
  <c r="AC312" i="4"/>
  <c r="A313" i="4"/>
  <c r="E313" i="4"/>
  <c r="I313" i="4"/>
  <c r="K313" i="4"/>
  <c r="Q313" i="4"/>
  <c r="R313" i="4"/>
  <c r="W313" i="4"/>
  <c r="X313" i="4"/>
  <c r="Y313" i="4"/>
  <c r="Z313" i="4"/>
  <c r="AA313" i="4"/>
  <c r="AB313" i="4"/>
  <c r="AC313" i="4"/>
  <c r="A314" i="4"/>
  <c r="E314" i="4"/>
  <c r="I314" i="4"/>
  <c r="K314" i="4"/>
  <c r="Q314" i="4"/>
  <c r="R314" i="4"/>
  <c r="W314" i="4"/>
  <c r="X314" i="4"/>
  <c r="Y314" i="4"/>
  <c r="Z314" i="4"/>
  <c r="AA314" i="4"/>
  <c r="AB314" i="4"/>
  <c r="AC314" i="4"/>
  <c r="A315" i="4"/>
  <c r="E315" i="4"/>
  <c r="I315" i="4"/>
  <c r="K315" i="4"/>
  <c r="Q315" i="4"/>
  <c r="R315" i="4"/>
  <c r="W315" i="4"/>
  <c r="X315" i="4"/>
  <c r="Y315" i="4"/>
  <c r="Z315" i="4"/>
  <c r="AA315" i="4"/>
  <c r="AB315" i="4"/>
  <c r="AC315" i="4"/>
  <c r="A316" i="4"/>
  <c r="E316" i="4"/>
  <c r="I316" i="4"/>
  <c r="K316" i="4"/>
  <c r="Q316" i="4"/>
  <c r="R316" i="4"/>
  <c r="W316" i="4"/>
  <c r="X316" i="4"/>
  <c r="Y316" i="4"/>
  <c r="Z316" i="4"/>
  <c r="AA316" i="4"/>
  <c r="AB316" i="4"/>
  <c r="AC316" i="4"/>
  <c r="A317" i="4"/>
  <c r="E317" i="4"/>
  <c r="I317" i="4"/>
  <c r="K317" i="4"/>
  <c r="Q317" i="4"/>
  <c r="R317" i="4"/>
  <c r="W317" i="4"/>
  <c r="X317" i="4"/>
  <c r="Y317" i="4"/>
  <c r="Z317" i="4"/>
  <c r="AA317" i="4"/>
  <c r="AB317" i="4"/>
  <c r="AC317" i="4"/>
  <c r="A318" i="4"/>
  <c r="E318" i="4"/>
  <c r="I318" i="4"/>
  <c r="K318" i="4"/>
  <c r="Q318" i="4"/>
  <c r="R318" i="4"/>
  <c r="W318" i="4"/>
  <c r="X318" i="4"/>
  <c r="Y318" i="4"/>
  <c r="Z318" i="4"/>
  <c r="AA318" i="4"/>
  <c r="AB318" i="4"/>
  <c r="AC318" i="4"/>
  <c r="A319" i="4"/>
  <c r="E319" i="4"/>
  <c r="I319" i="4"/>
  <c r="K319" i="4"/>
  <c r="Q319" i="4"/>
  <c r="R319" i="4"/>
  <c r="W319" i="4"/>
  <c r="X319" i="4"/>
  <c r="Y319" i="4"/>
  <c r="Z319" i="4"/>
  <c r="AA319" i="4"/>
  <c r="AB319" i="4"/>
  <c r="AC319" i="4"/>
  <c r="A320" i="4"/>
  <c r="E320" i="4"/>
  <c r="I320" i="4"/>
  <c r="K320" i="4"/>
  <c r="Q320" i="4"/>
  <c r="R320" i="4"/>
  <c r="W320" i="4"/>
  <c r="X320" i="4"/>
  <c r="Y320" i="4"/>
  <c r="Z320" i="4"/>
  <c r="AA320" i="4"/>
  <c r="AB320" i="4"/>
  <c r="AC320" i="4"/>
  <c r="A321" i="4"/>
  <c r="E321" i="4"/>
  <c r="I321" i="4"/>
  <c r="K321" i="4"/>
  <c r="Q321" i="4"/>
  <c r="R321" i="4"/>
  <c r="W321" i="4"/>
  <c r="X321" i="4"/>
  <c r="Y321" i="4"/>
  <c r="Z321" i="4"/>
  <c r="AA321" i="4"/>
  <c r="AB321" i="4"/>
  <c r="AC321" i="4"/>
  <c r="A322" i="4"/>
  <c r="E322" i="4"/>
  <c r="I322" i="4"/>
  <c r="K322" i="4"/>
  <c r="Q322" i="4"/>
  <c r="R322" i="4"/>
  <c r="W322" i="4"/>
  <c r="X322" i="4"/>
  <c r="Y322" i="4"/>
  <c r="Z322" i="4"/>
  <c r="AA322" i="4"/>
  <c r="AB322" i="4"/>
  <c r="AC322" i="4"/>
  <c r="A323" i="4"/>
  <c r="E323" i="4"/>
  <c r="I323" i="4"/>
  <c r="K323" i="4"/>
  <c r="Q323" i="4"/>
  <c r="R323" i="4"/>
  <c r="W323" i="4"/>
  <c r="X323" i="4"/>
  <c r="Y323" i="4"/>
  <c r="Z323" i="4"/>
  <c r="AA323" i="4"/>
  <c r="AB323" i="4"/>
  <c r="AC323" i="4"/>
  <c r="A324" i="4"/>
  <c r="E324" i="4"/>
  <c r="I324" i="4"/>
  <c r="K324" i="4"/>
  <c r="Q324" i="4"/>
  <c r="R324" i="4"/>
  <c r="W324" i="4"/>
  <c r="X324" i="4"/>
  <c r="Y324" i="4"/>
  <c r="Z324" i="4"/>
  <c r="AA324" i="4"/>
  <c r="AB324" i="4"/>
  <c r="AC324" i="4"/>
  <c r="A325" i="4"/>
  <c r="E325" i="4"/>
  <c r="I325" i="4"/>
  <c r="K325" i="4"/>
  <c r="Q325" i="4"/>
  <c r="R325" i="4"/>
  <c r="W325" i="4"/>
  <c r="X325" i="4"/>
  <c r="Y325" i="4"/>
  <c r="Z325" i="4"/>
  <c r="AA325" i="4"/>
  <c r="AB325" i="4"/>
  <c r="AC325" i="4"/>
  <c r="A326" i="4"/>
  <c r="E326" i="4"/>
  <c r="I326" i="4"/>
  <c r="K326" i="4"/>
  <c r="Q326" i="4"/>
  <c r="R326" i="4"/>
  <c r="W326" i="4"/>
  <c r="X326" i="4"/>
  <c r="Y326" i="4"/>
  <c r="Z326" i="4"/>
  <c r="AA326" i="4"/>
  <c r="AB326" i="4"/>
  <c r="AC326" i="4"/>
  <c r="A327" i="4"/>
  <c r="E327" i="4"/>
  <c r="I327" i="4"/>
  <c r="K327" i="4"/>
  <c r="Q327" i="4"/>
  <c r="R327" i="4"/>
  <c r="W327" i="4"/>
  <c r="X327" i="4"/>
  <c r="Y327" i="4"/>
  <c r="Z327" i="4"/>
  <c r="AA327" i="4"/>
  <c r="AB327" i="4"/>
  <c r="AC327" i="4"/>
  <c r="A328" i="4"/>
  <c r="E328" i="4"/>
  <c r="I328" i="4"/>
  <c r="K328" i="4"/>
  <c r="Q328" i="4"/>
  <c r="R328" i="4"/>
  <c r="W328" i="4"/>
  <c r="X328" i="4"/>
  <c r="Y328" i="4"/>
  <c r="Z328" i="4"/>
  <c r="AA328" i="4"/>
  <c r="AB328" i="4"/>
  <c r="AC328" i="4"/>
  <c r="A329" i="4"/>
  <c r="E329" i="4"/>
  <c r="I329" i="4"/>
  <c r="K329" i="4"/>
  <c r="Q329" i="4"/>
  <c r="R329" i="4"/>
  <c r="W329" i="4"/>
  <c r="X329" i="4"/>
  <c r="Y329" i="4"/>
  <c r="Z329" i="4"/>
  <c r="AA329" i="4"/>
  <c r="AB329" i="4"/>
  <c r="AC329" i="4"/>
  <c r="A330" i="4"/>
  <c r="E330" i="4"/>
  <c r="I330" i="4"/>
  <c r="K330" i="4"/>
  <c r="Q330" i="4"/>
  <c r="R330" i="4"/>
  <c r="W330" i="4"/>
  <c r="X330" i="4"/>
  <c r="Y330" i="4"/>
  <c r="Z330" i="4"/>
  <c r="AA330" i="4"/>
  <c r="AB330" i="4"/>
  <c r="AC330" i="4"/>
  <c r="A331" i="4"/>
  <c r="E331" i="4"/>
  <c r="I331" i="4"/>
  <c r="K331" i="4"/>
  <c r="Q331" i="4"/>
  <c r="R331" i="4"/>
  <c r="W331" i="4"/>
  <c r="X331" i="4"/>
  <c r="Y331" i="4"/>
  <c r="Z331" i="4"/>
  <c r="AA331" i="4"/>
  <c r="AB331" i="4"/>
  <c r="AC331" i="4"/>
  <c r="A332" i="4"/>
  <c r="E332" i="4"/>
  <c r="I332" i="4"/>
  <c r="K332" i="4"/>
  <c r="Q332" i="4"/>
  <c r="R332" i="4"/>
  <c r="W332" i="4"/>
  <c r="X332" i="4"/>
  <c r="Y332" i="4"/>
  <c r="Z332" i="4"/>
  <c r="AA332" i="4"/>
  <c r="AB332" i="4"/>
  <c r="AC332" i="4"/>
  <c r="A333" i="4"/>
  <c r="E333" i="4"/>
  <c r="I333" i="4"/>
  <c r="K333" i="4"/>
  <c r="Q333" i="4"/>
  <c r="R333" i="4"/>
  <c r="W333" i="4"/>
  <c r="X333" i="4"/>
  <c r="Y333" i="4"/>
  <c r="Z333" i="4"/>
  <c r="AA333" i="4"/>
  <c r="AB333" i="4"/>
  <c r="AC333" i="4"/>
  <c r="A334" i="4"/>
  <c r="E334" i="4"/>
  <c r="I334" i="4"/>
  <c r="K334" i="4"/>
  <c r="Q334" i="4"/>
  <c r="R334" i="4"/>
  <c r="W334" i="4"/>
  <c r="X334" i="4"/>
  <c r="Y334" i="4"/>
  <c r="Z334" i="4"/>
  <c r="AA334" i="4"/>
  <c r="AB334" i="4"/>
  <c r="AC334" i="4"/>
  <c r="A335" i="4"/>
  <c r="E335" i="4"/>
  <c r="I335" i="4"/>
  <c r="K335" i="4"/>
  <c r="Q335" i="4"/>
  <c r="R335" i="4"/>
  <c r="W335" i="4"/>
  <c r="X335" i="4"/>
  <c r="Y335" i="4"/>
  <c r="Z335" i="4"/>
  <c r="AA335" i="4"/>
  <c r="AB335" i="4"/>
  <c r="AC335" i="4"/>
  <c r="A336" i="4"/>
  <c r="E336" i="4"/>
  <c r="I336" i="4"/>
  <c r="K336" i="4"/>
  <c r="Q336" i="4"/>
  <c r="R336" i="4"/>
  <c r="W336" i="4"/>
  <c r="X336" i="4"/>
  <c r="Y336" i="4"/>
  <c r="Z336" i="4"/>
  <c r="AA336" i="4"/>
  <c r="AB336" i="4"/>
  <c r="AC336" i="4"/>
  <c r="A337" i="4"/>
  <c r="E337" i="4"/>
  <c r="I337" i="4"/>
  <c r="K337" i="4"/>
  <c r="Q337" i="4"/>
  <c r="R337" i="4"/>
  <c r="W337" i="4"/>
  <c r="X337" i="4"/>
  <c r="Y337" i="4"/>
  <c r="Z337" i="4"/>
  <c r="AA337" i="4"/>
  <c r="AB337" i="4"/>
  <c r="AC337" i="4"/>
  <c r="A338" i="4"/>
  <c r="E338" i="4"/>
  <c r="I338" i="4"/>
  <c r="K338" i="4"/>
  <c r="Q338" i="4"/>
  <c r="R338" i="4"/>
  <c r="W338" i="4"/>
  <c r="X338" i="4"/>
  <c r="Y338" i="4"/>
  <c r="Z338" i="4"/>
  <c r="AA338" i="4"/>
  <c r="AB338" i="4"/>
  <c r="AC338" i="4"/>
  <c r="A339" i="4"/>
  <c r="E339" i="4"/>
  <c r="I339" i="4"/>
  <c r="K339" i="4"/>
  <c r="Q339" i="4"/>
  <c r="R339" i="4"/>
  <c r="W339" i="4"/>
  <c r="X339" i="4"/>
  <c r="Y339" i="4"/>
  <c r="Z339" i="4"/>
  <c r="AA339" i="4"/>
  <c r="AB339" i="4"/>
  <c r="AC339" i="4"/>
  <c r="A340" i="4"/>
  <c r="E340" i="4"/>
  <c r="I340" i="4"/>
  <c r="K340" i="4"/>
  <c r="Q340" i="4"/>
  <c r="R340" i="4"/>
  <c r="W340" i="4"/>
  <c r="X340" i="4"/>
  <c r="Y340" i="4"/>
  <c r="Z340" i="4"/>
  <c r="AA340" i="4"/>
  <c r="AB340" i="4"/>
  <c r="AC340" i="4"/>
  <c r="A341" i="4"/>
  <c r="E341" i="4"/>
  <c r="I341" i="4"/>
  <c r="K341" i="4"/>
  <c r="Q341" i="4"/>
  <c r="R341" i="4"/>
  <c r="W341" i="4"/>
  <c r="X341" i="4"/>
  <c r="Y341" i="4"/>
  <c r="Z341" i="4"/>
  <c r="AA341" i="4"/>
  <c r="AB341" i="4"/>
  <c r="AC341" i="4"/>
  <c r="A342" i="4"/>
  <c r="E342" i="4"/>
  <c r="I342" i="4"/>
  <c r="K342" i="4"/>
  <c r="Q342" i="4"/>
  <c r="R342" i="4"/>
  <c r="W342" i="4"/>
  <c r="X342" i="4"/>
  <c r="Y342" i="4"/>
  <c r="Z342" i="4"/>
  <c r="AA342" i="4"/>
  <c r="AB342" i="4"/>
  <c r="AC342" i="4"/>
  <c r="A343" i="4"/>
  <c r="E343" i="4"/>
  <c r="I343" i="4"/>
  <c r="K343" i="4"/>
  <c r="Q343" i="4"/>
  <c r="R343" i="4"/>
  <c r="W343" i="4"/>
  <c r="X343" i="4"/>
  <c r="Y343" i="4"/>
  <c r="Z343" i="4"/>
  <c r="AA343" i="4"/>
  <c r="AB343" i="4"/>
  <c r="AC343" i="4"/>
  <c r="A344" i="4"/>
  <c r="E344" i="4"/>
  <c r="I344" i="4"/>
  <c r="K344" i="4"/>
  <c r="Q344" i="4"/>
  <c r="R344" i="4"/>
  <c r="W344" i="4"/>
  <c r="X344" i="4"/>
  <c r="Y344" i="4"/>
  <c r="Z344" i="4"/>
  <c r="AA344" i="4"/>
  <c r="AB344" i="4"/>
  <c r="AC344" i="4"/>
  <c r="A345" i="4"/>
  <c r="E345" i="4"/>
  <c r="I345" i="4"/>
  <c r="K345" i="4"/>
  <c r="Q345" i="4"/>
  <c r="R345" i="4"/>
  <c r="W345" i="4"/>
  <c r="X345" i="4"/>
  <c r="Y345" i="4"/>
  <c r="Z345" i="4"/>
  <c r="AA345" i="4"/>
  <c r="AB345" i="4"/>
  <c r="AC345" i="4"/>
  <c r="A346" i="4"/>
  <c r="E346" i="4"/>
  <c r="I346" i="4"/>
  <c r="K346" i="4"/>
  <c r="Q346" i="4"/>
  <c r="R346" i="4"/>
  <c r="W346" i="4"/>
  <c r="X346" i="4"/>
  <c r="Y346" i="4"/>
  <c r="Z346" i="4"/>
  <c r="AA346" i="4"/>
  <c r="AB346" i="4"/>
  <c r="AC346" i="4"/>
  <c r="A347" i="4"/>
  <c r="E347" i="4"/>
  <c r="I347" i="4"/>
  <c r="K347" i="4"/>
  <c r="Q347" i="4"/>
  <c r="R347" i="4"/>
  <c r="W347" i="4"/>
  <c r="X347" i="4"/>
  <c r="Y347" i="4"/>
  <c r="Z347" i="4"/>
  <c r="AA347" i="4"/>
  <c r="AB347" i="4"/>
  <c r="AC347" i="4"/>
  <c r="A348" i="4"/>
  <c r="E348" i="4"/>
  <c r="I348" i="4"/>
  <c r="K348" i="4"/>
  <c r="Q348" i="4"/>
  <c r="R348" i="4"/>
  <c r="W348" i="4"/>
  <c r="X348" i="4"/>
  <c r="Y348" i="4"/>
  <c r="Z348" i="4"/>
  <c r="AA348" i="4"/>
  <c r="AB348" i="4"/>
  <c r="AC348" i="4"/>
  <c r="A349" i="4"/>
  <c r="E349" i="4"/>
  <c r="I349" i="4"/>
  <c r="K349" i="4"/>
  <c r="Q349" i="4"/>
  <c r="R349" i="4"/>
  <c r="W349" i="4"/>
  <c r="X349" i="4"/>
  <c r="Y349" i="4"/>
  <c r="Z349" i="4"/>
  <c r="AA349" i="4"/>
  <c r="AB349" i="4"/>
  <c r="AC349" i="4"/>
  <c r="A350" i="4"/>
  <c r="E350" i="4"/>
  <c r="I350" i="4"/>
  <c r="K350" i="4"/>
  <c r="Q350" i="4"/>
  <c r="R350" i="4"/>
  <c r="W350" i="4"/>
  <c r="X350" i="4"/>
  <c r="Y350" i="4"/>
  <c r="Z350" i="4"/>
  <c r="AA350" i="4"/>
  <c r="AB350" i="4"/>
  <c r="AC350" i="4"/>
  <c r="A351" i="4"/>
  <c r="E351" i="4"/>
  <c r="I351" i="4"/>
  <c r="K351" i="4"/>
  <c r="Q351" i="4"/>
  <c r="R351" i="4"/>
  <c r="W351" i="4"/>
  <c r="X351" i="4"/>
  <c r="Y351" i="4"/>
  <c r="Z351" i="4"/>
  <c r="AA351" i="4"/>
  <c r="AB351" i="4"/>
  <c r="AC351" i="4"/>
  <c r="A352" i="4"/>
  <c r="E352" i="4"/>
  <c r="I352" i="4"/>
  <c r="K352" i="4"/>
  <c r="Q352" i="4"/>
  <c r="R352" i="4"/>
  <c r="W352" i="4"/>
  <c r="X352" i="4"/>
  <c r="Y352" i="4"/>
  <c r="Z352" i="4"/>
  <c r="AA352" i="4"/>
  <c r="AB352" i="4"/>
  <c r="AC352" i="4"/>
  <c r="A353" i="4"/>
  <c r="E353" i="4"/>
  <c r="I353" i="4"/>
  <c r="K353" i="4"/>
  <c r="Q353" i="4"/>
  <c r="R353" i="4"/>
  <c r="W353" i="4"/>
  <c r="X353" i="4"/>
  <c r="Y353" i="4"/>
  <c r="Z353" i="4"/>
  <c r="AA353" i="4"/>
  <c r="AB353" i="4"/>
  <c r="AC353" i="4"/>
  <c r="A354" i="4"/>
  <c r="E354" i="4"/>
  <c r="I354" i="4"/>
  <c r="K354" i="4"/>
  <c r="Q354" i="4"/>
  <c r="R354" i="4"/>
  <c r="W354" i="4"/>
  <c r="X354" i="4"/>
  <c r="Y354" i="4"/>
  <c r="Z354" i="4"/>
  <c r="AA354" i="4"/>
  <c r="AB354" i="4"/>
  <c r="AC354" i="4"/>
  <c r="A355" i="4"/>
  <c r="E355" i="4"/>
  <c r="I355" i="4"/>
  <c r="K355" i="4"/>
  <c r="Q355" i="4"/>
  <c r="R355" i="4"/>
  <c r="W355" i="4"/>
  <c r="X355" i="4"/>
  <c r="Y355" i="4"/>
  <c r="Z355" i="4"/>
  <c r="AA355" i="4"/>
  <c r="AB355" i="4"/>
  <c r="AC355" i="4"/>
  <c r="A356" i="4"/>
  <c r="E356" i="4"/>
  <c r="I356" i="4"/>
  <c r="K356" i="4"/>
  <c r="Q356" i="4"/>
  <c r="R356" i="4"/>
  <c r="W356" i="4"/>
  <c r="X356" i="4"/>
  <c r="Y356" i="4"/>
  <c r="Z356" i="4"/>
  <c r="AA356" i="4"/>
  <c r="AB356" i="4"/>
  <c r="AC356" i="4"/>
  <c r="A357" i="4"/>
  <c r="E357" i="4"/>
  <c r="I357" i="4"/>
  <c r="K357" i="4"/>
  <c r="Q357" i="4"/>
  <c r="R357" i="4"/>
  <c r="W357" i="4"/>
  <c r="X357" i="4"/>
  <c r="Y357" i="4"/>
  <c r="Z357" i="4"/>
  <c r="AA357" i="4"/>
  <c r="AB357" i="4"/>
  <c r="AC357" i="4"/>
  <c r="A358" i="4"/>
  <c r="E358" i="4"/>
  <c r="I358" i="4"/>
  <c r="K358" i="4"/>
  <c r="Q358" i="4"/>
  <c r="R358" i="4"/>
  <c r="W358" i="4"/>
  <c r="X358" i="4"/>
  <c r="Y358" i="4"/>
  <c r="Z358" i="4"/>
  <c r="AA358" i="4"/>
  <c r="AB358" i="4"/>
  <c r="AC358" i="4"/>
  <c r="A359" i="4"/>
  <c r="E359" i="4"/>
  <c r="I359" i="4"/>
  <c r="K359" i="4"/>
  <c r="Q359" i="4"/>
  <c r="R359" i="4"/>
  <c r="W359" i="4"/>
  <c r="X359" i="4"/>
  <c r="Y359" i="4"/>
  <c r="Z359" i="4"/>
  <c r="AA359" i="4"/>
  <c r="AB359" i="4"/>
  <c r="AC359" i="4"/>
  <c r="A360" i="4"/>
  <c r="E360" i="4"/>
  <c r="I360" i="4"/>
  <c r="K360" i="4"/>
  <c r="Q360" i="4"/>
  <c r="R360" i="4"/>
  <c r="W360" i="4"/>
  <c r="X360" i="4"/>
  <c r="Y360" i="4"/>
  <c r="Z360" i="4"/>
  <c r="AA360" i="4"/>
  <c r="AB360" i="4"/>
  <c r="AC360" i="4"/>
  <c r="A361" i="4"/>
  <c r="E361" i="4"/>
  <c r="I361" i="4"/>
  <c r="K361" i="4"/>
  <c r="Q361" i="4"/>
  <c r="R361" i="4"/>
  <c r="W361" i="4"/>
  <c r="X361" i="4"/>
  <c r="Y361" i="4"/>
  <c r="Z361" i="4"/>
  <c r="AA361" i="4"/>
  <c r="AB361" i="4"/>
  <c r="AC361" i="4"/>
  <c r="A362" i="4"/>
  <c r="E362" i="4"/>
  <c r="I362" i="4"/>
  <c r="K362" i="4"/>
  <c r="Q362" i="4"/>
  <c r="R362" i="4"/>
  <c r="W362" i="4"/>
  <c r="X362" i="4"/>
  <c r="Y362" i="4"/>
  <c r="Z362" i="4"/>
  <c r="AA362" i="4"/>
  <c r="AB362" i="4"/>
  <c r="AC362" i="4"/>
  <c r="A363" i="4"/>
  <c r="E363" i="4"/>
  <c r="I363" i="4"/>
  <c r="K363" i="4"/>
  <c r="Q363" i="4"/>
  <c r="R363" i="4"/>
  <c r="W363" i="4"/>
  <c r="X363" i="4"/>
  <c r="Y363" i="4"/>
  <c r="Z363" i="4"/>
  <c r="AA363" i="4"/>
  <c r="AB363" i="4"/>
  <c r="AC363" i="4"/>
  <c r="A364" i="4"/>
  <c r="E364" i="4"/>
  <c r="I364" i="4"/>
  <c r="K364" i="4"/>
  <c r="Q364" i="4"/>
  <c r="R364" i="4"/>
  <c r="W364" i="4"/>
  <c r="X364" i="4"/>
  <c r="Y364" i="4"/>
  <c r="Z364" i="4"/>
  <c r="AA364" i="4"/>
  <c r="AB364" i="4"/>
  <c r="AC364" i="4"/>
  <c r="A365" i="4"/>
  <c r="E365" i="4"/>
  <c r="I365" i="4"/>
  <c r="K365" i="4"/>
  <c r="Q365" i="4"/>
  <c r="R365" i="4"/>
  <c r="W365" i="4"/>
  <c r="X365" i="4"/>
  <c r="Y365" i="4"/>
  <c r="Z365" i="4"/>
  <c r="AA365" i="4"/>
  <c r="AB365" i="4"/>
  <c r="AC365" i="4"/>
  <c r="A366" i="4"/>
  <c r="E366" i="4"/>
  <c r="I366" i="4"/>
  <c r="K366" i="4"/>
  <c r="Q366" i="4"/>
  <c r="R366" i="4"/>
  <c r="W366" i="4"/>
  <c r="X366" i="4"/>
  <c r="Y366" i="4"/>
  <c r="Z366" i="4"/>
  <c r="AA366" i="4"/>
  <c r="AB366" i="4"/>
  <c r="AC366" i="4"/>
  <c r="A367" i="4"/>
  <c r="E367" i="4"/>
  <c r="I367" i="4"/>
  <c r="K367" i="4"/>
  <c r="Q367" i="4"/>
  <c r="R367" i="4"/>
  <c r="W367" i="4"/>
  <c r="X367" i="4"/>
  <c r="Y367" i="4"/>
  <c r="Z367" i="4"/>
  <c r="AA367" i="4"/>
  <c r="AB367" i="4"/>
  <c r="AC367" i="4"/>
  <c r="A368" i="4"/>
  <c r="E368" i="4"/>
  <c r="I368" i="4"/>
  <c r="K368" i="4"/>
  <c r="Q368" i="4"/>
  <c r="R368" i="4"/>
  <c r="W368" i="4"/>
  <c r="X368" i="4"/>
  <c r="Y368" i="4"/>
  <c r="Z368" i="4"/>
  <c r="AA368" i="4"/>
  <c r="AB368" i="4"/>
  <c r="AC368" i="4"/>
  <c r="A369" i="4"/>
  <c r="E369" i="4"/>
  <c r="I369" i="4"/>
  <c r="K369" i="4"/>
  <c r="Q369" i="4"/>
  <c r="R369" i="4"/>
  <c r="W369" i="4"/>
  <c r="X369" i="4"/>
  <c r="Y369" i="4"/>
  <c r="Z369" i="4"/>
  <c r="AA369" i="4"/>
  <c r="AB369" i="4"/>
  <c r="AC369" i="4"/>
  <c r="A370" i="4"/>
  <c r="E370" i="4"/>
  <c r="I370" i="4"/>
  <c r="K370" i="4"/>
  <c r="Q370" i="4"/>
  <c r="R370" i="4"/>
  <c r="W370" i="4"/>
  <c r="X370" i="4"/>
  <c r="Y370" i="4"/>
  <c r="Z370" i="4"/>
  <c r="AA370" i="4"/>
  <c r="AB370" i="4"/>
  <c r="AC370" i="4"/>
  <c r="A371" i="4"/>
  <c r="E371" i="4"/>
  <c r="I371" i="4"/>
  <c r="K371" i="4"/>
  <c r="Q371" i="4"/>
  <c r="R371" i="4"/>
  <c r="W371" i="4"/>
  <c r="X371" i="4"/>
  <c r="Y371" i="4"/>
  <c r="Z371" i="4"/>
  <c r="AA371" i="4"/>
  <c r="AB371" i="4"/>
  <c r="AC371" i="4"/>
  <c r="A372" i="4"/>
  <c r="E372" i="4"/>
  <c r="I372" i="4"/>
  <c r="K372" i="4"/>
  <c r="Q372" i="4"/>
  <c r="R372" i="4"/>
  <c r="W372" i="4"/>
  <c r="X372" i="4"/>
  <c r="Y372" i="4"/>
  <c r="Z372" i="4"/>
  <c r="AA372" i="4"/>
  <c r="AB372" i="4"/>
  <c r="AC372" i="4"/>
  <c r="A373" i="4"/>
  <c r="E373" i="4"/>
  <c r="I373" i="4"/>
  <c r="K373" i="4"/>
  <c r="Q373" i="4"/>
  <c r="R373" i="4"/>
  <c r="W373" i="4"/>
  <c r="X373" i="4"/>
  <c r="Y373" i="4"/>
  <c r="Z373" i="4"/>
  <c r="AA373" i="4"/>
  <c r="AB373" i="4"/>
  <c r="AC373" i="4"/>
  <c r="A374" i="4"/>
  <c r="E374" i="4"/>
  <c r="I374" i="4"/>
  <c r="K374" i="4"/>
  <c r="Q374" i="4"/>
  <c r="R374" i="4"/>
  <c r="W374" i="4"/>
  <c r="X374" i="4"/>
  <c r="Y374" i="4"/>
  <c r="Z374" i="4"/>
  <c r="AA374" i="4"/>
  <c r="AB374" i="4"/>
  <c r="AC374" i="4"/>
  <c r="A375" i="4"/>
  <c r="E375" i="4"/>
  <c r="I375" i="4"/>
  <c r="K375" i="4"/>
  <c r="Q375" i="4"/>
  <c r="R375" i="4"/>
  <c r="W375" i="4"/>
  <c r="X375" i="4"/>
  <c r="Y375" i="4"/>
  <c r="Z375" i="4"/>
  <c r="AA375" i="4"/>
  <c r="AB375" i="4"/>
  <c r="AC375" i="4"/>
  <c r="A376" i="4"/>
  <c r="E376" i="4"/>
  <c r="I376" i="4"/>
  <c r="K376" i="4"/>
  <c r="Q376" i="4"/>
  <c r="R376" i="4"/>
  <c r="W376" i="4"/>
  <c r="X376" i="4"/>
  <c r="Y376" i="4"/>
  <c r="Z376" i="4"/>
  <c r="AA376" i="4"/>
  <c r="AB376" i="4"/>
  <c r="AC376" i="4"/>
  <c r="A377" i="4"/>
  <c r="E377" i="4"/>
  <c r="I377" i="4"/>
  <c r="K377" i="4"/>
  <c r="Q377" i="4"/>
  <c r="R377" i="4"/>
  <c r="W377" i="4"/>
  <c r="X377" i="4"/>
  <c r="Y377" i="4"/>
  <c r="Z377" i="4"/>
  <c r="AA377" i="4"/>
  <c r="AB377" i="4"/>
  <c r="AC377" i="4"/>
  <c r="A378" i="4"/>
  <c r="E378" i="4"/>
  <c r="I378" i="4"/>
  <c r="K378" i="4"/>
  <c r="Q378" i="4"/>
  <c r="R378" i="4"/>
  <c r="W378" i="4"/>
  <c r="X378" i="4"/>
  <c r="Y378" i="4"/>
  <c r="Z378" i="4"/>
  <c r="AA378" i="4"/>
  <c r="AB378" i="4"/>
  <c r="AC378" i="4"/>
  <c r="A379" i="4"/>
  <c r="E379" i="4"/>
  <c r="I379" i="4"/>
  <c r="K379" i="4"/>
  <c r="Q379" i="4"/>
  <c r="R379" i="4"/>
  <c r="W379" i="4"/>
  <c r="X379" i="4"/>
  <c r="Y379" i="4"/>
  <c r="Z379" i="4"/>
  <c r="AA379" i="4"/>
  <c r="AB379" i="4"/>
  <c r="AC379" i="4"/>
  <c r="A380" i="4"/>
  <c r="E380" i="4"/>
  <c r="I380" i="4"/>
  <c r="K380" i="4"/>
  <c r="Q380" i="4"/>
  <c r="R380" i="4"/>
  <c r="W380" i="4"/>
  <c r="X380" i="4"/>
  <c r="Y380" i="4"/>
  <c r="Z380" i="4"/>
  <c r="AA380" i="4"/>
  <c r="AB380" i="4"/>
  <c r="AC380" i="4"/>
  <c r="A381" i="4"/>
  <c r="E381" i="4"/>
  <c r="I381" i="4"/>
  <c r="K381" i="4"/>
  <c r="Q381" i="4"/>
  <c r="R381" i="4"/>
  <c r="W381" i="4"/>
  <c r="X381" i="4"/>
  <c r="Y381" i="4"/>
  <c r="Z381" i="4"/>
  <c r="AA381" i="4"/>
  <c r="AB381" i="4"/>
  <c r="AC381" i="4"/>
  <c r="A382" i="4"/>
  <c r="E382" i="4"/>
  <c r="I382" i="4"/>
  <c r="K382" i="4"/>
  <c r="Q382" i="4"/>
  <c r="R382" i="4"/>
  <c r="W382" i="4"/>
  <c r="X382" i="4"/>
  <c r="Y382" i="4"/>
  <c r="Z382" i="4"/>
  <c r="AA382" i="4"/>
  <c r="AB382" i="4"/>
  <c r="AC382" i="4"/>
  <c r="A383" i="4"/>
  <c r="E383" i="4"/>
  <c r="I383" i="4"/>
  <c r="K383" i="4"/>
  <c r="Q383" i="4"/>
  <c r="R383" i="4"/>
  <c r="W383" i="4"/>
  <c r="X383" i="4"/>
  <c r="Y383" i="4"/>
  <c r="Z383" i="4"/>
  <c r="AA383" i="4"/>
  <c r="AB383" i="4"/>
  <c r="AC383" i="4"/>
  <c r="A384" i="4"/>
  <c r="E384" i="4"/>
  <c r="I384" i="4"/>
  <c r="K384" i="4"/>
  <c r="Q384" i="4"/>
  <c r="R384" i="4"/>
  <c r="W384" i="4"/>
  <c r="X384" i="4"/>
  <c r="Y384" i="4"/>
  <c r="Z384" i="4"/>
  <c r="AA384" i="4"/>
  <c r="AB384" i="4"/>
  <c r="AC384" i="4"/>
  <c r="A385" i="4"/>
  <c r="E385" i="4"/>
  <c r="I385" i="4"/>
  <c r="K385" i="4"/>
  <c r="Q385" i="4"/>
  <c r="R385" i="4"/>
  <c r="W385" i="4"/>
  <c r="X385" i="4"/>
  <c r="Y385" i="4"/>
  <c r="Z385" i="4"/>
  <c r="AA385" i="4"/>
  <c r="AB385" i="4"/>
  <c r="AC385" i="4"/>
  <c r="A386" i="4"/>
  <c r="E386" i="4"/>
  <c r="I386" i="4"/>
  <c r="K386" i="4"/>
  <c r="Q386" i="4"/>
  <c r="R386" i="4"/>
  <c r="W386" i="4"/>
  <c r="X386" i="4"/>
  <c r="Y386" i="4"/>
  <c r="Z386" i="4"/>
  <c r="AA386" i="4"/>
  <c r="AB386" i="4"/>
  <c r="AC386" i="4"/>
  <c r="A387" i="4"/>
  <c r="E387" i="4"/>
  <c r="I387" i="4"/>
  <c r="K387" i="4"/>
  <c r="Q387" i="4"/>
  <c r="R387" i="4"/>
  <c r="W387" i="4"/>
  <c r="X387" i="4"/>
  <c r="Y387" i="4"/>
  <c r="Z387" i="4"/>
  <c r="AA387" i="4"/>
  <c r="AB387" i="4"/>
  <c r="AC387" i="4"/>
  <c r="A388" i="4"/>
  <c r="E388" i="4"/>
  <c r="I388" i="4"/>
  <c r="K388" i="4"/>
  <c r="Q388" i="4"/>
  <c r="R388" i="4"/>
  <c r="W388" i="4"/>
  <c r="X388" i="4"/>
  <c r="Y388" i="4"/>
  <c r="Z388" i="4"/>
  <c r="AA388" i="4"/>
  <c r="AB388" i="4"/>
  <c r="AC388" i="4"/>
  <c r="A389" i="4"/>
  <c r="E389" i="4"/>
  <c r="I389" i="4"/>
  <c r="K389" i="4"/>
  <c r="Q389" i="4"/>
  <c r="R389" i="4"/>
  <c r="W389" i="4"/>
  <c r="X389" i="4"/>
  <c r="Y389" i="4"/>
  <c r="Z389" i="4"/>
  <c r="AA389" i="4"/>
  <c r="AB389" i="4"/>
  <c r="AC389" i="4"/>
  <c r="A390" i="4"/>
  <c r="E390" i="4"/>
  <c r="I390" i="4"/>
  <c r="K390" i="4"/>
  <c r="Q390" i="4"/>
  <c r="R390" i="4"/>
  <c r="W390" i="4"/>
  <c r="X390" i="4"/>
  <c r="Y390" i="4"/>
  <c r="Z390" i="4"/>
  <c r="AA390" i="4"/>
  <c r="AB390" i="4"/>
  <c r="AC390" i="4"/>
  <c r="A391" i="4"/>
  <c r="E391" i="4"/>
  <c r="I391" i="4"/>
  <c r="K391" i="4"/>
  <c r="Q391" i="4"/>
  <c r="R391" i="4"/>
  <c r="W391" i="4"/>
  <c r="X391" i="4"/>
  <c r="Y391" i="4"/>
  <c r="Z391" i="4"/>
  <c r="AA391" i="4"/>
  <c r="AB391" i="4"/>
  <c r="AC391" i="4"/>
  <c r="A392" i="4"/>
  <c r="E392" i="4"/>
  <c r="I392" i="4"/>
  <c r="K392" i="4"/>
  <c r="Q392" i="4"/>
  <c r="R392" i="4"/>
  <c r="W392" i="4"/>
  <c r="X392" i="4"/>
  <c r="Y392" i="4"/>
  <c r="Z392" i="4"/>
  <c r="AA392" i="4"/>
  <c r="AB392" i="4"/>
  <c r="AC392" i="4"/>
  <c r="A393" i="4"/>
  <c r="E393" i="4"/>
  <c r="I393" i="4"/>
  <c r="K393" i="4"/>
  <c r="Q393" i="4"/>
  <c r="R393" i="4"/>
  <c r="W393" i="4"/>
  <c r="X393" i="4"/>
  <c r="Y393" i="4"/>
  <c r="Z393" i="4"/>
  <c r="AA393" i="4"/>
  <c r="AB393" i="4"/>
  <c r="AC393" i="4"/>
  <c r="A394" i="4"/>
  <c r="E394" i="4"/>
  <c r="I394" i="4"/>
  <c r="K394" i="4"/>
  <c r="Q394" i="4"/>
  <c r="R394" i="4"/>
  <c r="W394" i="4"/>
  <c r="X394" i="4"/>
  <c r="Y394" i="4"/>
  <c r="Z394" i="4"/>
  <c r="AA394" i="4"/>
  <c r="AB394" i="4"/>
  <c r="AC394" i="4"/>
  <c r="A395" i="4"/>
  <c r="E395" i="4"/>
  <c r="I395" i="4"/>
  <c r="K395" i="4"/>
  <c r="Q395" i="4"/>
  <c r="R395" i="4"/>
  <c r="W395" i="4"/>
  <c r="X395" i="4"/>
  <c r="Y395" i="4"/>
  <c r="Z395" i="4"/>
  <c r="AA395" i="4"/>
  <c r="AB395" i="4"/>
  <c r="AC395" i="4"/>
  <c r="A396" i="4"/>
  <c r="E396" i="4"/>
  <c r="I396" i="4"/>
  <c r="K396" i="4"/>
  <c r="Q396" i="4"/>
  <c r="R396" i="4"/>
  <c r="W396" i="4"/>
  <c r="X396" i="4"/>
  <c r="Y396" i="4"/>
  <c r="Z396" i="4"/>
  <c r="AA396" i="4"/>
  <c r="AB396" i="4"/>
  <c r="AC396" i="4"/>
  <c r="A397" i="4"/>
  <c r="E397" i="4"/>
  <c r="I397" i="4"/>
  <c r="K397" i="4"/>
  <c r="Q397" i="4"/>
  <c r="R397" i="4"/>
  <c r="W397" i="4"/>
  <c r="X397" i="4"/>
  <c r="Y397" i="4"/>
  <c r="Z397" i="4"/>
  <c r="AA397" i="4"/>
  <c r="AB397" i="4"/>
  <c r="AC397" i="4"/>
  <c r="A398" i="4"/>
  <c r="E398" i="4"/>
  <c r="I398" i="4"/>
  <c r="K398" i="4"/>
  <c r="Q398" i="4"/>
  <c r="R398" i="4"/>
  <c r="W398" i="4"/>
  <c r="X398" i="4"/>
  <c r="Y398" i="4"/>
  <c r="Z398" i="4"/>
  <c r="AA398" i="4"/>
  <c r="AB398" i="4"/>
  <c r="AC398" i="4"/>
  <c r="A399" i="4"/>
  <c r="E399" i="4"/>
  <c r="I399" i="4"/>
  <c r="K399" i="4"/>
  <c r="Q399" i="4"/>
  <c r="R399" i="4"/>
  <c r="W399" i="4"/>
  <c r="X399" i="4"/>
  <c r="Y399" i="4"/>
  <c r="Z399" i="4"/>
  <c r="AA399" i="4"/>
  <c r="AB399" i="4"/>
  <c r="AC399" i="4"/>
  <c r="A400" i="4"/>
  <c r="E400" i="4"/>
  <c r="I400" i="4"/>
  <c r="K400" i="4"/>
  <c r="Q400" i="4"/>
  <c r="R400" i="4"/>
  <c r="W400" i="4"/>
  <c r="X400" i="4"/>
  <c r="Y400" i="4"/>
  <c r="Z400" i="4"/>
  <c r="AA400" i="4"/>
  <c r="AB400" i="4"/>
  <c r="AC400" i="4"/>
  <c r="A401" i="4"/>
  <c r="E401" i="4"/>
  <c r="I401" i="4"/>
  <c r="K401" i="4"/>
  <c r="Q401" i="4"/>
  <c r="R401" i="4"/>
  <c r="W401" i="4"/>
  <c r="X401" i="4"/>
  <c r="Y401" i="4"/>
  <c r="Z401" i="4"/>
  <c r="AA401" i="4"/>
  <c r="AB401" i="4"/>
  <c r="AC401" i="4"/>
  <c r="A402" i="4"/>
  <c r="E402" i="4"/>
  <c r="I402" i="4"/>
  <c r="K402" i="4"/>
  <c r="Q402" i="4"/>
  <c r="R402" i="4"/>
  <c r="W402" i="4"/>
  <c r="X402" i="4"/>
  <c r="Y402" i="4"/>
  <c r="Z402" i="4"/>
  <c r="AA402" i="4"/>
  <c r="AB402" i="4"/>
  <c r="AC402" i="4"/>
  <c r="A403" i="4"/>
  <c r="E403" i="4"/>
  <c r="I403" i="4"/>
  <c r="K403" i="4"/>
  <c r="Q403" i="4"/>
  <c r="R403" i="4"/>
  <c r="W403" i="4"/>
  <c r="X403" i="4"/>
  <c r="Y403" i="4"/>
  <c r="Z403" i="4"/>
  <c r="AA403" i="4"/>
  <c r="AB403" i="4"/>
  <c r="AC403" i="4"/>
  <c r="E404" i="4"/>
  <c r="W404" i="4"/>
  <c r="X404" i="4"/>
  <c r="Y404" i="4"/>
  <c r="Z404" i="4"/>
  <c r="AA404" i="4"/>
  <c r="AB404" i="4"/>
  <c r="AC404" i="4"/>
  <c r="E405" i="4"/>
  <c r="W405" i="4"/>
  <c r="X405" i="4"/>
  <c r="Y405" i="4"/>
  <c r="Z405" i="4"/>
  <c r="AA405" i="4"/>
  <c r="AB405" i="4"/>
  <c r="AC405" i="4"/>
  <c r="E406" i="4"/>
  <c r="W406" i="4"/>
  <c r="X406" i="4"/>
  <c r="Y406" i="4"/>
  <c r="Z406" i="4"/>
  <c r="AA406" i="4"/>
  <c r="AB406" i="4"/>
  <c r="AC406" i="4"/>
  <c r="E407" i="4"/>
  <c r="W407" i="4"/>
  <c r="X407" i="4"/>
  <c r="Y407" i="4"/>
  <c r="Z407" i="4"/>
  <c r="AA407" i="4"/>
  <c r="AB407" i="4"/>
  <c r="AC407" i="4"/>
  <c r="E408" i="4"/>
  <c r="W408" i="4"/>
  <c r="X408" i="4"/>
  <c r="Y408" i="4"/>
  <c r="Z408" i="4"/>
  <c r="AA408" i="4"/>
  <c r="AB408" i="4"/>
  <c r="AC408" i="4"/>
  <c r="E409" i="4"/>
  <c r="W409" i="4"/>
  <c r="X409" i="4"/>
  <c r="Y409" i="4"/>
  <c r="Z409" i="4"/>
  <c r="AA409" i="4"/>
  <c r="AB409" i="4"/>
  <c r="AC409" i="4"/>
  <c r="E410" i="4"/>
  <c r="W410" i="4"/>
  <c r="X410" i="4"/>
  <c r="Y410" i="4"/>
  <c r="Z410" i="4"/>
  <c r="AA410" i="4"/>
  <c r="AB410" i="4"/>
  <c r="AC410" i="4"/>
  <c r="E411" i="4"/>
  <c r="W411" i="4"/>
  <c r="X411" i="4"/>
  <c r="Y411" i="4"/>
  <c r="Z411" i="4"/>
  <c r="AA411" i="4"/>
  <c r="AB411" i="4"/>
  <c r="AC411" i="4"/>
  <c r="E412" i="4"/>
  <c r="W412" i="4"/>
  <c r="X412" i="4"/>
  <c r="Y412" i="4"/>
  <c r="Z412" i="4"/>
  <c r="AA412" i="4"/>
  <c r="AB412" i="4"/>
  <c r="AC412" i="4"/>
  <c r="E413" i="4"/>
  <c r="W413" i="4"/>
  <c r="X413" i="4"/>
  <c r="Y413" i="4"/>
  <c r="Z413" i="4"/>
  <c r="AA413" i="4"/>
  <c r="AB413" i="4"/>
  <c r="AC413" i="4"/>
  <c r="E414" i="4"/>
  <c r="W414" i="4"/>
  <c r="X414" i="4"/>
  <c r="Y414" i="4"/>
  <c r="Z414" i="4"/>
  <c r="AA414" i="4"/>
  <c r="AB414" i="4"/>
  <c r="AC414" i="4"/>
  <c r="E415" i="4"/>
  <c r="W415" i="4"/>
  <c r="X415" i="4"/>
  <c r="Y415" i="4"/>
  <c r="Z415" i="4"/>
  <c r="AA415" i="4"/>
  <c r="AB415" i="4"/>
  <c r="AC415" i="4"/>
  <c r="E416" i="4"/>
  <c r="W416" i="4"/>
  <c r="X416" i="4"/>
  <c r="Y416" i="4"/>
  <c r="Z416" i="4"/>
  <c r="AA416" i="4"/>
  <c r="AB416" i="4"/>
  <c r="AC416" i="4"/>
  <c r="E417" i="4"/>
  <c r="W417" i="4"/>
  <c r="X417" i="4"/>
  <c r="Y417" i="4"/>
  <c r="Z417" i="4"/>
  <c r="AA417" i="4"/>
  <c r="AB417" i="4"/>
  <c r="AC417" i="4"/>
  <c r="E418" i="4"/>
  <c r="W418" i="4"/>
  <c r="X418" i="4"/>
  <c r="Y418" i="4"/>
  <c r="Z418" i="4"/>
  <c r="AA418" i="4"/>
  <c r="AB418" i="4"/>
  <c r="AC418" i="4"/>
  <c r="E419" i="4"/>
  <c r="W419" i="4"/>
  <c r="X419" i="4"/>
  <c r="Y419" i="4"/>
  <c r="Z419" i="4"/>
  <c r="AA419" i="4"/>
  <c r="AB419" i="4"/>
  <c r="AC419" i="4"/>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20160219_BEDEWORK_WORDY_DESCRIPTIONS_SORTING.xlsx!Table2" type="102" refreshedVersion="5" minRefreshableVersion="5">
    <extLst>
      <ext xmlns:x15="http://schemas.microsoft.com/office/spreadsheetml/2010/11/main" uri="{DE250136-89BD-433C-8126-D09CA5730AF9}">
        <x15:connection id="Table2-cb4a7f63-5cb0-4efc-b058-fd7b0cfdf078">
          <x15:rangePr sourceName="_xlcn.WorksheetConnection_20160219_BEDEWORK_WORDY_DESCRIPTIONS_SORTING.xlsxTable2"/>
        </x15:connection>
      </ext>
    </extLst>
  </connection>
  <connection id="3" name="WorksheetConnection_20160219_BEDEWORK_WORDY_DESCRIPTIONS_SORTING.xlsx!Table4" type="102" refreshedVersion="5" minRefreshableVersion="5">
    <extLst>
      <ext xmlns:x15="http://schemas.microsoft.com/office/spreadsheetml/2010/11/main" uri="{DE250136-89BD-433C-8126-D09CA5730AF9}">
        <x15:connection id="Table4-ac08ec94-5b85-48dc-bb95-3bb9b010f5e6" autoDelete="1">
          <x15:rangePr sourceName="_xlcn.WorksheetConnection_20160219_BEDEWORK_WORDY_DESCRIPTIONS_SORTING.xlsxTable4"/>
        </x15:connection>
      </ext>
    </extLst>
  </connection>
</connections>
</file>

<file path=xl/sharedStrings.xml><?xml version="1.0" encoding="utf-8"?>
<sst xmlns="http://schemas.openxmlformats.org/spreadsheetml/2006/main" count="4959" uniqueCount="1416">
  <si>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</si>
  <si>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</si>
  <si>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</si>
  <si>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</si>
  <si>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</si>
  <si>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</si>
  <si>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</si>
  <si>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</si>
  <si>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</si>
  <si>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</si>
  <si>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</si>
  <si>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</si>
  <si>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</si>
  <si>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</si>
  <si>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</si>
  <si>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</si>
  <si>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</si>
  <si>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</si>
  <si>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</si>
  <si>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</si>
  <si>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</si>
  <si>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</si>
  <si>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</si>
  <si>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</si>
  <si>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</si>
  <si>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</si>
  <si>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</si>
  <si>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</si>
  <si>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</si>
  <si>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</si>
  <si>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</si>
  <si>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</si>
  <si>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</si>
  <si>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</si>
  <si>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</si>
  <si>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</si>
  <si>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</si>
  <si>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</si>
  <si>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</si>
  <si>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</si>
  <si>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</si>
  <si>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</si>
  <si>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</si>
  <si>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</si>
  <si>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</si>
  <si>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</si>
  <si>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</si>
  <si>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</si>
  <si>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</si>
  <si>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</si>
  <si>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</si>
  <si>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</si>
  <si>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</si>
  <si>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</si>
  <si>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</si>
  <si>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</si>
  <si>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</si>
  <si>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</si>
  <si>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</si>
  <si>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</si>
  <si>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</si>
  <si>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</si>
  <si>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</si>
  <si>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</si>
  <si>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</si>
  <si>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</si>
  <si>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</si>
  <si>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</si>
  <si>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</si>
  <si>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</si>
  <si>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</si>
  <si>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</si>
  <si>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</si>
  <si>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</si>
  <si>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</si>
  <si>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</si>
  <si>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</si>
  <si>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</si>
  <si>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</si>
  <si>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</si>
  <si>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</si>
  <si>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</si>
  <si>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</si>
  <si>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</si>
  <si>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</si>
  <si>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</si>
  <si>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</si>
  <si>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</si>
  <si>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</si>
  <si>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</si>
  <si>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</si>
  <si>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</si>
  <si>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</si>
  <si>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Book Clubs</t>
  </si>
  <si>
    <t>Classes and Workshops</t>
  </si>
  <si>
    <t>Dance</t>
  </si>
  <si>
    <t>DANCE</t>
  </si>
  <si>
    <t>Exhibits</t>
  </si>
  <si>
    <t>Featured</t>
  </si>
  <si>
    <t>FREE EVENTS</t>
  </si>
  <si>
    <t>Movies</t>
  </si>
  <si>
    <t>Music</t>
  </si>
  <si>
    <t>MUSIC</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</si>
  <si>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</si>
  <si>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</si>
  <si>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</si>
  <si>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</si>
  <si>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</si>
  <si>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</si>
  <si>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</si>
  <si>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</si>
  <si>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</si>
  <si>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</si>
  <si>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</si>
  <si>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</si>
  <si>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</si>
  <si>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</si>
  <si>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</si>
  <si>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</si>
  <si>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</si>
  <si>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</si>
  <si>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</si>
  <si>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</si>
  <si>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</si>
  <si>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</si>
  <si>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</si>
  <si>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</si>
  <si>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</si>
  <si>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America/Chicago</t>
  </si>
  <si>
    <t>Bellevue</t>
  </si>
  <si>
    <t>http://www.library.nashville.org/locations/loc_bellevue.asp</t>
  </si>
  <si>
    <t>Nashville Public Library</t>
  </si>
  <si>
    <t>cost</t>
  </si>
  <si>
    <t xml:space="preserve">xproperties </t>
  </si>
  <si>
    <t>Main Library</t>
  </si>
  <si>
    <t>20160127-000002-BELLEVUE-201603011600%40LIBRARY.NASHVILLE.ORG</t>
  </si>
  <si>
    <t>http://events.library.nashville.org/feeder/feeder/event/eventView.do?b=de&amp;amp;calPath=%2Fpublic%2Fcals%2FMainCal&amp;amp;guid=20160127-000002-BELLEVUE-201603011600%40LIBRARY.NASHVILLE.ORG&amp;amp;recurrenceId=</t>
  </si>
  <si>
    <t>20160301T220000Z</t>
  </si>
  <si>
    <t>20160301T160000</t>
  </si>
  <si>
    <t>location/Bellevue,Children,Locations,Series</t>
  </si>
  <si>
    <t>School-age children can join us for crafts, activities, special guests, movies, and more! There's something new every week. Grades K-4.</t>
  </si>
  <si>
    <t xml:space="preserve">X-BEDEWORK-ALIAS : values : text : /user/agrp_calsuite-MainCampus/Locations/Bellevue,X-BEDEWORK-ALIAS : values : text : /user/agrp_calsuite-MainCampus/Children </t>
  </si>
  <si>
    <t>20160302T000000Z</t>
  </si>
  <si>
    <t>20160301T180000</t>
  </si>
  <si>
    <t>20160127-000060-BELLEVUE-201603011800%40LIBRARY.NASHVILLE.ORG</t>
  </si>
  <si>
    <t>http://events.library.nashville.org/feeder/feeder/event/eventView.do?b=de&amp;amp;calPath=%2Fpublic%2Fcals%2FMainCal&amp;amp;guid=20160127-000060-BELLEVUE-201603011800%40LIBRARY.NASHVILLE.ORG&amp;amp;recurrenceId=</t>
  </si>
  <si>
    <t>Adults,location/Bellevue,Writing,Locations,Series</t>
  </si>
  <si>
    <t>1st and 3rd Tuesdays each month. Bellevue Writers Group welcomes adults of all ages who write prose fiction and literary nonfiction. Join us as we share our works and receive feedback from fellow writers.</t>
  </si>
  <si>
    <t xml:space="preserve">X-BEDEWORK-ALIAS : values : text : /user/agrp_calsuite-MainCampus/Locations/Bellevue,X-BEDEWORK-ALIAS : values : text : /user/agrp_calsuite-MainCampus/Adults,X-BEDEWORK-ALIAS : values : text : /user/agrp_calsuite-MainCampus/Browse By Topic/Writing </t>
  </si>
  <si>
    <t>20160127-000066-BELLEVUE-201603021015%40LIBRARY.NASHVILLE.ORG</t>
  </si>
  <si>
    <t>http://events.library.nashville.org/feeder/feeder/event/eventView.do?b=de&amp;amp;calPath=%2Fpublic%2Fcals%2FMainCal&amp;amp;guid=20160127-000066-BELLEVUE-201603021015%40LIBRARY.NASHVILLE.ORG&amp;amp;recurrenceId=</t>
  </si>
  <si>
    <t>20160302T161500Z</t>
  </si>
  <si>
    <t>20160302T101500</t>
  </si>
  <si>
    <t>location/Bellevue,Children,Story Time,Locations,Series</t>
  </si>
  <si>
    <t>Every Wednesday at 10:15 and 11:15 a.m. Singing, fingerplays, rhymes, ABCs, 123s, stories, and much more with Miss Donna and Bear!</t>
  </si>
  <si>
    <t xml:space="preserve">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</si>
  <si>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20160302T171500Z</t>
  </si>
  <si>
    <t>20160302T111500</t>
  </si>
  <si>
    <t>20160127-000079-BELLEVUE-201603021115%40LIBRARY.NASHVILLE.ORG</t>
  </si>
  <si>
    <t>http://events.library.nashville.org/feeder/feeder/event/eventView.do?b=de&amp;amp;calPath=%2Fpublic%2Fcals%2FMainCal&amp;amp;guid=20160127-000079-BELLEVUE-201603021115%40LIBRARY.NASHVILLE.ORG&amp;amp;recurrenceId=</t>
  </si>
  <si>
    <t>20160302T223000Z</t>
  </si>
  <si>
    <t>20160302T163000</t>
  </si>
  <si>
    <t>20160127-000093-BELLEVUE-201603021615%40LIBRARY.NASHVILLE.ORG</t>
  </si>
  <si>
    <t>http://events.library.nashville.org/feeder/feeder/event/eventView.do?b=de&amp;amp;calPath=%2Fpublic%2Fcals%2FMainCal&amp;amp;guid=20160127-000093-BELLEVUE-201603021615%40LIBRARY.NASHVILLE.ORG&amp;amp;recurrenceId=</t>
  </si>
  <si>
    <t>20160302T221500Z</t>
  </si>
  <si>
    <t>20160302T161500</t>
  </si>
  <si>
    <t>Celebrate Animanga month with fellow teens by watching anime! Grades 5-12.</t>
  </si>
  <si>
    <t>Adults,location/Bellevue,Health and Wellness,Locations,Series</t>
  </si>
  <si>
    <t>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t>
  </si>
  <si>
    <t xml:space="preserve">X-BEDEWORK-ALIAS : values : text : /user/agrp_calsuite-MainCampus/Locations/Bellevue,X-BEDEWORK-ALIAS : values : text : /user/agrp_calsuite-MainCampus/Adults,X-BEDEWORK-ALIAS : values : text : /user/agrp_calsuite-MainCampus/Browse By Topic/Health and Wellness </t>
  </si>
  <si>
    <t>20160127-000125-BELLEVUE-201605251630%40LIBRARY.NASHVILLE.ORG</t>
  </si>
  <si>
    <t>http://events.library.nashville.org/feeder/feeder/event/eventView.do?b=de&amp;amp;calPath=%2Fpublic%2Fcals%2FMainCal&amp;amp;guid=20160127-000125-BELLEVUE-201605251630%40LIBRARY.NASHVILLE.ORG&amp;amp;recurrenceId=</t>
  </si>
  <si>
    <t>20160303T003000Z</t>
  </si>
  <si>
    <t>20160302T183000</t>
  </si>
  <si>
    <t>Every 1st Wednesday. Lisa Ernst, meditation teacher and founder of One Dharma Nashville, will demonstrate mindfulness techniques to help you reduce stress and increase overall well-being.</t>
  </si>
  <si>
    <t>20160303T161500Z</t>
  </si>
  <si>
    <t>20160303T101500</t>
  </si>
  <si>
    <t>Arts and Crafts,location/Bellevue,Children,Locations,Series</t>
  </si>
  <si>
    <t>Every Thursday, join Ms. Katie at the library for some crafty fun!</t>
  </si>
  <si>
    <t xml:space="preserve">X-BEDEWORK-ALIAS : values : text : /user/agrp_calsuite-MainCampus/Locations/Bellevue,X-BEDEWORK-ALIAS : values : text : /user/agrp_calsuite-MainCampus/Children,X-BEDEWORK-ALIAS : values : text : /user/agrp_calsuite-MainCampus/Browse By Topic/Arts and Crafts </t>
  </si>
  <si>
    <t>20160127-000141-BELLEVUE-201605261015%40LIBRARY.NASHVILLE.ORG</t>
  </si>
  <si>
    <t>http://events.library.nashville.org/feeder/feeder/event/eventView.do?b=de&amp;amp;calPath=%2Fpublic%2Fcals%2FMainCal&amp;amp;guid=20160127-000141-BELLEVUE-201605261015%40LIBRARY.NASHVILLE.ORG&amp;amp;recurrenceId=</t>
  </si>
  <si>
    <t>20160303T193000Z</t>
  </si>
  <si>
    <t>20160303T133000</t>
  </si>
  <si>
    <t>20160303T213000Z</t>
  </si>
  <si>
    <t>20160303T153000</t>
  </si>
  <si>
    <t>Adults,location/Bellevue,Locations,Series</t>
  </si>
  <si>
    <t>Every Thursday, play Scrabble the old-fashioned way&amp;hellip; on a board! All levels of players welcome. Bring your board if you have one.</t>
  </si>
  <si>
    <t xml:space="preserve">X-BEDEWORK-ALIAS : values : text : /user/agrp_calsuite-MainCampus/Locations/Bellevue,X-BEDEWORK-ALIAS : values : text : /user/agrp_calsuite-MainCampus/Adults </t>
  </si>
  <si>
    <t>20160304T000000Z</t>
  </si>
  <si>
    <t>20160303T180000</t>
  </si>
  <si>
    <t>Imagine that you are a puzzle, made up of many pieces. What would be on those pieces? What makes up YOU? Come create your own puzzle pieces, where you can describe those things that make you, you!</t>
  </si>
  <si>
    <t>20160303T223000Z</t>
  </si>
  <si>
    <t>20160303T163000</t>
  </si>
  <si>
    <t>series/Studio NPL,location/Bellevue,Teens,Locations,Music,Series</t>
  </si>
  <si>
    <t>Every Thursday when school is in session. Learn how to make beats and music tracks using Logic Pro. These workshops are open to producers of all levels, as well as songwriters, singers, rappers, and anyone interested in producing their own music. Grades 7-12.</t>
  </si>
  <si>
    <t>20160304T220000Z</t>
  </si>
  <si>
    <t>20160304T160000</t>
  </si>
  <si>
    <t>20160305T161500Z</t>
  </si>
  <si>
    <t>20160305T101500</t>
  </si>
  <si>
    <t>Every Saturday, come to the library for some super stories, songs, and silliness!</t>
  </si>
  <si>
    <t>20160305T210000Z</t>
  </si>
  <si>
    <t>20160305T150000</t>
  </si>
  <si>
    <t>20160305T193000Z</t>
  </si>
  <si>
    <t>20160305T133000</t>
  </si>
  <si>
    <t>location/Bellevue,Health and Wellness,Children,Locations,Series</t>
  </si>
  <si>
    <t>Every 1st Saturday, visit with Snickers the dog, your canine friend who loves to listen while you read aloud. Bring your own book or choose one from the library. Registration is required. Please call (615) 862-5854 to register.</t>
  </si>
  <si>
    <t xml:space="preserve">X-BEDEWORK-ALIAS : values : text : /user/agrp_calsuite-MainCampus/Locations/Bellevue,X-BEDEWORK-ALIAS : values : text : /user/agrp_calsuite-MainCampus/Children,X-BEDEWORK-ALIAS : values : text : /user/agrp_calsuite-MainCampus/Browse By Topic/Health and Wellness </t>
  </si>
  <si>
    <t>Create a family tree - real or imagined - using found objects. Presented by Turnip Green Creative Reuse.</t>
  </si>
  <si>
    <t>Come to class to get started with computers! This class covers introductory computer vocabulary, computer mouse skills, and basic keyboarding. No computer skills required!</t>
  </si>
  <si>
    <t>20160127-000170-BELLEVUE-201605071330%40LIBRARY.NASHVILLE.ORG</t>
  </si>
  <si>
    <t>http://events.library.nashville.org/feeder/feeder/event/eventView.do?b=de&amp;amp;calPath=%2Fpublic%2Fcals%2FMainCal&amp;amp;guid=20160127-000170-BELLEVUE-201605071330%40LIBRARY.NASHVILLE.ORG&amp;amp;recurrenceId=</t>
  </si>
  <si>
    <t>20160307T161500Z</t>
  </si>
  <si>
    <t>20160307T101500</t>
  </si>
  <si>
    <t>Every Monday, babies and their caregivers are welcome to join Miss Donna for rhymes, songs, fingerplays, ABCs, 123s, stories, and more. For babies through 24 months old.</t>
  </si>
  <si>
    <t>Learn how to access unlimited information using the Internet.</t>
  </si>
  <si>
    <t>20160308T003000Z</t>
  </si>
  <si>
    <t>20160307T183000</t>
  </si>
  <si>
    <t>20160127-000094-BELLEVUE-201603071615%40LIBRARY.NASHVILLE.ORG</t>
  </si>
  <si>
    <t>http://events.library.nashville.org/feeder/feeder/event/eventView.do?b=de&amp;amp;calPath=%2Fpublic%2Fcals%2FMainCal&amp;amp;guid=20160127-000094-BELLEVUE-201603071615%40LIBRARY.NASHVILLE.ORG&amp;amp;recurrenceId=</t>
  </si>
  <si>
    <t>20160307T221500Z</t>
  </si>
  <si>
    <t>20160307T161500</t>
  </si>
  <si>
    <t>Arts and Crafts,series/Studio NPL,location/Bellevue,Teens,series/Manga and Anime Month,Locations,Series</t>
  </si>
  <si>
    <t>Penguins, foxes, and throwing stars, oh my! Make paper animals, clothes, and more!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</si>
  <si>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</si>
  <si>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Every Monday, join Ms. Katie for stories, songs, fingerplays, and a craft! Ages 3 to 5.</t>
  </si>
  <si>
    <t>20160309T010000Z</t>
  </si>
  <si>
    <t>20160308T190000</t>
  </si>
  <si>
    <t>20160127-000003-BELLEVUE-201603081600%40LIBRARY.NASHVILLE.ORG</t>
  </si>
  <si>
    <t>http://events.library.nashville.org/feeder/feeder/event/eventView.do?b=de&amp;amp;calPath=%2Fpublic%2Fcals%2FMainCal&amp;amp;guid=20160127-000003-BELLEVUE-201603081600%40LIBRARY.NASHVILLE.ORG&amp;amp;recurrenceId=</t>
  </si>
  <si>
    <t>20160308T220000Z</t>
  </si>
  <si>
    <t>20160308T160000</t>
  </si>
  <si>
    <t>20160309T000000Z</t>
  </si>
  <si>
    <t>20160308T180000</t>
  </si>
  <si>
    <t>20160309T200000Z</t>
  </si>
  <si>
    <t>20160309T140000</t>
  </si>
  <si>
    <t>20160127-000067-BELLEVUE-201603091015%40LIBRARY.NASHVILLE.ORG</t>
  </si>
  <si>
    <t>http://events.library.nashville.org/feeder/feeder/event/eventView.do?b=de&amp;amp;calPath=%2Fpublic%2Fcals%2FMainCal&amp;amp;guid=20160127-000067-BELLEVUE-201603091015%40LIBRARY.NASHVILLE.ORG&amp;amp;recurrenceId=</t>
  </si>
  <si>
    <t>20160309T161500Z</t>
  </si>
  <si>
    <t>20160309T101500</t>
  </si>
  <si>
    <t>20160309T171500Z</t>
  </si>
  <si>
    <t>20160309T111500</t>
  </si>
  <si>
    <t>20160127-000194-BELLEVUE-201605231830%40LIBRARY.NASHVILLE.ORG</t>
  </si>
  <si>
    <t>http://events.library.nashville.org/feeder/feeder/event/eventView.do?b=de&amp;amp;calPath=%2Fpublic%2Fcals%2FMainCal&amp;amp;guid=20160127-000194-BELLEVUE-201605231830%40LIBRARY.NASHVILLE.ORG&amp;amp;recurrenceId=</t>
  </si>
  <si>
    <t>Every 2nd and 4th Wednesday, Homeschool Crew introduces homeschooled children to a different topic. 3/9: Loom Weaving. 3/23: Tradition of Egg Decorating. 4/13: The Care and Keeping of Bees with Dr. Kirk Jones. 4/27: Jewelry Making. 5/11: Garden in a Jar. 5/25: The Turtle.</t>
  </si>
  <si>
    <t>20160309T223000Z</t>
  </si>
  <si>
    <t>20160309T163000</t>
  </si>
  <si>
    <t>20160127-000095-BELLEVUE-201603091615%40LIBRARY.NASHVILLE.ORG</t>
  </si>
  <si>
    <t>http://events.library.nashville.org/feeder/feeder/event/eventView.do?b=de&amp;amp;calPath=%2Fpublic%2Fcals%2FMainCal&amp;amp;guid=20160127-000095-BELLEVUE-201603091615%40LIBRARY.NASHVILLE.ORG&amp;amp;recurrenceId=</t>
  </si>
  <si>
    <t>20160309T221500Z</t>
  </si>
  <si>
    <t>20160309T161500</t>
  </si>
  <si>
    <t xml:space="preserve">Dress up as your favorite manga or anime character, and explore different fandoms! Grades 5-12. </t>
  </si>
  <si>
    <t>All Libraries</t>
  </si>
  <si>
    <t>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t>
  </si>
  <si>
    <t>All Library locations closed for Staff Training today. Libraries with regular Friday hours re-open on Friday, March 11.</t>
  </si>
  <si>
    <t>CAL-2a3e9ebb-52cca996-0152-cd10235d-0000734ddemobedework%40mysite.edu</t>
  </si>
  <si>
    <t>20160301T221500Z</t>
  </si>
  <si>
    <t>http://events.library.nashville.org/feeder/feeder/event/eventView.do?b=de&amp;amp;calPath=%2Fpublic%2Fcals%2FMainCal&amp;amp;guid=CAL-2a3e9ebb-52cca996-0152-cd10235d-0000734ddemobedework%40mysite.edu&amp;amp;recurrenceId=20160301T221500Z</t>
  </si>
  <si>
    <t>20160301T161500</t>
  </si>
  <si>
    <t>Arts and Crafts,series/Studio NPL,location/Bellevue,Teens,Locations,Series</t>
  </si>
  <si>
    <t>Monday-Thursday when school is in session. We do something different each week, including crafts, gaming, robotics, 3D printing, and more. Join the fun after school! Grades 5-12.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</si>
  <si>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</si>
  <si>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location/Bellevue,Teens,Locations</t>
  </si>
  <si>
    <t xml:space="preserve">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t>
  </si>
  <si>
    <t>CAL-2a3e9ebb-52c09089-0152-c29bc26b-000027bfdemobedework%40mysite.edu</t>
  </si>
  <si>
    <t>http://events.library.nashville.org/feeder/feeder/event/eventView.do?b=de&amp;amp;calPath=%2Fpublic%2Fcals%2FMainCal&amp;amp;guid=CAL-2a3e9ebb-52c09089-0152-c29bc26b-000027bfdemobedework%40mysite.edu&amp;amp;recurrenceId=</t>
  </si>
  <si>
    <t>Adults,location/Bellevue,Health and Wellness,Locations</t>
  </si>
  <si>
    <t xml:space="preserve">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t>
  </si>
  <si>
    <t>20160210-000009-BELLEVUE-201603021830%40LIBRARY.NASHVILLE.ORG</t>
  </si>
  <si>
    <t>http://events.library.nashville.org/feeder/feeder/event/eventView.do?b=de&amp;amp;calPath=%2Fpublic%2Fcals%2FMainCal&amp;amp;guid=20160210-000009-BELLEVUE-201603021830%40LIBRARY.NASHVILLE.ORG&amp;amp;recurrenceId=</t>
  </si>
  <si>
    <t>CAL-2a3e9ebb-52c09089-0152-c29c8a23-0000293cdemobedework%40mysite.edu</t>
  </si>
  <si>
    <t>http://events.library.nashville.org/feeder/feeder/event/eventView.do?b=de&amp;amp;calPath=%2Fpublic%2Fcals%2FMainCal&amp;amp;guid=CAL-2a3e9ebb-52c09089-0152-c29c8a23-0000293cdemobedework%40mysite.edu&amp;amp;recurrenceId=</t>
  </si>
  <si>
    <t>Every Thursday when school's in session. Learn how to make beats and music tracks using Logic Pro. Open to producers of all levels as well as songwriters, singers, rappers, and anyone interested in producing their own music. For teens in grades 7-12.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</si>
  <si>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</si>
  <si>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CAL-2a3e9ebb-52e9c308-0152-eb214d65-00005541demobedework%40mysite.edu</t>
  </si>
  <si>
    <t>http://events.library.nashville.org/feeder/feeder/event/eventView.do?b=de&amp;amp;calPath=%2Fpublic%2Fcals%2FMainCal&amp;amp;guid=CAL-2a3e9ebb-52e9c308-0152-eb214d65-00005541demobedework%40mysite.edu&amp;amp;recurrenceId=</t>
  </si>
  <si>
    <t>20160304T170000Z</t>
  </si>
  <si>
    <t>20160304T110000</t>
  </si>
  <si>
    <t>Give the gift of life at an American Red Cross Blood Drive! \n \nCall the Bellevue Branch at 615-862-5854, or email Kathryn.shaw@nashville.gov to book a donor appointment. \n\nRed Cross will provide drinks and snacks.</t>
  </si>
  <si>
    <t xml:space="preserve">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t>
  </si>
  <si>
    <t>20160210-000014--190001000000%40LIBRARY.NASHVILLE.ORG</t>
  </si>
  <si>
    <t>http://events.library.nashville.org/feeder/feeder/event/eventView.do?b=de&amp;amp;calPath=%2Fpublic%2Fcals%2FMainCal&amp;amp;guid=20160210-000014--190001000000%40LIBRARY.NASHVILLE.ORG&amp;amp;recurrenceId=</t>
  </si>
  <si>
    <t>20160210-000015-BELLEVUE-201603051015%40LIBRARY.NASHVILLE.ORG</t>
  </si>
  <si>
    <t>http://events.library.nashville.org/feeder/feeder/event/eventView.do?b=de&amp;amp;calPath=%2Fpublic%2Fcals%2FMainCal&amp;amp;guid=20160210-000015-BELLEVUE-201603051015%40LIBRARY.NASHVILLE.ORG&amp;amp;recurrenceId=</t>
  </si>
  <si>
    <t>CANCELLED</t>
  </si>
  <si>
    <t xml:space="preserve">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t>
  </si>
  <si>
    <t>20160210-000018--190001000000%40LIBRARY.NASHVILLE.ORG</t>
  </si>
  <si>
    <t>http://events.library.nashville.org/feeder/feeder/event/eventView.do?b=de&amp;amp;calPath=%2Fpublic%2Fcals%2FMainCal&amp;amp;guid=20160210-000018--190001000000%40LIBRARY.NASHVILLE.ORG&amp;amp;recurrenceId=</t>
  </si>
  <si>
    <t>CAL-2a3e9ebb-52d0037e-0152-d1681511-00005043demobedework%40mysite.edu</t>
  </si>
  <si>
    <t>http://events.library.nashville.org/feeder/feeder/event/eventView.do?b=de&amp;amp;calPath=%2Fpublic%2Fcals%2FMainCal&amp;amp;guid=CAL-2a3e9ebb-52d0037e-0152-d1681511-00005043demobedework%40mysite.edu&amp;amp;recurrenceId=20160309T000000Z</t>
  </si>
  <si>
    <t>Still wanting your independence? Are you or a loved one struggling living on your own? Are you planning for the future?\n\nIf so join us for an educational event to learn about what assisted living and memory care has to offer.</t>
  </si>
  <si>
    <t>20160210-000022-BELLEVUE-201603091115%40LIBRARY.NASHVILLE.ORG</t>
  </si>
  <si>
    <t>http://events.library.nashville.org/feeder/feeder/event/eventView.do?b=de&amp;amp;calPath=%2Fpublic%2Fcals%2FMainCal&amp;amp;guid=20160210-000022-BELLEVUE-201603091115%40LIBRARY.NASHVILLE.ORG&amp;amp;recurrenceId=</t>
  </si>
  <si>
    <t>20160210-000024--190001000000%40LIBRARY.NASHVILLE.ORG</t>
  </si>
  <si>
    <t>http://events.library.nashville.org/feeder/feeder/event/eventView.do?b=de&amp;amp;calPath=%2Fpublic%2Fcals%2FMainCal&amp;amp;guid=20160210-000024--190001000000%40LIBRARY.NASHVILLE.ORG&amp;amp;recurrenceId=</t>
  </si>
  <si>
    <t>CAL-2a3e9ebb-52d62bc5-0152-d6cc1457-00001577demobedework%40mysite.edu</t>
  </si>
  <si>
    <t>http://bit.ly/city_limits_directions</t>
  </si>
  <si>
    <t>http://events.library.nashville.org/feeder/feeder/event/eventView.do?b=de&amp;amp;calPath=%2Fpublic%2Fcals%2FMainCal&amp;amp;guid=CAL-2a3e9ebb-52d62bc5-0152-d6cc1457-00001577demobedework%40mysite.edu&amp;amp;recurrenceId=</t>
  </si>
  <si>
    <t>20160311T000000Z</t>
  </si>
  <si>
    <t>20160310T180000</t>
  </si>
  <si>
    <t>off-site</t>
  </si>
  <si>
    <t>Adults,location/Bellevue,Book Clubs,Locations</t>
  </si>
  <si>
    <t>March 10 Book Club will be held at\n\nCity Limits \n361 Clofton Dr\nNashville, TN 37221.\n\nEvery 2nd Thursday, join us for lively book discussions. \nMarch: Wonder, by R. J. Palacio. \nApril: The Color of Water, by James McBride. \nMay: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</si>
  <si>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t>
  </si>
  <si>
    <t>20160127-000203-BELLEVUE-201605121800%40LIBRARY.NASHVILLE.ORG</t>
  </si>
  <si>
    <t>http://events.library.nashville.org/feeder/feeder/event/eventView.do?b=de&amp;amp;calPath=%2Fpublic%2Fcals%2FMainCal&amp;amp;guid=20160127-000203-BELLEVUE-201605121800%40LIBRARY.NASHVILLE.ORG&amp;amp;recurrenceId=</t>
  </si>
  <si>
    <t>20160312T161500Z</t>
  </si>
  <si>
    <t>20160312T101500</t>
  </si>
  <si>
    <t>Adults,location/Bellevue,Locations</t>
  </si>
  <si>
    <t>Every 2nd Saturday, find out how you can get involved at the Bellevue Branch. New members are always welcome.</t>
  </si>
  <si>
    <t xml:space="preserve">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</si>
  <si>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20160210-000026--190001000000%40LIBRARY.NASHVILLE.ORG</t>
  </si>
  <si>
    <t>http://events.library.nashville.org/feeder/feeder/event/eventView.do?b=de&amp;amp;calPath=%2Fpublic%2Fcals%2FMainCal&amp;amp;guid=20160210-000026--190001000000%40LIBRARY.NASHVILLE.ORG&amp;amp;recurrenceId=</t>
  </si>
  <si>
    <t>20160210-000027-BELLEVUE-201603121015%40LIBRARY.NASHVILLE.ORG</t>
  </si>
  <si>
    <t>http://events.library.nashville.org/feeder/feeder/event/eventView.do?b=de&amp;amp;calPath=%2Fpublic%2Fcals%2FMainCal&amp;amp;guid=20160210-000027-BELLEVUE-201603121015%40LIBRARY.NASHVILLE.ORG&amp;amp;recurrenceId=</t>
  </si>
  <si>
    <t>20160210-000028-BELLEVUE-201603121200%40LIBRARY.NASHVILLE.ORG</t>
  </si>
  <si>
    <t>http://events.library.nashville.org/feeder/feeder/event/eventView.do?b=de&amp;amp;calPath=%2Fpublic%2Fcals%2FMainCal&amp;amp;guid=20160210-000028-BELLEVUE-201603121200%40LIBRARY.NASHVILLE.ORG&amp;amp;recurrenceId=</t>
  </si>
  <si>
    <t>20160312T180000Z</t>
  </si>
  <si>
    <t>20160312T120000</t>
  </si>
  <si>
    <t>20160312T220000Z</t>
  </si>
  <si>
    <t>20160312T160000</t>
  </si>
  <si>
    <t>Test Prep,location/Bellevue,Teens,Locations</t>
  </si>
  <si>
    <t>Take a free, full-length practice exam hosted by Princeton Review. You'll receive a personalized score report pinpointing your strengths and weaknesses as a follow up to your practice test. Registration is required. Please visit www.princetonreview.com or call (615) 564-2530 to register.</t>
  </si>
  <si>
    <t xml:space="preserve">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t>
  </si>
  <si>
    <t>20160127-000206-BELLEVUE-201605141015%40LIBRARY.NASHVILLE.ORG</t>
  </si>
  <si>
    <t>http://events.library.nashville.org/feeder/feeder/event/eventView.do?b=de&amp;amp;calPath=%2Fpublic%2Fcals%2FMainCal&amp;amp;guid=20160127-000206-BELLEVUE-201605141015%40LIBRARY.NASHVILLE.ORG&amp;amp;recurrenceId=</t>
  </si>
  <si>
    <t>20160312T200000Z</t>
  </si>
  <si>
    <t>20160312T140000</t>
  </si>
  <si>
    <t>location/Bellevue,Children,Movies,Locations,series/Holiday,Series</t>
  </si>
  <si>
    <t>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t>
  </si>
  <si>
    <t xml:space="preserve">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t>
  </si>
  <si>
    <t>20160127-000171-BELLEVUE-201603071015%40LIBRARY.NASHVILLE.ORG</t>
  </si>
  <si>
    <t>http://events.library.nashville.org/feeder/feeder/event/eventView.do?b=de&amp;amp;calPath=%2Fpublic%2Fcals%2FMainCal&amp;amp;guid=20160127-000171-BELLEVUE-201603071015%40LIBRARY.NASHVILLE.ORG&amp;amp;recurrenceId=</t>
  </si>
  <si>
    <t>20160314T151500Z</t>
  </si>
  <si>
    <t>20160314T101500</t>
  </si>
  <si>
    <t>CAL-2a3e9ebb-4ffed20c-0150-001cffc7-00007e12demobedework%40mysite.edu</t>
  </si>
  <si>
    <t>20160314T230000Z</t>
  </si>
  <si>
    <t>http://events.library.nashville.org/feeder/feeder/event/eventView.do?b=de&amp;amp;calPath=%2Fpublic%2Fcals%2FMainCal&amp;amp;guid=CAL-2a3e9ebb-4ffed20c-0150-001cffc7-00007e12demobedework%40mysite.edu&amp;amp;recurrenceId=20160314T230000Z</t>
  </si>
  <si>
    <t>20160314T180000</t>
  </si>
  <si>
    <t>20160315T010000Z</t>
  </si>
  <si>
    <t>20160314T200000</t>
  </si>
  <si>
    <t>Adults,location/Bellevue,Money and Taxes,Home and Garden,Locations</t>
  </si>
  <si>
    <t>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t>
  </si>
  <si>
    <t xml:space="preserve">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t>
  </si>
  <si>
    <t>20160210-000032--190001000000%40LIBRARY.NASHVILLE.ORG</t>
  </si>
  <si>
    <t>http://events.library.nashville.org/feeder/feeder/event/eventView.do?b=de&amp;amp;calPath=%2Fpublic%2Fcals%2FMainCal&amp;amp;guid=20160210-000032--190001000000%40LIBRARY.NASHVILLE.ORG&amp;amp;recurrenceId=</t>
  </si>
  <si>
    <t>20160314T233000Z</t>
  </si>
  <si>
    <t>20160314T183000</t>
  </si>
  <si>
    <t>20160127-000004-BELLEVUE-201603151600%40LIBRARY.NASHVILLE.ORG</t>
  </si>
  <si>
    <t>http://events.library.nashville.org/feeder/feeder/event/eventView.do?b=de&amp;amp;calPath=%2Fpublic%2Fcals%2FMainCal&amp;amp;guid=20160127-000004-BELLEVUE-201603151600%40LIBRARY.NASHVILLE.ORG&amp;amp;recurrenceId=</t>
  </si>
  <si>
    <t>20160315T210000Z</t>
  </si>
  <si>
    <t>20160315T160000</t>
  </si>
  <si>
    <t>20160127-000061-BELLEVUE-201603151800%40LIBRARY.NASHVILLE.ORG</t>
  </si>
  <si>
    <t>http://events.library.nashville.org/feeder/feeder/event/eventView.do?b=de&amp;amp;calPath=%2Fpublic%2Fcals%2FMainCal&amp;amp;guid=20160127-000061-BELLEVUE-201603151800%40LIBRARY.NASHVILLE.ORG&amp;amp;recurrenceId=</t>
  </si>
  <si>
    <t>20160315T230000Z</t>
  </si>
  <si>
    <t>20160315T180000</t>
  </si>
  <si>
    <t>20160210-000035--190001000000%40LIBRARY.NASHVILLE.ORG</t>
  </si>
  <si>
    <t>http://events.library.nashville.org/feeder/feeder/event/eventView.do?b=de&amp;amp;calPath=%2Fpublic%2Fcals%2FMainCal&amp;amp;guid=20160210-000035--190001000000%40LIBRARY.NASHVILLE.ORG&amp;amp;recurrenceId=</t>
  </si>
  <si>
    <t>20160315T233000Z</t>
  </si>
  <si>
    <t>20160315T183000</t>
  </si>
  <si>
    <t>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t>
  </si>
  <si>
    <t>20160127-000068-BELLEVUE-201603161015%40LIBRARY.NASHVILLE.ORG</t>
  </si>
  <si>
    <t>http://events.library.nashville.org/feeder/feeder/event/eventView.do?b=de&amp;amp;calPath=%2Fpublic%2Fcals%2FMainCal&amp;amp;guid=20160127-000068-BELLEVUE-201603161015%40LIBRARY.NASHVILLE.ORG&amp;amp;recurrenceId=</t>
  </si>
  <si>
    <t>20160316T151500Z</t>
  </si>
  <si>
    <t>20160316T101500</t>
  </si>
  <si>
    <t>20160127-000081-BELLEVUE-201603161115%40LIBRARY.NASHVILLE.ORG</t>
  </si>
  <si>
    <t>http://events.library.nashville.org/feeder/feeder/event/eventView.do?b=de&amp;amp;calPath=%2Fpublic%2Fcals%2FMainCal&amp;amp;guid=20160127-000081-BELLEVUE-201603161115%40LIBRARY.NASHVILLE.ORG&amp;amp;recurrenceId=</t>
  </si>
  <si>
    <t>20160316T161500Z</t>
  </si>
  <si>
    <t>20160316T111500</t>
  </si>
  <si>
    <t>20160210-000038--190001000000%40LIBRARY.NASHVILLE.ORG</t>
  </si>
  <si>
    <t>http://events.library.nashville.org/feeder/feeder/event/eventView.do?b=de&amp;amp;calPath=%2Fpublic%2Fcals%2FMainCal&amp;amp;guid=20160210-000038--190001000000%40LIBRARY.NASHVILLE.ORG&amp;amp;recurrenceId=</t>
  </si>
  <si>
    <t>20160316T213000Z</t>
  </si>
  <si>
    <t>20160316T163000</t>
  </si>
  <si>
    <t>20160210-000039-BELLEVUE-201603161630%40LIBRARY.NASHVILLE.ORG</t>
  </si>
  <si>
    <t>http://events.library.nashville.org/feeder/feeder/event/eventView.do?b=de&amp;amp;calPath=%2Fpublic%2Fcals%2FMainCal&amp;amp;guid=20160210-000039-BELLEVUE-201603161630%40LIBRARY.NASHVILLE.ORG&amp;amp;recurrenceId=</t>
  </si>
  <si>
    <t>20160317T151500Z</t>
  </si>
  <si>
    <t>20160317T101500</t>
  </si>
  <si>
    <t xml:space="preserve">X-BEDEWORK-ALIAS : values : text : /user/agrp_calsuite-MainCampus/Locations/Bellevue,X-BEDEWORK-ALIAS : values : text : /user/agrp_calsuite-MainCampus/Children,X-BEDEWORK-ALIAS : values : text : /user/agrp_calsuite-MainCampus/Arts &amp;amp; Crafts </t>
  </si>
  <si>
    <t>20160127-000143-BELLEVUE-201603101330%40LIBRARY.NASHVILLE.ORG</t>
  </si>
  <si>
    <t>http://events.library.nashville.org/feeder/feeder/event/eventView.do?b=de&amp;amp;calPath=%2Fpublic%2Fcals%2FMainCal&amp;amp;guid=20160127-000143-BELLEVUE-201603101330%40LIBRARY.NASHVILLE.ORG&amp;amp;recurrenceId=</t>
  </si>
  <si>
    <t>20160317T183000Z</t>
  </si>
  <si>
    <t>20160317T133000</t>
  </si>
  <si>
    <t>20160317T203000Z</t>
  </si>
  <si>
    <t>20160317T153000</t>
  </si>
  <si>
    <t>20160210-000042--190001000000%40LIBRARY.NASHVILLE.ORG</t>
  </si>
  <si>
    <t>http://events.library.nashville.org/feeder/feeder/event/eventView.do?b=de&amp;amp;calPath=%2Fpublic%2Fcals%2FMainCal&amp;amp;guid=20160210-000042--190001000000%40LIBRARY.NASHVILLE.ORG&amp;amp;recurrenceId=</t>
  </si>
  <si>
    <t>20160319T151500Z</t>
  </si>
  <si>
    <t>20160319T101500</t>
  </si>
  <si>
    <t>20160210-000043-BELLEVUE-201603191015%40LIBRARY.NASHVILLE.ORG</t>
  </si>
  <si>
    <t>http://events.library.nashville.org/feeder/feeder/event/eventView.do?b=de&amp;amp;calPath=%2Fpublic%2Fcals%2FMainCal&amp;amp;guid=20160210-000043-BELLEVUE-201603191015%40LIBRARY.NASHVILLE.ORG&amp;amp;recurrenceId=</t>
  </si>
  <si>
    <t>20160320T200000Z</t>
  </si>
  <si>
    <t>20160320T150000</t>
  </si>
  <si>
    <t>20160320T210000Z</t>
  </si>
  <si>
    <t>20160320T160000</t>
  </si>
  <si>
    <t>Every 3rd Sunday, imagine, think, and build something awesome with LEGOs!</t>
  </si>
  <si>
    <t>20160127-000172-BELLEVUE-201603141015%40LIBRARY.NASHVILLE.ORG</t>
  </si>
  <si>
    <t>http://events.library.nashville.org/feeder/feeder/event/eventView.do?b=de&amp;amp;calPath=%2Fpublic%2Fcals%2FMainCal&amp;amp;guid=20160127-000172-BELLEVUE-201603141015%40LIBRARY.NASHVILLE.ORG&amp;amp;recurrenceId=</t>
  </si>
  <si>
    <t>20160321T151500Z</t>
  </si>
  <si>
    <t>20160321T101500</t>
  </si>
  <si>
    <t>20160210-000045--190001000000%40LIBRARY.NASHVILLE.ORG</t>
  </si>
  <si>
    <t>http://events.library.nashville.org/feeder/feeder/event/eventView.do?b=de&amp;amp;calPath=%2Fpublic%2Fcals%2FMainCal&amp;amp;guid=20160210-000045--190001000000%40LIBRARY.NASHVILLE.ORG&amp;amp;recurrenceId=</t>
  </si>
  <si>
    <t>20160321T223000Z</t>
  </si>
  <si>
    <t>20160321T173000</t>
  </si>
  <si>
    <t>History and Genealogy,Adults,location/Bellevue,series/Nashville Reads,Locations,Series</t>
  </si>
  <si>
    <t>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</si>
  <si>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t>
  </si>
  <si>
    <t>20160210-000046-BELLEVUE-201603211730%40LIBRARY.NASHVILLE.ORG</t>
  </si>
  <si>
    <t>http://events.library.nashville.org/feeder/feeder/event/eventView.do?b=de&amp;amp;calPath=%2Fpublic%2Fcals%2FMainCal&amp;amp;guid=20160210-000046-BELLEVUE-201603211730%40LIBRARY.NASHVILLE.ORG&amp;amp;recurrenceId=</t>
  </si>
  <si>
    <t>20160321T233000Z</t>
  </si>
  <si>
    <t>20160321T183000</t>
  </si>
  <si>
    <t>20160127-000005-BELLEVUE-201603221600%40LIBRARY.NASHVILLE.ORG</t>
  </si>
  <si>
    <t>http://events.library.nashville.org/feeder/feeder/event/eventView.do?b=de&amp;amp;calPath=%2Fpublic%2Fcals%2FMainCal&amp;amp;guid=20160127-000005-BELLEVUE-201603221600%40LIBRARY.NASHVILLE.ORG&amp;amp;recurrenceId=</t>
  </si>
  <si>
    <t>20160322T210000Z</t>
  </si>
  <si>
    <t>20160322T160000</t>
  </si>
  <si>
    <t>20160127-000069-BELLEVUE-201603231015%40LIBRARY.NASHVILLE.ORG</t>
  </si>
  <si>
    <t>http://events.library.nashville.org/feeder/feeder/event/eventView.do?b=de&amp;amp;calPath=%2Fpublic%2Fcals%2FMainCal&amp;amp;guid=20160127-000069-BELLEVUE-201603231015%40LIBRARY.NASHVILLE.ORG&amp;amp;recurrenceId=</t>
  </si>
  <si>
    <t>20160323T151500Z</t>
  </si>
  <si>
    <t>20160323T101500</t>
  </si>
  <si>
    <t>20160127-000082-BELLEVUE-201603231115%40LIBRARY.NASHVILLE.ORG</t>
  </si>
  <si>
    <t>http://events.library.nashville.org/feeder/feeder/event/eventView.do?b=de&amp;amp;calPath=%2Fpublic%2Fcals%2FMainCal&amp;amp;guid=20160127-000082-BELLEVUE-201603231115%40LIBRARY.NASHVILLE.ORG&amp;amp;recurrenceId=</t>
  </si>
  <si>
    <t>20160323T161500Z</t>
  </si>
  <si>
    <t>20160323T111500</t>
  </si>
  <si>
    <t>20160127-000195-BELLEVUE-201603091400%40LIBRARY.NASHVILLE.ORG</t>
  </si>
  <si>
    <t>http://events.library.nashville.org/feeder/feeder/event/eventView.do?b=de&amp;amp;calPath=%2Fpublic%2Fcals%2FMainCal&amp;amp;guid=20160127-000195-BELLEVUE-201603091400%40LIBRARY.NASHVILLE.ORG&amp;amp;recurrenceId=</t>
  </si>
  <si>
    <t>20160323T190000Z</t>
  </si>
  <si>
    <t>20160323T140000</t>
  </si>
  <si>
    <t>20160210-000050--190001000000%40LIBRARY.NASHVILLE.ORG</t>
  </si>
  <si>
    <t>http://events.library.nashville.org/feeder/feeder/event/eventView.do?b=de&amp;amp;calPath=%2Fpublic%2Fcals%2FMainCal&amp;amp;guid=20160210-000050--190001000000%40LIBRARY.NASHVILLE.ORG&amp;amp;recurrenceId=</t>
  </si>
  <si>
    <t>20160323T213000Z</t>
  </si>
  <si>
    <t>20160323T163000</t>
  </si>
  <si>
    <t>20160210-000051-BELLEVUE-201603231630%40LIBRARY.NASHVILLE.ORG</t>
  </si>
  <si>
    <t>http://events.library.nashville.org/feeder/feeder/event/eventView.do?b=de&amp;amp;calPath=%2Fpublic%2Fcals%2FMainCal&amp;amp;guid=20160210-000051-BELLEVUE-201603231630%40LIBRARY.NASHVILLE.ORG&amp;amp;recurrenceId=</t>
  </si>
  <si>
    <t>20160323T230000Z</t>
  </si>
  <si>
    <t>20160323T180000</t>
  </si>
  <si>
    <t>Create your own vision board at this fun and interactive workshop. A vision board is a visual representation of your goals, hopes, and dreams, and is a great tool to inspire and motivate you.</t>
  </si>
  <si>
    <t>20160127-000217-BELLEVUE-201603211730%40LIBRARY.NASHVILLE.ORG</t>
  </si>
  <si>
    <t>http://events.library.nashville.org/feeder/feeder/event/eventView.do?b=de&amp;amp;calPath=%2Fpublic%2Fcals%2FMainCal&amp;amp;guid=20160127-000217-BELLEVUE-201603211730%40LIBRARY.NASHVILLE.ORG&amp;amp;recurrenceId=</t>
  </si>
  <si>
    <t>20160210-000052-BELLEVUE-201603231800%40LIBRARY.NASHVILLE.ORG</t>
  </si>
  <si>
    <t>http://events.library.nashville.org/feeder/feeder/event/eventView.do?b=de&amp;amp;calPath=%2Fpublic%2Fcals%2FMainCal&amp;amp;guid=20160210-000052-BELLEVUE-201603231800%40LIBRARY.NASHVILLE.ORG&amp;amp;recurrenceId=</t>
  </si>
  <si>
    <t>20160324T151500Z</t>
  </si>
  <si>
    <t>20160324T101500</t>
  </si>
  <si>
    <t>20160127-000144-BELLEVUE-201603171330%40LIBRARY.NASHVILLE.ORG</t>
  </si>
  <si>
    <t>http://events.library.nashville.org/feeder/feeder/event/eventView.do?b=de&amp;amp;calPath=%2Fpublic%2Fcals%2FMainCal&amp;amp;guid=20160127-000144-BELLEVUE-201603171330%40LIBRARY.NASHVILLE.ORG&amp;amp;recurrenceId=</t>
  </si>
  <si>
    <t>20160324T183000Z</t>
  </si>
  <si>
    <t>20160324T133000</t>
  </si>
  <si>
    <t>20160324T203000Z</t>
  </si>
  <si>
    <t>20160324T153000</t>
  </si>
  <si>
    <t>CAL-2a3e9ebb-52d0037e-0152-d1b73716-00001be0demobedework%40mysite.edu</t>
  </si>
  <si>
    <t>http://events.library.nashville.org/feeder/feeder/event/eventView.do?b=de&amp;amp;calPath=%2Fpublic%2Fcals%2FMainCal&amp;amp;guid=CAL-2a3e9ebb-52d0037e-0152-d1b73716-00001be0demobedework%40mysite.edu&amp;amp;recurrenceId=</t>
  </si>
  <si>
    <t>20160324T230000Z</t>
  </si>
  <si>
    <t>20160324T180000</t>
  </si>
  <si>
    <t>20160325T000000Z</t>
  </si>
  <si>
    <t>20160324T190000</t>
  </si>
  <si>
    <t>Adults,location/Bellevue,Dance and Theater,Locations</t>
  </si>
  <si>
    <t>Swing in spring and come watch a performance by the Nashville Jitterbugs!</t>
  </si>
  <si>
    <t xml:space="preserve">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t>
  </si>
  <si>
    <t>20160210-000054--190001000000%40LIBRARY.NASHVILLE.ORG</t>
  </si>
  <si>
    <t>http://events.library.nashville.org/feeder/feeder/event/eventView.do?b=de&amp;amp;calPath=%2Fpublic%2Fcals%2FMainCal&amp;amp;guid=20160210-000054--190001000000%40LIBRARY.NASHVILLE.ORG&amp;amp;recurrenceId=</t>
  </si>
  <si>
    <t>20160326T151500Z</t>
  </si>
  <si>
    <t>20160326T101500</t>
  </si>
  <si>
    <t>CAL-2a3e9ebb-529c83d2-0152-9e641426-00006b9ddemobedework%40mysite.edu</t>
  </si>
  <si>
    <t>http://events.library.nashville.org/feeder/feeder/event/eventView.do?b=de&amp;amp;calPath=%2Fpublic%2Fcals%2FMainCal&amp;amp;guid=CAL-2a3e9ebb-529c83d2-0152-9e641426-00006b9ddemobedework%40mysite.edu&amp;amp;recurrenceId=</t>
  </si>
  <si>
    <t>20160326T163000Z</t>
  </si>
  <si>
    <t>20160326T113000</t>
  </si>
  <si>
    <t>20160326T183000Z</t>
  </si>
  <si>
    <t>20160326T133000</t>
  </si>
  <si>
    <t>Adults,location/Bellevue,Health and Wellness,Dance and Theater,Locations</t>
  </si>
  <si>
    <t>Swing in spring and learn basic dance moves from Nashville Swing Dance Foundation teachers.</t>
  </si>
  <si>
    <t xml:space="preserve">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t>
  </si>
  <si>
    <t>CAL-2a3e9ebb-49476652-0149-52d5cdfc-0000052ademobedework%40mysite.edu</t>
  </si>
  <si>
    <t>http://events.library.nashville.org/feeder/feeder/event/eventView.do?b=de&amp;amp;calPath=%2Fpublic%2Fcals%2FMainCal&amp;amp;guid=CAL-2a3e9ebb-49476652-0149-52d5cdfc-0000052ademobedework%40mysite.edu&amp;amp;recurrenceId=</t>
  </si>
  <si>
    <t>20160327T050000Z</t>
  </si>
  <si>
    <t>20160327T000000</t>
  </si>
  <si>
    <t>All library locations are closed. Please use book drops for returns.</t>
  </si>
  <si>
    <t xml:space="preserve">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</si>
  <si>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20160127-000173-BELLEVUE-201603211015%40LIBRARY.NASHVILLE.ORG</t>
  </si>
  <si>
    <t>http://events.library.nashville.org/feeder/feeder/event/eventView.do?b=de&amp;amp;calPath=%2Fpublic%2Fcals%2FMainCal&amp;amp;guid=20160127-000173-BELLEVUE-201603211015%40LIBRARY.NASHVILLE.ORG&amp;amp;recurrenceId=</t>
  </si>
  <si>
    <t>20160328T151500Z</t>
  </si>
  <si>
    <t>20160328T101500</t>
  </si>
  <si>
    <t>20160210-000056--190001000000%40LIBRARY.NASHVILLE.ORG</t>
  </si>
  <si>
    <t>http://events.library.nashville.org/feeder/feeder/event/eventView.do?b=de&amp;amp;calPath=%2Fpublic%2Fcals%2FMainCal&amp;amp;guid=20160210-000056--190001000000%40LIBRARY.NASHVILLE.ORG&amp;amp;recurrenceId=</t>
  </si>
  <si>
    <t>20160328T233000Z</t>
  </si>
  <si>
    <t>20160328T183000</t>
  </si>
  <si>
    <t>20160127-000006-BELLEVUE-201603291600%40LIBRARY.NASHVILLE.ORG</t>
  </si>
  <si>
    <t>http://events.library.nashville.org/feeder/feeder/event/eventView.do?b=de&amp;amp;calPath=%2Fpublic%2Fcals%2FMainCal&amp;amp;guid=20160127-000006-BELLEVUE-201603291600%40LIBRARY.NASHVILLE.ORG&amp;amp;recurrenceId=</t>
  </si>
  <si>
    <t>20160329T210000Z</t>
  </si>
  <si>
    <t>20160329T160000</t>
  </si>
  <si>
    <t>20160127-000070-BELLEVUE-201603301015%40LIBRARY.NASHVILLE.ORG</t>
  </si>
  <si>
    <t>http://events.library.nashville.org/feeder/feeder/event/eventView.do?b=de&amp;amp;calPath=%2Fpublic%2Fcals%2FMainCal&amp;amp;guid=20160127-000070-BELLEVUE-201603301015%40LIBRARY.NASHVILLE.ORG&amp;amp;recurrenceId=</t>
  </si>
  <si>
    <t>20160330T151500Z</t>
  </si>
  <si>
    <t>20160330T101500</t>
  </si>
  <si>
    <t>20160127-000083-BELLEVUE-201603301115%40LIBRARY.NASHVILLE.ORG</t>
  </si>
  <si>
    <t>http://events.library.nashville.org/feeder/feeder/event/eventView.do?b=de&amp;amp;calPath=%2Fpublic%2Fcals%2FMainCal&amp;amp;guid=20160127-000083-BELLEVUE-201603301115%40LIBRARY.NASHVILLE.ORG&amp;amp;recurrenceId=</t>
  </si>
  <si>
    <t>20160330T161500Z</t>
  </si>
  <si>
    <t>20160330T111500</t>
  </si>
  <si>
    <t>20160210-000062--190001000000%40LIBRARY.NASHVILLE.ORG</t>
  </si>
  <si>
    <t>http://events.library.nashville.org/feeder/feeder/event/eventView.do?b=de&amp;amp;calPath=%2Fpublic%2Fcals%2FMainCal&amp;amp;guid=20160210-000062--190001000000%40LIBRARY.NASHVILLE.ORG&amp;amp;recurrenceId=</t>
  </si>
  <si>
    <t>20160330T213000Z</t>
  </si>
  <si>
    <t>20160330T163000</t>
  </si>
  <si>
    <t>20160210-000063-BELLEVUE-201603301630%40LIBRARY.NASHVILLE.ORG</t>
  </si>
  <si>
    <t>http://events.library.nashville.org/feeder/feeder/event/eventView.do?b=de&amp;amp;calPath=%2Fpublic%2Fcals%2FMainCal&amp;amp;guid=20160210-000063-BELLEVUE-201603301630%40LIBRARY.NASHVILLE.ORG&amp;amp;recurrenceId=</t>
  </si>
  <si>
    <t>20160331T151500Z</t>
  </si>
  <si>
    <t>20160331T101500</t>
  </si>
  <si>
    <t>20160127-000145-BELLEVUE-201603241330%40LIBRARY.NASHVILLE.ORG</t>
  </si>
  <si>
    <t>http://events.library.nashville.org/feeder/feeder/event/eventView.do?b=de&amp;amp;calPath=%2Fpublic%2Fcals%2FMainCal&amp;amp;guid=20160127-000145-BELLEVUE-201603241330%40LIBRARY.NASHVILLE.ORG&amp;amp;recurrenceId=</t>
  </si>
  <si>
    <t>20160331T183000Z</t>
  </si>
  <si>
    <t>20160331T133000</t>
  </si>
  <si>
    <t>20160331T203000Z</t>
  </si>
  <si>
    <t>20160331T153000</t>
  </si>
  <si>
    <t>20160331T230000Z</t>
  </si>
  <si>
    <t>20160331T180000</t>
  </si>
  <si>
    <t>CAL-2a3e9ebb-529c83d2-0152-9e6948d0-00007073demobedework%40mysite.edu</t>
  </si>
  <si>
    <t>http://events.library.nashville.org/feeder/feeder/event/eventView.do?b=de&amp;amp;calPath=%2Fpublic%2Fcals%2FMainCal&amp;amp;guid=CAL-2a3e9ebb-529c83d2-0152-9e6948d0-00007073demobedework%40mysite.edu&amp;amp;recurrenceId=</t>
  </si>
  <si>
    <t>20160401T010000Z</t>
  </si>
  <si>
    <t>20160331T200000</t>
  </si>
  <si>
    <t>20160127-000204-BELLEVUE-201603121015%40LIBRARY.NASHVILLE.ORG</t>
  </si>
  <si>
    <t>http://events.library.nashville.org/feeder/feeder/event/eventView.do?b=de&amp;amp;calPath=%2Fpublic%2Fcals%2FMainCal&amp;amp;guid=20160127-000204-BELLEVUE-201603121015%40LIBRARY.NASHVILLE.ORG&amp;amp;recurrenceId=</t>
  </si>
  <si>
    <t>20160402T151500Z</t>
  </si>
  <si>
    <t>20160402T101500</t>
  </si>
  <si>
    <t>20160210-000068--190001000000%40LIBRARY.NASHVILLE.ORG</t>
  </si>
  <si>
    <t>http://events.library.nashville.org/feeder/feeder/event/eventView.do?b=de&amp;amp;calPath=%2Fpublic%2Fcals%2FMainCal&amp;amp;guid=20160210-000068--190001000000%40LIBRARY.NASHVILLE.ORG&amp;amp;recurrenceId=</t>
  </si>
  <si>
    <t>20160127-000168-BELLEVUE-201603051330%40LIBRARY.NASHVILLE.ORG</t>
  </si>
  <si>
    <t>http://events.library.nashville.org/feeder/feeder/event/eventView.do?b=de&amp;amp;calPath=%2Fpublic%2Fcals%2FMainCal&amp;amp;guid=20160127-000168-BELLEVUE-201603051330%40LIBRARY.NASHVILLE.ORG&amp;amp;recurrenceId=</t>
  </si>
  <si>
    <t>20160402T183000Z</t>
  </si>
  <si>
    <t>20160402T133000</t>
  </si>
  <si>
    <t>20160402T200000Z</t>
  </si>
  <si>
    <t>20160402T150000</t>
  </si>
  <si>
    <t>20160127-000218-BELLEVUE-201603231800%40LIBRARY.NASHVILLE.ORG</t>
  </si>
  <si>
    <t>http://events.library.nashville.org/feeder/feeder/event/eventView.do?b=de&amp;amp;calPath=%2Fpublic%2Fcals%2FMainCal&amp;amp;guid=20160127-000218-BELLEVUE-201603231800%40LIBRARY.NASHVILLE.ORG&amp;amp;recurrenceId=</t>
  </si>
  <si>
    <t>20160402T190000Z</t>
  </si>
  <si>
    <t>20160402T140000</t>
  </si>
  <si>
    <t>Celebrate International Book Day by dressing up as your favorite book character! We'll have a fun time featuring stories, games, and refreshments.</t>
  </si>
  <si>
    <t>20160210-000069-BELLEVUE-201604021015%40LIBRARY.NASHVILLE.ORG</t>
  </si>
  <si>
    <t>http://events.library.nashville.org/feeder/feeder/event/eventView.do?b=de&amp;amp;calPath=%2Fpublic%2Fcals%2FMainCal&amp;amp;guid=20160210-000069-BELLEVUE-201604021015%40LIBRARY.NASHVILLE.ORG&amp;amp;recurrenceId=</t>
  </si>
  <si>
    <t>20160404T151500Z</t>
  </si>
  <si>
    <t>20160404T101500</t>
  </si>
  <si>
    <t>20160127-000219-BELLEVUE-201604021400%40LIBRARY.NASHVILLE.ORG</t>
  </si>
  <si>
    <t>http://events.library.nashville.org/feeder/feeder/event/eventView.do?b=de&amp;amp;calPath=%2Fpublic%2Fcals%2FMainCal&amp;amp;guid=20160127-000219-BELLEVUE-201604021400%40LIBRARY.NASHVILLE.ORG&amp;amp;recurrenceId=</t>
  </si>
  <si>
    <t>20160404T160000Z</t>
  </si>
  <si>
    <t>20160404T110000</t>
  </si>
  <si>
    <t>Adults,location/Bellevue,series/Community of Many Faces,Health and Wellness,Locations,Series</t>
  </si>
  <si>
    <t>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</si>
  <si>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t>
  </si>
  <si>
    <t>20160404T211500Z</t>
  </si>
  <si>
    <t>20160404T161500</t>
  </si>
  <si>
    <t>20160127-000097-BELLEVUE-201604041615%40LIBRARY.NASHVILLE.ORG</t>
  </si>
  <si>
    <t>http://events.library.nashville.org/feeder/feeder/event/eventView.do?b=de&amp;amp;calPath=%2Fpublic%2Fcals%2FMainCal&amp;amp;guid=20160127-000097-BELLEVUE-201604041615%40LIBRARY.NASHVILLE.ORG&amp;amp;recurrenceId=</t>
  </si>
  <si>
    <t>location/Bellevue,Teens,Health and Wellness,Locations</t>
  </si>
  <si>
    <t>Join us as we travel to the islands of Hawaii! We will learn a hula dance, listen to a story from Hawaii, and explore the swaying palm trees, ocean waves, and exotic creatures of this beautiful land through yoga and creative movement.</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</si>
  <si>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t>
  </si>
  <si>
    <t>20160210-000071--190001000000%40LIBRARY.NASHVILLE.ORG</t>
  </si>
  <si>
    <t>http://events.library.nashville.org/feeder/feeder/event/eventView.do?b=de&amp;amp;calPath=%2Fpublic%2Fcals%2FMainCal&amp;amp;guid=20160210-000071--190001000000%40LIBRARY.NASHVILLE.ORG&amp;amp;recurrenceId=</t>
  </si>
  <si>
    <t>20160404T233000Z</t>
  </si>
  <si>
    <t>20160404T183000</t>
  </si>
  <si>
    <t>20160127-000007-BELLEVUE-201604051600%40LIBRARY.NASHVILLE.ORG</t>
  </si>
  <si>
    <t>http://events.library.nashville.org/feeder/feeder/event/eventView.do?b=de&amp;amp;calPath=%2Fpublic%2Fcals%2FMainCal&amp;amp;guid=20160127-000007-BELLEVUE-201604051600%40LIBRARY.NASHVILLE.ORG&amp;amp;recurrenceId=</t>
  </si>
  <si>
    <t>20160405T210000Z</t>
  </si>
  <si>
    <t>20160405T160000</t>
  </si>
  <si>
    <t>location/Bellevue,series/Community of Many Faces,Children,Locations,Series</t>
  </si>
  <si>
    <t>Get ready for NPL's next International Puppet Festival (June 17 &amp;ndash; 19) by creating your very own flag! Invent a flag for your very own imaginary country, or pick your favorite country&amp;rsquo;s flag and re-create it.</t>
  </si>
  <si>
    <t xml:space="preserve">X-BEDEWORK-ALIAS : values : text : /user/agrp_calsuite-MainCampus/Locations/Bellevue,X-BEDEWORK-ALIAS : values : text : /user/agrp_calsuite-MainCampus/Children,X-BEDEWORK-ALIAS : values : text : /user/agrp_calsuite-MainCampus/series/Community of Many Faces </t>
  </si>
  <si>
    <t>20160127-000062-BELLEVUE-201604051800%40LIBRARY.NASHVILLE.ORG</t>
  </si>
  <si>
    <t>http://events.library.nashville.org/feeder/feeder/event/eventView.do?b=de&amp;amp;calPath=%2Fpublic%2Fcals%2FMainCal&amp;amp;guid=20160127-000062-BELLEVUE-201604051800%40LIBRARY.NASHVILLE.ORG&amp;amp;recurrenceId=</t>
  </si>
  <si>
    <t>20160405T230000Z</t>
  </si>
  <si>
    <t>20160405T180000</t>
  </si>
  <si>
    <t>20160128-000002-BELLEVUE-201604061000%40LIBRARY.NASHVILLE.ORG</t>
  </si>
  <si>
    <t>http://events.library.nashville.org/feeder/feeder/event/eventView.do?b=de&amp;amp;calPath=%2Fpublic%2Fcals%2FMainCal&amp;amp;guid=20160128-000002-BELLEVUE-201604061000%40LIBRARY.NASHVILLE.ORG&amp;amp;recurrenceId=</t>
  </si>
  <si>
    <t>20160406T150000Z</t>
  </si>
  <si>
    <t>20160406T100000</t>
  </si>
  <si>
    <t>20160406T170000Z</t>
  </si>
  <si>
    <t>20160406T120000</t>
  </si>
  <si>
    <t>Adults,location/Bellevue,Computers and Technology,Locations,Series</t>
  </si>
  <si>
    <t xml:space="preserve">X-BEDEWORK-ALIAS : values : text : /user/agrp_calsuite-MainCampus/Locations/Bellevue,X-BEDEWORK-ALIAS : values : text : /user/agrp_calsuite-MainCampus/Adults,X-BEDEWORK-ALIAS : values : text : /user/agrp_calsuite-MainCampus/Browse By Topic/Computers and Technology </t>
  </si>
  <si>
    <t>20160127-000071-BELLEVUE-201604061015%40LIBRARY.NASHVILLE.ORG</t>
  </si>
  <si>
    <t>http://events.library.nashville.org/feeder/feeder/event/eventView.do?b=de&amp;amp;calPath=%2Fpublic%2Fcals%2FMainCal&amp;amp;guid=20160127-000071-BELLEVUE-201604061015%40LIBRARY.NASHVILLE.ORG&amp;amp;recurrenceId=</t>
  </si>
  <si>
    <t>20160406T151500Z</t>
  </si>
  <si>
    <t>20160406T101500</t>
  </si>
  <si>
    <t>20160127-000084-BELLEVUE-201604061115%40LIBRARY.NASHVILLE.ORG</t>
  </si>
  <si>
    <t>http://events.library.nashville.org/feeder/feeder/event/eventView.do?b=de&amp;amp;calPath=%2Fpublic%2Fcals%2FMainCal&amp;amp;guid=20160127-000084-BELLEVUE-201604061115%40LIBRARY.NASHVILLE.ORG&amp;amp;recurrenceId=</t>
  </si>
  <si>
    <t>20160406T161500Z</t>
  </si>
  <si>
    <t>20160406T111500</t>
  </si>
  <si>
    <t>20160128-000003-BELLEVUE-201604061400%40LIBRARY.NASHVILLE.ORG</t>
  </si>
  <si>
    <t>http://events.library.nashville.org/feeder/feeder/event/eventView.do?b=de&amp;amp;calPath=%2Fpublic%2Fcals%2FMainCal&amp;amp;guid=20160128-000003-BELLEVUE-201604061400%40LIBRARY.NASHVILLE.ORG&amp;amp;recurrenceId=</t>
  </si>
  <si>
    <t>20160406T190000Z</t>
  </si>
  <si>
    <t>20160406T140000</t>
  </si>
  <si>
    <t>20160406T210000Z</t>
  </si>
  <si>
    <t>20160406T160000</t>
  </si>
  <si>
    <t>20160210-000077--190001000000%40LIBRARY.NASHVILLE.ORG</t>
  </si>
  <si>
    <t>http://events.library.nashville.org/feeder/feeder/event/eventView.do?b=de&amp;amp;calPath=%2Fpublic%2Fcals%2FMainCal&amp;amp;guid=20160210-000077--190001000000%40LIBRARY.NASHVILLE.ORG&amp;amp;recurrenceId=</t>
  </si>
  <si>
    <t>20160406T213000Z</t>
  </si>
  <si>
    <t>20160406T163000</t>
  </si>
  <si>
    <t>20160210-000078-BELLEVUE-201604061630%40LIBRARY.NASHVILLE.ORG</t>
  </si>
  <si>
    <t>http://events.library.nashville.org/feeder/feeder/event/eventView.do?b=de&amp;amp;calPath=%2Fpublic%2Fcals%2FMainCal&amp;amp;guid=20160210-000078-BELLEVUE-201604061630%40LIBRARY.NASHVILLE.ORG&amp;amp;recurrenceId=</t>
  </si>
  <si>
    <t>20160406T233000Z</t>
  </si>
  <si>
    <t>20160406T183000</t>
  </si>
  <si>
    <t>20160210-000079-BELLEVUE-201604061830%40LIBRARY.NASHVILLE.ORG</t>
  </si>
  <si>
    <t>http://events.library.nashville.org/feeder/feeder/event/eventView.do?b=de&amp;amp;calPath=%2Fpublic%2Fcals%2FMainCal&amp;amp;guid=20160210-000079-BELLEVUE-201604061830%40LIBRARY.NASHVILLE.ORG&amp;amp;recurrenceId=</t>
  </si>
  <si>
    <t>20160407T151500Z</t>
  </si>
  <si>
    <t>20160407T101500</t>
  </si>
  <si>
    <t>20160210-000080-BELLEVUE-201604071015%40LIBRARY.NASHVILLE.ORG</t>
  </si>
  <si>
    <t>http://events.library.nashville.org/feeder/feeder/event/eventView.do?b=de&amp;amp;calPath=%2Fpublic%2Fcals%2FMainCal&amp;amp;guid=20160210-000080-BELLEVUE-201604071015%40LIBRARY.NASHVILLE.ORG&amp;amp;recurrenceId=</t>
  </si>
  <si>
    <t>20160407T183000Z</t>
  </si>
  <si>
    <t>20160407T133000</t>
  </si>
  <si>
    <t>20160407T203000Z</t>
  </si>
  <si>
    <t>20160407T153000</t>
  </si>
  <si>
    <t>CAL-2a3e9ebb-529c83d2-0152-9e6c1a01-0000741fdemobedework%40mysite.edu</t>
  </si>
  <si>
    <t>20160407T210000Z</t>
  </si>
  <si>
    <t>http://events.library.nashville.org/feeder/feeder/event/eventView.do?b=de&amp;amp;calPath=%2Fpublic%2Fcals%2FMainCal&amp;amp;guid=CAL-2a3e9ebb-529c83d2-0152-9e6c1a01-0000741fdemobedework%40mysite.edu&amp;amp;recurrenceId=20160407T210000Z</t>
  </si>
  <si>
    <t>20160407T160000</t>
  </si>
  <si>
    <t>20160408T010000Z</t>
  </si>
  <si>
    <t>20160407T200000</t>
  </si>
  <si>
    <t>Adults,location/Bellevue,Book Sales,Locations</t>
  </si>
  <si>
    <t>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t>
  </si>
  <si>
    <t xml:space="preserve">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t>
  </si>
  <si>
    <t>20160210-000084--190001000000%40LIBRARY.NASHVILLE.ORG</t>
  </si>
  <si>
    <t>http://events.library.nashville.org/feeder/feeder/event/eventView.do?b=de&amp;amp;calPath=%2Fpublic%2Fcals%2FMainCal&amp;amp;guid=20160210-000084--190001000000%40LIBRARY.NASHVILLE.ORG&amp;amp;recurrenceId=</t>
  </si>
  <si>
    <t>20160409T151500Z</t>
  </si>
  <si>
    <t>20160409T101500</t>
  </si>
  <si>
    <t>20160210-000085-BELLEVUE-201604091015%40LIBRARY.NASHVILLE.ORG</t>
  </si>
  <si>
    <t>http://events.library.nashville.org/feeder/feeder/event/eventView.do?b=de&amp;amp;calPath=%2Fpublic%2Fcals%2FMainCal&amp;amp;guid=20160210-000085-BELLEVUE-201604091015%40LIBRARY.NASHVILLE.ORG&amp;amp;recurrenceId=</t>
  </si>
  <si>
    <t>20160409T190000Z</t>
  </si>
  <si>
    <t>20160409T140000</t>
  </si>
  <si>
    <t>location/Bellevue,series/Community of Many Faces,Children,Movies,Locations,Series</t>
  </si>
  <si>
    <t>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</si>
  <si>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t>
  </si>
  <si>
    <t>20160210-000086-BELLEVUE-201604091400%40LIBRARY.NASHVILLE.ORG</t>
  </si>
  <si>
    <t>http://events.library.nashville.org/feeder/feeder/event/eventView.do?b=de&amp;amp;calPath=%2Fpublic%2Fcals%2FMainCal&amp;amp;guid=20160210-000086-BELLEVUE-201604091400%40LIBRARY.NASHVILLE.ORG&amp;amp;recurrenceId=</t>
  </si>
  <si>
    <t>20160411T151500Z</t>
  </si>
  <si>
    <t>20160411T101500</t>
  </si>
  <si>
    <t>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t>
  </si>
  <si>
    <t>20160210-000089-BELLEVUE-201604111800%40LIBRARY.NASHVILLE.ORG</t>
  </si>
  <si>
    <t>http://events.library.nashville.org/feeder/feeder/event/eventView.do?b=de&amp;amp;calPath=%2Fpublic%2Fcals%2FMainCal&amp;amp;guid=20160210-000089-BELLEVUE-201604111800%40LIBRARY.NASHVILLE.ORG&amp;amp;recurrenceId=</t>
  </si>
  <si>
    <t>20160411T233000Z</t>
  </si>
  <si>
    <t>20160411T183000</t>
  </si>
  <si>
    <t>20160127-000016-BELLEVUE-201604121600%40LIBRARY.NASHVILLE.ORG</t>
  </si>
  <si>
    <t>http://events.library.nashville.org/feeder/feeder/event/eventView.do?b=de&amp;amp;calPath=%2Fpublic%2Fcals%2FMainCal&amp;amp;guid=20160127-000016-BELLEVUE-201604121600%40LIBRARY.NASHVILLE.ORG&amp;amp;recurrenceId=</t>
  </si>
  <si>
    <t>20160412T210000Z</t>
  </si>
  <si>
    <t>20160412T160000</t>
  </si>
  <si>
    <t>History and Genealogy,location/Bellevue,series/Community of Many Faces,Children,Locations,Series</t>
  </si>
  <si>
    <t>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</si>
  <si>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t>
  </si>
  <si>
    <t>20160210-000091-BELLEVUE-201604121615%40LIBRARY.NASHVILLE.ORG</t>
  </si>
  <si>
    <t>http://events.library.nashville.org/feeder/feeder/event/eventView.do?b=de&amp;amp;calPath=%2Fpublic%2Fcals%2FMainCal&amp;amp;guid=20160210-000091-BELLEVUE-201604121615%40LIBRARY.NASHVILLE.ORG&amp;amp;recurrenceId=</t>
  </si>
  <si>
    <t>20160412T211500Z</t>
  </si>
  <si>
    <t>20160412T161500</t>
  </si>
  <si>
    <t>Use binary code to personalize your own beaded bracelet!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</si>
  <si>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t>
  </si>
  <si>
    <t>20160127-000072-BELLEVUE-201604131015%40LIBRARY.NASHVILLE.ORG</t>
  </si>
  <si>
    <t>http://events.library.nashville.org/feeder/feeder/event/eventView.do?b=de&amp;amp;calPath=%2Fpublic%2Fcals%2FMainCal&amp;amp;guid=20160127-000072-BELLEVUE-201604131015%40LIBRARY.NASHVILLE.ORG&amp;amp;recurrenceId=</t>
  </si>
  <si>
    <t>20160413T151500Z</t>
  </si>
  <si>
    <t>20160413T101500</t>
  </si>
  <si>
    <t>Join us for a celebration of all people. We will design our own big puzzle piece and put them all together to see what a beautiful picture we make!</t>
  </si>
  <si>
    <t>20160127-000085-BELLEVUE-201604131115%40LIBRARY.NASHVILLE.ORG</t>
  </si>
  <si>
    <t>http://events.library.nashville.org/feeder/feeder/event/eventView.do?b=de&amp;amp;calPath=%2Fpublic%2Fcals%2FMainCal&amp;amp;guid=20160127-000085-BELLEVUE-201604131115%40LIBRARY.NASHVILLE.ORG&amp;amp;recurrenceId=</t>
  </si>
  <si>
    <t>20160413T161500Z</t>
  </si>
  <si>
    <t>20160413T111500</t>
  </si>
  <si>
    <t>20160127-000196-BELLEVUE-201603231400%40LIBRARY.NASHVILLE.ORG</t>
  </si>
  <si>
    <t>http://events.library.nashville.org/feeder/feeder/event/eventView.do?b=de&amp;amp;calPath=%2Fpublic%2Fcals%2FMainCal&amp;amp;guid=20160127-000196-BELLEVUE-201603231400%40LIBRARY.NASHVILLE.ORG&amp;amp;recurrenceId=</t>
  </si>
  <si>
    <t>20160413T190000Z</t>
  </si>
  <si>
    <t>20160413T140000</t>
  </si>
  <si>
    <t>series/Seed Exchange,location/Bellevue,Children,Locations,Series</t>
  </si>
  <si>
    <t xml:space="preserve">X-BEDEWORK-ALIAS : values : text : /user/agrp_calsuite-MainCampus/Locations/Bellevue,X-BEDEWORK-ALIAS : values : text : /user/agrp_calsuite-MainCampus/Children,X-BEDEWORK-ALIAS : values : text : /user/agrp_calsuite-MainCampus/series/Seed Exchange </t>
  </si>
  <si>
    <t>20160128-000005-BELLEVUE-201604131400%40LIBRARY.NASHVILLE.ORG</t>
  </si>
  <si>
    <t>http://events.library.nashville.org/feeder/feeder/event/eventView.do?b=de&amp;amp;calPath=%2Fpublic%2Fcals%2FMainCal&amp;amp;guid=20160128-000005-BELLEVUE-201604131400%40LIBRARY.NASHVILLE.ORG&amp;amp;recurrenceId=</t>
  </si>
  <si>
    <t>20160413T210000Z</t>
  </si>
  <si>
    <t>20160413T160000</t>
  </si>
  <si>
    <t>Google has free online storage available through Google Drive. Learn how to create and store documents and materials using Google Docs. Some keyboarding and mouse skills required.</t>
  </si>
  <si>
    <t>20160210-000096--190001000000%40LIBRARY.NASHVILLE.ORG</t>
  </si>
  <si>
    <t>http://events.library.nashville.org/feeder/feeder/event/eventView.do?b=de&amp;amp;calPath=%2Fpublic%2Fcals%2FMainCal&amp;amp;guid=20160210-000096--190001000000%40LIBRARY.NASHVILLE.ORG&amp;amp;recurrenceId=</t>
  </si>
  <si>
    <t>20160413T213000Z</t>
  </si>
  <si>
    <t>20160413T163000</t>
  </si>
  <si>
    <t>20160210-000097-BELLEVUE-201604131630%40LIBRARY.NASHVILLE.ORG</t>
  </si>
  <si>
    <t>http://events.library.nashville.org/feeder/feeder/event/eventView.do?b=de&amp;amp;calPath=%2Fpublic%2Fcals%2FMainCal&amp;amp;guid=20160210-000097-BELLEVUE-201604131630%40LIBRARY.NASHVILLE.ORG&amp;amp;recurrenceId=</t>
  </si>
  <si>
    <t>20160414T151500Z</t>
  </si>
  <si>
    <t>20160414T101500</t>
  </si>
  <si>
    <t>20160210-000098-BELLEVUE-201604141015%40LIBRARY.NASHVILLE.ORG</t>
  </si>
  <si>
    <t>http://events.library.nashville.org/feeder/feeder/event/eventView.do?b=de&amp;amp;calPath=%2Fpublic%2Fcals%2FMainCal&amp;amp;guid=20160210-000098-BELLEVUE-201604141015%40LIBRARY.NASHVILLE.ORG&amp;amp;recurrenceId=</t>
  </si>
  <si>
    <t>20160414T183000Z</t>
  </si>
  <si>
    <t>20160414T133000</t>
  </si>
  <si>
    <t>20160414T203000Z</t>
  </si>
  <si>
    <t>20160414T153000</t>
  </si>
  <si>
    <t>20160414T230000Z</t>
  </si>
  <si>
    <t>20160414T180000</t>
  </si>
  <si>
    <t>20160127-000201-BELLEVUE-201603101800%40LIBRARY.NASHVILLE.ORG</t>
  </si>
  <si>
    <t>http://events.library.nashville.org/feeder/feeder/event/eventView.do?b=de&amp;amp;calPath=%2Fpublic%2Fcals%2FMainCal&amp;amp;guid=20160127-000201-BELLEVUE-201603101800%40LIBRARY.NASHVILLE.ORG&amp;amp;recurrenceId=</t>
  </si>
  <si>
    <t>Adults,location/Bellevue,series/Nashville Reads,Book Clubs,Locations,Series</t>
  </si>
  <si>
    <t>Every 2nd Thursday, join us for lively book discussions. March: Wonder, by R. J. Palacio. April: The Color of Water, by James McBride. 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</si>
  <si>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</si>
  <si>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20160210-000103--190001000000%40LIBRARY.NASHVILLE.ORG</t>
  </si>
  <si>
    <t>http://events.library.nashville.org/feeder/feeder/event/eventView.do?b=de&amp;amp;calPath=%2Fpublic%2Fcals%2FMainCal&amp;amp;guid=20160210-000103--190001000000%40LIBRARY.NASHVILLE.ORG&amp;amp;recurrenceId=</t>
  </si>
  <si>
    <t>20160416T151500Z</t>
  </si>
  <si>
    <t>20160416T101500</t>
  </si>
  <si>
    <t>Every Saturday, come to the library for some super stories, songs, and silliness.</t>
  </si>
  <si>
    <t>20160127-000220-BELLEVUE-201604041100%40LIBRARY.NASHVILLE.ORG</t>
  </si>
  <si>
    <t>http://events.library.nashville.org/feeder/feeder/event/eventView.do?b=de&amp;amp;calPath=%2Fpublic%2Fcals%2FMainCal&amp;amp;guid=20160127-000220-BELLEVUE-201604041100%40LIBRARY.NASHVILLE.ORG&amp;amp;recurrenceId=</t>
  </si>
  <si>
    <t>20160416T170000Z</t>
  </si>
  <si>
    <t>20160416T120000</t>
  </si>
  <si>
    <t>Arts and Crafts,Adults,location/Bellevue,series/Community of Many Faces,Locations,Series</t>
  </si>
  <si>
    <t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</si>
  <si>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t>
  </si>
  <si>
    <t>20160210-000105--190001000000%40LIBRARY.NASHVILLE.ORG</t>
  </si>
  <si>
    <t>http://events.library.nashville.org/feeder/feeder/event/eventView.do?b=de&amp;amp;calPath=%2Fpublic%2Fcals%2FMainCal&amp;amp;guid=20160210-000105--190001000000%40LIBRARY.NASHVILLE.ORG&amp;amp;recurrenceId=</t>
  </si>
  <si>
    <t>20160417T200000Z</t>
  </si>
  <si>
    <t>20160417T150000</t>
  </si>
  <si>
    <t>20160417T210000Z</t>
  </si>
  <si>
    <t>20160417T160000</t>
  </si>
  <si>
    <t>Every 3rd Sunday, imagine, think, and build something awesome with LEGOs.</t>
  </si>
  <si>
    <t xml:space="preserve">X-BEDEWORK-ALIAS : values : text : /user/agrp_calsuite-MainCampus/Locations/Bellevue,X-BEDEWORK-ALIAS : values : text : /user/agrp_calsuite-MainCampus/Children,X-BEDEWORK-ALIAS : values : text : /user/agrp_calsuite-MainCampus/Arts and Crafts </t>
  </si>
  <si>
    <t>20160210-000106-BELLEVUE-201604171500%40LIBRARY.NASHVILLE.ORG</t>
  </si>
  <si>
    <t>http://events.library.nashville.org/feeder/feeder/event/eventView.do?b=de&amp;amp;calPath=%2Fpublic%2Fcals%2FMainCal&amp;amp;guid=20160210-000106-BELLEVUE-201604171500%40LIBRARY.NASHVILLE.ORG&amp;amp;recurrenceId=</t>
  </si>
  <si>
    <t>20160418T151500Z</t>
  </si>
  <si>
    <t>20160418T101500</t>
  </si>
  <si>
    <t>20160210-000108--190001000000%40LIBRARY.NASHVILLE.ORG</t>
  </si>
  <si>
    <t>http://events.library.nashville.org/feeder/feeder/event/eventView.do?b=de&amp;amp;calPath=%2Fpublic%2Fcals%2FMainCal&amp;amp;guid=20160210-000108--190001000000%40LIBRARY.NASHVILLE.ORG&amp;amp;recurrenceId=</t>
  </si>
  <si>
    <t>20160418T233000Z</t>
  </si>
  <si>
    <t>20160418T183000</t>
  </si>
  <si>
    <t>20160127-000221-BELLEVUE-201604161200%40LIBRARY.NASHVILLE.ORG</t>
  </si>
  <si>
    <t>http://events.library.nashville.org/feeder/feeder/event/eventView.do?b=de&amp;amp;calPath=%2Fpublic%2Fcals%2FMainCal&amp;amp;guid=20160127-000221-BELLEVUE-201604161200%40LIBRARY.NASHVILLE.ORG&amp;amp;recurrenceId=</t>
  </si>
  <si>
    <t>20160419T153000Z</t>
  </si>
  <si>
    <t>20160419T103000</t>
  </si>
  <si>
    <t>location/Bellevue,series/Community of Many Faces,Children,Dance and Theater,Locations,Series</t>
  </si>
  <si>
    <t>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</si>
  <si>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t>
  </si>
  <si>
    <t>20160127-000009-BELLEVUE-201604191600%40LIBRARY.NASHVILLE.ORG</t>
  </si>
  <si>
    <t>http://events.library.nashville.org/feeder/feeder/event/eventView.do?b=de&amp;amp;calPath=%2Fpublic%2Fcals%2FMainCal&amp;amp;guid=20160127-000009-BELLEVUE-201604191600%40LIBRARY.NASHVILLE.ORG&amp;amp;recurrenceId=</t>
  </si>
  <si>
    <t>20160419T210000Z</t>
  </si>
  <si>
    <t>20160419T160000</t>
  </si>
  <si>
    <t>20160127-000063-BELLEVUE-201604191800%40LIBRARY.NASHVILLE.ORG</t>
  </si>
  <si>
    <t>http://events.library.nashville.org/feeder/feeder/event/eventView.do?b=de&amp;amp;calPath=%2Fpublic%2Fcals%2FMainCal&amp;amp;guid=20160127-000063-BELLEVUE-201604191800%40LIBRARY.NASHVILLE.ORG&amp;amp;recurrenceId=</t>
  </si>
  <si>
    <t>20160419T230000Z</t>
  </si>
  <si>
    <t>20160419T180000</t>
  </si>
  <si>
    <t>20160127-000073-BELLEVUE-201604201015%40LIBRARY.NASHVILLE.ORG</t>
  </si>
  <si>
    <t>http://events.library.nashville.org/feeder/feeder/event/eventView.do?b=de&amp;amp;calPath=%2Fpublic%2Fcals%2FMainCal&amp;amp;guid=20160127-000073-BELLEVUE-201604201015%40LIBRARY.NASHVILLE.ORG&amp;amp;recurrenceId=</t>
  </si>
  <si>
    <t>20160420T151500Z</t>
  </si>
  <si>
    <t>20160420T101500</t>
  </si>
  <si>
    <t>20160210-000114-BELLEVUE-201604201115%40LIBRARY.NASHVILLE.ORG</t>
  </si>
  <si>
    <t>http://events.library.nashville.org/feeder/feeder/event/eventView.do?b=de&amp;amp;calPath=%2Fpublic%2Fcals%2FMainCal&amp;amp;guid=20160210-000114-BELLEVUE-201604201115%40LIBRARY.NASHVILLE.ORG&amp;amp;recurrenceId=</t>
  </si>
  <si>
    <t>20160420T161500Z</t>
  </si>
  <si>
    <t>20160420T111500</t>
  </si>
  <si>
    <t>20160128-000007-BELLEVUE-201604201400%40LIBRARY.NASHVILLE.ORG</t>
  </si>
  <si>
    <t>http://events.library.nashville.org/feeder/feeder/event/eventView.do?b=de&amp;amp;calPath=%2Fpublic%2Fcals%2FMainCal&amp;amp;guid=20160128-000007-BELLEVUE-201604201400%40LIBRARY.NASHVILLE.ORG&amp;amp;recurrenceId=</t>
  </si>
  <si>
    <t>20160420T190000Z</t>
  </si>
  <si>
    <t>20160420T140000</t>
  </si>
  <si>
    <t>20160420T210000Z</t>
  </si>
  <si>
    <t>20160420T160000</t>
  </si>
  <si>
    <t>Perhaps your family and friends use sites like Facebook to stay in touch and share information. Not sure what social media is about? Come to the class to find out!</t>
  </si>
  <si>
    <t>20160210-000116-BELLEVUE-201604201630%40LIBRARY.NASHVILLE.ORG</t>
  </si>
  <si>
    <t>http://events.library.nashville.org/feeder/feeder/event/eventView.do?b=de&amp;amp;calPath=%2Fpublic%2Fcals%2FMainCal&amp;amp;guid=20160210-000116-BELLEVUE-201604201630%40LIBRARY.NASHVILLE.ORG&amp;amp;recurrenceId=</t>
  </si>
  <si>
    <t>20160420T213000Z</t>
  </si>
  <si>
    <t>20160420T163000</t>
  </si>
  <si>
    <t>20160210-000117-BELLEVUE-201604211015%40LIBRARY.NASHVILLE.ORG</t>
  </si>
  <si>
    <t>http://events.library.nashville.org/feeder/feeder/event/eventView.do?b=de&amp;amp;calPath=%2Fpublic%2Fcals%2FMainCal&amp;amp;guid=20160210-000117-BELLEVUE-201604211015%40LIBRARY.NASHVILLE.ORG&amp;amp;recurrenceId=</t>
  </si>
  <si>
    <t>20160421T151500Z</t>
  </si>
  <si>
    <t>20160421T101500</t>
  </si>
  <si>
    <t xml:space="preserve">X-BEDEWORK-ALIAS : values : text : /user/agrp_calsuite-MainCampus/Locations/Bellevue,X-BEDEWORK-ALIAS : values : text : /user/agrp_calsuite-MainCampus/Children,X-BEDEWORK-ALIAS : values : text : /user/agrp_calsuite-MainCampus/Browse By Toopic/Arts and Crafts </t>
  </si>
  <si>
    <t>20160210-000118-BELLEVUE-201604211330%40LIBRARY.NASHVILLE.ORG</t>
  </si>
  <si>
    <t>http://events.library.nashville.org/feeder/feeder/event/eventView.do?b=de&amp;amp;calPath=%2Fpublic%2Fcals%2FMainCal&amp;amp;guid=20160210-000118-BELLEVUE-201604211330%40LIBRARY.NASHVILLE.ORG&amp;amp;recurrenceId=</t>
  </si>
  <si>
    <t>20160421T183000Z</t>
  </si>
  <si>
    <t>20160421T133000</t>
  </si>
  <si>
    <t>20160421T203000Z</t>
  </si>
  <si>
    <t>20160421T153000</t>
  </si>
  <si>
    <t>20160127-000161-BELLEVUE-201604161015%40LIBRARY.NASHVILLE.ORG</t>
  </si>
  <si>
    <t>http://events.library.nashville.org/feeder/feeder/event/eventView.do?b=de&amp;amp;calPath=%2Fpublic%2Fcals%2FMainCal&amp;amp;guid=20160127-000161-BELLEVUE-201604161015%40LIBRARY.NASHVILLE.ORG&amp;amp;recurrenceId=</t>
  </si>
  <si>
    <t>20160423T151500Z</t>
  </si>
  <si>
    <t>20160423T101500</t>
  </si>
  <si>
    <t>20160127-000222-BELLEVUE-201604191030%40LIBRARY.NASHVILLE.ORG</t>
  </si>
  <si>
    <t>http://events.library.nashville.org/feeder/feeder/event/eventView.do?b=de&amp;amp;calPath=%2Fpublic%2Fcals%2FMainCal&amp;amp;guid=20160127-000222-BELLEVUE-201604191030%40LIBRARY.NASHVILLE.ORG&amp;amp;recurrenceId=</t>
  </si>
  <si>
    <t>20160423T180000Z</t>
  </si>
  <si>
    <t>20160423T130000</t>
  </si>
  <si>
    <t>Paint a landscape, lakescape, or subject of your own choice in this workshop using watercolors, brush techniques, and mixed medium on watercolor paper. Beginner to Intermediate. Registration is required.</t>
  </si>
  <si>
    <t>20160127-000177-BELLEVUE-201604181015%40LIBRARY.NASHVILLE.ORG</t>
  </si>
  <si>
    <t>http://events.library.nashville.org/feeder/feeder/event/eventView.do?b=de&amp;amp;calPath=%2Fpublic%2Fcals%2FMainCal&amp;amp;guid=20160127-000177-BELLEVUE-201604181015%40LIBRARY.NASHVILLE.ORG&amp;amp;recurrenceId=</t>
  </si>
  <si>
    <t>20160425T151500Z</t>
  </si>
  <si>
    <t>20160425T101500</t>
  </si>
  <si>
    <t>20160210-000125-BELLEVUE-201604251830%40LIBRARY.NASHVILLE.ORG</t>
  </si>
  <si>
    <t>http://events.library.nashville.org/feeder/feeder/event/eventView.do?b=de&amp;amp;calPath=%2Fpublic%2Fcals%2FMainCal&amp;amp;guid=20160210-000125-BELLEVUE-201604251830%40LIBRARY.NASHVILLE.ORG&amp;amp;recurrenceId=</t>
  </si>
  <si>
    <t>20160425T233000Z</t>
  </si>
  <si>
    <t>20160425T183000</t>
  </si>
  <si>
    <t>20160127-000010-BELLEVUE-201604261600%40LIBRARY.NASHVILLE.ORG</t>
  </si>
  <si>
    <t>http://events.library.nashville.org/feeder/feeder/event/eventView.do?b=de&amp;amp;calPath=%2Fpublic%2Fcals%2FMainCal&amp;amp;guid=20160127-000010-BELLEVUE-201604261600%40LIBRARY.NASHVILLE.ORG&amp;amp;recurrenceId=</t>
  </si>
  <si>
    <t>20160426T210000Z</t>
  </si>
  <si>
    <t>20160426T160000</t>
  </si>
  <si>
    <t>20160128-000008-BELLEVUE-201604271000%40LIBRARY.NASHVILLE.ORG</t>
  </si>
  <si>
    <t>http://events.library.nashville.org/feeder/feeder/event/eventView.do?b=de&amp;amp;calPath=%2Fpublic%2Fcals%2FMainCal&amp;amp;guid=20160128-000008-BELLEVUE-201604271000%40LIBRARY.NASHVILLE.ORG&amp;amp;recurrenceId=</t>
  </si>
  <si>
    <t>20160427T150000Z</t>
  </si>
  <si>
    <t>20160427T100000</t>
  </si>
  <si>
    <t>20160427T170000Z</t>
  </si>
  <si>
    <t>20160427T120000</t>
  </si>
  <si>
    <t>This class provides an introduction to Microsoft Excel, a program for managing numbers and data. Come to the class to get started. Some keyboarding and mouse skills required.</t>
  </si>
  <si>
    <t>20160127-000074-BELLEVUE-201604271015%40LIBRARY.NASHVILLE.ORG</t>
  </si>
  <si>
    <t>http://events.library.nashville.org/feeder/feeder/event/eventView.do?b=de&amp;amp;calPath=%2Fpublic%2Fcals%2FMainCal&amp;amp;guid=20160127-000074-BELLEVUE-201604271015%40LIBRARY.NASHVILLE.ORG&amp;amp;recurrenceId=</t>
  </si>
  <si>
    <t>20160427T151500Z</t>
  </si>
  <si>
    <t>20160427T101500</t>
  </si>
  <si>
    <t>20160127-000092-BELLEVUE-201604271115%40LIBRARY.NASHVILLE.ORG</t>
  </si>
  <si>
    <t>http://events.library.nashville.org/feeder/feeder/event/eventView.do?b=de&amp;amp;calPath=%2Fpublic%2Fcals%2FMainCal&amp;amp;guid=20160127-000092-BELLEVUE-201604271115%40LIBRARY.NASHVILLE.ORG&amp;amp;recurrenceId=</t>
  </si>
  <si>
    <t>20160427T161500Z</t>
  </si>
  <si>
    <t>20160427T111500</t>
  </si>
  <si>
    <t>location/Bellevue,series/Community of Many Faces,Children,Story Time,Locations,Series</t>
  </si>
  <si>
    <t>Special guest Kathleen Lynam will join us in a celebration of the wonderful medium of puppets, used around the world to convey wisdom and bring joy in diverse cultures.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</si>
  <si>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</si>
  <si>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20160127-000197-BELLEVUE-201604131400%40LIBRARY.NASHVILLE.ORG</t>
  </si>
  <si>
    <t>http://events.library.nashville.org/feeder/feeder/event/eventView.do?b=de&amp;amp;calPath=%2Fpublic%2Fcals%2FMainCal&amp;amp;guid=20160127-000197-BELLEVUE-201604131400%40LIBRARY.NASHVILLE.ORG&amp;amp;recurrenceId=</t>
  </si>
  <si>
    <t>20160427T190000Z</t>
  </si>
  <si>
    <t>20160427T140000</t>
  </si>
  <si>
    <t>20160127-000120-BELLEVUE-201604201630%40LIBRARY.NASHVILLE.ORG</t>
  </si>
  <si>
    <t>http://events.library.nashville.org/feeder/feeder/event/eventView.do?b=de&amp;amp;calPath=%2Fpublic%2Fcals%2FMainCal&amp;amp;guid=20160127-000120-BELLEVUE-201604201630%40LIBRARY.NASHVILLE.ORG&amp;amp;recurrenceId=</t>
  </si>
  <si>
    <t>20160427T213000Z</t>
  </si>
  <si>
    <t>20160427T163000</t>
  </si>
  <si>
    <t>20160127-000136-BELLEVUE-201604211015%40LIBRARY.NASHVILLE.ORG</t>
  </si>
  <si>
    <t>http://events.library.nashville.org/feeder/feeder/event/eventView.do?b=de&amp;amp;calPath=%2Fpublic%2Fcals%2FMainCal&amp;amp;guid=20160127-000136-BELLEVUE-201604211015%40LIBRARY.NASHVILLE.ORG&amp;amp;recurrenceId=</t>
  </si>
  <si>
    <t>20160428T151500Z</t>
  </si>
  <si>
    <t>20160428T101500</t>
  </si>
  <si>
    <t>20160127-000149-BELLEVUE-201604211330%40LIBRARY.NASHVILLE.ORG</t>
  </si>
  <si>
    <t>http://events.library.nashville.org/feeder/feeder/event/eventView.do?b=de&amp;amp;calPath=%2Fpublic%2Fcals%2FMainCal&amp;amp;guid=20160127-000149-BELLEVUE-201604211330%40LIBRARY.NASHVILLE.ORG&amp;amp;recurrenceId=</t>
  </si>
  <si>
    <t>20160428T183000Z</t>
  </si>
  <si>
    <t>20160428T133000</t>
  </si>
  <si>
    <t>20160428T203000Z</t>
  </si>
  <si>
    <t>20160428T153000</t>
  </si>
  <si>
    <t>20160127-000162-BELLEVUE-201604231015%40LIBRARY.NASHVILLE.ORG</t>
  </si>
  <si>
    <t>http://events.library.nashville.org/feeder/feeder/event/eventView.do?b=de&amp;amp;calPath=%2Fpublic%2Fcals%2FMainCal&amp;amp;guid=20160127-000162-BELLEVUE-201604231015%40LIBRARY.NASHVILLE.ORG&amp;amp;recurrenceId=</t>
  </si>
  <si>
    <t>20160430T151500Z</t>
  </si>
  <si>
    <t>20160430T101500</t>
  </si>
  <si>
    <t>20160127-000178-BELLEVUE-201604251015%40LIBRARY.NASHVILLE.ORG</t>
  </si>
  <si>
    <t>http://events.library.nashville.org/feeder/feeder/event/eventView.do?b=de&amp;amp;calPath=%2Fpublic%2Fcals%2FMainCal&amp;amp;guid=20160127-000178-BELLEVUE-201604251015%40LIBRARY.NASHVILLE.ORG&amp;amp;recurrenceId=</t>
  </si>
  <si>
    <t>20160502T151500Z</t>
  </si>
  <si>
    <t>20160502T101500</t>
  </si>
  <si>
    <t>20160127-000099-BELLEVUE-201605021615%40LIBRARY.NASHVILLE.ORG</t>
  </si>
  <si>
    <t>http://events.library.nashville.org/feeder/feeder/event/eventView.do?b=de&amp;amp;calPath=%2Fpublic%2Fcals%2FMainCal&amp;amp;guid=20160127-000099-BELLEVUE-201605021615%40LIBRARY.NASHVILLE.ORG&amp;amp;recurrenceId=</t>
  </si>
  <si>
    <t>20160502T211500Z</t>
  </si>
  <si>
    <t>20160502T161500</t>
  </si>
  <si>
    <t>Arts and Crafts,series/Studio NPL,location/Bellevue,Teens,series/Nashville Reads,Locations,Series</t>
  </si>
  <si>
    <t>This year's Nashville Reads selection is &amp;quot;&amp;quot;The Color of Water&amp;quot;&amp;quot; by James McBride. Let yourself be inspired by the author's tribute to his mother and create a card for Mother's Day.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</si>
  <si>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t>
  </si>
  <si>
    <t>20160210-000137--190001000000%40LIBRARY.NASHVILLE.ORG</t>
  </si>
  <si>
    <t>http://events.library.nashville.org/feeder/feeder/event/eventView.do?b=de&amp;amp;calPath=%2Fpublic%2Fcals%2FMainCal&amp;amp;guid=20160210-000137--190001000000%40LIBRARY.NASHVILLE.ORG&amp;amp;recurrenceId=</t>
  </si>
  <si>
    <t>20160502T233000Z</t>
  </si>
  <si>
    <t>20160502T183000</t>
  </si>
  <si>
    <t>20160127-000011-BELLEVUE-201605031600%40LIBRARY.NASHVILLE.ORG</t>
  </si>
  <si>
    <t>http://events.library.nashville.org/feeder/feeder/event/eventView.do?b=de&amp;amp;calPath=%2Fpublic%2Fcals%2FMainCal&amp;amp;guid=20160127-000011-BELLEVUE-201605031600%40LIBRARY.NASHVILLE.ORG&amp;amp;recurrenceId=</t>
  </si>
  <si>
    <t>20160503T210000Z</t>
  </si>
  <si>
    <t>20160503T160000</t>
  </si>
  <si>
    <t>20160127-000064-BELLEVUE-201605031800%40LIBRARY.NASHVILLE.ORG</t>
  </si>
  <si>
    <t>http://events.library.nashville.org/feeder/feeder/event/eventView.do?b=de&amp;amp;calPath=%2Fpublic%2Fcals%2FMainCal&amp;amp;guid=20160127-000064-BELLEVUE-201605031800%40LIBRARY.NASHVILLE.ORG&amp;amp;recurrenceId=</t>
  </si>
  <si>
    <t>20160503T230000Z</t>
  </si>
  <si>
    <t>20160503T180000</t>
  </si>
  <si>
    <t>20160127-000075-BELLEVUE-201605041015%40LIBRARY.NASHVILLE.ORG</t>
  </si>
  <si>
    <t>http://events.library.nashville.org/feeder/feeder/event/eventView.do?b=de&amp;amp;calPath=%2Fpublic%2Fcals%2FMainCal&amp;amp;guid=20160127-000075-BELLEVUE-201605041015%40LIBRARY.NASHVILLE.ORG&amp;amp;recurrenceId=</t>
  </si>
  <si>
    <t>20160504T151500Z</t>
  </si>
  <si>
    <t>20160504T101500</t>
  </si>
  <si>
    <t>20160210-000141-BELLEVUE-201605041115%40LIBRARY.NASHVILLE.ORG</t>
  </si>
  <si>
    <t>http://events.library.nashville.org/feeder/feeder/event/eventView.do?b=de&amp;amp;calPath=%2Fpublic%2Fcals%2FMainCal&amp;amp;guid=20160210-000141-BELLEVUE-201605041115%40LIBRARY.NASHVILLE.ORG&amp;amp;recurrenceId=</t>
  </si>
  <si>
    <t>20160504T161500Z</t>
  </si>
  <si>
    <t>20160504T111500</t>
  </si>
  <si>
    <t>20160127-000100-BELLEVUE-201605041615%40LIBRARY.NASHVILLE.ORG</t>
  </si>
  <si>
    <t>http://events.library.nashville.org/feeder/feeder/event/eventView.do?b=de&amp;amp;calPath=%2Fpublic%2Fcals%2FMainCal&amp;amp;guid=20160127-000100-BELLEVUE-201605041615%40LIBRARY.NASHVILLE.ORG&amp;amp;recurrenceId=</t>
  </si>
  <si>
    <t>20160504T211500Z</t>
  </si>
  <si>
    <t>20160504T161500</t>
  </si>
  <si>
    <t>Join us for a Star Wars-themed craft! May the Force be with you!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</si>
  <si>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</si>
  <si>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20160210-000142-BELLEVUE-201605041115%40LIBRARY.NASHVILLE.ORG</t>
  </si>
  <si>
    <t>http://events.library.nashville.org/feeder/feeder/event/eventView.do?b=de&amp;amp;calPath=%2Fpublic%2Fcals%2FMainCal&amp;amp;guid=20160210-000142-BELLEVUE-201605041115%40LIBRARY.NASHVILLE.ORG&amp;amp;recurrenceId=</t>
  </si>
  <si>
    <t>20160504T213000Z</t>
  </si>
  <si>
    <t>20160504T163000</t>
  </si>
  <si>
    <t>20160127-000223-BELLEVUE-201604231300%40LIBRARY.NASHVILLE.ORG</t>
  </si>
  <si>
    <t>http://events.library.nashville.org/feeder/feeder/event/eventView.do?b=de&amp;amp;calPath=%2Fpublic%2Fcals%2FMainCal&amp;amp;guid=20160127-000223-BELLEVUE-201604231300%40LIBRARY.NASHVILLE.ORG&amp;amp;recurrenceId=</t>
  </si>
  <si>
    <t>20160504T223000Z</t>
  </si>
  <si>
    <t>20160504T173000</t>
  </si>
  <si>
    <t>Arts and Crafts,Adults,location/Bellevue,series/Community of Many Faces,series/Nashville Reads,Locations,Series</t>
  </si>
  <si>
    <t xml:space="preserve">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t>
  </si>
  <si>
    <t>20160210-000144-BELLEVUE-201605041730%40LIBRARY.NASHVILLE.ORG</t>
  </si>
  <si>
    <t>http://events.library.nashville.org/feeder/feeder/event/eventView.do?b=de&amp;amp;calPath=%2Fpublic%2Fcals%2FMainCal&amp;amp;guid=20160210-000144-BELLEVUE-201605041730%40LIBRARY.NASHVILLE.ORG&amp;amp;recurrenceId=</t>
  </si>
  <si>
    <t>20160504T233000Z</t>
  </si>
  <si>
    <t>20160504T183000</t>
  </si>
  <si>
    <t>20160127-000137-BELLEVUE-201604281015%40LIBRARY.NASHVILLE.ORG</t>
  </si>
  <si>
    <t>http://events.library.nashville.org/feeder/feeder/event/eventView.do?b=de&amp;amp;calPath=%2Fpublic%2Fcals%2FMainCal&amp;amp;guid=20160127-000137-BELLEVUE-201604281015%40LIBRARY.NASHVILLE.ORG&amp;amp;recurrenceId=</t>
  </si>
  <si>
    <t>20160505T151500Z</t>
  </si>
  <si>
    <t>20160505T101500</t>
  </si>
  <si>
    <t>20160127-000150-BELLEVUE-201604281330%40LIBRARY.NASHVILLE.ORG</t>
  </si>
  <si>
    <t>http://events.library.nashville.org/feeder/feeder/event/eventView.do?b=de&amp;amp;calPath=%2Fpublic%2Fcals%2FMainCal&amp;amp;guid=20160127-000150-BELLEVUE-201604281330%40LIBRARY.NASHVILLE.ORG&amp;amp;recurrenceId=</t>
  </si>
  <si>
    <t>20160505T183000Z</t>
  </si>
  <si>
    <t>20160505T133000</t>
  </si>
  <si>
    <t>20160505T203000Z</t>
  </si>
  <si>
    <t>20160505T153000</t>
  </si>
  <si>
    <t>20160127-000163-BELLEVUE-201604301015%40LIBRARY.NASHVILLE.ORG</t>
  </si>
  <si>
    <t>http://events.library.nashville.org/feeder/feeder/event/eventView.do?b=de&amp;amp;calPath=%2Fpublic%2Fcals%2FMainCal&amp;amp;guid=20160127-000163-BELLEVUE-201604301015%40LIBRARY.NASHVILLE.ORG&amp;amp;recurrenceId=</t>
  </si>
  <si>
    <t>20160507T151500Z</t>
  </si>
  <si>
    <t>20160507T101500</t>
  </si>
  <si>
    <t>20160127-000169-BELLEVUE-201604021330%40LIBRARY.NASHVILLE.ORG</t>
  </si>
  <si>
    <t>http://events.library.nashville.org/feeder/feeder/event/eventView.do?b=de&amp;amp;calPath=%2Fpublic%2Fcals%2FMainCal&amp;amp;guid=20160127-000169-BELLEVUE-201604021330%40LIBRARY.NASHVILLE.ORG&amp;amp;recurrenceId=</t>
  </si>
  <si>
    <t>20160507T183000Z</t>
  </si>
  <si>
    <t>20160507T133000</t>
  </si>
  <si>
    <t>20160507T200000Z</t>
  </si>
  <si>
    <t>20160507T150000</t>
  </si>
  <si>
    <t>20160127-000179-BELLEVUE-201605021015%40LIBRARY.NASHVILLE.ORG</t>
  </si>
  <si>
    <t>http://events.library.nashville.org/feeder/feeder/event/eventView.do?b=de&amp;amp;calPath=%2Fpublic%2Fcals%2FMainCal&amp;amp;guid=20160127-000179-BELLEVUE-201605021015%40LIBRARY.NASHVILLE.ORG&amp;amp;recurrenceId=</t>
  </si>
  <si>
    <t>20160509T151500Z</t>
  </si>
  <si>
    <t>20160509T101500</t>
  </si>
  <si>
    <t>20160127-000191-BELLEVUE-201605021830%40LIBRARY.NASHVILLE.ORG</t>
  </si>
  <si>
    <t>http://events.library.nashville.org/feeder/feeder/event/eventView.do?b=de&amp;amp;calPath=%2Fpublic%2Fcals%2FMainCal&amp;amp;guid=20160127-000191-BELLEVUE-201605021830%40LIBRARY.NASHVILLE.ORG&amp;amp;recurrenceId=</t>
  </si>
  <si>
    <t>20160509T233000Z</t>
  </si>
  <si>
    <t>20160509T183000</t>
  </si>
  <si>
    <t>20160210-000153-BELLEVUE-201605091800%40LIBRARY.NASHVILLE.ORG</t>
  </si>
  <si>
    <t>http://events.library.nashville.org/feeder/feeder/event/eventView.do?b=de&amp;amp;calPath=%2Fpublic%2Fcals%2FMainCal&amp;amp;guid=20160210-000153-BELLEVUE-201605091800%40LIBRARY.NASHVILLE.ORG&amp;amp;recurrenceId=</t>
  </si>
  <si>
    <t>20160127-000012-BELLEVUE-201605101600%40LIBRARY.NASHVILLE.ORG</t>
  </si>
  <si>
    <t>http://events.library.nashville.org/feeder/feeder/event/eventView.do?b=de&amp;amp;calPath=%2Fpublic%2Fcals%2FMainCal&amp;amp;guid=20160127-000012-BELLEVUE-201605101600%40LIBRARY.NASHVILLE.ORG&amp;amp;recurrenceId=</t>
  </si>
  <si>
    <t>20160510T210000Z</t>
  </si>
  <si>
    <t>20160510T160000</t>
  </si>
  <si>
    <t>location/Bellevue,series/Nashville Reads,Children,Locations,Series</t>
  </si>
  <si>
    <t xml:space="preserve">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</si>
  <si>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CAL-2a3e9ebb-529c83d2-0152-9e6e9be8-00007771demobedework%40mysite.edu</t>
  </si>
  <si>
    <t>http://events.library.nashville.org/feeder/feeder/event/eventView.do?b=de&amp;amp;calPath=%2Fpublic%2Fcals%2FMainCal&amp;amp;guid=CAL-2a3e9ebb-529c83d2-0152-9e6e9be8-00007771demobedework%40mysite.edu&amp;amp;recurrenceId=</t>
  </si>
  <si>
    <t>20160510T230000Z</t>
  </si>
  <si>
    <t>20160510T180000</t>
  </si>
  <si>
    <t>20160511T000000Z</t>
  </si>
  <si>
    <t>20160510T190000</t>
  </si>
  <si>
    <t>A representative from Tennessee State Parks shares helpful tips on camping, talks about camping options at the state parks, and provides examples of camping gear for attendees to test out.</t>
  </si>
  <si>
    <t xml:space="preserve">X-BEDEWORK-ALIAS : values : text : /user/agrp_calsuite-MainCampus/Browse By Topic/Health and Wellness,X-BEDEWORK-ALIAS : values : text : /user/agrp_calsuite-MainCampus/Locations/Bellevue,X-BEDEWORK-SUBMITTEDBY : values : text : alprice for calsuite-MainCampus (agrp_calsuite-MainCampus) </t>
  </si>
  <si>
    <t>20160127-000076-BELLEVUE-201605111015%40LIBRARY.NASHVILLE.ORG</t>
  </si>
  <si>
    <t>http://events.library.nashville.org/feeder/feeder/event/eventView.do?b=de&amp;amp;calPath=%2Fpublic%2Fcals%2FMainCal&amp;amp;guid=20160127-000076-BELLEVUE-201605111015%40LIBRARY.NASHVILLE.ORG&amp;amp;recurrenceId=</t>
  </si>
  <si>
    <t>20160511T151500Z</t>
  </si>
  <si>
    <t>20160511T101500</t>
  </si>
  <si>
    <t>20160127-000089-BELLEVUE-201605111115%40LIBRARY.NASHVILLE.ORG</t>
  </si>
  <si>
    <t>http://events.library.nashville.org/feeder/feeder/event/eventView.do?b=de&amp;amp;calPath=%2Fpublic%2Fcals%2FMainCal&amp;amp;guid=20160127-000089-BELLEVUE-201605111115%40LIBRARY.NASHVILLE.ORG&amp;amp;recurrenceId=</t>
  </si>
  <si>
    <t>20160511T161500Z</t>
  </si>
  <si>
    <t>20160511T111500</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</si>
  <si>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</si>
  <si>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</si>
  <si>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</si>
  <si>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</si>
  <si>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</si>
  <si>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</si>
  <si>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</si>
  <si>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</si>
  <si>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</si>
  <si>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</si>
  <si>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</si>
  <si>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</si>
  <si>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</si>
  <si>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</si>
  <si>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</si>
  <si>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</si>
  <si>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</si>
  <si>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</si>
  <si>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</si>
  <si>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</si>
  <si>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</si>
  <si>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</si>
  <si>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</si>
  <si>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</si>
  <si>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</si>
  <si>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</si>
  <si>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</si>
  <si>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</si>
  <si>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summary</t>
  </si>
  <si>
    <t>Adventure Club: Crafts, Movies, and More</t>
  </si>
  <si>
    <t>Teen Studio: Crafts, Gaming, Robotics, and More</t>
  </si>
  <si>
    <t>Bellevue Writers Group: Share and Get Ideas</t>
  </si>
  <si>
    <t xml:space="preserve">Story Time </t>
  </si>
  <si>
    <t>Story Time</t>
  </si>
  <si>
    <t>Let's Watch Anime</t>
  </si>
  <si>
    <t>Gentle Yoga for All Levels</t>
  </si>
  <si>
    <t>Mindfulness Meditation</t>
  </si>
  <si>
    <t>Crayon Kids: Crafts and Fun</t>
  </si>
  <si>
    <t>Scrabble Group for All Levels</t>
  </si>
  <si>
    <t>Music Production Workshop</t>
  </si>
  <si>
    <t>American Red Cross Blood Drive</t>
  </si>
  <si>
    <t>Storyland Saturdays: Preschool Story Time</t>
  </si>
  <si>
    <t>READing Paws: Read with Snickers</t>
  </si>
  <si>
    <t>Mother Goose Moments</t>
  </si>
  <si>
    <t>Origami Time</t>
  </si>
  <si>
    <t>Family Fun Time: Songs, Craft, and More</t>
  </si>
  <si>
    <t>The Ins and Outs of Assisted Living and Memory Care</t>
  </si>
  <si>
    <t>Homeschool Crew: Learn About Loom Weaving</t>
  </si>
  <si>
    <t>Cosplay Time</t>
  </si>
  <si>
    <t>CLOSED: All Libraries Closed for Staff Training</t>
  </si>
  <si>
    <t>Novel Conversations: Wonder by R. J. Palacio</t>
  </si>
  <si>
    <t>Friends of the Bellevue Branch Library Meeting</t>
  </si>
  <si>
    <t>ACT Practice Exam</t>
  </si>
  <si>
    <t>Matinee Saturday: Hop (2011)</t>
  </si>
  <si>
    <t>First-Time Homebuyers Workshop</t>
  </si>
  <si>
    <t>Loving and Learning Workshop</t>
  </si>
  <si>
    <t>LEGO Club</t>
  </si>
  <si>
    <t>Time to Tell: Save your Family Stories for Generations</t>
  </si>
  <si>
    <t>Homeschool Crew: Learn About Traditional Egg Decorating</t>
  </si>
  <si>
    <t>Create Your Own Vision Board Workshop</t>
  </si>
  <si>
    <t>Swing Dance Performance</t>
  </si>
  <si>
    <t>Swing Dance Class</t>
  </si>
  <si>
    <t>CLOSED: Easter Sunday</t>
  </si>
  <si>
    <t>International Book Day Celebration: Dress Up As Your Favorite Character</t>
  </si>
  <si>
    <t>Documentary Screening: Aging In Place by NPT Reports</t>
  </si>
  <si>
    <t>Hawaiian Odyssey with Loreen Freed</t>
  </si>
  <si>
    <t>Adventure Club: Make Your Own Flag, Create Your Own Country</t>
  </si>
  <si>
    <t>Getting Started with Computers</t>
  </si>
  <si>
    <t xml:space="preserve">Getting Started with Internet </t>
  </si>
  <si>
    <t>Book Sale | Friends of the Bellevue Branch Library</t>
  </si>
  <si>
    <t>Matinee Saturday: Annie (2014)</t>
  </si>
  <si>
    <t>Adventure Club: Dicover Isaac Murphy, Legendary Jockey</t>
  </si>
  <si>
    <t>Build a Binary Code Bracelet</t>
  </si>
  <si>
    <t>Story Time: Group Puzzle Activity</t>
  </si>
  <si>
    <t>Story Time: Autism Awareness</t>
  </si>
  <si>
    <t>Homeschool Crew: Caring for and Keeping Bees</t>
  </si>
  <si>
    <t>Getting Started with Google Docs</t>
  </si>
  <si>
    <t>Novel Conversations: The Color of Water by James McBride</t>
  </si>
  <si>
    <t>Coloring Party</t>
  </si>
  <si>
    <t>Nashville Ballet presents Cinderella</t>
  </si>
  <si>
    <t>Connecting Online for Seniors</t>
  </si>
  <si>
    <t>Watercolor Painting with Patricia Verano</t>
  </si>
  <si>
    <t>Getting Started with Microsoft Excel</t>
  </si>
  <si>
    <t>Story Time: Celebrate Puppetry Day</t>
  </si>
  <si>
    <t>Homeschool Crew: Jewelry Making</t>
  </si>
  <si>
    <t>Make a Mother's Day Card</t>
  </si>
  <si>
    <t>Star Wars Day Craft</t>
  </si>
  <si>
    <t>Create A Family Tree</t>
  </si>
  <si>
    <t>Camping 101 with Tennessee State Parks</t>
  </si>
  <si>
    <t>Row Labels</t>
  </si>
  <si>
    <t>Grand Total</t>
  </si>
  <si>
    <t>Column1</t>
  </si>
  <si>
    <t>CLOSED: Easter Sunday_x000D_Sunday, Mar 27_x000D_12:00 AM_x000D_</t>
  </si>
  <si>
    <t>ACT Practice Exam_x000D_Saturday, Mar 12_x000D_12:00 PM_x000D_</t>
  </si>
  <si>
    <t>Adventure Club: Crafts, Movies, and More_x000D_Tuesday, Apr 19_x000D_4:00 PM_x000D_</t>
  </si>
  <si>
    <t>Adventure Club: Crafts, Movies, and More_x000D_Tuesday, Apr 26_x000D_4:00 PM_x000D_</t>
  </si>
  <si>
    <t>Adventure Club: Crafts, Movies, and More_x000D_Tuesday, Mar 1_x000D_4:00 PM_x000D_</t>
  </si>
  <si>
    <t>Adventure Club: Crafts, Movies, and More_x000D_Tuesday, Mar 15_x000D_4:00 PM_x000D_</t>
  </si>
  <si>
    <t>Adventure Club: Crafts, Movies, and More_x000D_Tuesday, Mar 22_x000D_4:00 PM_x000D_</t>
  </si>
  <si>
    <t>Adventure Club: Crafts, Movies, and More_x000D_Tuesday, Mar 29_x000D_4:00 PM_x000D_</t>
  </si>
  <si>
    <t>Adventure Club: Crafts, Movies, and More_x000D_Tuesday, Mar 8_x000D_4:00 PM_x000D_</t>
  </si>
  <si>
    <t>Adventure Club: Crafts, Movies, and More_x000D_Tuesday, May 10_x000D_4:00 PM_x000D_</t>
  </si>
  <si>
    <t>Adventure Club: Crafts, Movies, and More_x000D_Tuesday, May 3_x000D_4:00 PM_x000D_</t>
  </si>
  <si>
    <t>Adventure Club: Dicover Isaac Murphy, Legendary Jockey_x000D_Tuesday, Apr 12_x000D_4:00 PM_x000D_</t>
  </si>
  <si>
    <t>Adventure Club: Make Your Own Flag, Create Your Own Country_x000D_Tuesday, Apr 5_x000D_4:00 PM_x000D_</t>
  </si>
  <si>
    <t>American Red Cross Blood Drive_x000D_Friday, Mar 4_x000D_11:00 AM_x000D_</t>
  </si>
  <si>
    <t>Bellevue Writers Group: Share and Get Ideas_x000D_Tuesday, Apr 19_x000D_6:00 PM_x000D_</t>
  </si>
  <si>
    <t>Bellevue Writers Group: Share and Get Ideas_x000D_Tuesday, Apr 5_x000D_6:00 PM_x000D_</t>
  </si>
  <si>
    <t>Bellevue Writers Group: Share and Get Ideas_x000D_Tuesday, Mar 1_x000D_6:00 PM_x000D_</t>
  </si>
  <si>
    <t>Bellevue Writers Group: Share and Get Ideas_x000D_Tuesday, Mar 15_x000D_6:00 PM_x000D_</t>
  </si>
  <si>
    <t>Bellevue Writers Group: Share and Get Ideas_x000D_Tuesday, May 3_x000D_6:00 PM_x000D_</t>
  </si>
  <si>
    <t>Book Sale | Friends of the Bellevue Branch Library_x000D_Friday, Apr 8_x000D_10:00 AM_x000D_</t>
  </si>
  <si>
    <t>Book Sale | Friends of the Bellevue Branch Library_x000D_Saturday, Apr 9_x000D_10:00 AM_x000D_</t>
  </si>
  <si>
    <t>Book Sale | Friends of the Bellevue Branch Library_x000D_Sunday, Apr 10_x000D_2:00 PM_x000D_</t>
  </si>
  <si>
    <t>Book Sale | Friends of the Bellevue Branch Library_x000D_Thursday, Apr 7_x000D_4:00 PM_x000D_</t>
  </si>
  <si>
    <t>Build a Binary Code Bracelet_x000D_Tuesday, Apr 12_x000D_4:15 PM_x000D_</t>
  </si>
  <si>
    <t>Camping 101 with Tennessee State Parks_x000D_Tuesday, May 10_x000D_6:00 PM_x000D_</t>
  </si>
  <si>
    <t>Coloring Party_x000D_Saturday, Apr 16_x000D_12:00 PM_x000D_</t>
  </si>
  <si>
    <t>Connecting Online for Seniors_x000D_Wednesday, Apr 20_x000D_2:00 PM_x000D_</t>
  </si>
  <si>
    <t>Cosplay Time_x000D_Wednesday, Mar 9_x000D_4:15 PM_x000D_</t>
  </si>
  <si>
    <t>Crayon Kids: Crafts and Fun_x000D_Thursday, Apr 14_x000D_10:15 AM_x000D_</t>
  </si>
  <si>
    <t>Crayon Kids: Crafts and Fun_x000D_Thursday, Apr 21_x000D_10:15 AM_x000D_</t>
  </si>
  <si>
    <t>Crayon Kids: Crafts and Fun_x000D_Thursday, Apr 28_x000D_10:15 AM_x000D_</t>
  </si>
  <si>
    <t>Crayon Kids: Crafts and Fun_x000D_Thursday, Apr 7_x000D_10:15 AM_x000D_</t>
  </si>
  <si>
    <t>Crayon Kids: Crafts and Fun_x000D_Thursday, Mar 17_x000D_10:15 AM_x000D_</t>
  </si>
  <si>
    <t>Crayon Kids: Crafts and Fun_x000D_Thursday, Mar 24_x000D_10:15 AM_x000D_</t>
  </si>
  <si>
    <t>Crayon Kids: Crafts and Fun_x000D_Thursday, Mar 3_x000D_10:15 AM_x000D_</t>
  </si>
  <si>
    <t>Crayon Kids: Crafts and Fun_x000D_Thursday, Mar 31_x000D_10:15 AM_x000D_</t>
  </si>
  <si>
    <t>Crayon Kids: Crafts and Fun_x000D_Thursday, May 5_x000D_10:15 AM_x000D_</t>
  </si>
  <si>
    <t>Create A Family Tree_x000D_Wednesday, May 4_x000D_5:30 PM_x000D_</t>
  </si>
  <si>
    <t>Create Your Own Vision Board Workshop_x000D_Wednesday, Mar 23_x000D_6:00 PM_x000D_</t>
  </si>
  <si>
    <t>Documentary Screening: Aging In Place by NPT Reports_x000D_Monday, Apr 4_x000D_11:00 AM_x000D_</t>
  </si>
  <si>
    <t>Family Fun Time: Songs, Craft, and More_x000D_Monday, Apr 11_x000D_6:30 PM_x000D_</t>
  </si>
  <si>
    <t>Family Fun Time: Songs, Craft, and More_x000D_Monday, Apr 18_x000D_6:30 PM_x000D_</t>
  </si>
  <si>
    <t>Family Fun Time: Songs, Craft, and More_x000D_Monday, Apr 25_x000D_6:30 PM_x000D_</t>
  </si>
  <si>
    <t>Family Fun Time: Songs, Craft, and More_x000D_Monday, Apr 4_x000D_6:30 PM_x000D_</t>
  </si>
  <si>
    <t>Family Fun Time: Songs, Craft, and More_x000D_Monday, Mar 14_x000D_6:30 PM_x000D_</t>
  </si>
  <si>
    <t>Family Fun Time: Songs, Craft, and More_x000D_Monday, Mar 21_x000D_6:30 PM_x000D_</t>
  </si>
  <si>
    <t>Family Fun Time: Songs, Craft, and More_x000D_Monday, Mar 28_x000D_6:30 PM_x000D_</t>
  </si>
  <si>
    <t>Family Fun Time: Songs, Craft, and More_x000D_Monday, Mar 7_x000D_6:30 PM_x000D_</t>
  </si>
  <si>
    <t>Family Fun Time: Songs, Craft, and More_x000D_Monday, May 2_x000D_6:30 PM_x000D_</t>
  </si>
  <si>
    <t>Family Fun Time: Songs, Craft, and More_x000D_Monday, May 9_x000D_6:30 PM_x000D_</t>
  </si>
  <si>
    <t>First-Time Homebuyers Workshop_x000D_Monday, Apr 11_x000D_6:00 PM_x000D_</t>
  </si>
  <si>
    <t>First-Time Homebuyers Workshop_x000D_Monday, Mar 14_x000D_6:00 PM_x000D_</t>
  </si>
  <si>
    <t>First-Time Homebuyers Workshop_x000D_Monday, May 9_x000D_6:00 PM_x000D_</t>
  </si>
  <si>
    <t>Friends of the Bellevue Branch Library Meeting_x000D_Saturday, Apr 2_x000D_10:15 AM_x000D_</t>
  </si>
  <si>
    <t>Friends of the Bellevue Branch Library Meeting_x000D_Saturday, Mar 12_x000D_10:15 AM_x000D_</t>
  </si>
  <si>
    <t>Gentle Yoga for All Levels_x000D_Wednesday, Apr 13_x000D_4:30 PM_x000D_</t>
  </si>
  <si>
    <t>Gentle Yoga for All Levels_x000D_Wednesday, Apr 20_x000D_4:30 PM_x000D_</t>
  </si>
  <si>
    <t>Gentle Yoga for All Levels_x000D_Wednesday, Apr 27_x000D_4:30 PM_x000D_</t>
  </si>
  <si>
    <t>Gentle Yoga for All Levels_x000D_Wednesday, Apr 6_x000D_4:30 PM_x000D_</t>
  </si>
  <si>
    <t>Gentle Yoga for All Levels_x000D_Wednesday, Mar 16_x000D_4:30 PM_x000D_</t>
  </si>
  <si>
    <t>Gentle Yoga for All Levels_x000D_Wednesday, Mar 2_x000D_4:30 PM_x000D_</t>
  </si>
  <si>
    <t>Gentle Yoga for All Levels_x000D_Wednesday, Mar 23_x000D_4:30 PM_x000D_</t>
  </si>
  <si>
    <t>Gentle Yoga for All Levels_x000D_Wednesday, Mar 30_x000D_4:30 PM_x000D_</t>
  </si>
  <si>
    <t>Gentle Yoga for All Levels_x000D_Wednesday, Mar 9_x000D_4:30 PM_x000D_</t>
  </si>
  <si>
    <t>Gentle Yoga for All Levels_x000D_Wednesday, May 4_x000D_4:30 PM_x000D_</t>
  </si>
  <si>
    <t>Getting Started with Computers_x000D_Wednesday, Apr 6_x000D_10:00 AM_x000D_</t>
  </si>
  <si>
    <t>Getting Started with Google Docs_x000D_Wednesday, Apr 13_x000D_2:00 PM_x000D_</t>
  </si>
  <si>
    <t>Getting Started with Internet _x000D_Wednesday, Apr 6_x000D_2:00 PM_x000D_</t>
  </si>
  <si>
    <t>Getting Started with Microsoft Excel_x000D_Wednesday, Apr 27_x000D_10:00 AM_x000D_</t>
  </si>
  <si>
    <t>Hawaiian Odyssey with Loreen Freed_x000D_Monday, Apr 4_x000D_4:15 PM_x000D_</t>
  </si>
  <si>
    <t>Homeschool Crew: Caring for and Keeping Bees_x000D_Wednesday, Apr 13_x000D_2:00 PM_x000D_</t>
  </si>
  <si>
    <t>Homeschool Crew: Jewelry Making_x000D_Wednesday, Apr 27_x000D_2:00 PM_x000D_</t>
  </si>
  <si>
    <t>Homeschool Crew: Learn About Loom Weaving_x000D_Wednesday, Mar 9_x000D_2:00 PM_x000D_</t>
  </si>
  <si>
    <t>Homeschool Crew: Learn About Traditional Egg Decorating_x000D_Wednesday, Mar 23_x000D_2:00 PM_x000D_</t>
  </si>
  <si>
    <t>International Book Day Celebration: Dress Up As Your Favorite Character_x000D_Saturday, Apr 2_x000D_2:00 PM_x000D_</t>
  </si>
  <si>
    <t>LEGO Club_x000D_Sunday, Apr 17_x000D_3:00 PM_x000D_</t>
  </si>
  <si>
    <t>LEGO Club_x000D_Sunday, Mar 20_x000D_3:00 PM_x000D_</t>
  </si>
  <si>
    <t>Let's Watch Anime_x000D_Wednesday, Mar 2_x000D_4:15 PM_x000D_</t>
  </si>
  <si>
    <t>Loving and Learning Workshop_x000D_Tuesday, Mar 15_x000D_6:30 PM_x000D_</t>
  </si>
  <si>
    <t>Make a Mother's Day Card_x000D_Monday, May 2_x000D_4:15 PM_x000D_</t>
  </si>
  <si>
    <t>Matinee Saturday: Annie (2014)_x000D_Saturday, Apr 9_x000D_2:00 PM_x000D_</t>
  </si>
  <si>
    <t>Matinee Saturday: Hop (2011)_x000D_Saturday, Mar 12_x000D_2:00 PM_x000D_</t>
  </si>
  <si>
    <t>Mindfulness Meditation_x000D_Wednesday, Apr 6_x000D_6:30 PM_x000D_</t>
  </si>
  <si>
    <t>Mindfulness Meditation_x000D_Wednesday, Mar 2_x000D_6:30 PM_x000D_</t>
  </si>
  <si>
    <t>Mindfulness Meditation_x000D_Wednesday, May 4_x000D_6:30 PM_x000D_</t>
  </si>
  <si>
    <t>Mother Goose Moments_x000D_Monday, Apr 11_x000D_10:15 AM_x000D_</t>
  </si>
  <si>
    <t>Mother Goose Moments_x000D_Monday, Apr 18_x000D_10:15 AM_x000D_</t>
  </si>
  <si>
    <t>Mother Goose Moments_x000D_Monday, Apr 25_x000D_10:15 AM_x000D_</t>
  </si>
  <si>
    <t>Mother Goose Moments_x000D_Monday, Apr 4_x000D_10:15 AM_x000D_</t>
  </si>
  <si>
    <t>Mother Goose Moments_x000D_Monday, Mar 14_x000D_10:15 AM_x000D_</t>
  </si>
  <si>
    <t>Mother Goose Moments_x000D_Monday, Mar 21_x000D_10:15 AM_x000D_</t>
  </si>
  <si>
    <t>Mother Goose Moments_x000D_Monday, Mar 28_x000D_10:15 AM_x000D_</t>
  </si>
  <si>
    <t>Mother Goose Moments_x000D_Monday, Mar 7_x000D_10:15 AM_x000D_</t>
  </si>
  <si>
    <t>Mother Goose Moments_x000D_Monday, May 2_x000D_10:15 AM_x000D_</t>
  </si>
  <si>
    <t>Mother Goose Moments_x000D_Monday, May 9_x000D_10:15 AM_x000D_</t>
  </si>
  <si>
    <t>Music Production Workshop_x000D_Thursday, Apr 14_x000D_4:30 PM_x000D_</t>
  </si>
  <si>
    <t>Music Production Workshop_x000D_Thursday, Apr 21_x000D_4:30 PM_x000D_</t>
  </si>
  <si>
    <t>Music Production Workshop_x000D_Thursday, Apr 28_x000D_4:30 PM_x000D_</t>
  </si>
  <si>
    <t>Music Production Workshop_x000D_Thursday, Apr 7_x000D_4:30 PM_x000D_</t>
  </si>
  <si>
    <t>Music Production Workshop_x000D_Thursday, Mar 17_x000D_4:30 PM_x000D_</t>
  </si>
  <si>
    <t>Music Production Workshop_x000D_Thursday, Mar 3_x000D_4:30 PM_x000D_</t>
  </si>
  <si>
    <t>Music Production Workshop_x000D_Thursday, Mar 31_x000D_4:30 PM_x000D_</t>
  </si>
  <si>
    <t>Music Production Workshop_x000D_Thursday, May 5_x000D_4:30 PM_x000D_</t>
  </si>
  <si>
    <t>Nashville Ballet presents Cinderella_x000D_Tuesday, Apr 19_x000D_10:30 AM_x000D_</t>
  </si>
  <si>
    <t>Novel Conversations: The Color of Water by James McBride_x000D_Thursday, Apr 14_x000D_6:00 PM_x000D_</t>
  </si>
  <si>
    <t>Origami Time_x000D_Monday, Mar 7_x000D_4:15 PM_x000D_</t>
  </si>
  <si>
    <t>READing Paws: Read with Snickers_x000D_Saturday, Apr 2_x000D_1:30 PM_x000D_</t>
  </si>
  <si>
    <t>READing Paws: Read with Snickers_x000D_Saturday, Mar 5_x000D_1:30 PM_x000D_</t>
  </si>
  <si>
    <t>READing Paws: Read with Snickers_x000D_Saturday, May 7_x000D_1:30 PM_x000D_</t>
  </si>
  <si>
    <t>Scrabble Group for All Levels_x000D_Thursday, Apr 14_x000D_1:30 PM_x000D_</t>
  </si>
  <si>
    <t>Scrabble Group for All Levels_x000D_Thursday, Apr 21_x000D_1:30 PM_x000D_</t>
  </si>
  <si>
    <t>Scrabble Group for All Levels_x000D_Thursday, Apr 28_x000D_1:30 PM_x000D_</t>
  </si>
  <si>
    <t>Scrabble Group for All Levels_x000D_Thursday, Apr 7_x000D_1:30 PM_x000D_</t>
  </si>
  <si>
    <t>Scrabble Group for All Levels_x000D_Thursday, Mar 17_x000D_1:30 PM_x000D_</t>
  </si>
  <si>
    <t>Scrabble Group for All Levels_x000D_Thursday, Mar 24_x000D_1:30 PM_x000D_</t>
  </si>
  <si>
    <t>Scrabble Group for All Levels_x000D_Thursday, Mar 3_x000D_1:30 PM_x000D_</t>
  </si>
  <si>
    <t>Scrabble Group for All Levels_x000D_Thursday, Mar 31_x000D_1:30 PM_x000D_</t>
  </si>
  <si>
    <t>Scrabble Group for All Levels_x000D_Thursday, May 5_x000D_1:30 PM_x000D_</t>
  </si>
  <si>
    <t>Star Wars Day Craft_x000D_Wednesday, May 4_x000D_4:15 PM_x000D_</t>
  </si>
  <si>
    <t>Story Time _x000D_Wednesday, Mar 2_x000D_10:15 AM_x000D_</t>
  </si>
  <si>
    <t>Story Time_x000D_Wednesday, Apr 20_x000D_10:15 AM_x000D_</t>
  </si>
  <si>
    <t>Story Time_x000D_Wednesday, Apr 20_x000D_11:15 AM_x000D_</t>
  </si>
  <si>
    <t>Story Time_x000D_Wednesday, Apr 27_x000D_10:15 AM_x000D_</t>
  </si>
  <si>
    <t>Story Time_x000D_Wednesday, Apr 6_x000D_10:15 AM_x000D_</t>
  </si>
  <si>
    <t>Story Time_x000D_Wednesday, Apr 6_x000D_11:15 AM_x000D_</t>
  </si>
  <si>
    <t>Story Time_x000D_Wednesday, Mar 16_x000D_10:15 AM_x000D_</t>
  </si>
  <si>
    <t>Story Time_x000D_Wednesday, Mar 16_x000D_11:15 AM_x000D_</t>
  </si>
  <si>
    <t>Story Time_x000D_Wednesday, Mar 2_x000D_11:15 AM_x000D_</t>
  </si>
  <si>
    <t>Story Time_x000D_Wednesday, Mar 23_x000D_10:15 AM_x000D_</t>
  </si>
  <si>
    <t>Story Time_x000D_Wednesday, Mar 23_x000D_11:15 AM_x000D_</t>
  </si>
  <si>
    <t>Story Time_x000D_Wednesday, Mar 30_x000D_10:15 AM_x000D_</t>
  </si>
  <si>
    <t>Story Time_x000D_Wednesday, Mar 30_x000D_11:15 AM_x000D_</t>
  </si>
  <si>
    <t>Story Time_x000D_Wednesday, Mar 9_x000D_10:15 AM_x000D_</t>
  </si>
  <si>
    <t>Story Time_x000D_Wednesday, Mar 9_x000D_11:15 AM_x000D_</t>
  </si>
  <si>
    <t>Story Time_x000D_Wednesday, May 11_x000D_10:15 AM_x000D_</t>
  </si>
  <si>
    <t>Story Time_x000D_Wednesday, May 11_x000D_11:15 AM_x000D_</t>
  </si>
  <si>
    <t>Story Time_x000D_Wednesday, May 4_x000D_10:15 AM_x000D_</t>
  </si>
  <si>
    <t>Story Time_x000D_Wednesday, May 4_x000D_11:15 AM_x000D_</t>
  </si>
  <si>
    <t>Story Time: Autism Awareness_x000D_Wednesday, Apr 13_x000D_11:15 AM_x000D_</t>
  </si>
  <si>
    <t>Story Time: Celebrate Puppetry Day_x000D_Wednesday, Apr 27_x000D_11:15 AM_x000D_</t>
  </si>
  <si>
    <t>Story Time: Group Puzzle Activity_x000D_Wednesday, Apr 13_x000D_10:15 AM_x000D_</t>
  </si>
  <si>
    <t>Storyland Saturdays: Preschool Story Time_x000D_Saturday, Apr 16_x000D_10:15 AM_x000D_</t>
  </si>
  <si>
    <t>Storyland Saturdays: Preschool Story Time_x000D_Saturday, Apr 2_x000D_10:15 AM_x000D_</t>
  </si>
  <si>
    <t>Storyland Saturdays: Preschool Story Time_x000D_Saturday, Apr 23_x000D_10:15 AM_x000D_</t>
  </si>
  <si>
    <t>Storyland Saturdays: Preschool Story Time_x000D_Saturday, Apr 30_x000D_10:15 AM_x000D_</t>
  </si>
  <si>
    <t>Storyland Saturdays: Preschool Story Time_x000D_Saturday, Apr 9_x000D_10:15 AM_x000D_</t>
  </si>
  <si>
    <t>Storyland Saturdays: Preschool Story Time_x000D_Saturday, Mar 12_x000D_10:15 AM_x000D_</t>
  </si>
  <si>
    <t>Storyland Saturdays: Preschool Story Time_x000D_Saturday, Mar 19_x000D_10:15 AM_x000D_</t>
  </si>
  <si>
    <t>Storyland Saturdays: Preschool Story Time_x000D_Saturday, Mar 26_x000D_10:15 AM_x000D_</t>
  </si>
  <si>
    <t>Storyland Saturdays: Preschool Story Time_x000D_Saturday, Mar 5_x000D_10:15 AM_x000D_</t>
  </si>
  <si>
    <t>Storyland Saturdays: Preschool Story Time_x000D_Saturday, May 7_x000D_10:15 AM_x000D_</t>
  </si>
  <si>
    <t>Swing Dance Class_x000D_Saturday, Mar 26_x000D_11:30 AM_x000D_</t>
  </si>
  <si>
    <t>Swing Dance Class_x000D_Thursday, Mar 31_x000D_6:00 PM_x000D_</t>
  </si>
  <si>
    <t>Swing Dance Performance_x000D_Thursday, Mar 24_x000D_6:00 PM_x000D_</t>
  </si>
  <si>
    <t>Teen Studio: Crafts, Gaming, Robotics, and More_x000D_Friday, Apr 1_x000D_4:15 PM_x000D_</t>
  </si>
  <si>
    <t>Teen Studio: Crafts, Gaming, Robotics, and More_x000D_Friday, Apr 15_x000D_4:15 PM_x000D_</t>
  </si>
  <si>
    <t>Teen Studio: Crafts, Gaming, Robotics, and More_x000D_Friday, Apr 22_x000D_4:15 PM_x000D_</t>
  </si>
  <si>
    <t>Teen Studio: Crafts, Gaming, Robotics, and More_x000D_Friday, Apr 29_x000D_4:15 PM_x000D_</t>
  </si>
  <si>
    <t>Teen Studio: Crafts, Gaming, Robotics, and More_x000D_Friday, Apr 8_x000D_4:15 PM_x000D_</t>
  </si>
  <si>
    <t>Teen Studio: Crafts, Gaming, Robotics, and More_x000D_Friday, Mar 11_x000D_4:15 PM_x000D_</t>
  </si>
  <si>
    <t>Teen Studio: Crafts, Gaming, Robotics, and More_x000D_Friday, Mar 18_x000D_4:15 PM_x000D_</t>
  </si>
  <si>
    <t>Teen Studio: Crafts, Gaming, Robotics, and More_x000D_Friday, Mar 4_x000D_4:15 PM_x000D_</t>
  </si>
  <si>
    <t>Teen Studio: Crafts, Gaming, Robotics, and More_x000D_Friday, May 6_x000D_4:15 PM_x000D_</t>
  </si>
  <si>
    <t>Teen Studio: Crafts, Gaming, Robotics, and More_x000D_Monday, Apr 11_x000D_4:15 PM_x000D_</t>
  </si>
  <si>
    <t>Teen Studio: Crafts, Gaming, Robotics, and More_x000D_Monday, Apr 18_x000D_4:15 PM_x000D_</t>
  </si>
  <si>
    <t>Teen Studio: Crafts, Gaming, Robotics, and More_x000D_Monday, Apr 25_x000D_4:15 PM_x000D_</t>
  </si>
  <si>
    <t>Teen Studio: Crafts, Gaming, Robotics, and More_x000D_Monday, Apr 4_x000D_4:15 PM_x000D_</t>
  </si>
  <si>
    <t>Teen Studio: Crafts, Gaming, Robotics, and More_x000D_Monday, Mar 14_x000D_4:15 PM_x000D_</t>
  </si>
  <si>
    <t>Teen Studio: Crafts, Gaming, Robotics, and More_x000D_Monday, Mar 21_x000D_4:15 PM_x000D_</t>
  </si>
  <si>
    <t>Teen Studio: Crafts, Gaming, Robotics, and More_x000D_Monday, May 9_x000D_4:15 PM_x000D_</t>
  </si>
  <si>
    <t>Teen Studio: Crafts, Gaming, Robotics, and More_x000D_Thursday, Apr 14_x000D_4:15 PM_x000D_</t>
  </si>
  <si>
    <t>Teen Studio: Crafts, Gaming, Robotics, and More_x000D_Thursday, Apr 21_x000D_4:15 PM_x000D_</t>
  </si>
  <si>
    <t>Teen Studio: Crafts, Gaming, Robotics, and More_x000D_Thursday, Apr 28_x000D_4:15 PM_x000D_</t>
  </si>
  <si>
    <t>Teen Studio: Crafts, Gaming, Robotics, and More_x000D_Thursday, Apr 7_x000D_4:15 PM_x000D_</t>
  </si>
  <si>
    <t>Teen Studio: Crafts, Gaming, Robotics, and More_x000D_Thursday, Mar 17_x000D_4:15 PM_x000D_</t>
  </si>
  <si>
    <t>Teen Studio: Crafts, Gaming, Robotics, and More_x000D_Thursday, Mar 3_x000D_4:15 PM_x000D_</t>
  </si>
  <si>
    <t>Teen Studio: Crafts, Gaming, Robotics, and More_x000D_Thursday, Mar 31_x000D_4:15 PM_x000D_</t>
  </si>
  <si>
    <t>Teen Studio: Crafts, Gaming, Robotics, and More_x000D_Thursday, May 5_x000D_4:15 PM_x000D_</t>
  </si>
  <si>
    <t>Teen Studio: Crafts, Gaming, Robotics, and More_x000D_Tuesday, Apr 19_x000D_4:15 PM_x000D_</t>
  </si>
  <si>
    <t>Teen Studio: Crafts, Gaming, Robotics, and More_x000D_Tuesday, Apr 26_x000D_4:15 PM_x000D_</t>
  </si>
  <si>
    <t>Teen Studio: Crafts, Gaming, Robotics, and More_x000D_Tuesday, Apr 5_x000D_4:15 PM_x000D_</t>
  </si>
  <si>
    <t>Teen Studio: Crafts, Gaming, Robotics, and More_x000D_Tuesday, Mar 1_x000D_4:15 PM_x000D_</t>
  </si>
  <si>
    <t>Teen Studio: Crafts, Gaming, Robotics, and More_x000D_Tuesday, Mar 15_x000D_4:15 PM_x000D_</t>
  </si>
  <si>
    <t>Teen Studio: Crafts, Gaming, Robotics, and More_x000D_Tuesday, Mar 29_x000D_4:15 PM_x000D_</t>
  </si>
  <si>
    <t>Teen Studio: Crafts, Gaming, Robotics, and More_x000D_Tuesday, Mar 8_x000D_4:15 PM_x000D_</t>
  </si>
  <si>
    <t>Teen Studio: Crafts, Gaming, Robotics, and More_x000D_Tuesday, May 10_x000D_4:15 PM_x000D_</t>
  </si>
  <si>
    <t>Teen Studio: Crafts, Gaming, Robotics, and More_x000D_Tuesday, May 3_x000D_4:15 PM_x000D_</t>
  </si>
  <si>
    <t>Teen Studio: Crafts, Gaming, Robotics, and More_x000D_Wednesday, Apr 13_x000D_4:15 PM_x000D_</t>
  </si>
  <si>
    <t>Teen Studio: Crafts, Gaming, Robotics, and More_x000D_Wednesday, Apr 20_x000D_4:15 PM_x000D_</t>
  </si>
  <si>
    <t>Teen Studio: Crafts, Gaming, Robotics, and More_x000D_Wednesday, Apr 27_x000D_4:15 PM_x000D_</t>
  </si>
  <si>
    <t>Teen Studio: Crafts, Gaming, Robotics, and More_x000D_Wednesday, Apr 6_x000D_4:15 PM_x000D_</t>
  </si>
  <si>
    <t>Teen Studio: Crafts, Gaming, Robotics, and More_x000D_Wednesday, Mar 30_x000D_4:15 PM_x000D_</t>
  </si>
  <si>
    <t>The Ins and Outs of Assisted Living and Memory Care_x000D_Tuesday, Mar 8_x000D_6:00 PM_x000D_</t>
  </si>
  <si>
    <t>Time to Tell: Save your Family Stories for Generations_x000D_Monday, Mar 21_x000D_5:30 PM_x000D_</t>
  </si>
  <si>
    <t>Watercolor Painting with Patricia Verano_x000D_Saturday, Apr 23_x000D_1:00 PM_x000D_</t>
  </si>
  <si>
    <t>Novel Conversations: Wonder by R. J. Palacio_x000D_Thursday, Mar 10_x000D_6:00 PM_x000D_</t>
  </si>
  <si>
    <t>#VALUE!</t>
  </si>
  <si>
    <t>SUMMARY</t>
  </si>
  <si>
    <t>Locations</t>
  </si>
  <si>
    <t>Series</t>
  </si>
  <si>
    <t>series/Closed</t>
  </si>
  <si>
    <t>location/Main Library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</si>
  <si>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</si>
  <si>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</si>
  <si>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</si>
  <si>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</si>
  <si>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</si>
  <si>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</si>
  <si>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</si>
  <si>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</si>
  <si>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</si>
  <si>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</si>
  <si>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</si>
  <si>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</si>
  <si>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</si>
  <si>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</si>
  <si>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</si>
  <si>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</si>
  <si>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</si>
  <si>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</si>
  <si>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</si>
  <si>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</si>
  <si>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</si>
  <si>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</si>
  <si>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</si>
  <si>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</si>
  <si>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location/Bellevue,Health and Wellness,Locations,Children</t>
  </si>
  <si>
    <t>DATE/TIME</t>
  </si>
  <si>
    <t>location/Bellevue,Health and Wellness,Adults</t>
  </si>
  <si>
    <t>LOCATION</t>
  </si>
  <si>
    <t>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t>
  </si>
  <si>
    <t>Min of startshortdate</t>
  </si>
  <si>
    <t>#N/A</t>
  </si>
  <si>
    <t>ADULTS</t>
  </si>
  <si>
    <t>Adventure Club: Crafts, Movies, and More_x000D_Tuesday, Mar 1_x000D_4:00 PM_x000D_School-age children can join us for crafts, activities, special guests, movies, and more! There's something new every week. Grades K-4._x000D_</t>
  </si>
  <si>
    <t>Story Time _x000D_Wednesday, Mar 2_x000D_10:15 AM_x000D_Every Wednesday at 10:15 and 11:15 a.m. Singing, fingerplays, rhymes, ABCs, 123s, stories, and much more with Miss Donna and Bear!_x000D_</t>
  </si>
  <si>
    <t>Story Time_x000D_Wednesday, Mar 2_x000D_11:15 AM_x000D_Every Wednesday at 10:15 and 11:15 a.m. Singing, fingerplays, rhymes, ABCs, 123s, stories, and much more with Miss Donna and Bear!_x000D_</t>
  </si>
  <si>
    <t>Crayon Kids: Crafts and Fun_x000D_Thursday, Mar 3_x000D_10:15 AM_x000D_Every Thursday, join Ms. Katie at the library for some crafty fun!_x000D_</t>
  </si>
  <si>
    <t>Storyland Saturdays: Preschool Story Time_x000D_Saturday, Mar 5_x000D_10:15 AM_x000D_Every Saturday, come to the library for some super stories, songs, and silliness!_x000D_</t>
  </si>
  <si>
    <t>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t>
  </si>
  <si>
    <t>Mother Goose Moments_x000D_Monday, Mar 7_x000D_10:15 AM_x000D_Every Monday, babies and their caregivers are welcome to join Miss Donna for rhymes, songs, fingerplays, ABCs, 123s, stories, and more. For babies through 24 months old._x000D_</t>
  </si>
  <si>
    <t>Family Fun Time: Songs, Craft, and More_x000D_Monday, Mar 7_x000D_6:30 PM_x000D_Every Monday, join Ms. Katie for stories, songs, fingerplays, and a craft! Ages 3 to 5._x000D_</t>
  </si>
  <si>
    <t>Adventure Club: Crafts, Movies, and More_x000D_Tuesday, Mar 8_x000D_4:00 PM_x000D_School-age children can join us for crafts, activities, special guests, movies, and more! There's something new every week. Grades K-4._x000D_</t>
  </si>
  <si>
    <t>Story Time_x000D_Wednesday, Mar 9_x000D_10:15 AM_x000D_Every Wednesday at 10:15 and 11:15 a.m. Singing, fingerplays, rhymes, ABCs, 123s, stories, and much more with Miss Donna and Bear!_x000D_</t>
  </si>
  <si>
    <t>Story Time_x000D_Wednesday, Mar 9_x000D_11:15 AM_x000D_Every Wednesday at 10:15 and 11:15 a.m. Singing, fingerplays, rhymes, ABCs, 123s, stories, and much more with Miss Donna and Bear!_x000D_</t>
  </si>
  <si>
    <t>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</si>
  <si>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Storyland Saturdays: Preschool Story Time_x000D_Saturday, Mar 12_x000D_10:15 AM_x000D_Every Saturday, come to the library for some super stories, songs, and silliness!_x000D_</t>
  </si>
  <si>
    <t>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t>
  </si>
  <si>
    <t>Mother Goose Moments_x000D_Monday, Mar 14_x000D_10:15 AM_x000D_Every Monday, babies and their caregivers are welcome to join Miss Donna for rhymes, songs, fingerplays, ABCs, 123s, stories, and more. For babies through 24 months old._x000D_</t>
  </si>
  <si>
    <t>Family Fun Time: Songs, Craft, and More_x000D_Monday, Mar 14_x000D_6:30 PM_x000D_Every Monday, join Ms. Katie for stories, songs, fingerplays, and a craft! Ages 3 to 5._x000D_</t>
  </si>
  <si>
    <t>Adventure Club: Crafts, Movies, and More_x000D_Tuesday, Mar 15_x000D_4:00 PM_x000D_School-age children can join us for crafts, activities, special guests, movies, and more! There's something new every week. Grades K-4._x000D_</t>
  </si>
  <si>
    <t>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t>
  </si>
  <si>
    <t>Story Time_x000D_Wednesday, Mar 16_x000D_10:15 AM_x000D_Every Wednesday at 10:15 and 11:15 a.m. Singing, fingerplays, rhymes, ABCs, 123s, stories, and much more with Miss Donna and Bear!_x000D_</t>
  </si>
  <si>
    <t>Story Time_x000D_Wednesday, Mar 16_x000D_11:15 AM_x000D_Every Wednesday at 10:15 and 11:15 a.m. Singing, fingerplays, rhymes, ABCs, 123s, stories, and much more with Miss Donna and Bear!_x000D_</t>
  </si>
  <si>
    <t>Crayon Kids: Crafts and Fun_x000D_Thursday, Mar 17_x000D_10:15 AM_x000D_Every Thursday, join Ms. Katie at the library for some crafty fun!_x000D_</t>
  </si>
  <si>
    <t>Storyland Saturdays: Preschool Story Time_x000D_Saturday, Mar 19_x000D_10:15 AM_x000D_Every Saturday, come to the library for some super stories, songs, and silliness!_x000D_</t>
  </si>
  <si>
    <t>LEGO Club_x000D_Sunday, Mar 20_x000D_3:00 PM_x000D_Every 3rd Sunday, imagine, think, and build something awesome with LEGOs!_x000D_</t>
  </si>
  <si>
    <t>Mother Goose Moments_x000D_Monday, Mar 21_x000D_10:15 AM_x000D_Every Monday, babies and their caregivers are welcome to join Miss Donna for rhymes, songs, fingerplays, ABCs, 123s, stories, and more. For babies through 24 months old._x000D_</t>
  </si>
  <si>
    <t>Family Fun Time: Songs, Craft, and More_x000D_Monday, Mar 21_x000D_6:30 PM_x000D_Every Monday, join Ms. Katie for stories, songs, fingerplays, and a craft! Ages 3 to 5._x000D_</t>
  </si>
  <si>
    <t>Adventure Club: Crafts, Movies, and More_x000D_Tuesday, Mar 22_x000D_4:00 PM_x000D_School-age children can join us for crafts, activities, special guests, movies, and more! There's something new every week. Grades K-4._x000D_</t>
  </si>
  <si>
    <t>Story Time_x000D_Wednesday, Mar 23_x000D_10:15 AM_x000D_Every Wednesday at 10:15 and 11:15 a.m. Singing, fingerplays, rhymes, ABCs, 123s, stories, and much more with Miss Donna and Bear!_x000D_</t>
  </si>
  <si>
    <t>Story Time_x000D_Wednesday, Mar 23_x000D_11:15 AM_x000D_Every Wednesday at 10:15 and 11:15 a.m. Singing, fingerplays, rhymes, ABCs, 123s, stories, and much more with Miss Donna and Bear!_x000D_</t>
  </si>
  <si>
    <t>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</si>
  <si>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Mar 24_x000D_10:15 AM_x000D_Every Thursday, join Ms. Katie at the library for some crafty fun!_x000D_</t>
  </si>
  <si>
    <t>Storyland Saturdays: Preschool Story Time_x000D_Saturday, Mar 26_x000D_10:15 AM_x000D_Every Saturday, come to the library for some super stories, songs, and silliness!_x000D_</t>
  </si>
  <si>
    <t>Mother Goose Moments_x000D_Monday, Mar 28_x000D_10:15 AM_x000D_Every Monday, babies and their caregivers are welcome to join Miss Donna for rhymes, songs, fingerplays, ABCs, 123s, stories, and more. For babies through 24 months old._x000D_</t>
  </si>
  <si>
    <t>Family Fun Time: Songs, Craft, and More_x000D_Monday, Mar 28_x000D_6:30 PM_x000D_Every Monday, join Ms. Katie for stories, songs, fingerplays, and a craft! Ages 3 to 5._x000D_</t>
  </si>
  <si>
    <t>Adventure Club: Crafts, Movies, and More_x000D_Tuesday, Mar 29_x000D_4:00 PM_x000D_School-age children can join us for crafts, activities, special guests, movies, and more! There's something new every week. Grades K-4._x000D_</t>
  </si>
  <si>
    <t>Story Time_x000D_Wednesday, Mar 30_x000D_10:15 AM_x000D_Every Wednesday at 10:15 and 11:15 a.m. Singing, fingerplays, rhymes, ABCs, 123s, stories, and much more with Miss Donna and Bear!_x000D_</t>
  </si>
  <si>
    <t>Story Time_x000D_Wednesday, Mar 30_x000D_11:15 AM_x000D_Every Wednesday at 10:15 and 11:15 a.m. Singing, fingerplays, rhymes, ABCs, 123s, stories, and much more with Miss Donna and Bear!_x000D_</t>
  </si>
  <si>
    <t>Crayon Kids: Crafts and Fun_x000D_Thursday, Mar 31_x000D_10:15 AM_x000D_Every Thursday, join Ms. Katie at the library for some crafty fun!_x000D_</t>
  </si>
  <si>
    <t>Storyland Saturdays: Preschool Story Time_x000D_Saturday, Apr 2_x000D_10:15 AM_x000D_Every Saturday, come to the library for some super stories, songs, and silliness!_x000D_</t>
  </si>
  <si>
    <t>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t>
  </si>
  <si>
    <t>International Book Day Celebration: Dress Up As Your Favorite Character_x000D_Saturday, Apr 2_x000D_2:00 PM_x000D_Celebrate International Book Day by dressing up as your favorite book character! We'll have a fun time featuring stories, games, and refreshments._x000D_</t>
  </si>
  <si>
    <t>Mother Goose Moments_x000D_Monday, Apr 4_x000D_10:15 AM_x000D_Every Monday, babies and their caregivers are welcome to join Miss Donna for rhymes, songs, fingerplays, ABCs, 123s, stories, and more. For babies through 24 months old._x000D_</t>
  </si>
  <si>
    <t>Family Fun Time: Songs, Craft, and More_x000D_Monday, Apr 4_x000D_6:30 PM_x000D_Every Monday, join Ms. Katie for stories, songs, fingerplays, and a craft! Ages 3 to 5._x000D_</t>
  </si>
  <si>
    <t>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t>
  </si>
  <si>
    <t>Story Time_x000D_Wednesday, Apr 6_x000D_10:15 AM_x000D_Every Wednesday at 10:15 and 11:15 a.m. Singing, fingerplays, rhymes, ABCs, 123s, stories, and much more with Miss Donna and Bear!_x000D_</t>
  </si>
  <si>
    <t>Story Time_x000D_Wednesday, Apr 6_x000D_11:15 AM_x000D_Every Wednesday at 10:15 and 11:15 a.m. Singing, fingerplays, rhymes, ABCs, 123s, stories, and much more with Miss Donna and Bear!_x000D_</t>
  </si>
  <si>
    <t>Crayon Kids: Crafts and Fun_x000D_Thursday, Apr 7_x000D_10:15 AM_x000D_Every Thursday, join Ms. Katie at the library for some crafty fun!_x000D_</t>
  </si>
  <si>
    <t>Storyland Saturdays: Preschool Story Time_x000D_Saturday, Apr 9_x000D_10:15 AM_x000D_Every Saturday, come to the library for some super stories, songs, and silliness!_x000D_</t>
  </si>
  <si>
    <t>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t>
  </si>
  <si>
    <t>Mother Goose Moments_x000D_Monday, Apr 11_x000D_10:15 AM_x000D_Every Monday, babies and their caregivers are welcome to join Miss Donna for rhymes, songs, fingerplays, ABCs, 123s, stories, and more. For babies through 24 months old._x000D_</t>
  </si>
  <si>
    <t>Family Fun Time: Songs, Craft, and More_x000D_Monday, Apr 11_x000D_6:30 PM_x000D_Every Monday, join Ms. Katie for stories, songs, fingerplays, and a craft! Ages 3 to 5._x000D_</t>
  </si>
  <si>
    <t>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t>
  </si>
  <si>
    <t>Story Time: Group Puzzle Activity_x000D_Wednesday, Apr 13_x000D_10:15 AM_x000D_Join us for a celebration of all people. We will design our own big puzzle piece and put them all together to see what a beautiful picture we make!_x000D_</t>
  </si>
  <si>
    <t>Story Time: Autism Awareness_x000D_Wednesday, Apr 13_x000D_11:15 AM_x000D_Join us for a celebration of all people. We will design our own big puzzle piece and put them all together to see what a beautiful picture we make!_x000D_</t>
  </si>
  <si>
    <t>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</si>
  <si>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Apr 14_x000D_10:15 AM_x000D_Every Thursday, join Ms. Katie at the library for some crafty fun!_x000D_</t>
  </si>
  <si>
    <t>Storyland Saturdays: Preschool Story Time_x000D_Saturday, Apr 16_x000D_10:15 AM_x000D_Every Saturday, come to the library for some super stories, songs, and silliness._x000D_</t>
  </si>
  <si>
    <t>LEGO Club_x000D_Sunday, Apr 17_x000D_3:00 PM_x000D_Every 3rd Sunday, imagine, think, and build something awesome with LEGOs._x000D_</t>
  </si>
  <si>
    <t>Mother Goose Moments_x000D_Monday, Apr 18_x000D_10:15 AM_x000D_Every Monday, babies and their caregivers are welcome to join Miss Donna for rhymes, songs, fingerplays, ABCs, 123s, stories, and more. For babies through 24 months old._x000D_</t>
  </si>
  <si>
    <t>Family Fun Time: Songs, Craft, and More_x000D_Monday, Apr 18_x000D_6:30 PM_x000D_Every Monday, join Ms. Katie for stories, songs, fingerplays, and a craft! Ages 3 to 5._x000D_</t>
  </si>
  <si>
    <t>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t>
  </si>
  <si>
    <t>Adventure Club: Crafts, Movies, and More_x000D_Tuesday, Apr 19_x000D_4:00 PM_x000D_School-age children can join us for crafts, activities, special guests, movies, and more! There's something new every week. Grades K-4._x000D_</t>
  </si>
  <si>
    <t>Story Time_x000D_Wednesday, Apr 20_x000D_10:15 AM_x000D_Every Wednesday at 10:15 and 11:15 a.m. Singing, fingerplays, rhymes, ABCs, 123s, stories, and much more with Miss Donna and Bear!_x000D_</t>
  </si>
  <si>
    <t>Story Time_x000D_Wednesday, Apr 20_x000D_11:15 AM_x000D_Every Wednesday at 10:15 and 11:15 a.m. Singing, fingerplays, rhymes, ABCs, 123s, stories, and much more with Miss Donna and Bear!_x000D_</t>
  </si>
  <si>
    <t>Crayon Kids: Crafts and Fun_x000D_Thursday, Apr 21_x000D_10:15 AM_x000D_Every Thursday, join Ms. Katie at the library for some crafty fun!_x000D_</t>
  </si>
  <si>
    <t>Storyland Saturdays: Preschool Story Time_x000D_Saturday, Apr 23_x000D_10:15 AM_x000D_Every Saturday, come to the library for some super stories, songs, and silliness!_x000D_</t>
  </si>
  <si>
    <t>Mother Goose Moments_x000D_Monday, Apr 25_x000D_10:15 AM_x000D_Every Monday, babies and their caregivers are welcome to join Miss Donna for rhymes, songs, fingerplays, ABCs, 123s, stories, and more. For babies through 24 months old._x000D_</t>
  </si>
  <si>
    <t>Family Fun Time: Songs, Craft, and More_x000D_Monday, Apr 25_x000D_6:30 PM_x000D_Every Monday, join Ms. Katie for stories, songs, fingerplays, and a craft! Ages 3 to 5._x000D_</t>
  </si>
  <si>
    <t>Adventure Club: Crafts, Movies, and More_x000D_Tuesday, Apr 26_x000D_4:00 PM_x000D_School-age children can join us for crafts, activities, special guests, movies, and more! There's something new every week. Grades K-4._x000D_</t>
  </si>
  <si>
    <t>Story Time_x000D_Wednesday, Apr 27_x000D_10:15 AM_x000D_Every Wednesday at 10:15 and 11:15 a.m. Singing, fingerplays, rhymes, ABCs, 123s, stories, and much more with Miss Donna and Bear!_x000D_</t>
  </si>
  <si>
    <t>Story Time: Celebrate Puppetry Day_x000D_Wednesday, Apr 27_x000D_11:15 AM_x000D_Special guest Kathleen Lynam will join us in a celebration of the wonderful medium of puppets, used around the world to convey wisdom and bring joy in diverse cultures._x000D_</t>
  </si>
  <si>
    <t>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t>
  </si>
  <si>
    <t>Crayon Kids: Crafts and Fun_x000D_Thursday, Apr 28_x000D_10:15 AM_x000D_Every Thursday, join Ms. Katie at the library for some crafty fun!_x000D_</t>
  </si>
  <si>
    <t>Storyland Saturdays: Preschool Story Time_x000D_Saturday, Apr 30_x000D_10:15 AM_x000D_Every Saturday, come to the library for some super stories, songs, and silliness!_x000D_</t>
  </si>
  <si>
    <t>Mother Goose Moments_x000D_Monday, May 2_x000D_10:15 AM_x000D_Every Monday, babies and their caregivers are welcome to join Miss Donna for rhymes, songs, fingerplays, ABCs, 123s, stories, and more. For babies through 24 months old._x000D_</t>
  </si>
  <si>
    <t>Family Fun Time: Songs, Craft, and More_x000D_Monday, May 2_x000D_6:30 PM_x000D_Every Monday, join Ms. Katie for stories, songs, fingerplays, and a craft! Ages 3 to 5._x000D_</t>
  </si>
  <si>
    <t>Adventure Club: Crafts, Movies, and More_x000D_Tuesday, May 3_x000D_4:00 PM_x000D_School-age children can join us for crafts, activities, special guests, movies, and more! There's something new every week. Grades K-4._x000D_</t>
  </si>
  <si>
    <t>Story Time_x000D_Wednesday, May 4_x000D_10:15 AM_x000D_Every Wednesday at 10:15 and 11:15 a.m. Singing, fingerplays, rhymes, ABCs, 123s, stories, and much more with Miss Donna and Bear!_x000D_</t>
  </si>
  <si>
    <t>Story Time_x000D_Wednesday, May 4_x000D_11:15 AM_x000D_Every Wednesday at 10:15 and 11:15 a.m. Singing, fingerplays, rhymes, ABCs, 123s, stories, and much more with Miss Donna and Bear!_x000D_</t>
  </si>
  <si>
    <t>Crayon Kids: Crafts and Fun_x000D_Thursday, May 5_x000D_10:15 AM_x000D_Every Thursday, join Ms. Katie at the library for some crafty fun!_x000D_</t>
  </si>
  <si>
    <t>Storyland Saturdays: Preschool Story Time_x000D_Saturday, May 7_x000D_10:15 AM_x000D_Every Saturday, come to the library for some super stories, songs, and silliness!_x000D_</t>
  </si>
  <si>
    <t>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t>
  </si>
  <si>
    <t>Mother Goose Moments_x000D_Monday, May 9_x000D_10:15 AM_x000D_Every Monday, babies and their caregivers are welcome to join Miss Donna for rhymes, songs, fingerplays, ABCs, 123s, stories, and more. For babies through 24 months old._x000D_</t>
  </si>
  <si>
    <t>Family Fun Time: Songs, Craft, and More_x000D_Monday, May 9_x000D_6:30 PM_x000D_Every Monday, join Ms. Katie for stories, songs, fingerplays, and a craft! Ages 3 to 5._x000D_</t>
  </si>
  <si>
    <t>Adventure Club: Crafts, Movies, and More_x000D_Tuesday, May 10_x000D_4:00 PM_x000D_Imagine that you are a puzzle, made up of many pieces. What would be on those pieces? What makes up YOU? Come create your own puzzle pieces, where you can describe those things that make you, you!_x000D_</t>
  </si>
  <si>
    <t>Story Time_x000D_Wednesday, May 11_x000D_10:15 AM_x000D_Every Wednesday at 10:15 and 11:15 a.m. Singing, fingerplays, rhymes, ABCs, 123s, stories, and much more with Miss Donna and Bear!_x000D_</t>
  </si>
  <si>
    <t>Story Time_x000D_Wednesday, May 11_x000D_11:15 AM_x000D_Every Wednesday at 10:15 and 11:15 a.m. Singing, fingerplays, rhymes, ABCs, 123s, stories, and much more with Miss Donna and Bear!_x000D_</t>
  </si>
  <si>
    <t>Teen Studio: Crafts, Gaming, Robotics, and More_x000D_Tuesday, Mar 1_x000D_4:15 PM_x000D_Monday-Thursday when school is in session. We do something different each week, including crafts, gaming, robotics, 3D printing, and more. Join the fun after school! Grades 5-12._x000D_</t>
  </si>
  <si>
    <t>Let's Watch Anime_x000D_Wednesday, Mar 2_x000D_4:15 PM_x000D_Celebrate Animanga month with fellow teens by watching anime! Grades 5-12._x000D_</t>
  </si>
  <si>
    <t>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t>
  </si>
  <si>
    <t>Origami Time_x000D_Monday, Mar 7_x000D_4:15 PM_x000D_Penguins, foxes, and throwing stars, oh my! Make paper animals, clothes, and more! Grades 5-12._x000D_</t>
  </si>
  <si>
    <t>Cosplay Time_x000D_Wednesday, Mar 9_x000D_4:15 PM_x000D_Dress up as your favorite manga or anime character, and explore different fandoms! Grades 5-12. _x000D_</t>
  </si>
  <si>
    <t>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t>
  </si>
  <si>
    <t>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t>
  </si>
  <si>
    <t>Build a Binary Code Bracelet_x000D_Tuesday, Apr 12_x000D_4:15 PM_x000D_Use binary code to personalize your own beaded bracelet! Grades 5-12._x000D_</t>
  </si>
  <si>
    <t>Make a Mother's Day Card_x000D_Monday, May 2_x000D_4:15 PM_x000D_This year's Nashville Reads selection is &amp;quot;&amp;quot;The Color of Water&amp;quot;&amp;quot; by James McBride. Let yourself be inspired by the author's tribute to his mother and create a card for Mother's Day. Grades 5-12._x000D_</t>
  </si>
  <si>
    <t>Star Wars Day Craft_x000D_Wednesday, May 4_x000D_4:15 PM_x000D_Join us for a Star Wars-themed craft! May the Force be with you! Grades 5-12._x000D_</t>
  </si>
  <si>
    <t>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</si>
  <si>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</si>
  <si>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Mindfulness Meditation_x000D_Wednesday, Mar 2_x000D_6:30 PM_x000D_Every 1st Wednesday. Lisa Ernst, meditation teacher and founder of One Dharma Nashville, will demonstrate mindfulness techniques to help you reduce stress and increase overall well-being._x000D_</t>
  </si>
  <si>
    <t>Scrabble Group for All Levels_x000D_Thursday, Mar 3_x000D_1:30 PM_x000D_Every Thursday, play Scrabble the old-fashioned way&amp;hellip; on a board! All levels of players welcome. Bring your board if you have one._x000D_</t>
  </si>
  <si>
    <t>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t>
  </si>
  <si>
    <t>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t>
  </si>
  <si>
    <t>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</si>
  <si>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Friends of the Bellevue Branch Library Meeting_x000D_Saturday, Mar 12_x000D_10:15 AM_x000D_Every 2nd Saturday, find out how you can get involved at the Bellevue Branch. New members are always welcome._x000D_</t>
  </si>
  <si>
    <t>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t>
  </si>
  <si>
    <t>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</si>
  <si>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</si>
  <si>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Mar 17_x000D_1:30 PM_x000D_Every Thursday, play Scrabble the old-fashioned way&amp;hellip; on a board! All levels of players welcome. Bring your board if you have one._x000D_</t>
  </si>
  <si>
    <t>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t>
  </si>
  <si>
    <t>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</si>
  <si>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Create Your Own Vision Board Workshop_x000D_Wednesday, Mar 23_x000D_6:00 PM_x000D_Create your own vision board at this fun and interactive workshop. A vision board is a visual representation of your goals, hopes, and dreams, and is a great tool to inspire and motivate you._x000D_</t>
  </si>
  <si>
    <t>Scrabble Group for All Levels_x000D_Thursday, Mar 24_x000D_1:30 PM_x000D_Every Thursday, play Scrabble the old-fashioned way&amp;hellip; on a board! All levels of players welcome. Bring your board if you have one._x000D_</t>
  </si>
  <si>
    <t>Swing Dance Performance_x000D_Thursday, Mar 24_x000D_6:00 PM_x000D_Swing in spring and come watch a performance by the Nashville Jitterbugs!_x000D_</t>
  </si>
  <si>
    <t>Swing Dance Class_x000D_Saturday, Mar 26_x000D_11:30 AM_x000D_Swing in spring and learn basic dance moves from Nashville Swing Dance Foundation teachers._x000D_</t>
  </si>
  <si>
    <t>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</si>
  <si>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Mar 31_x000D_1:30 PM_x000D_Every Thursday, play Scrabble the old-fashioned way&amp;hellip; on a board! All levels of players welcome. Bring your board if you have one._x000D_</t>
  </si>
  <si>
    <t>Swing Dance Class_x000D_Thursday, Mar 31_x000D_6:00 PM_x000D_Swing in spring and learn basic dance moves from Nashville Swing Dance Foundation teachers._x000D_</t>
  </si>
  <si>
    <t>Friends of the Bellevue Branch Library Meeting_x000D_Saturday, Apr 2_x000D_10:15 AM_x000D_Every 2nd Saturday, find out how you can get involved at the Bellevue Branch. New members are always welcome._x000D_</t>
  </si>
  <si>
    <t>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t>
  </si>
  <si>
    <t>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t>
  </si>
  <si>
    <t>Getting Started with Computers_x000D_Wednesday, Apr 6_x000D_10:00 AM_x000D_Come to class to get started with computers! This class covers introductory computer vocabulary, computer mouse skills, and basic keyboarding. No computer skills required!_x000D_</t>
  </si>
  <si>
    <t>Getting Started with Internet _x000D_Wednesday, Apr 6_x000D_2:00 PM_x000D_Learn how to access unlimited information using the Internet._x000D_</t>
  </si>
  <si>
    <t>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</si>
  <si>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Mindfulness Meditation_x000D_Wednesday, Apr 6_x000D_6:30 PM_x000D_Every 1st Wednesday. Lisa Ernst, meditation teacher and founder of One Dharma Nashville, will demonstrate mindfulness techniques to help you reduce stress and increase overall well-being._x000D_</t>
  </si>
  <si>
    <t>Scrabble Group for All Levels_x000D_Thursday, Apr 7_x000D_1:30 PM_x000D_Every Thursday, play Scrabble the old-fashioned way&amp;hellip; on a board! All levels of players welcome. Bring your board if you have one._x000D_</t>
  </si>
  <si>
    <t>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t>
  </si>
  <si>
    <t>Getting Started with Google Docs_x000D_Wednesday, Apr 13_x000D_2:00 PM_x000D_Google has free online storage available through Google Drive. Learn how to create and store documents and materials using Google Docs. Some keyboarding and mouse skills required._x000D_</t>
  </si>
  <si>
    <t>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</si>
  <si>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14_x000D_1:30 PM_x000D_Every Thursday, play Scrabble the old-fashioned way&amp;hellip; on a board! All levels of players welcome. Bring your board if you have one._x000D_</t>
  </si>
  <si>
    <t>Novel Conversations: The Color of Water by James McBride_x000D_Thursday, Apr 14_x000D_6:00 PM_x000D_Every 2nd Thursday, join us for lively book discussions. March: Wonder, by R. J. Palacio. April: The Color of Water, by James McBride. May: My Life on the Road, by Gloria Steinem._x000D_</t>
  </si>
  <si>
    <t>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t>
  </si>
  <si>
    <t>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t>
  </si>
  <si>
    <t>Connecting Online for Seniors_x000D_Wednesday, Apr 20_x000D_2:00 PM_x000D_Perhaps your family and friends use sites like Facebook to stay in touch and share information. Not sure what social media is about? Come to the class to find out!_x000D_</t>
  </si>
  <si>
    <t>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</si>
  <si>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21_x000D_1:30 PM_x000D_Every Thursday, play Scrabble the old-fashioned way&amp;hellip; on a board! All levels of players welcome. Bring your board if you have one._x000D_</t>
  </si>
  <si>
    <t>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t>
  </si>
  <si>
    <t>Getting Started with Microsoft Excel_x000D_Wednesday, Apr 27_x000D_10:00 AM_x000D_This class provides an introduction to Microsoft Excel, a program for managing numbers and data. Come to the class to get started. Some keyboarding and mouse skills required._x000D_</t>
  </si>
  <si>
    <t>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</si>
  <si>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Scrabble Group for All Levels_x000D_Thursday, Apr 28_x000D_1:30 PM_x000D_Every Thursday, play Scrabble the old-fashioned way&amp;hellip; on a board! All levels of players welcome. Bring your board if you have one._x000D_</t>
  </si>
  <si>
    <t>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t>
  </si>
  <si>
    <t>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t>
  </si>
  <si>
    <t>Create A Family Tree_x000D_Wednesday, May 4_x000D_5:30 PM_x000D_Create a family tree - real or imagined - using found objects. Presented by Turnip Green Creative Reuse._x000D_</t>
  </si>
  <si>
    <t>Mindfulness Meditation_x000D_Wednesday, May 4_x000D_6:30 PM_x000D_Every 1st Wednesday. Lisa Ernst, meditation teacher and founder of One Dharma Nashville, will demonstrate mindfulness techniques to help you reduce stress and increase overall well-being._x000D_</t>
  </si>
  <si>
    <t>Scrabble Group for All Levels_x000D_Thursday, May 5_x000D_1:30 PM_x000D_Every Thursday, play Scrabble the old-fashioned way&amp;hellip; on a board! All levels of players welcome. Bring your board if you have one._x000D_</t>
  </si>
  <si>
    <t>Camping 101 with Tennessee State Parks_x000D_Tuesday, May 10_x000D_6:00 PM_x000D_A representative from Tennessee State Parks shares helpful tips on camping, talks about camping options at the state parks, and provides examples of camping gear for attendees to test out._x000D_</t>
  </si>
  <si>
    <t>Arts and Crafts</t>
  </si>
  <si>
    <t>CLASSES</t>
  </si>
  <si>
    <t>Books and Authors</t>
  </si>
  <si>
    <t>LITERARY</t>
  </si>
  <si>
    <t>Children</t>
  </si>
  <si>
    <t>FAMILY FUN</t>
  </si>
  <si>
    <t>Computers and Technology</t>
  </si>
  <si>
    <t>ARTS</t>
  </si>
  <si>
    <t>Health and Wellness</t>
  </si>
  <si>
    <t>HEALTH + WELLNESS</t>
  </si>
  <si>
    <t>FILM</t>
  </si>
  <si>
    <t>ESL</t>
  </si>
  <si>
    <t>NEIGHBORHOODS + NEW AMERICANS</t>
  </si>
  <si>
    <t>Dance and Theater</t>
  </si>
  <si>
    <t>THEATRE</t>
  </si>
  <si>
    <t>History and Genealogy</t>
  </si>
  <si>
    <t>HISTORY + HERITAGE</t>
  </si>
  <si>
    <t>PRE-K</t>
  </si>
  <si>
    <t>Teens</t>
  </si>
  <si>
    <t>YOUTH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</si>
</sst>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1">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1"/>
    </xf>
    <xf numFmtId="49" fontId="0" fillId="0" borderId="0" xfId="0" applyNumberFormat="1"/>
    <xf numFmtId="0" fontId="0" fillId="0" borderId="0" xfId="0" applyAlignment="1">
      <alignment shrinkToFit="1"/>
    </xf>
  </cellXfs>
  <cellStyles count="2">
    <cellStyle name="Normal" xfId="0" builtinId="0"/>
    <cellStyle name="Normal 2" xfId="1"/>
  </cellStyles>
  <dxfs count="11">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[BEDEWORKCSV_PIVOT_TO_WORD_UNBOUND_FORMAT.xlsx]Sheet1!PivotTable1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Sheet1!$A$4:$A$126</c:f>
              <c:multiLvlStrCache>
                <c:ptCount val="64"/>
                <c:lvl>
                  <c:pt idx="0">
                    <c:v>All Library locations closed for Staff Training today. Libraries with regular Friday hours re-open on Friday, March 11.</c:v>
                  </c:pt>
                  <c:pt idx="1">
                    <c:v>All library locations are closed. Please use book drops for returns.</c:v>
                  </c:pt>
                  <c:pt idx="2">
                    <c:v>Take a free, full-length practice exam hosted by Princeton Review. You'll receive a personalized score report pinpointing your strengths and weaknesses as a follow up to your practice test. Registration is required. Please visit www.princetonreview.com or </c:v>
                  </c:pt>
                  <c:pt idx="4">
                    <c:v>Isaac Murphy, an African American, won more races and set more records than almost anyone. In fact, he won three Kentucky Derbies.&amp;nbsp;Join us as we read a story highlighting Murphy's career.&amp;nbsp;And the fun doesn't stop there! We will also design our ow</c:v>
                  </c:pt>
                  <c:pt idx="6">
                    <c:v>Give the gift of life at an American Red Cross Blood Drive! \n \nCall the Bellevue Branch at 615-862-5854, or email Kathryn.shaw@nashville.gov to book a donor appointment. \n\nRed Cross will provide drinks and snacks.</c:v>
                  </c:pt>
                  <c:pt idx="8">
                    <c:v>Get bargains on gently used recent and vintage hardcover and softcover books, plus children&amp;rsquo;s books, DVDs, CDs and more. Proceeds to benefit Bellevue Branch Library programs. Cash or check only.\n\nThursday, April 7, 4 pm - 8 pm \nFriday, April 8, 10</c:v>
                  </c:pt>
                  <c:pt idx="9">
                    <c:v>Use binary code to personalize your own beaded bracelet! Grades 5-12.</c:v>
                  </c:pt>
                  <c:pt idx="10">
                    <c:v>A representative from Tennessee State Parks shares helpful tips on camping, talks about camping options at the state parks, and provides examples of camping gear for attendees to test out.</c:v>
                  </c:pt>
                  <c:pt idx="11">
                    <c:v>Coloring is an activity we think of as being just for kids. However, it can be beneficial for adults too! Coloring offers a unique way to unwind and express creativity for all. Join us for a fun coloring party - all ages welcome. Bring a friend or meet new</c:v>
                  </c:pt>
                  <c:pt idx="12">
                    <c:v>Perhaps your family and friends use sites like Facebook to stay in touch and share information. Not sure what social media is about? Come to the class to find out!</c:v>
                  </c:pt>
                  <c:pt idx="13">
                    <c:v>Dress up as your favorite manga or anime character, and explore different fandoms! Grades 5-12. </c:v>
                  </c:pt>
                  <c:pt idx="14">
                    <c:v>Every Thursday, join Ms. Katie at the library for some crafty fun!</c:v>
                  </c:pt>
                  <c:pt idx="15">
                    <c:v>Create a family tree - real or imagined - using found objects. Presented by Turnip Green Creative Reuse.</c:v>
                  </c:pt>
                  <c:pt idx="16">
                    <c:v>Create your own vision board at this fun and interactive workshop. A vision board is a visual representation of your goals, hopes, and dreams, and is a great tool to inspire and motivate you.</c:v>
                  </c:pt>
                  <c:pt idx="17">
                    <c:v>Nashville Public Television&amp;rsquo;s NPT Reports: Aging Matters series examines what it takes for Tennesseans to successfully age in place.&amp;nbsp;In the documentary you will hear from Americans facing decisions now. What are the common challenges, are there </c:v>
                  </c:pt>
                  <c:pt idx="18">
                    <c:v>Every Monday, join Ms. Katie for stories, songs, fingerplays, and a craft! Ages 3 to 5.</c:v>
                  </c:pt>
                  <c:pt idx="19">
                    <c:v>Considering buying a home but don't know where to start? Come join us for a FREE workshop that covers the basics: what to watch out for, what this market means to you, and tricks of the trade to ensure a great purchase.\n\nBrian Bandas of the Helton Real E</c:v>
                  </c:pt>
                  <c:pt idx="20">
                    <c:v>Every 2nd Monday. Considering buying a home but don't know where to start? Come join us for a FREE workshop that covers the basics: what to watch out for, what this market means to you, and tricks of the trade to ensure a great purchase. Brian Bandas of th</c:v>
                  </c:pt>
                  <c:pt idx="21">
                    <c:v>Every 2nd Saturday, find out how you can get involved at the Bellevue Branch. New members are always welcome.</c:v>
                  </c:pt>
                  <c:pt idx="22">
                    <c:v>Every Wednesday, stretch, strengthen, balance, breathe, laugh, and relax with certified yoga instructors Kristina Giard-Bradford and Rebecca Dandekar. No experience necessary, but you must be able to move from standing to the floor repeatedly without assis</c:v>
                  </c:pt>
                  <c:pt idx="23">
                    <c:v>Come to class to get started with computers! This class covers introductory computer vocabulary, computer mouse skills, and basic keyboarding. No computer skills required!</c:v>
                  </c:pt>
                  <c:pt idx="24">
                    <c:v>Google has free online storage available through Google Drive. Learn how to create and store documents and materials using Google Docs. Some keyboarding and mouse skills required.</c:v>
                  </c:pt>
                  <c:pt idx="25">
                    <c:v>Learn how to access unlimited information using the Internet.</c:v>
                  </c:pt>
                  <c:pt idx="26">
                    <c:v>This class provides an introduction to Microsoft Excel, a program for managing numbers and data. Come to the class to get started. Some keyboarding and mouse skills required.</c:v>
                  </c:pt>
                  <c:pt idx="27">
                    <c:v>Join us as we travel to the islands of Hawaii! We will learn a hula dance, listen to a story from Hawaii, and explore the swaying palm trees, ocean waves, and exotic creatures of this beautiful land through yoga and creative movement.</c:v>
                  </c:pt>
                  <c:pt idx="28">
                    <c:v>Every 2nd and 4th Wednesday, Homeschool Crew introduces homeschooled children to a different topic. 3/9: Loom Weaving. 3/23: Tradition of Egg Decorating. 4/13: The Care and Keeping of Bees with Dr. Kirk Jones. 4/27: Jewelry Making. 5/11: Garden in a Jar. 5</c:v>
                  </c:pt>
                  <c:pt idx="29">
                    <c:v>Every 2nd and 4th Wednesday, Homeschool Crew introduces homeschooled children to a different topic. 3/9: Loom Weaving. 3/23: Tradition of Egg Decorating. 4/13: The Care and Keeping of Bees with Dr. Kirk Jones. 4/27: Jewelry Making. 5/11: Garden in a Jar. 5</c:v>
                  </c:pt>
                  <c:pt idx="30">
                    <c:v>Every 2nd and 4th Wednesday, Homeschool Crew introduces homeschooled children to a different topic. 3/9: Loom Weaving. 3/23: Tradition of Egg Decorating. 4/13: The Care and Keeping of Bees with Dr. Kirk Jones. 4/27: Jewelry Making. 5/11: Garden in a Jar. 5</c:v>
                  </c:pt>
                  <c:pt idx="31">
                    <c:v>Every 2nd and 4th Wednesday, Homeschool Crew introduces homeschooled children to a different topic. 3/9: Loom Weaving. 3/23: Tradition of Egg Decorating. 4/13: The Care and Keeping of Bees with Dr. Kirk Jones. 4/27: Jewelry Making. 5/11: Garden in a Jar. 5</c:v>
                  </c:pt>
                  <c:pt idx="32">
                    <c:v>Celebrate International Book Day by dressing up as your favorite book character! We'll have a fun time featuring stories, games, and refreshments.</c:v>
                  </c:pt>
                  <c:pt idx="33">
                    <c:v>Every 3rd Sunday, imagine, think, and build something awesome with LEGOs!</c:v>
                  </c:pt>
                  <c:pt idx="34">
                    <c:v>Every 3rd Sunday, imagine, think, and build something awesome with LEGOs.</c:v>
                  </c:pt>
                  <c:pt idx="35">
                    <c:v>Celebrate Animanga month with fellow teens by watching anime! Grades 5-12.</c:v>
                  </c:pt>
                  <c:pt idx="36">
                    <c:v>This interactive workshop will help parents nurture their child's love for books and reading in fun and surprisingly simple ways. We'll discuss the magic of reading aloud and practice developing narrative skills through picture walks and &amp;quot;&amp;quot;story </c:v>
                  </c:pt>
                  <c:pt idx="37">
                    <c:v>This year's Nashville Reads selection is &amp;quot;&amp;quot;The Color of Water&amp;quot;&amp;quot; by James McBride. Let yourself be inspired by the author's tribute to his mother and create a card for Mother's Day. Grades 5-12.</c:v>
                  </c:pt>
                  <c:pt idx="38">
                    <c:v>Saturdays, March 12, April 9, and May 28, join us for a special movie matinee. Apr 9: Annie. A foster kid, who lives with her mean foster mom, sees her life change when business tycoon and New York mayoral candidate Will Stacks makes a thinly-veiled campai</c:v>
                  </c:pt>
                  <c:pt idx="39">
                    <c:v>Saturdays, March 12, April 9, and May 28, join us for a special movie matinee. Mar 12: Hop. E.B., the Easter Bunny's teenage son, heads to Hollywood, determined to become a drummer in a rock 'n' roll band. In LA, he's taken in by Fred after the out-of-work</c:v>
                  </c:pt>
                  <c:pt idx="40">
                    <c:v>Every 1st Wednesday. Lisa Ernst, meditation teacher and founder of One Dharma Nashville, will demonstrate mindfulness techniques to help you reduce stress and increase overall well-being.</c:v>
                  </c:pt>
                  <c:pt idx="41">
                    <c:v>Every Monday, babies and their caregivers are welcome to join Miss Donna for rhymes, songs, fingerplays, ABCs, 123s, stories, and more. For babies through 24 months old.</c:v>
                  </c:pt>
                  <c:pt idx="42">
                    <c:v>Every Thursday when school is in session. Learn how to make beats and music tracks using Logic Pro. These workshops are open to producers of all levels, as well as songwriters, singers, rappers, and anyone interested in producing their own music. Grades 7-</c:v>
                  </c:pt>
                  <c:pt idx="43">
                    <c:v>Every Thursday when school's in session. Learn how to make beats and music tracks using Logic Pro. Open to producers of all levels as well as songwriters, singers, rappers, and anyone interested in producing their own music. For teens in grades 7-12.</c:v>
                  </c:pt>
                  <c:pt idx="44">
                    <c:v>Join the Fairy Godmother as she shares the story of Cinderella&amp;rsquo;s magical night.&amp;nbsp;Using fun-filled movement, enchanted music and actual photographs from Nashville Ballet&amp;rsquo;s own production, this highly interactive storytime will whisk you away</c:v>
                  </c:pt>
                  <c:pt idx="45">
                    <c:v>Every 2nd Thursday, join us for lively book discussions. March: Wonder, by R. J. Palacio. April: The Color of Water, by James McBride. May: My Life on the Road, by Gloria Steinem.</c:v>
                  </c:pt>
                  <c:pt idx="46">
                    <c:v>Penguins, foxes, and throwing stars, oh my! Make paper animals, clothes, and more! Grades 5-12.</c:v>
                  </c:pt>
                  <c:pt idx="47">
                    <c:v>Every 1st Saturday, visit with Snickers the dog, your canine friend who loves to listen while you read aloud. Bring your own book or choose one from the library. Registration is required. Please call (615) 862-5854 to register.</c:v>
                  </c:pt>
                  <c:pt idx="48">
                    <c:v>Every Thursday, play Scrabble the old-fashioned way&amp;hellip; on a board! All levels of players welcome. Bring your board if you have one.</c:v>
                  </c:pt>
                  <c:pt idx="49">
                    <c:v>Join us for a Star Wars-themed craft! May the Force be with you! Grades 5-12.</c:v>
                  </c:pt>
                  <c:pt idx="50">
                    <c:v>Every Wednesday at 10:15 and 11:15 a.m. Singing, fingerplays, rhymes, ABCs, 123s, stories, and much more with Miss Donna and Bear!</c:v>
                  </c:pt>
                  <c:pt idx="51">
                    <c:v>Every Wednesday at 10:15 and 11:15 a.m. Singing, fingerplays, rhymes, ABCs, 123s, stories, and much more with Miss Donna and Bear!</c:v>
                  </c:pt>
                  <c:pt idx="52">
                    <c:v>Join us for a celebration of all people. We will design our own big puzzle piece and put them all together to see what a beautiful picture we make!</c:v>
                  </c:pt>
                  <c:pt idx="53">
                    <c:v>Special guest Kathleen Lynam will join us in a celebration of the wonderful medium of puppets, used around the world to convey wisdom and bring joy in diverse cultures.</c:v>
                  </c:pt>
                  <c:pt idx="54">
                    <c:v>Join us for a celebration of all people. We will design our own big puzzle piece and put them all together to see what a beautiful picture we make!</c:v>
                  </c:pt>
                  <c:pt idx="55">
                    <c:v>Every Saturday, come to the library for some super stories, songs, and silliness!</c:v>
                  </c:pt>
                  <c:pt idx="56">
                    <c:v>Every Saturday, come to the library for some super stories, songs, and silliness.</c:v>
                  </c:pt>
                  <c:pt idx="57">
                    <c:v>Swing in spring and learn basic dance moves from Nashville Swing Dance Foundation teachers.</c:v>
                  </c:pt>
                  <c:pt idx="58">
                    <c:v>Swing in spring and come watch a performance by the Nashville Jitterbugs!</c:v>
                  </c:pt>
                  <c:pt idx="59">
                    <c:v>Monday-Thursday when school is in session. We do something different each week, including crafts, gaming, robotics, 3D printing, and more. Join the fun after school! Grades 5-12.</c:v>
                  </c:pt>
                  <c:pt idx="60">
                    <c:v>Still wanting your independence? Are you or a loved one struggling living on your own? Are you planning for the future?\n\nIf so join us for an educational event to learn about what assisted living and memory care has to offer.</c:v>
                  </c:pt>
                  <c:pt idx="61">
                    <c:v>Learn tips for gathering stories from your elder family members and about how to access your own memories. Get started with interview, writing and recording tips and practice. Enjoy sharing with other workshop participants, and ask your questions. Handouts</c:v>
                  </c:pt>
                  <c:pt idx="62">
                    <c:v>Paint a landscape, lakescape, or subject of your own choice in this workshop using watercolors, brush techniques, and mixed medium on watercolor paper. Beginner to Intermediate. Registration is required.</c:v>
                  </c:pt>
                </c:lvl>
                <c:lvl>
                  <c:pt idx="0">
                    <c:v>CLOSED: All Libraries Closed for Staff Training</c:v>
                  </c:pt>
                  <c:pt idx="1">
                    <c:v>CLOSED: Easter Sunday</c:v>
                  </c:pt>
                  <c:pt idx="2">
                    <c:v>ACT Practice Exam</c:v>
                  </c:pt>
                  <c:pt idx="3">
                    <c:v>Adventure Club: Crafts, Movies, and More</c:v>
                  </c:pt>
                  <c:pt idx="4">
                    <c:v>Adventure Club: Dicover Isaac Murphy, Legendary Jockey</c:v>
                  </c:pt>
                  <c:pt idx="5">
                    <c:v>Adventure Club: Make Your Own Flag, Create Your Own Country</c:v>
                  </c:pt>
                  <c:pt idx="6">
                    <c:v>American Red Cross Blood Drive</c:v>
                  </c:pt>
                  <c:pt idx="7">
                    <c:v>Bellevue Writers Group: Share and Get Ideas</c:v>
                  </c:pt>
                  <c:pt idx="8">
                    <c:v>Book Sale | Friends of the Bellevue Branch Library</c:v>
                  </c:pt>
                  <c:pt idx="9">
                    <c:v>Build a Binary Code Bracelet</c:v>
                  </c:pt>
                  <c:pt idx="10">
                    <c:v>Camping 101 with Tennessee State Parks</c:v>
                  </c:pt>
                  <c:pt idx="11">
                    <c:v>Coloring Party</c:v>
                  </c:pt>
                  <c:pt idx="12">
                    <c:v>Connecting Online for Seniors</c:v>
                  </c:pt>
                  <c:pt idx="13">
                    <c:v>Cosplay Time</c:v>
                  </c:pt>
                  <c:pt idx="14">
                    <c:v>Crayon Kids: Crafts and Fun</c:v>
                  </c:pt>
                  <c:pt idx="15">
                    <c:v>Create A Family Tree</c:v>
                  </c:pt>
                  <c:pt idx="16">
                    <c:v>Create Your Own Vision Board Workshop</c:v>
                  </c:pt>
                  <c:pt idx="17">
                    <c:v>Documentary Screening: Aging In Place by NPT Reports</c:v>
                  </c:pt>
                  <c:pt idx="18">
                    <c:v>Family Fun Time: Songs, Craft, and More</c:v>
                  </c:pt>
                  <c:pt idx="19">
                    <c:v>First-Time Homebuyers Workshop</c:v>
                  </c:pt>
                  <c:pt idx="21">
                    <c:v>Friends of the Bellevue Branch Library Meeting</c:v>
                  </c:pt>
                  <c:pt idx="22">
                    <c:v>Gentle Yoga for All Levels</c:v>
                  </c:pt>
                  <c:pt idx="23">
                    <c:v>Getting Started with Computers</c:v>
                  </c:pt>
                  <c:pt idx="24">
                    <c:v>Getting Started with Google Docs</c:v>
                  </c:pt>
                  <c:pt idx="25">
                    <c:v>Getting Started with Internet </c:v>
                  </c:pt>
                  <c:pt idx="26">
                    <c:v>Getting Started with Microsoft Excel</c:v>
                  </c:pt>
                  <c:pt idx="27">
                    <c:v>Hawaiian Odyssey with Loreen Freed</c:v>
                  </c:pt>
                  <c:pt idx="28">
                    <c:v>Homeschool Crew: Caring for and Keeping Bees</c:v>
                  </c:pt>
                  <c:pt idx="29">
                    <c:v>Homeschool Crew: Jewelry Making</c:v>
                  </c:pt>
                  <c:pt idx="30">
                    <c:v>Homeschool Crew: Learn About Loom Weaving</c:v>
                  </c:pt>
                  <c:pt idx="31">
                    <c:v>Homeschool Crew: Learn About Traditional Egg Decorating</c:v>
                  </c:pt>
                  <c:pt idx="32">
                    <c:v>International Book Day Celebration: Dress Up As Your Favorite Character</c:v>
                  </c:pt>
                  <c:pt idx="33">
                    <c:v>LEGO Club</c:v>
                  </c:pt>
                  <c:pt idx="35">
                    <c:v>Let's Watch Anime</c:v>
                  </c:pt>
                  <c:pt idx="36">
                    <c:v>Loving and Learning Workshop</c:v>
                  </c:pt>
                  <c:pt idx="37">
                    <c:v>Make a Mother's Day Card</c:v>
                  </c:pt>
                  <c:pt idx="38">
                    <c:v>Matinee Saturday: Annie (2014)</c:v>
                  </c:pt>
                  <c:pt idx="39">
                    <c:v>Matinee Saturday: Hop (2011)</c:v>
                  </c:pt>
                  <c:pt idx="40">
                    <c:v>Mindfulness Meditation</c:v>
                  </c:pt>
                  <c:pt idx="41">
                    <c:v>Mother Goose Moments</c:v>
                  </c:pt>
                  <c:pt idx="42">
                    <c:v>Music Production Workshop</c:v>
                  </c:pt>
                  <c:pt idx="44">
                    <c:v>Nashville Ballet presents Cinderella</c:v>
                  </c:pt>
                  <c:pt idx="45">
                    <c:v>Novel Conversations: The Color of Water by James McBride</c:v>
                  </c:pt>
                  <c:pt idx="46">
                    <c:v>Origami Time</c:v>
                  </c:pt>
                  <c:pt idx="47">
                    <c:v>READing Paws: Read with Snickers</c:v>
                  </c:pt>
                  <c:pt idx="48">
                    <c:v>Scrabble Group for All Levels</c:v>
                  </c:pt>
                  <c:pt idx="49">
                    <c:v>Star Wars Day Craft</c:v>
                  </c:pt>
                  <c:pt idx="50">
                    <c:v>Story Time</c:v>
                  </c:pt>
                  <c:pt idx="51">
                    <c:v>Story Time </c:v>
                  </c:pt>
                  <c:pt idx="52">
                    <c:v>Story Time: Autism Awareness</c:v>
                  </c:pt>
                  <c:pt idx="53">
                    <c:v>Story Time: Celebrate Puppetry Day</c:v>
                  </c:pt>
                  <c:pt idx="54">
                    <c:v>Story Time: Group Puzzle Activity</c:v>
                  </c:pt>
                  <c:pt idx="55">
                    <c:v>Storyland Saturdays: Preschool Story Time</c:v>
                  </c:pt>
                  <c:pt idx="57">
                    <c:v>Swing Dance Class</c:v>
                  </c:pt>
                  <c:pt idx="58">
                    <c:v>Swing Dance Performance</c:v>
                  </c:pt>
                  <c:pt idx="59">
                    <c:v>Teen Studio: Crafts, Gaming, Robotics, and More</c:v>
                  </c:pt>
                  <c:pt idx="60">
                    <c:v>The Ins and Outs of Assisted Living and Memory Care</c:v>
                  </c:pt>
                  <c:pt idx="61">
                    <c:v>Time to Tell: Save your Family Stories for Generations</c:v>
                  </c:pt>
                  <c:pt idx="62">
                    <c:v>Watercolor Painting with Patricia Verano</c:v>
                  </c:pt>
                </c:lvl>
                <c:lvl>
                  <c:pt idx="0">
                    <c:v>All Libraries</c:v>
                  </c:pt>
                  <c:pt idx="2">
                    <c:v>Bellevue</c:v>
                  </c:pt>
                  <c:pt idx="63">
                    <c:v>off-site</c:v>
                  </c:pt>
                </c:lvl>
              </c:multiLvlStrCache>
            </c:multiLvlStrRef>
          </c:cat>
          <c:val>
            <c:numRef>
              <c:f>Sheet1!$B$4:$B$126</c:f>
              <c:numCache>
                <c:formatCode>m/d/yyyy</c:formatCode>
                <c:ptCount val="64"/>
                <c:pt idx="0">
                  <c:v>42439</c:v>
                </c:pt>
                <c:pt idx="1">
                  <c:v>42456</c:v>
                </c:pt>
                <c:pt idx="2">
                  <c:v>42441</c:v>
                </c:pt>
                <c:pt idx="3">
                  <c:v>42430</c:v>
                </c:pt>
                <c:pt idx="4">
                  <c:v>42472</c:v>
                </c:pt>
                <c:pt idx="5">
                  <c:v>42465</c:v>
                </c:pt>
                <c:pt idx="6">
                  <c:v>42433</c:v>
                </c:pt>
                <c:pt idx="7">
                  <c:v>42430</c:v>
                </c:pt>
                <c:pt idx="8">
                  <c:v>42467</c:v>
                </c:pt>
                <c:pt idx="9">
                  <c:v>42472</c:v>
                </c:pt>
                <c:pt idx="10">
                  <c:v>42500</c:v>
                </c:pt>
                <c:pt idx="11">
                  <c:v>42476</c:v>
                </c:pt>
                <c:pt idx="12">
                  <c:v>42480</c:v>
                </c:pt>
                <c:pt idx="13">
                  <c:v>42438</c:v>
                </c:pt>
                <c:pt idx="14">
                  <c:v>42432</c:v>
                </c:pt>
                <c:pt idx="15">
                  <c:v>42494</c:v>
                </c:pt>
                <c:pt idx="16">
                  <c:v>42452</c:v>
                </c:pt>
                <c:pt idx="17">
                  <c:v>42464</c:v>
                </c:pt>
                <c:pt idx="18">
                  <c:v>42436</c:v>
                </c:pt>
                <c:pt idx="19">
                  <c:v>42443</c:v>
                </c:pt>
                <c:pt idx="20">
                  <c:v>42471</c:v>
                </c:pt>
                <c:pt idx="21">
                  <c:v>42441</c:v>
                </c:pt>
                <c:pt idx="22">
                  <c:v>42431</c:v>
                </c:pt>
                <c:pt idx="23">
                  <c:v>42466</c:v>
                </c:pt>
                <c:pt idx="24">
                  <c:v>42473</c:v>
                </c:pt>
                <c:pt idx="25">
                  <c:v>42466</c:v>
                </c:pt>
                <c:pt idx="26">
                  <c:v>42487</c:v>
                </c:pt>
                <c:pt idx="27">
                  <c:v>42464</c:v>
                </c:pt>
                <c:pt idx="28">
                  <c:v>42473</c:v>
                </c:pt>
                <c:pt idx="29">
                  <c:v>42487</c:v>
                </c:pt>
                <c:pt idx="30">
                  <c:v>42438</c:v>
                </c:pt>
                <c:pt idx="31">
                  <c:v>42452</c:v>
                </c:pt>
                <c:pt idx="32">
                  <c:v>42462</c:v>
                </c:pt>
                <c:pt idx="33">
                  <c:v>42449</c:v>
                </c:pt>
                <c:pt idx="34">
                  <c:v>42477</c:v>
                </c:pt>
                <c:pt idx="35">
                  <c:v>42431</c:v>
                </c:pt>
                <c:pt idx="36">
                  <c:v>42444</c:v>
                </c:pt>
                <c:pt idx="37">
                  <c:v>42492</c:v>
                </c:pt>
                <c:pt idx="38">
                  <c:v>42469</c:v>
                </c:pt>
                <c:pt idx="39">
                  <c:v>42441</c:v>
                </c:pt>
                <c:pt idx="40">
                  <c:v>42431</c:v>
                </c:pt>
                <c:pt idx="41">
                  <c:v>42436</c:v>
                </c:pt>
                <c:pt idx="42">
                  <c:v>42446</c:v>
                </c:pt>
                <c:pt idx="43">
                  <c:v>42432</c:v>
                </c:pt>
                <c:pt idx="44">
                  <c:v>42479</c:v>
                </c:pt>
                <c:pt idx="45">
                  <c:v>42474</c:v>
                </c:pt>
                <c:pt idx="46">
                  <c:v>42436</c:v>
                </c:pt>
                <c:pt idx="47">
                  <c:v>42434</c:v>
                </c:pt>
                <c:pt idx="48">
                  <c:v>42432</c:v>
                </c:pt>
                <c:pt idx="49">
                  <c:v>42494</c:v>
                </c:pt>
                <c:pt idx="50">
                  <c:v>42431</c:v>
                </c:pt>
                <c:pt idx="51">
                  <c:v>42431</c:v>
                </c:pt>
                <c:pt idx="52">
                  <c:v>42473</c:v>
                </c:pt>
                <c:pt idx="53">
                  <c:v>42487</c:v>
                </c:pt>
                <c:pt idx="54">
                  <c:v>42473</c:v>
                </c:pt>
                <c:pt idx="55">
                  <c:v>42434</c:v>
                </c:pt>
                <c:pt idx="56">
                  <c:v>42476</c:v>
                </c:pt>
                <c:pt idx="57">
                  <c:v>42455</c:v>
                </c:pt>
                <c:pt idx="58">
                  <c:v>42453</c:v>
                </c:pt>
                <c:pt idx="59">
                  <c:v>42430</c:v>
                </c:pt>
                <c:pt idx="60">
                  <c:v>42437</c:v>
                </c:pt>
                <c:pt idx="61">
                  <c:v>42450</c:v>
                </c:pt>
                <c:pt idx="62">
                  <c:v>42483</c:v>
                </c:pt>
                <c:pt idx="63">
                  <c:v>42439</c:v>
                </c:pt>
              </c:numCache>
            </c:numRef>
          </c:val>
        </c:ser>
        <c:dLbls>
          <c:showLegendKey val="0"/>
          <c:showVal val="0"/>
          <c:showCatName val="0"/>
          <c:showSerName val="0"/>
          <c:showPercent val="0"/>
          <c:showBubbleSize val="0"/>
        </c:dLbls>
        <c:gapWidth val="219"/>
        <c:overlap val="-27"/>
        <c:axId val="307099664"/>
        <c:axId val="309214432"/>
      </c:barChart>
      <c:catAx>
        <c:axId val="3070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14432"/>
        <c:crosses val="autoZero"/>
        <c:auto val="1"/>
        <c:lblAlgn val="ctr"/>
        <c:lblOffset val="100"/>
        <c:noMultiLvlLbl val="0"/>
      </c:catAx>
      <c:valAx>
        <c:axId val="309214432"/>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99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[BEDEWORKCSV_PIVOT_TO_WORD_UNBOUND_FORMAT.xlsx]Sheet3!PivotTable6</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309214040"/>
        <c:axId val="340322368"/>
      </c:barChart>
      <c:catAx>
        <c:axId val="309214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22368"/>
        <c:crosses val="autoZero"/>
        <c:auto val="1"/>
        <c:lblAlgn val="ctr"/>
        <c:lblOffset val="100"/>
        <c:noMultiLvlLbl val="0"/>
      </c:catAx>
      <c:valAx>
        <c:axId val="34032236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14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9</xdr:row>
      <xdr:rowOff>14287</xdr:rowOff>
    </xdr:from>
    <xdr:to>
      <xdr:col>18</xdr:col>
      <xdr:colOff>352425</xdr:colOff>
      <xdr:row>23</xdr:row>
      <xdr:rowOff>90487</xdr:rowOff>
    </xdr:to>
    <xdr:graphicFrame macro="">
      <xdr:nvGraphicFramePr>
        <xdr:cNvPr id="2" name="Even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reference\Electronic%20Resources\Events%20Submission%20and%20Output\Events%20to%20ICAL_WORD_CALENDARS\Step%204.1%20Events%20to%20NowPlayingNashville\2014_MARAPRMAY\20120204_NOWPLAYINGNASHVILLEPRO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OWPLAYING"/>
      <sheetName val="UNBOUNDCSV"/>
      <sheetName val="VENUEID"/>
      <sheetName val="eventTypeID"/>
      <sheetName val="DESTINATION"/>
      <sheetName val="20120204_NOWPLAYINGNASHVILLEPRO"/>
    </sheetNames>
    <sheetDataSet>
      <sheetData sheetId="0"/>
      <sheetData sheetId="1">
        <row r="207">
          <cell r="A207" t="str">
            <v>kcook</v>
          </cell>
        </row>
        <row r="208">
          <cell r="A208" t="str">
            <v>kcook</v>
          </cell>
        </row>
        <row r="209">
          <cell r="A209" t="str">
            <v>kcook</v>
          </cell>
        </row>
        <row r="210">
          <cell r="A210" t="str">
            <v>kcook</v>
          </cell>
        </row>
        <row r="211">
          <cell r="A211" t="str">
            <v>kcook</v>
          </cell>
        </row>
        <row r="212">
          <cell r="A212" t="str">
            <v>kcook</v>
          </cell>
        </row>
        <row r="213">
          <cell r="A213" t="str">
            <v>kcook</v>
          </cell>
        </row>
        <row r="214">
          <cell r="A214" t="str">
            <v>kcook</v>
          </cell>
        </row>
        <row r="215">
          <cell r="A215" t="str">
            <v>kcook</v>
          </cell>
        </row>
        <row r="216">
          <cell r="A216" t="str">
            <v>kcook</v>
          </cell>
        </row>
        <row r="217">
          <cell r="A217" t="str">
            <v>kcook</v>
          </cell>
        </row>
        <row r="218">
          <cell r="A218" t="str">
            <v>kcook</v>
          </cell>
        </row>
        <row r="219">
          <cell r="A219" t="str">
            <v>kcook</v>
          </cell>
        </row>
        <row r="220">
          <cell r="A220" t="str">
            <v>kcook</v>
          </cell>
        </row>
        <row r="221">
          <cell r="A221" t="str">
            <v>kcook</v>
          </cell>
        </row>
        <row r="222">
          <cell r="A222" t="str">
            <v>kcook</v>
          </cell>
        </row>
        <row r="223">
          <cell r="A223" t="str">
            <v>kcook</v>
          </cell>
        </row>
        <row r="224">
          <cell r="A224" t="str">
            <v>kcook</v>
          </cell>
        </row>
        <row r="225">
          <cell r="A225" t="str">
            <v>kcook</v>
          </cell>
        </row>
        <row r="226">
          <cell r="A226" t="str">
            <v>kcook</v>
          </cell>
        </row>
        <row r="227">
          <cell r="A227" t="str">
            <v>kcook</v>
          </cell>
        </row>
        <row r="228">
          <cell r="A228" t="str">
            <v>kcook</v>
          </cell>
        </row>
        <row r="229">
          <cell r="A229" t="str">
            <v>kcook</v>
          </cell>
        </row>
        <row r="230">
          <cell r="A230" t="str">
            <v>kcook</v>
          </cell>
        </row>
        <row r="231">
          <cell r="A231" t="str">
            <v>kcook</v>
          </cell>
        </row>
        <row r="232">
          <cell r="A232" t="str">
            <v>kcook</v>
          </cell>
        </row>
        <row r="233">
          <cell r="A233" t="str">
            <v>kcook</v>
          </cell>
        </row>
        <row r="234">
          <cell r="A234" t="str">
            <v>kcook</v>
          </cell>
        </row>
        <row r="235">
          <cell r="A235" t="str">
            <v>kcook</v>
          </cell>
        </row>
        <row r="236">
          <cell r="A236" t="str">
            <v>kcook</v>
          </cell>
        </row>
        <row r="237">
          <cell r="A237" t="str">
            <v>kcook</v>
          </cell>
        </row>
        <row r="238">
          <cell r="A238" t="str">
            <v>kcook</v>
          </cell>
        </row>
        <row r="239">
          <cell r="A239" t="str">
            <v>kcook</v>
          </cell>
        </row>
        <row r="240">
          <cell r="A240" t="str">
            <v>kcook</v>
          </cell>
        </row>
        <row r="241">
          <cell r="A241" t="str">
            <v>kcook</v>
          </cell>
        </row>
        <row r="242">
          <cell r="A242" t="str">
            <v>kcook</v>
          </cell>
        </row>
        <row r="243">
          <cell r="A243" t="str">
            <v>kcook</v>
          </cell>
        </row>
        <row r="244">
          <cell r="A244" t="str">
            <v>kcook</v>
          </cell>
        </row>
        <row r="245">
          <cell r="A245" t="str">
            <v>kcook</v>
          </cell>
        </row>
        <row r="246">
          <cell r="A246" t="str">
            <v>kcook</v>
          </cell>
        </row>
        <row r="247">
          <cell r="A247" t="str">
            <v>kcook</v>
          </cell>
        </row>
        <row r="248">
          <cell r="A248" t="str">
            <v>kcook</v>
          </cell>
        </row>
        <row r="249">
          <cell r="A249" t="str">
            <v>kcook</v>
          </cell>
        </row>
        <row r="250">
          <cell r="A250" t="str">
            <v>kcook</v>
          </cell>
        </row>
        <row r="251">
          <cell r="A251" t="str">
            <v>kcook</v>
          </cell>
        </row>
        <row r="252">
          <cell r="A252" t="str">
            <v>kcook</v>
          </cell>
        </row>
        <row r="253">
          <cell r="A253" t="str">
            <v>kcook</v>
          </cell>
        </row>
        <row r="254">
          <cell r="A254" t="str">
            <v>kcook</v>
          </cell>
        </row>
        <row r="255">
          <cell r="A255" t="str">
            <v>kcook</v>
          </cell>
        </row>
        <row r="256">
          <cell r="A256" t="str">
            <v>kcook</v>
          </cell>
        </row>
        <row r="257">
          <cell r="A257" t="str">
            <v>kcook</v>
          </cell>
        </row>
        <row r="258">
          <cell r="A258" t="str">
            <v>kcook</v>
          </cell>
        </row>
        <row r="259">
          <cell r="A259" t="str">
            <v>kcook</v>
          </cell>
        </row>
        <row r="260">
          <cell r="A260" t="str">
            <v>kcook</v>
          </cell>
        </row>
        <row r="261">
          <cell r="A261" t="str">
            <v>kcook</v>
          </cell>
        </row>
        <row r="262">
          <cell r="A262" t="str">
            <v>kcook</v>
          </cell>
        </row>
        <row r="263">
          <cell r="A263" t="str">
            <v>kcook</v>
          </cell>
        </row>
        <row r="264">
          <cell r="A264" t="str">
            <v>kcook</v>
          </cell>
        </row>
        <row r="265">
          <cell r="A265" t="str">
            <v>kcook</v>
          </cell>
        </row>
        <row r="266">
          <cell r="A266" t="str">
            <v>kcook</v>
          </cell>
        </row>
        <row r="267">
          <cell r="A267" t="str">
            <v>kcook</v>
          </cell>
        </row>
        <row r="268">
          <cell r="A268" t="str">
            <v>kcook</v>
          </cell>
        </row>
        <row r="269">
          <cell r="A269" t="str">
            <v>kcook</v>
          </cell>
        </row>
        <row r="270">
          <cell r="A270" t="str">
            <v>kcook</v>
          </cell>
        </row>
        <row r="271">
          <cell r="A271" t="str">
            <v>kcook</v>
          </cell>
        </row>
        <row r="272">
          <cell r="A272" t="str">
            <v>kcook</v>
          </cell>
        </row>
        <row r="273">
          <cell r="A273" t="str">
            <v>kcook</v>
          </cell>
        </row>
        <row r="274">
          <cell r="A274" t="str">
            <v>kcook</v>
          </cell>
        </row>
        <row r="275">
          <cell r="A275" t="str">
            <v>kcook</v>
          </cell>
        </row>
        <row r="276">
          <cell r="A276" t="str">
            <v>kcook</v>
          </cell>
        </row>
        <row r="277">
          <cell r="A277" t="str">
            <v>kcook</v>
          </cell>
        </row>
        <row r="278">
          <cell r="A278" t="str">
            <v>kcook</v>
          </cell>
        </row>
        <row r="279">
          <cell r="A279" t="str">
            <v>kcook</v>
          </cell>
        </row>
        <row r="280">
          <cell r="A280" t="str">
            <v>kcook</v>
          </cell>
        </row>
        <row r="281">
          <cell r="A281" t="str">
            <v>kcook</v>
          </cell>
        </row>
        <row r="282">
          <cell r="A282" t="str">
            <v>kcook</v>
          </cell>
        </row>
        <row r="283">
          <cell r="A283" t="str">
            <v>kcook</v>
          </cell>
        </row>
        <row r="284">
          <cell r="A284" t="str">
            <v>kcook</v>
          </cell>
        </row>
        <row r="285">
          <cell r="A285" t="str">
            <v>kcook</v>
          </cell>
        </row>
        <row r="286">
          <cell r="A286" t="str">
            <v>kcook</v>
          </cell>
        </row>
        <row r="287">
          <cell r="A287" t="str">
            <v>kcook</v>
          </cell>
        </row>
        <row r="288">
          <cell r="A288" t="str">
            <v>kcook</v>
          </cell>
        </row>
        <row r="289">
          <cell r="A289" t="str">
            <v>kcook</v>
          </cell>
        </row>
        <row r="290">
          <cell r="A290" t="str">
            <v>kcook</v>
          </cell>
        </row>
        <row r="291">
          <cell r="A291" t="str">
            <v>kcook</v>
          </cell>
        </row>
        <row r="292">
          <cell r="A292" t="str">
            <v>kcook</v>
          </cell>
        </row>
        <row r="293">
          <cell r="A293" t="str">
            <v>kcook</v>
          </cell>
        </row>
        <row r="294">
          <cell r="A294" t="str">
            <v>kcook</v>
          </cell>
        </row>
        <row r="295">
          <cell r="A295" t="str">
            <v>kcook</v>
          </cell>
        </row>
        <row r="296">
          <cell r="A296" t="str">
            <v>kcook</v>
          </cell>
        </row>
        <row r="297">
          <cell r="A297" t="str">
            <v>kcook</v>
          </cell>
        </row>
        <row r="298">
          <cell r="A298" t="str">
            <v>kcook</v>
          </cell>
        </row>
        <row r="299">
          <cell r="A299" t="str">
            <v>kcook</v>
          </cell>
        </row>
        <row r="300">
          <cell r="A300" t="str">
            <v>kcook</v>
          </cell>
        </row>
        <row r="301">
          <cell r="A301" t="str">
            <v>kcook</v>
          </cell>
        </row>
        <row r="302">
          <cell r="A302" t="str">
            <v>kcook</v>
          </cell>
        </row>
        <row r="303">
          <cell r="A303" t="str">
            <v>kcook</v>
          </cell>
        </row>
        <row r="304">
          <cell r="A304" t="str">
            <v>kcook</v>
          </cell>
        </row>
        <row r="305">
          <cell r="A305" t="str">
            <v>kcook</v>
          </cell>
        </row>
        <row r="306">
          <cell r="A306" t="str">
            <v>kcook</v>
          </cell>
        </row>
        <row r="307">
          <cell r="A307" t="str">
            <v>kcook</v>
          </cell>
        </row>
        <row r="308">
          <cell r="A308" t="str">
            <v>kcook</v>
          </cell>
        </row>
        <row r="309">
          <cell r="A309" t="str">
            <v>kcook</v>
          </cell>
        </row>
        <row r="310">
          <cell r="A310" t="str">
            <v>kcook</v>
          </cell>
        </row>
        <row r="311">
          <cell r="A311" t="str">
            <v>kcook</v>
          </cell>
        </row>
        <row r="312">
          <cell r="A312" t="str">
            <v>kcook</v>
          </cell>
        </row>
        <row r="313">
          <cell r="A313" t="str">
            <v>kcook</v>
          </cell>
        </row>
        <row r="314">
          <cell r="A314" t="str">
            <v>kcook</v>
          </cell>
        </row>
        <row r="315">
          <cell r="A315" t="str">
            <v>kcook</v>
          </cell>
        </row>
        <row r="316">
          <cell r="A316" t="str">
            <v>kcook</v>
          </cell>
        </row>
        <row r="317">
          <cell r="A317" t="str">
            <v>kcook</v>
          </cell>
        </row>
        <row r="318">
          <cell r="A318" t="str">
            <v>kcook</v>
          </cell>
        </row>
        <row r="319">
          <cell r="A319" t="str">
            <v>kcook</v>
          </cell>
        </row>
        <row r="320">
          <cell r="A320" t="str">
            <v>kcook</v>
          </cell>
        </row>
        <row r="321">
          <cell r="A321" t="str">
            <v>kcook</v>
          </cell>
        </row>
        <row r="322">
          <cell r="A322" t="str">
            <v>kcook</v>
          </cell>
        </row>
        <row r="323">
          <cell r="A323" t="str">
            <v>kcook</v>
          </cell>
        </row>
        <row r="324">
          <cell r="A324" t="str">
            <v>kcook</v>
          </cell>
        </row>
        <row r="325">
          <cell r="A325" t="str">
            <v>kcook</v>
          </cell>
        </row>
        <row r="326">
          <cell r="A326" t="str">
            <v>kcook</v>
          </cell>
        </row>
        <row r="327">
          <cell r="A327" t="str">
            <v>kcook</v>
          </cell>
        </row>
        <row r="328">
          <cell r="A328" t="str">
            <v>kcook</v>
          </cell>
        </row>
        <row r="329">
          <cell r="A329" t="str">
            <v>kcook</v>
          </cell>
        </row>
        <row r="330">
          <cell r="A330" t="str">
            <v>kcook</v>
          </cell>
        </row>
        <row r="331">
          <cell r="A331" t="str">
            <v>kcook</v>
          </cell>
        </row>
        <row r="332">
          <cell r="A332" t="str">
            <v>kcook</v>
          </cell>
        </row>
        <row r="333">
          <cell r="A333" t="str">
            <v>kcook</v>
          </cell>
        </row>
        <row r="334">
          <cell r="A334" t="str">
            <v>kcook</v>
          </cell>
        </row>
        <row r="335">
          <cell r="A335" t="str">
            <v>kcook</v>
          </cell>
        </row>
        <row r="336">
          <cell r="A336" t="str">
            <v>kcook</v>
          </cell>
        </row>
        <row r="337">
          <cell r="A337" t="str">
            <v>kcook</v>
          </cell>
        </row>
        <row r="338">
          <cell r="A338" t="str">
            <v>kcook</v>
          </cell>
        </row>
        <row r="339">
          <cell r="A339" t="str">
            <v>kcook</v>
          </cell>
        </row>
        <row r="340">
          <cell r="A340" t="str">
            <v>kcook</v>
          </cell>
        </row>
        <row r="341">
          <cell r="A341" t="str">
            <v>kcook</v>
          </cell>
        </row>
        <row r="342">
          <cell r="A342" t="str">
            <v>kcook</v>
          </cell>
        </row>
        <row r="343">
          <cell r="A343" t="str">
            <v>kcook</v>
          </cell>
        </row>
        <row r="344">
          <cell r="A344" t="str">
            <v>kcook</v>
          </cell>
        </row>
        <row r="345">
          <cell r="A345" t="str">
            <v>kcook</v>
          </cell>
        </row>
        <row r="346">
          <cell r="A346" t="str">
            <v>kcook</v>
          </cell>
        </row>
        <row r="347">
          <cell r="A347" t="str">
            <v>kcook</v>
          </cell>
        </row>
        <row r="348">
          <cell r="A348" t="str">
            <v>kcook</v>
          </cell>
        </row>
        <row r="349">
          <cell r="A349" t="str">
            <v>kcook</v>
          </cell>
        </row>
        <row r="350">
          <cell r="A350" t="str">
            <v>kcook</v>
          </cell>
        </row>
        <row r="351">
          <cell r="A351" t="str">
            <v>kcook</v>
          </cell>
        </row>
        <row r="352">
          <cell r="A352" t="str">
            <v>kcook</v>
          </cell>
        </row>
        <row r="353">
          <cell r="A353" t="str">
            <v>kcook</v>
          </cell>
        </row>
        <row r="354">
          <cell r="A354" t="str">
            <v>kcook</v>
          </cell>
        </row>
        <row r="355">
          <cell r="A355" t="str">
            <v>kcook</v>
          </cell>
        </row>
        <row r="356">
          <cell r="A356" t="str">
            <v>kcook</v>
          </cell>
        </row>
        <row r="357">
          <cell r="A357" t="str">
            <v>kcook</v>
          </cell>
        </row>
        <row r="358">
          <cell r="A358" t="str">
            <v>kcook</v>
          </cell>
        </row>
        <row r="359">
          <cell r="A359" t="str">
            <v>kcook</v>
          </cell>
        </row>
        <row r="360">
          <cell r="A360" t="str">
            <v>kcook</v>
          </cell>
        </row>
        <row r="361">
          <cell r="A361" t="str">
            <v>kcook</v>
          </cell>
        </row>
        <row r="362">
          <cell r="A362" t="str">
            <v>kcook</v>
          </cell>
        </row>
        <row r="363">
          <cell r="A363" t="str">
            <v>kcook</v>
          </cell>
        </row>
        <row r="364">
          <cell r="A364" t="str">
            <v>kcook</v>
          </cell>
        </row>
        <row r="365">
          <cell r="A365" t="str">
            <v>kcook</v>
          </cell>
        </row>
        <row r="366">
          <cell r="A366" t="str">
            <v>kcook</v>
          </cell>
        </row>
        <row r="367">
          <cell r="A367" t="str">
            <v>kcook</v>
          </cell>
        </row>
        <row r="368">
          <cell r="A368" t="str">
            <v>kcook</v>
          </cell>
        </row>
        <row r="369">
          <cell r="A369" t="str">
            <v>kcook</v>
          </cell>
        </row>
        <row r="370">
          <cell r="A370" t="str">
            <v>kcook</v>
          </cell>
        </row>
        <row r="371">
          <cell r="A371" t="str">
            <v>kcook</v>
          </cell>
        </row>
        <row r="372">
          <cell r="A372" t="str">
            <v>kcook</v>
          </cell>
        </row>
        <row r="373">
          <cell r="A373" t="str">
            <v>kcook</v>
          </cell>
        </row>
        <row r="374">
          <cell r="A374" t="str">
            <v>kcook</v>
          </cell>
        </row>
        <row r="375">
          <cell r="A375" t="str">
            <v>kcook</v>
          </cell>
        </row>
        <row r="376">
          <cell r="A376" t="str">
            <v>kcook</v>
          </cell>
        </row>
        <row r="377">
          <cell r="A377" t="str">
            <v>kcook</v>
          </cell>
        </row>
        <row r="378">
          <cell r="A378" t="str">
            <v>kcook</v>
          </cell>
        </row>
        <row r="379">
          <cell r="A379" t="str">
            <v>kcook</v>
          </cell>
        </row>
        <row r="380">
          <cell r="A380" t="str">
            <v>kcook</v>
          </cell>
        </row>
        <row r="381">
          <cell r="A381" t="str">
            <v>kcook</v>
          </cell>
        </row>
        <row r="382">
          <cell r="A382" t="str">
            <v>kcook</v>
          </cell>
        </row>
        <row r="383">
          <cell r="A383" t="str">
            <v>kcook</v>
          </cell>
        </row>
        <row r="384">
          <cell r="A384" t="str">
            <v>kcook</v>
          </cell>
        </row>
        <row r="385">
          <cell r="A385" t="str">
            <v>kcook</v>
          </cell>
        </row>
        <row r="386">
          <cell r="A386" t="str">
            <v>kcook</v>
          </cell>
        </row>
        <row r="387">
          <cell r="A387" t="str">
            <v>kcook</v>
          </cell>
        </row>
        <row r="388">
          <cell r="A388" t="str">
            <v>kcook</v>
          </cell>
        </row>
        <row r="389">
          <cell r="A389" t="str">
            <v>kcook</v>
          </cell>
        </row>
        <row r="390">
          <cell r="A390" t="str">
            <v>kcook</v>
          </cell>
        </row>
        <row r="391">
          <cell r="A391" t="str">
            <v>kcook</v>
          </cell>
        </row>
        <row r="392">
          <cell r="A392" t="str">
            <v>kcook</v>
          </cell>
        </row>
        <row r="393">
          <cell r="A393" t="str">
            <v>kcook</v>
          </cell>
        </row>
        <row r="394">
          <cell r="A394" t="str">
            <v>kcook</v>
          </cell>
        </row>
        <row r="395">
          <cell r="A395" t="str">
            <v>kcook</v>
          </cell>
        </row>
        <row r="396">
          <cell r="A396" t="str">
            <v>kcook</v>
          </cell>
        </row>
        <row r="397">
          <cell r="A397" t="str">
            <v>kcook</v>
          </cell>
        </row>
        <row r="398">
          <cell r="A398" t="str">
            <v>kcook</v>
          </cell>
        </row>
        <row r="399">
          <cell r="A399" t="str">
            <v>kcook</v>
          </cell>
        </row>
        <row r="400">
          <cell r="A400" t="str">
            <v>kcook</v>
          </cell>
        </row>
        <row r="401">
          <cell r="A401" t="str">
            <v>kcook</v>
          </cell>
        </row>
        <row r="402">
          <cell r="A402" t="str">
            <v>kcook</v>
          </cell>
        </row>
        <row r="403">
          <cell r="A403" t="str">
            <v>kcook</v>
          </cell>
        </row>
        <row r="404">
          <cell r="A404" t="str">
            <v>kcook</v>
          </cell>
        </row>
      </sheetData>
      <sheetData sheetId="2">
        <row r="352">
          <cell r="C352" t="str">
            <v/>
          </cell>
        </row>
        <row r="353">
          <cell r="C353" t="str">
            <v/>
          </cell>
        </row>
        <row r="354">
          <cell r="C354" t="str">
            <v/>
          </cell>
        </row>
        <row r="355">
          <cell r="C355" t="str">
            <v/>
          </cell>
        </row>
        <row r="356">
          <cell r="C356" t="str">
            <v/>
          </cell>
        </row>
        <row r="357">
          <cell r="C357" t="str">
            <v/>
          </cell>
        </row>
        <row r="358">
          <cell r="C358" t="str">
            <v/>
          </cell>
        </row>
        <row r="359">
          <cell r="C359" t="str">
            <v/>
          </cell>
        </row>
        <row r="360">
          <cell r="C360" t="str">
            <v/>
          </cell>
        </row>
        <row r="361">
          <cell r="C361" t="str">
            <v/>
          </cell>
        </row>
        <row r="362">
          <cell r="C362" t="str">
            <v/>
          </cell>
        </row>
        <row r="363">
          <cell r="C363" t="str">
            <v/>
          </cell>
        </row>
        <row r="364">
          <cell r="C364" t="str">
            <v/>
          </cell>
        </row>
        <row r="365">
          <cell r="C365" t="str">
            <v/>
          </cell>
        </row>
        <row r="366">
          <cell r="C366" t="str">
            <v/>
          </cell>
        </row>
        <row r="367">
          <cell r="C367" t="str">
            <v/>
          </cell>
        </row>
        <row r="368">
          <cell r="C368" t="str">
            <v/>
          </cell>
        </row>
        <row r="369">
          <cell r="C369" t="str">
            <v/>
          </cell>
        </row>
        <row r="370">
          <cell r="C370" t="str">
            <v/>
          </cell>
        </row>
        <row r="371">
          <cell r="C371" t="str">
            <v/>
          </cell>
        </row>
        <row r="372">
          <cell r="C372" t="str">
            <v/>
          </cell>
        </row>
        <row r="373">
          <cell r="C373" t="str">
            <v/>
          </cell>
        </row>
        <row r="374">
          <cell r="C374" t="str">
            <v/>
          </cell>
        </row>
        <row r="375">
          <cell r="C375" t="str">
            <v/>
          </cell>
        </row>
        <row r="376">
          <cell r="C376" t="str">
            <v/>
          </cell>
        </row>
        <row r="377">
          <cell r="C377" t="str">
            <v/>
          </cell>
        </row>
        <row r="378">
          <cell r="C378" t="str">
            <v/>
          </cell>
        </row>
        <row r="379">
          <cell r="C379" t="str">
            <v/>
          </cell>
        </row>
        <row r="380">
          <cell r="C380" t="str">
            <v/>
          </cell>
        </row>
        <row r="381">
          <cell r="C381" t="str">
            <v/>
          </cell>
        </row>
        <row r="382">
          <cell r="C382" t="str">
            <v/>
          </cell>
        </row>
        <row r="383">
          <cell r="C383" t="str">
            <v/>
          </cell>
        </row>
        <row r="384">
          <cell r="C384" t="str">
            <v/>
          </cell>
        </row>
        <row r="385">
          <cell r="C385" t="str">
            <v/>
          </cell>
        </row>
        <row r="386">
          <cell r="C386" t="str">
            <v/>
          </cell>
        </row>
        <row r="387">
          <cell r="C387" t="str">
            <v/>
          </cell>
        </row>
        <row r="388">
          <cell r="C388" t="str">
            <v/>
          </cell>
        </row>
        <row r="389">
          <cell r="C389" t="str">
            <v/>
          </cell>
        </row>
        <row r="390">
          <cell r="C390" t="str">
            <v/>
          </cell>
        </row>
        <row r="391">
          <cell r="C391" t="str">
            <v/>
          </cell>
        </row>
        <row r="392">
          <cell r="C392" t="str">
            <v/>
          </cell>
        </row>
        <row r="393">
          <cell r="C393" t="str">
            <v/>
          </cell>
        </row>
        <row r="394">
          <cell r="C394" t="str">
            <v/>
          </cell>
        </row>
        <row r="395">
          <cell r="C395" t="str">
            <v/>
          </cell>
        </row>
        <row r="396">
          <cell r="C396" t="str">
            <v/>
          </cell>
        </row>
        <row r="397">
          <cell r="C397" t="str">
            <v/>
          </cell>
        </row>
        <row r="398">
          <cell r="C398" t="str">
            <v/>
          </cell>
        </row>
        <row r="399">
          <cell r="C399" t="str">
            <v/>
          </cell>
        </row>
        <row r="400">
          <cell r="C400" t="str">
            <v/>
          </cell>
        </row>
      </sheetData>
      <sheetData sheetId="3">
        <row r="2">
          <cell r="A2" t="str">
            <v>BELLEVUE</v>
          </cell>
          <cell r="B2">
            <v>34423</v>
          </cell>
          <cell r="C2" t="str">
            <v>(615) 862-5854</v>
          </cell>
        </row>
        <row r="3">
          <cell r="A3" t="str">
            <v>BORDEAUX</v>
          </cell>
          <cell r="B3">
            <v>32113</v>
          </cell>
          <cell r="C3" t="str">
            <v>(615) 862-5856</v>
          </cell>
        </row>
        <row r="4">
          <cell r="A4" t="str">
            <v>DONELSON</v>
          </cell>
          <cell r="B4">
            <v>32949</v>
          </cell>
          <cell r="C4" t="str">
            <v>(615) 862-5859</v>
          </cell>
        </row>
        <row r="5">
          <cell r="A5" t="str">
            <v>EAST</v>
          </cell>
          <cell r="B5">
            <v>32913</v>
          </cell>
          <cell r="C5" t="str">
            <v>(615) 862-5860</v>
          </cell>
        </row>
        <row r="6">
          <cell r="A6" t="str">
            <v>EDGEHILL</v>
          </cell>
          <cell r="B6">
            <v>32185</v>
          </cell>
          <cell r="C6" t="str">
            <v>(615) 862-5861</v>
          </cell>
        </row>
        <row r="7">
          <cell r="A7" t="str">
            <v>EDMONDSON PIKE</v>
          </cell>
          <cell r="B7">
            <v>31246</v>
          </cell>
          <cell r="C7" t="str">
            <v>(615) 880-3957</v>
          </cell>
        </row>
        <row r="8">
          <cell r="A8" t="str">
            <v>GOODLETTSVILLE</v>
          </cell>
          <cell r="B8">
            <v>31250</v>
          </cell>
          <cell r="C8" t="str">
            <v>(615) 862-5862</v>
          </cell>
        </row>
        <row r="9">
          <cell r="A9" t="str">
            <v>GREEN HILLS</v>
          </cell>
          <cell r="B9">
            <v>30928</v>
          </cell>
          <cell r="C9" t="str">
            <v>(615) 862-5863</v>
          </cell>
        </row>
        <row r="10">
          <cell r="A10" t="str">
            <v>HADLEY PARK</v>
          </cell>
          <cell r="B10">
            <v>33367</v>
          </cell>
          <cell r="C10" t="str">
            <v>(615) 862-5865</v>
          </cell>
        </row>
        <row r="11">
          <cell r="A11" t="str">
            <v>HERMITAGE</v>
          </cell>
          <cell r="B11">
            <v>31249</v>
          </cell>
          <cell r="C11" t="str">
            <v>(615) 880-3951</v>
          </cell>
        </row>
        <row r="12">
          <cell r="A12" t="str">
            <v>INGLEWOOD</v>
          </cell>
          <cell r="B12">
            <v>31248</v>
          </cell>
          <cell r="C12" t="str">
            <v>(615) 862-5866</v>
          </cell>
        </row>
        <row r="13">
          <cell r="A13" t="str">
            <v>LOOBY</v>
          </cell>
          <cell r="B13">
            <v>33365</v>
          </cell>
          <cell r="C13" t="str">
            <v>(615) 862-5867</v>
          </cell>
        </row>
        <row r="14">
          <cell r="A14" t="str">
            <v>MADISON</v>
          </cell>
          <cell r="B14">
            <v>31587</v>
          </cell>
          <cell r="C14" t="str">
            <v>(615) 862-5868</v>
          </cell>
        </row>
        <row r="15">
          <cell r="A15" t="str">
            <v>MAIN</v>
          </cell>
          <cell r="B15">
            <v>30605</v>
          </cell>
          <cell r="C15" t="str">
            <v>(615) 862-5800</v>
          </cell>
        </row>
        <row r="16">
          <cell r="A16" t="str">
            <v>METRO ARCHIVES</v>
          </cell>
          <cell r="B16">
            <v>35194</v>
          </cell>
          <cell r="C16" t="str">
            <v>(615) 862-5880</v>
          </cell>
        </row>
        <row r="17">
          <cell r="A17" t="str">
            <v>NORTH</v>
          </cell>
          <cell r="B17">
            <v>34850</v>
          </cell>
          <cell r="C17" t="str">
            <v>(615) 862-5858</v>
          </cell>
        </row>
        <row r="18">
          <cell r="A18" t="str">
            <v>OLD HICKORY</v>
          </cell>
          <cell r="B18">
            <v>34851</v>
          </cell>
          <cell r="C18" t="str">
            <v>(615) 862-5869</v>
          </cell>
        </row>
        <row r="19">
          <cell r="A19" t="str">
            <v>PRUITT</v>
          </cell>
          <cell r="B19">
            <v>31403</v>
          </cell>
          <cell r="C19" t="str">
            <v>(615) 862-5885</v>
          </cell>
        </row>
        <row r="20">
          <cell r="A20" t="str">
            <v>RICHLAND PARK</v>
          </cell>
          <cell r="B20">
            <v>31881</v>
          </cell>
          <cell r="C20" t="str">
            <v>(615) 862-5870</v>
          </cell>
        </row>
        <row r="21">
          <cell r="A21" t="str">
            <v>SOUTHEAST</v>
          </cell>
          <cell r="B21">
            <v>31252</v>
          </cell>
          <cell r="C21" t="str">
            <v>(615) 862-5871</v>
          </cell>
        </row>
        <row r="22">
          <cell r="A22" t="str">
            <v>THOMPSON LANE</v>
          </cell>
          <cell r="B22">
            <v>33795</v>
          </cell>
          <cell r="C22" t="str">
            <v>(615) 862-5873</v>
          </cell>
        </row>
        <row r="23">
          <cell r="A23" t="str">
            <v>WATKINS PARK</v>
          </cell>
          <cell r="B23">
            <v>32115</v>
          </cell>
          <cell r="C23" t="str">
            <v>(615) 862-5872</v>
          </cell>
        </row>
      </sheetData>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423.642443055556" createdVersion="5" refreshedVersion="5" minRefreshableVersion="3" recordCount="200">
  <cacheSource type="worksheet">
    <worksheetSource name="Table1"/>
  </cacheSource>
  <cacheFields count="37">
    <cacheField name="summary" numFmtId="0">
      <sharedItems count="60">
        <s v="Adventure Club: Crafts, Movies, and More"/>
        <s v="Teen Studio: Crafts, Gaming, Robotics, and More"/>
        <s v="Bellevue Writers Group: Share and Get Ideas"/>
        <s v="Story Time "/>
        <s v="Story Time"/>
        <s v="Let's Watch Anime"/>
        <s v="Gentle Yoga for All Levels"/>
        <s v="Mindfulness Meditation"/>
        <s v="Crayon Kids: Crafts and Fun"/>
        <s v="Scrabble Group for All Levels"/>
        <s v="Music Production Workshop"/>
        <s v="American Red Cross Blood Drive"/>
        <s v="Storyland Saturdays: Preschool Story Time"/>
        <s v="READing Paws: Read with Snickers"/>
        <s v="Mother Goose Moments"/>
        <s v="Origami Time"/>
        <s v="Family Fun Time: Songs, Craft, and More"/>
        <s v="The Ins and Outs of Assisted Living and Memory Care"/>
        <s v="Homeschool Crew: Learn About Loom Weaving"/>
        <s v="Cosplay Time"/>
        <s v="CLOSED: All Libraries Closed for Staff Training"/>
        <s v="Novel Conversations: Wonder by R. J. Palacio"/>
        <s v="Friends of the Bellevue Branch Library Meeting"/>
        <s v="ACT Practice Exam"/>
        <s v="Matinee Saturday: Hop (2011)"/>
        <s v="First-Time Homebuyers Workshop"/>
        <s v="Loving and Learning Workshop"/>
        <s v="LEGO Club"/>
        <s v="Time to Tell: Save your Family Stories for Generations"/>
        <s v="Homeschool Crew: Learn About Traditional Egg Decorating"/>
        <s v="Create Your Own Vision Board Workshop"/>
        <s v="Swing Dance Performance"/>
        <s v="Swing Dance Class"/>
        <s v="CLOSED: Easter Sunday"/>
        <s v="International Book Day Celebration: Dress Up As Your Favorite Character"/>
        <s v="Documentary Screening: Aging In Place by NPT Reports"/>
        <s v="Hawaiian Odyssey with Loreen Freed"/>
        <s v="Adventure Club: Make Your Own Flag, Create Your Own Country"/>
        <s v="Getting Started with Computers"/>
        <s v="Getting Started with Internet "/>
        <s v="Book Sale | Friends of the Bellevue Branch Library"/>
        <s v="Matinee Saturday: Annie (2014)"/>
        <s v="Adventure Club: Dicover Isaac Murphy, Legendary Jockey"/>
        <s v="Build a Binary Code Bracelet"/>
        <s v="Story Time: Group Puzzle Activity"/>
        <s v="Story Time: Autism Awareness"/>
        <s v="Homeschool Crew: Caring for and Keeping Bees"/>
        <s v="Getting Started with Google Docs"/>
        <s v="Novel Conversations: The Color of Water by James McBride"/>
        <s v="Coloring Party"/>
        <s v="Nashville Ballet presents Cinderella"/>
        <s v="Connecting Online for Seniors"/>
        <s v="Watercolor Painting with Patricia Verano"/>
        <s v="Getting Started with Microsoft Excel"/>
        <s v="Story Time: Celebrate Puppetry Day"/>
        <s v="Homeschool Crew: Jewelry Making"/>
        <s v="Make a Mother's Day Card"/>
        <s v="Star Wars Day Craft"/>
        <s v="Create A Family Tree"/>
        <s v="Camping 101 with Tennessee State Parks"/>
      </sharedItems>
    </cacheField>
    <cacheField name="subscriptionId" numFmtId="0">
      <sharedItems containsNonDate="0" containsString="0" containsBlank="1"/>
    </cacheField>
    <cacheField name="calPath" numFmtId="0">
      <sharedItems/>
    </cacheField>
    <cacheField name="guid" numFmtId="0">
      <sharedItems/>
    </cacheField>
    <cacheField name="recurrenceId" numFmtId="0">
      <sharedItems containsBlank="1"/>
    </cacheField>
    <cacheField name="link" numFmtId="0">
      <sharedItems containsBlank="1"/>
    </cacheField>
    <cacheField name="eventlink" numFmtId="0">
      <sharedItems/>
    </cacheField>
    <cacheField name="status" numFmtId="0">
      <sharedItems/>
    </cacheField>
    <cacheField name="startallday" numFmtId="0">
      <sharedItems/>
    </cacheField>
    <cacheField name="startshortdate" numFmtId="14">
      <sharedItems containsSemiMixedTypes="0" containsNonDate="0" containsDate="1" containsString="0" minDate="2016-03-01T00:00:00" maxDate="2016-05-12T00:00:00" count="65">
        <d v="2016-03-01T00:00:00"/>
        <d v="2016-03-02T00:00:00"/>
        <d v="2016-03-03T00:00:00"/>
        <d v="2016-03-04T00:00:00"/>
        <d v="2016-03-05T00:00:00"/>
        <d v="2016-03-07T00:00:00"/>
        <d v="2016-03-08T00:00:00"/>
        <d v="2016-03-09T00:00:00"/>
        <d v="2016-03-10T00:00:00"/>
        <d v="2016-03-11T00:00:00"/>
        <d v="2016-03-12T00:00:00"/>
        <d v="2016-03-14T00:00:00"/>
        <d v="2016-03-15T00:00:00"/>
        <d v="2016-03-16T00:00:00"/>
        <d v="2016-03-17T00:00:00"/>
        <d v="2016-03-18T00:00:00"/>
        <d v="2016-03-19T00:00:00"/>
        <d v="2016-03-20T00:00:00"/>
        <d v="2016-03-21T00:00:00"/>
        <d v="2016-03-22T00:00:00"/>
        <d v="2016-03-23T00:00:00"/>
        <d v="2016-03-24T00:00:00"/>
        <d v="2016-03-26T00:00:00"/>
        <d v="2016-03-27T00:00:00"/>
        <d v="2016-03-28T00:00:00"/>
        <d v="2016-03-29T00:00:00"/>
        <d v="2016-03-30T00:00:00"/>
        <d v="2016-03-31T00:00:00"/>
        <d v="2016-04-01T00:00:00"/>
        <d v="2016-04-02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2T00:00:00"/>
        <d v="2016-05-03T00:00:00"/>
        <d v="2016-05-04T00:00:00"/>
        <d v="2016-05-05T00:00:00"/>
        <d v="2016-05-06T00:00:00"/>
        <d v="2016-05-07T00:00:00"/>
        <d v="2016-05-09T00:00:00"/>
        <d v="2016-05-10T00:00:00"/>
        <d v="2016-05-11T00:00:00"/>
      </sharedItems>
    </cacheField>
    <cacheField name="startlongdate" numFmtId="15">
      <sharedItems containsSemiMixedTypes="0" containsNonDate="0" containsDate="1" containsString="0" minDate="2016-03-01T00:00:00" maxDate="2016-05-12T00:00:00"/>
    </cacheField>
    <cacheField name="startdayname" numFmtId="0">
      <sharedItems/>
    </cacheField>
    <cacheField name="starttime" numFmtId="18">
      <sharedItems containsSemiMixedTypes="0" containsNonDate="0" containsDate="1" containsString="0" minDate="1899-12-30T00:00:00" maxDate="1899-12-30T18:30:00"/>
    </cacheField>
    <cacheField name="startutcdate" numFmtId="0">
      <sharedItems/>
    </cacheField>
    <cacheField name="startdatetime" numFmtId="0">
      <sharedItems containsMixedTypes="1" containsNumber="1" containsInteger="1" minValue="20160310" maxValue="20160310" count="193">
        <s v="20160301T160000"/>
        <s v="20160301T161500"/>
        <s v="20160301T180000"/>
        <s v="20160302T101500"/>
        <s v="20160302T111500"/>
        <s v="20160302T161500"/>
        <s v="20160302T163000"/>
        <s v="20160302T183000"/>
        <s v="20160303T101500"/>
        <s v="20160303T133000"/>
        <s v="20160303T161500"/>
        <s v="20160303T163000"/>
        <s v="20160304T110000"/>
        <s v="20160304T161500"/>
        <s v="20160305T101500"/>
        <s v="20160305T133000"/>
        <s v="20160307T101500"/>
        <s v="20160307T161500"/>
        <s v="20160307T183000"/>
        <s v="20160308T160000"/>
        <s v="20160308T161500"/>
        <s v="20160308T180000"/>
        <s v="20160309T101500"/>
        <s v="20160309T111500"/>
        <s v="20160309T140000"/>
        <s v="20160309T161500"/>
        <s v="20160309T163000"/>
        <n v="20160310"/>
        <s v="20160310T180000"/>
        <s v="20160311T161500"/>
        <s v="20160312T101500"/>
        <s v="20160312T120000"/>
        <s v="20160312T140000"/>
        <s v="20160314T101500"/>
        <s v="20160314T161500"/>
        <s v="20160314T180000"/>
        <s v="20160314T183000"/>
        <s v="20160315T160000"/>
        <s v="20160315T161500"/>
        <s v="20160315T180000"/>
        <s v="20160315T183000"/>
        <s v="20160316T101500"/>
        <s v="20160316T111500"/>
        <s v="20160316T163000"/>
        <s v="20160317T101500"/>
        <s v="20160317T133000"/>
        <s v="20160317T161500"/>
        <s v="20160317T163000"/>
        <s v="20160318T161500"/>
        <s v="20160319T101500"/>
        <s v="20160320T150000"/>
        <s v="20160321T101500"/>
        <s v="20160321T161500"/>
        <s v="20160321T173000"/>
        <s v="20160321T183000"/>
        <s v="20160322T160000"/>
        <s v="20160323T101500"/>
        <s v="20160323T111500"/>
        <s v="20160323T140000"/>
        <s v="20160323T163000"/>
        <s v="20160323T180000"/>
        <s v="20160324T101500"/>
        <s v="20160324T133000"/>
        <s v="20160324T180000"/>
        <s v="20160326T101500"/>
        <s v="20160326T113000"/>
        <s v="20160327T000000"/>
        <s v="20160328T101500"/>
        <s v="20160328T183000"/>
        <s v="20160329T160000"/>
        <s v="20160329T161500"/>
        <s v="20160330T101500"/>
        <s v="20160330T111500"/>
        <s v="20160330T161500"/>
        <s v="20160330T163000"/>
        <s v="20160331T101500"/>
        <s v="20160331T133000"/>
        <s v="20160331T161500"/>
        <s v="20160331T163000"/>
        <s v="20160331T180000"/>
        <s v="20160401T161500"/>
        <s v="20160402T101500"/>
        <s v="20160402T133000"/>
        <s v="20160402T140000"/>
        <s v="20160404T101500"/>
        <s v="20160404T110000"/>
        <s v="20160404T161500"/>
        <s v="20160404T183000"/>
        <s v="20160405T160000"/>
        <s v="20160405T161500"/>
        <s v="20160405T180000"/>
        <s v="20160406T100000"/>
        <s v="20160406T101500"/>
        <s v="20160406T111500"/>
        <s v="20160406T140000"/>
        <s v="20160406T161500"/>
        <s v="20160406T163000"/>
        <s v="20160406T183000"/>
        <s v="20160407T101500"/>
        <s v="20160407T133000"/>
        <s v="20160407T160000"/>
        <s v="20160407T161500"/>
        <s v="20160407T163000"/>
        <s v="20160408T100000"/>
        <s v="20160408T161500"/>
        <s v="20160409T100000"/>
        <s v="20160409T101500"/>
        <s v="20160409T140000"/>
        <s v="20160410T140000"/>
        <s v="20160411T101500"/>
        <s v="20160411T161500"/>
        <s v="20160411T180000"/>
        <s v="20160411T183000"/>
        <s v="20160412T160000"/>
        <s v="20160412T161500"/>
        <s v="20160413T101500"/>
        <s v="20160413T111500"/>
        <s v="20160413T140000"/>
        <s v="20160413T161500"/>
        <s v="20160413T163000"/>
        <s v="20160414T101500"/>
        <s v="20160414T133000"/>
        <s v="20160414T161500"/>
        <s v="20160414T163000"/>
        <s v="20160414T180000"/>
        <s v="20160415T161500"/>
        <s v="20160416T101500"/>
        <s v="20160416T120000"/>
        <s v="20160417T150000"/>
        <s v="20160418T101500"/>
        <s v="20160418T161500"/>
        <s v="20160418T183000"/>
        <s v="20160419T103000"/>
        <s v="20160419T160000"/>
        <s v="20160419T161500"/>
        <s v="20160419T180000"/>
        <s v="20160420T101500"/>
        <s v="20160420T111500"/>
        <s v="20160420T140000"/>
        <s v="20160420T161500"/>
        <s v="20160420T163000"/>
        <s v="20160421T101500"/>
        <s v="20160421T133000"/>
        <s v="20160421T161500"/>
        <s v="20160421T163000"/>
        <s v="20160422T161500"/>
        <s v="20160423T101500"/>
        <s v="20160423T130000"/>
        <s v="20160425T101500"/>
        <s v="20160425T161500"/>
        <s v="20160425T183000"/>
        <s v="20160426T160000"/>
        <s v="20160426T161500"/>
        <s v="20160427T100000"/>
        <s v="20160427T101500"/>
        <s v="20160427T111500"/>
        <s v="20160427T140000"/>
        <s v="20160427T161500"/>
        <s v="20160427T163000"/>
        <s v="20160428T101500"/>
        <s v="20160428T133000"/>
        <s v="20160428T161500"/>
        <s v="20160428T163000"/>
        <s v="20160429T161500"/>
        <s v="20160430T101500"/>
        <s v="20160502T101500"/>
        <s v="20160502T161500"/>
        <s v="20160502T183000"/>
        <s v="20160503T160000"/>
        <s v="20160503T161500"/>
        <s v="20160503T180000"/>
        <s v="20160504T101500"/>
        <s v="20160504T111500"/>
        <s v="20160504T161500"/>
        <s v="20160504T163000"/>
        <s v="20160504T173000"/>
        <s v="20160504T183000"/>
        <s v="20160505T101500"/>
        <s v="20160505T133000"/>
        <s v="20160505T161500"/>
        <s v="20160505T163000"/>
        <s v="20160506T161500"/>
        <s v="20160507T101500"/>
        <s v="20160507T133000"/>
        <s v="20160509T101500"/>
        <s v="20160509T161500"/>
        <s v="20160509T180000"/>
        <s v="20160509T183000"/>
        <s v="20160510T160000"/>
        <s v="20160510T161500"/>
        <s v="20160510T180000"/>
        <s v="20160511T101500"/>
        <s v="20160511T111500"/>
      </sharedItems>
    </cacheField>
    <cacheField name="starttimezone" numFmtId="0">
      <sharedItems containsBlank="1"/>
    </cacheField>
    <cacheField name="endallday" numFmtId="0">
      <sharedItems/>
    </cacheField>
    <cacheField name="endshortdate" numFmtId="14">
      <sharedItems containsSemiMixedTypes="0" containsNonDate="0" containsDate="1" containsString="0" minDate="2016-03-01T00:00:00" maxDate="2016-05-12T00:00:00"/>
    </cacheField>
    <cacheField name="endlongdate" numFmtId="15">
      <sharedItems containsSemiMixedTypes="0" containsNonDate="0" containsDate="1" containsString="0" minDate="2016-03-01T00:00:00" maxDate="2016-05-12T00:00:00"/>
    </cacheField>
    <cacheField name="enddayname" numFmtId="0">
      <sharedItems/>
    </cacheField>
    <cacheField name="endtime" numFmtId="18">
      <sharedItems containsSemiMixedTypes="0" containsNonDate="0" containsDate="1" containsString="0" minDate="1899-12-30T00:00:00" maxDate="1899-12-30T20:00:00"/>
    </cacheField>
    <cacheField name="endutcdate" numFmtId="0">
      <sharedItems/>
    </cacheField>
    <cacheField name="enddatetime" numFmtId="0">
      <sharedItems containsMixedTypes="1" containsNumber="1" containsInteger="1" minValue="20160310" maxValue="20160310"/>
    </cacheField>
    <cacheField name="endtimezone" numFmtId="0">
      <sharedItems containsBlank="1"/>
    </cacheField>
    <cacheField name="locationaddress" numFmtId="0">
      <sharedItems count="3">
        <s v="Bellevue"/>
        <s v="All Libraries"/>
        <s v="off-site"/>
      </sharedItems>
    </cacheField>
    <cacheField name="locationlink" numFmtId="0">
      <sharedItems containsBlank="1"/>
    </cacheField>
    <cacheField name="contactname" numFmtId="0">
      <sharedItems/>
    </cacheField>
    <cacheField name="contactphone" numFmtId="0">
      <sharedItems containsNonDate="0" containsString="0" containsBlank="1"/>
    </cacheField>
    <cacheField name="contactlink" numFmtId="0">
      <sharedItems containsNonDate="0" containsString="0" containsBlank="1"/>
    </cacheField>
    <cacheField name="calendarname" numFmtId="0">
      <sharedItems/>
    </cacheField>
    <cacheField name="calendardisplayName" numFmtId="0">
      <sharedItems/>
    </cacheField>
    <cacheField name="calendarpath" numFmtId="0">
      <sharedItems/>
    </cacheField>
    <cacheField name="calendarencodedPath" numFmtId="0">
      <sharedItems/>
    </cacheField>
    <cacheField name="categories" numFmtId="0">
      <sharedItems longText="1"/>
    </cacheField>
    <cacheField name="description" numFmtId="0">
      <sharedItems count="60" longText="1">
        <s v="School-age children can join us for crafts, activities, special guests, movies, and more! There's something new every week. Grades K-4."/>
        <s v="Monday-Thursday when school is in session. We do something different each week, including crafts, gaming, robotics, 3D printing, and more. Join the fun after school! Grades 5-12."/>
        <s v="1st and 3rd Tuesdays each month. Bellevue Writers Group welcomes adults of all ages who write prose fiction and literary nonfiction. Join us as we share our works and receive feedback from fellow writers."/>
        <s v="Every Wednesday at 10:15 and 11:15 a.m. Singing, fingerplays, rhymes, ABCs, 123s, stories, and much more with Miss Donna and Bear!"/>
        <s v="Celebrate Animanga month with fellow teens by watching anime! Grades 5-12."/>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s v="Every 1st Wednesday. Lisa Ernst, meditation teacher and founder of One Dharma Nashville, will demonstrate mindfulness techniques to help you reduce stress and increase overall well-being."/>
        <s v="Every Thursday, join Ms. Katie at the library for some crafty fun!"/>
        <s v="Every Thursday, play Scrabble the old-fashioned way&amp;hellip; on a board! All levels of players welcome. Bring your board if you have one."/>
        <s v="Every Thursday when school's in session. Learn how to make beats and music tracks using Logic Pro. Open to producers of all levels as well as songwriters, singers, rappers, and anyone interested in producing their own music. For teens in grades 7-12."/>
        <s v="Give the gift of life at an American Red Cross Blood Drive! \n \nCall the Bellevue Branch at 615-862-5854, or email Kathryn.shaw@nashville.gov to book a donor appointment. \n\nRed Cross will provide drinks and snacks."/>
        <s v="Every Saturday, come to the library for some super stories, songs, and silliness!"/>
        <s v="Every 1st Saturday, visit with Snickers the dog, your canine friend who loves to listen while you read aloud. Bring your own book or choose one from the library. Registration is required. Please call (615) 862-5854 to register."/>
        <s v="Every Monday, babies and their caregivers are welcome to join Miss Donna for rhymes, songs, fingerplays, ABCs, 123s, stories, and more. For babies through 24 months old."/>
        <s v="Penguins, foxes, and throwing stars, oh my! Make paper animals, clothes, and more! Grades 5-12."/>
        <s v="Every Monday, join Ms. Katie for stories, songs, fingerplays, and a craft! Ages 3 to 5."/>
        <s v="Still wanting your independence? Are you or a loved one struggling living on your own? Are you planning for the future?\n\nIf so join us for an educational event to learn about what assisted living and memory care has to offer."/>
        <s v="Every 2nd and 4th Wednesday, Homeschool Crew introduces homeschooled children to a different topic. 3/9: Loom Weaving. 3/23: Tradition of Egg Decorating. 4/13: The Care and Keeping of Bees with Dr. Kirk Jones. 4/27: Jewelry Making. 5/11: Garden in a Jar. 5/25: The Turtle."/>
        <s v="Dress up as your favorite manga or anime character, and explore different fandoms! Grades 5-12. "/>
        <s v="All Library locations closed for Staff Training today. Libraries with regular Friday hours re-open on Friday, March 11."/>
        <s v="March 10 Book Club will be held at\n\nCity Limits \n361 Clofton Dr\nNashville, TN 37221.\n\nEvery 2nd Thursday, join us for lively book discussions. \nMarch: Wonder, by R. J. Palacio. \nApril: The Color of Water, by James McBride. \nMay: My Life on the Road, by Gloria Steinem."/>
        <s v="Every 2nd Saturday, find out how you can get involved at the Bellevue Branch. New members are always welcome."/>
        <s v="Take a free, full-length practice exam hosted by Princeton Review. You'll receive a personalized score report pinpointing your strengths and weaknesses as a follow up to your practice test. Registration is required. Please visit www.princetonreview.com or call (615) 564-2530 to register."/>
        <s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
        <s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
        <s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
        <s v="Every Thursday when school is in session. Learn how to make beats and music tracks using Logic Pro. These workshops are open to producers of all levels, as well as songwriters, singers, rappers, and anyone interested in producing their own music. Grades 7-12."/>
        <s v="Every 3rd Sunday, imagine, think, and build something awesome with LEGOs!"/>
        <s v="Learn tips for gathering stories from your elder family members and about how to access your own memories. Get started with interview, writing and recording tips and practice. Enjoy sharing with other workshop participants, and ask your questions. Handouts included."/>
        <s v="Create your own vision board at this fun and interactive workshop. A vision board is a visual representation of your goals, hopes, and dreams, and is a great tool to inspire and motivate you."/>
        <s v="Swing in spring and come watch a performance by the Nashville Jitterbugs!"/>
        <s v="Swing in spring and learn basic dance moves from Nashville Swing Dance Foundation teachers."/>
        <s v="All library locations are closed. Please use book drops for returns."/>
        <s v="Celebrate International Book Day by dressing up as your favorite book character! We'll have a fun time featuring stories, games, and refreshments."/>
        <s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
        <s v="Join us as we travel to the islands of Hawaii! We will learn a hula dance, listen to a story from Hawaii, and explore the swaying palm trees, ocean waves, and exotic creatures of this beautiful land through yoga and creative movement."/>
        <s v="Get ready for NPL's next International Puppet Festival (June 17 &amp;ndash; 19) by creating your very own flag! Invent a flag for your very own imaginary country, or pick your favorite country&amp;rsquo;s flag and re-create it."/>
        <s v="Come to class to get started with computers! This class covers introductory computer vocabulary, computer mouse skills, and basic keyboarding. No computer skills required!"/>
        <s v="Learn how to access unlimited information using the Internet."/>
        <s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
        <s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
        <s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
        <s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
        <s v="Use binary code to personalize your own beaded bracelet! Grades 5-12."/>
        <s v="Join us for a celebration of all people. We will design our own big puzzle piece and put them all together to see what a beautiful picture we make!"/>
        <s v="Google has free online storage available through Google Drive. Learn how to create and store documents and materials using Google Docs. Some keyboarding and mouse skills required."/>
        <s v="Every 2nd Thursday, join us for lively book discussions. March: Wonder, by R. J. Palacio. April: The Color of Water, by James McBride. May: My Life on the Road, by Gloria Steinem."/>
        <s v="Every Saturday, come to the library for some super stories, songs, and silliness."/>
        <s v="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
        <s v="Every 3rd Sunday, imagine, think, and build something awesome with LEGOs."/>
        <s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
        <s v="Perhaps your family and friends use sites like Facebook to stay in touch and share information. Not sure what social media is about? Come to the class to find out!"/>
        <s v="Paint a landscape, lakescape, or subject of your own choice in this workshop using watercolors, brush techniques, and mixed medium on watercolor paper. Beginner to Intermediate. Registration is required."/>
        <s v="This class provides an introduction to Microsoft Excel, a program for managing numbers and data. Come to the class to get started. Some keyboarding and mouse skills required."/>
        <s v="Special guest Kathleen Lynam will join us in a celebration of the wonderful medium of puppets, used around the world to convey wisdom and bring joy in diverse cultures."/>
        <s v="This year's Nashville Reads selection is &amp;quot;&amp;quot;The Color of Water&amp;quot;&amp;quot; by James McBride. Let yourself be inspired by the author's tribute to his mother and create a card for Mother's Day. Grades 5-12."/>
        <s v="Join us for a Star Wars-themed craft! May the Force be with you! Grades 5-12."/>
        <s v="Create a family tree - real or imagined - using found objects. Presented by Turnip Green Creative Reuse."/>
        <s v="Imagine that you are a puzzle, made up of many pieces. What would be on those pieces? What makes up YOU? Come create your own puzzle pieces, where you can describe those things that make you, you!"/>
        <s v="A representative from Tennessee State Parks shares helpful tips on camping, talks about camping options at the state parks, and provides examples of camping gear for attendees to test out."/>
      </sharedItems>
    </cacheField>
    <cacheField name="cost" numFmtId="0">
      <sharedItems containsNonDate="0" containsString="0" containsBlank="1"/>
    </cacheField>
    <cacheField name="xproperties "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ook, Kyle (Library)" refreshedDate="42423.656480902777" createdVersion="5" refreshedVersion="5" minRefreshableVersion="3" recordCount="200">
  <cacheSource type="worksheet">
    <worksheetSource name="Table2"/>
  </cacheSource>
  <cacheFields count="3">
    <cacheField name="LOCATIONS" numFmtId="0">
      <sharedItems count="3">
        <s v="Bellevue"/>
        <s v="off-site"/>
        <s v="All Libraries"/>
      </sharedItems>
    </cacheField>
    <cacheField name="AGE" numFmtId="0">
      <sharedItems count="4">
        <s v="CHILDREN"/>
        <s v="ADULT"/>
        <s v="TEENS"/>
        <e v="#VALUE!"/>
      </sharedItems>
    </cacheField>
    <cacheField name="SUMMARY" numFmtId="0">
      <sharedItems count="196">
        <s v="Adventure Club: Crafts, Movies, and More_x000d_Tuesday, Mar 1_x000d_4:00 PM_x000d_"/>
        <s v="Teen Studio: Crafts, Gaming, Robotics, and More_x000d_Tuesday, Mar 1_x000d_4:15 PM_x000d_"/>
        <s v="Bellevue Writers Group: Share and Get Ideas_x000d_Tuesday, Mar 1_x000d_6:00 PM_x000d_"/>
        <s v="Story Time _x000d_Wednesday, Mar 2_x000d_10:15 AM_x000d_"/>
        <s v="Story Time_x000d_Wednesday, Mar 2_x000d_11:15 AM_x000d_"/>
        <s v="Let's Watch Anime_x000d_Wednesday, Mar 2_x000d_4:15 PM_x000d_"/>
        <s v="Gentle Yoga for All Levels_x000d_Wednesday, Mar 2_x000d_4:30 PM_x000d_"/>
        <s v="Mindfulness Meditation_x000d_Wednesday, Mar 2_x000d_6:30 PM_x000d_"/>
        <s v="Crayon Kids: Crafts and Fun_x000d_Thursday, Mar 3_x000d_10:15 AM_x000d_"/>
        <s v="Scrabble Group for All Levels_x000d_Thursday, Mar 3_x000d_1:30 PM_x000d_"/>
        <s v="Teen Studio: Crafts, Gaming, Robotics, and More_x000d_Thursday, Mar 3_x000d_4:15 PM_x000d_"/>
        <s v="Music Production Workshop_x000d_Thursday, Mar 3_x000d_4:30 PM_x000d_"/>
        <s v="American Red Cross Blood Drive_x000d_Friday, Mar 4_x000d_11:00 AM_x000d_"/>
        <s v="Teen Studio: Crafts, Gaming, Robotics, and More_x000d_Friday, Mar 4_x000d_4:15 PM_x000d_"/>
        <s v="Storyland Saturdays: Preschool Story Time_x000d_Saturday, Mar 5_x000d_10:15 AM_x000d_"/>
        <s v="READing Paws: Read with Snickers_x000d_Saturday, Mar 5_x000d_1:30 PM_x000d_"/>
        <s v="Mother Goose Moments_x000d_Monday, Mar 7_x000d_10:15 AM_x000d_"/>
        <s v="Origami Time_x000d_Monday, Mar 7_x000d_4:15 PM_x000d_"/>
        <s v="Family Fun Time: Songs, Craft, and More_x000d_Monday, Mar 7_x000d_6:30 PM_x000d_"/>
        <s v="Adventure Club: Crafts, Movies, and More_x000d_Tuesday, Mar 8_x000d_4:00 PM_x000d_"/>
        <s v="Teen Studio: Crafts, Gaming, Robotics, and More_x000d_Tuesday, Mar 8_x000d_4:15 PM_x000d_"/>
        <s v="The Ins and Outs of Assisted Living and Memory Care_x000d_Tuesday, Mar 8_x000d_6:00 PM_x000d_"/>
        <s v="Story Time_x000d_Wednesday, Mar 9_x000d_10:15 AM_x000d_"/>
        <s v="Story Time_x000d_Wednesday, Mar 9_x000d_11:15 AM_x000d_"/>
        <s v="Homeschool Crew: Learn About Loom Weaving_x000d_Wednesday, Mar 9_x000d_2:00 PM_x000d_"/>
        <s v="Cosplay Time_x000d_Wednesday, Mar 9_x000d_4:15 PM_x000d_"/>
        <s v="Gentle Yoga for All Levels_x000d_Wednesday, Mar 9_x000d_4:30 PM_x000d_"/>
        <s v="Novel Conversations: Wonder by R. J. Palacio_x000d_Thursday, Mar 10_x000d_6:00 PM_x000d_"/>
        <s v="Teen Studio: Crafts, Gaming, Robotics, and More_x000d_Friday, Mar 11_x000d_4:15 PM_x000d_"/>
        <s v="Friends of the Bellevue Branch Library Meeting_x000d_Saturday, Mar 12_x000d_10:15 AM_x000d_"/>
        <s v="Storyland Saturdays: Preschool Story Time_x000d_Saturday, Mar 12_x000d_10:15 AM_x000d_"/>
        <s v="ACT Practice Exam_x000d_Saturday, Mar 12_x000d_12:00 PM_x000d_"/>
        <s v="Matinee Saturday: Hop (2011)_x000d_Saturday, Mar 12_x000d_2:00 PM_x000d_"/>
        <s v="Mother Goose Moments_x000d_Monday, Mar 14_x000d_10:15 AM_x000d_"/>
        <s v="Teen Studio: Crafts, Gaming, Robotics, and More_x000d_Monday, Mar 14_x000d_4:15 PM_x000d_"/>
        <s v="First-Time Homebuyers Workshop_x000d_Monday, Mar 14_x000d_6:00 PM_x000d_"/>
        <s v="Family Fun Time: Songs, Craft, and More_x000d_Monday, Mar 14_x000d_6:30 PM_x000d_"/>
        <s v="Adventure Club: Crafts, Movies, and More_x000d_Tuesday, Mar 15_x000d_4:00 PM_x000d_"/>
        <s v="Teen Studio: Crafts, Gaming, Robotics, and More_x000d_Tuesday, Mar 15_x000d_4:15 PM_x000d_"/>
        <s v="Bellevue Writers Group: Share and Get Ideas_x000d_Tuesday, Mar 15_x000d_6:00 PM_x000d_"/>
        <s v="Loving and Learning Workshop_x000d_Tuesday, Mar 15_x000d_6:30 PM_x000d_"/>
        <s v="Story Time_x000d_Wednesday, Mar 16_x000d_10:15 AM_x000d_"/>
        <s v="Story Time_x000d_Wednesday, Mar 16_x000d_11:15 AM_x000d_"/>
        <s v="Gentle Yoga for All Levels_x000d_Wednesday, Mar 16_x000d_4:30 PM_x000d_"/>
        <s v="Crayon Kids: Crafts and Fun_x000d_Thursday, Mar 17_x000d_10:15 AM_x000d_"/>
        <s v="Scrabble Group for All Levels_x000d_Thursday, Mar 17_x000d_1:30 PM_x000d_"/>
        <s v="Teen Studio: Crafts, Gaming, Robotics, and More_x000d_Thursday, Mar 17_x000d_4:15 PM_x000d_"/>
        <s v="Music Production Workshop_x000d_Thursday, Mar 17_x000d_4:30 PM_x000d_"/>
        <s v="Teen Studio: Crafts, Gaming, Robotics, and More_x000d_Friday, Mar 18_x000d_4:15 PM_x000d_"/>
        <s v="Storyland Saturdays: Preschool Story Time_x000d_Saturday, Mar 19_x000d_10:15 AM_x000d_"/>
        <s v="LEGO Club_x000d_Sunday, Mar 20_x000d_3:00 PM_x000d_"/>
        <s v="Mother Goose Moments_x000d_Monday, Mar 21_x000d_10:15 AM_x000d_"/>
        <s v="Teen Studio: Crafts, Gaming, Robotics, and More_x000d_Monday, Mar 21_x000d_4:15 PM_x000d_"/>
        <s v="Time to Tell: Save your Family Stories for Generations_x000d_Monday, Mar 21_x000d_5:30 PM_x000d_"/>
        <s v="Family Fun Time: Songs, Craft, and More_x000d_Monday, Mar 21_x000d_6:30 PM_x000d_"/>
        <s v="Adventure Club: Crafts, Movies, and More_x000d_Tuesday, Mar 22_x000d_4:00 PM_x000d_"/>
        <s v="Story Time_x000d_Wednesday, Mar 23_x000d_10:15 AM_x000d_"/>
        <s v="Story Time_x000d_Wednesday, Mar 23_x000d_11:15 AM_x000d_"/>
        <s v="Homeschool Crew: Learn About Traditional Egg Decorating_x000d_Wednesday, Mar 23_x000d_2:00 PM_x000d_"/>
        <s v="Gentle Yoga for All Levels_x000d_Wednesday, Mar 23_x000d_4:30 PM_x000d_"/>
        <s v="Create Your Own Vision Board Workshop_x000d_Wednesday, Mar 23_x000d_6:00 PM_x000d_"/>
        <s v="Crayon Kids: Crafts and Fun_x000d_Thursday, Mar 24_x000d_10:15 AM_x000d_"/>
        <s v="Scrabble Group for All Levels_x000d_Thursday, Mar 24_x000d_1:30 PM_x000d_"/>
        <s v="Swing Dance Performance_x000d_Thursday, Mar 24_x000d_6:00 PM_x000d_"/>
        <s v="Storyland Saturdays: Preschool Story Time_x000d_Saturday, Mar 26_x000d_10:15 AM_x000d_"/>
        <s v="Swing Dance Class_x000d_Saturday, Mar 26_x000d_11:30 AM_x000d_"/>
        <s v="CLOSED: Easter Sunday_x000d_Sunday, Mar 27_x000d_12:00 AM_x000d_"/>
        <s v="Mother Goose Moments_x000d_Monday, Mar 28_x000d_10:15 AM_x000d_"/>
        <s v="Family Fun Time: Songs, Craft, and More_x000d_Monday, Mar 28_x000d_6:30 PM_x000d_"/>
        <s v="Adventure Club: Crafts, Movies, and More_x000d_Tuesday, Mar 29_x000d_4:00 PM_x000d_"/>
        <s v="Teen Studio: Crafts, Gaming, Robotics, and More_x000d_Tuesday, Mar 29_x000d_4:15 PM_x000d_"/>
        <s v="Story Time_x000d_Wednesday, Mar 30_x000d_10:15 AM_x000d_"/>
        <s v="Story Time_x000d_Wednesday, Mar 30_x000d_11:15 AM_x000d_"/>
        <s v="Teen Studio: Crafts, Gaming, Robotics, and More_x000d_Wednesday, Mar 30_x000d_4:15 PM_x000d_"/>
        <s v="Gentle Yoga for All Levels_x000d_Wednesday, Mar 30_x000d_4:30 PM_x000d_"/>
        <s v="Crayon Kids: Crafts and Fun_x000d_Thursday, Mar 31_x000d_10:15 AM_x000d_"/>
        <s v="Scrabble Group for All Levels_x000d_Thursday, Mar 31_x000d_1:30 PM_x000d_"/>
        <s v="Teen Studio: Crafts, Gaming, Robotics, and More_x000d_Thursday, Mar 31_x000d_4:15 PM_x000d_"/>
        <s v="Music Production Workshop_x000d_Thursday, Mar 31_x000d_4:30 PM_x000d_"/>
        <s v="Swing Dance Class_x000d_Thursday, Mar 31_x000d_6:00 PM_x000d_"/>
        <s v="Teen Studio: Crafts, Gaming, Robotics, and More_x000d_Friday, Apr 1_x000d_4:15 PM_x000d_"/>
        <s v="Friends of the Bellevue Branch Library Meeting_x000d_Saturday, Apr 2_x000d_10:15 AM_x000d_"/>
        <s v="Storyland Saturdays: Preschool Story Time_x000d_Saturday, Apr 2_x000d_10:15 AM_x000d_"/>
        <s v="READing Paws: Read with Snickers_x000d_Saturday, Apr 2_x000d_1:30 PM_x000d_"/>
        <s v="International Book Day Celebration: Dress Up As Your Favorite Character_x000d_Saturday, Apr 2_x000d_2:00 PM_x000d_"/>
        <s v="Mother Goose Moments_x000d_Monday, Apr 4_x000d_10:15 AM_x000d_"/>
        <s v="Documentary Screening: Aging In Place by NPT Reports_x000d_Monday, Apr 4_x000d_11:00 AM_x000d_"/>
        <s v="Teen Studio: Crafts, Gaming, Robotics, and More_x000d_Monday, Apr 4_x000d_4:15 PM_x000d_"/>
        <s v="Hawaiian Odyssey with Loreen Freed_x000d_Monday, Apr 4_x000d_4:15 PM_x000d_"/>
        <s v="Family Fun Time: Songs, Craft, and More_x000d_Monday, Apr 4_x000d_6:30 PM_x000d_"/>
        <s v="Adventure Club: Make Your Own Flag, Create Your Own Country_x000d_Tuesday, Apr 5_x000d_4:00 PM_x000d_"/>
        <s v="Teen Studio: Crafts, Gaming, Robotics, and More_x000d_Tuesday, Apr 5_x000d_4:15 PM_x000d_"/>
        <s v="Bellevue Writers Group: Share and Get Ideas_x000d_Tuesday, Apr 5_x000d_6:00 PM_x000d_"/>
        <s v="Getting Started with Computers_x000d_Wednesday, Apr 6_x000d_10:00 AM_x000d_"/>
        <s v="Story Time_x000d_Wednesday, Apr 6_x000d_10:15 AM_x000d_"/>
        <s v="Story Time_x000d_Wednesday, Apr 6_x000d_11:15 AM_x000d_"/>
        <s v="Getting Started with Internet _x000d_Wednesday, Apr 6_x000d_2:00 PM_x000d_"/>
        <s v="Teen Studio: Crafts, Gaming, Robotics, and More_x000d_Wednesday, Apr 6_x000d_4:15 PM_x000d_"/>
        <s v="Gentle Yoga for All Levels_x000d_Wednesday, Apr 6_x000d_4:30 PM_x000d_"/>
        <s v="Mindfulness Meditation_x000d_Wednesday, Apr 6_x000d_6:30 PM_x000d_"/>
        <s v="Crayon Kids: Crafts and Fun_x000d_Thursday, Apr 7_x000d_10:15 AM_x000d_"/>
        <s v="Scrabble Group for All Levels_x000d_Thursday, Apr 7_x000d_1:30 PM_x000d_"/>
        <s v="Book Sale | Friends of the Bellevue Branch Library_x000d_Thursday, Apr 7_x000d_4:00 PM_x000d_"/>
        <s v="Teen Studio: Crafts, Gaming, Robotics, and More_x000d_Thursday, Apr 7_x000d_4:15 PM_x000d_"/>
        <s v="Music Production Workshop_x000d_Thursday, Apr 7_x000d_4:30 PM_x000d_"/>
        <s v="Book Sale | Friends of the Bellevue Branch Library_x000d_Friday, Apr 8_x000d_10:00 AM_x000d_"/>
        <s v="Teen Studio: Crafts, Gaming, Robotics, and More_x000d_Friday, Apr 8_x000d_4:15 PM_x000d_"/>
        <s v="Book Sale | Friends of the Bellevue Branch Library_x000d_Saturday, Apr 9_x000d_10:00 AM_x000d_"/>
        <s v="Storyland Saturdays: Preschool Story Time_x000d_Saturday, Apr 9_x000d_10:15 AM_x000d_"/>
        <s v="Matinee Saturday: Annie (2014)_x000d_Saturday, Apr 9_x000d_2:00 PM_x000d_"/>
        <s v="Book Sale | Friends of the Bellevue Branch Library_x000d_Sunday, Apr 10_x000d_2:00 PM_x000d_"/>
        <s v="Mother Goose Moments_x000d_Monday, Apr 11_x000d_10:15 AM_x000d_"/>
        <s v="Teen Studio: Crafts, Gaming, Robotics, and More_x000d_Monday, Apr 11_x000d_4:15 PM_x000d_"/>
        <s v="First-Time Homebuyers Workshop_x000d_Monday, Apr 11_x000d_6:00 PM_x000d_"/>
        <s v="Family Fun Time: Songs, Craft, and More_x000d_Monday, Apr 11_x000d_6:30 PM_x000d_"/>
        <s v="Adventure Club: Dicover Isaac Murphy, Legendary Jockey_x000d_Tuesday, Apr 12_x000d_4:00 PM_x000d_"/>
        <s v="Build a Binary Code Bracelet_x000d_Tuesday, Apr 12_x000d_4:15 PM_x000d_"/>
        <s v="Story Time: Group Puzzle Activity_x000d_Wednesday, Apr 13_x000d_10:15 AM_x000d_"/>
        <s v="Story Time: Autism Awareness_x000d_Wednesday, Apr 13_x000d_11:15 AM_x000d_"/>
        <s v="Homeschool Crew: Caring for and Keeping Bees_x000d_Wednesday, Apr 13_x000d_2:00 PM_x000d_"/>
        <s v="Getting Started with Google Docs_x000d_Wednesday, Apr 13_x000d_2:00 PM_x000d_"/>
        <s v="Teen Studio: Crafts, Gaming, Robotics, and More_x000d_Wednesday, Apr 13_x000d_4:15 PM_x000d_"/>
        <s v="Gentle Yoga for All Levels_x000d_Wednesday, Apr 13_x000d_4:30 PM_x000d_"/>
        <s v="Crayon Kids: Crafts and Fun_x000d_Thursday, Apr 14_x000d_10:15 AM_x000d_"/>
        <s v="Scrabble Group for All Levels_x000d_Thursday, Apr 14_x000d_1:30 PM_x000d_"/>
        <s v="Teen Studio: Crafts, Gaming, Robotics, and More_x000d_Thursday, Apr 14_x000d_4:15 PM_x000d_"/>
        <s v="Music Production Workshop_x000d_Thursday, Apr 14_x000d_4:30 PM_x000d_"/>
        <s v="Novel Conversations: The Color of Water by James McBride_x000d_Thursday, Apr 14_x000d_6:00 PM_x000d_"/>
        <s v="Teen Studio: Crafts, Gaming, Robotics, and More_x000d_Friday, Apr 15_x000d_4:15 PM_x000d_"/>
        <s v="Storyland Saturdays: Preschool Story Time_x000d_Saturday, Apr 16_x000d_10:15 AM_x000d_"/>
        <s v="Coloring Party_x000d_Saturday, Apr 16_x000d_12:00 PM_x000d_"/>
        <s v="LEGO Club_x000d_Sunday, Apr 17_x000d_3:00 PM_x000d_"/>
        <s v="Mother Goose Moments_x000d_Monday, Apr 18_x000d_10:15 AM_x000d_"/>
        <s v="Teen Studio: Crafts, Gaming, Robotics, and More_x000d_Monday, Apr 18_x000d_4:15 PM_x000d_"/>
        <s v="Family Fun Time: Songs, Craft, and More_x000d_Monday, Apr 18_x000d_6:30 PM_x000d_"/>
        <s v="Nashville Ballet presents Cinderella_x000d_Tuesday, Apr 19_x000d_10:30 AM_x000d_"/>
        <s v="Adventure Club: Crafts, Movies, and More_x000d_Tuesday, Apr 19_x000d_4:00 PM_x000d_"/>
        <s v="Teen Studio: Crafts, Gaming, Robotics, and More_x000d_Tuesday, Apr 19_x000d_4:15 PM_x000d_"/>
        <s v="Bellevue Writers Group: Share and Get Ideas_x000d_Tuesday, Apr 19_x000d_6:00 PM_x000d_"/>
        <s v="Story Time_x000d_Wednesday, Apr 20_x000d_10:15 AM_x000d_"/>
        <s v="Story Time_x000d_Wednesday, Apr 20_x000d_11:15 AM_x000d_"/>
        <s v="Connecting Online for Seniors_x000d_Wednesday, Apr 20_x000d_2:00 PM_x000d_"/>
        <s v="Teen Studio: Crafts, Gaming, Robotics, and More_x000d_Wednesday, Apr 20_x000d_4:15 PM_x000d_"/>
        <s v="Gentle Yoga for All Levels_x000d_Wednesday, Apr 20_x000d_4:30 PM_x000d_"/>
        <s v="Crayon Kids: Crafts and Fun_x000d_Thursday, Apr 21_x000d_10:15 AM_x000d_"/>
        <s v="Scrabble Group for All Levels_x000d_Thursday, Apr 21_x000d_1:30 PM_x000d_"/>
        <s v="Teen Studio: Crafts, Gaming, Robotics, and More_x000d_Thursday, Apr 21_x000d_4:15 PM_x000d_"/>
        <s v="Music Production Workshop_x000d_Thursday, Apr 21_x000d_4:30 PM_x000d_"/>
        <s v="Teen Studio: Crafts, Gaming, Robotics, and More_x000d_Friday, Apr 22_x000d_4:15 PM_x000d_"/>
        <s v="Storyland Saturdays: Preschool Story Time_x000d_Saturday, Apr 23_x000d_10:15 AM_x000d_"/>
        <s v="Watercolor Painting with Patricia Verano_x000d_Saturday, Apr 23_x000d_1:00 PM_x000d_"/>
        <s v="Mother Goose Moments_x000d_Monday, Apr 25_x000d_10:15 AM_x000d_"/>
        <s v="Teen Studio: Crafts, Gaming, Robotics, and More_x000d_Monday, Apr 25_x000d_4:15 PM_x000d_"/>
        <s v="Family Fun Time: Songs, Craft, and More_x000d_Monday, Apr 25_x000d_6:30 PM_x000d_"/>
        <s v="Adventure Club: Crafts, Movies, and More_x000d_Tuesday, Apr 26_x000d_4:00 PM_x000d_"/>
        <s v="Teen Studio: Crafts, Gaming, Robotics, and More_x000d_Tuesday, Apr 26_x000d_4:15 PM_x000d_"/>
        <s v="Getting Started with Microsoft Excel_x000d_Wednesday, Apr 27_x000d_10:00 AM_x000d_"/>
        <s v="Story Time_x000d_Wednesday, Apr 27_x000d_10:15 AM_x000d_"/>
        <s v="Story Time: Celebrate Puppetry Day_x000d_Wednesday, Apr 27_x000d_11:15 AM_x000d_"/>
        <s v="Homeschool Crew: Jewelry Making_x000d_Wednesday, Apr 27_x000d_2:00 PM_x000d_"/>
        <s v="Teen Studio: Crafts, Gaming, Robotics, and More_x000d_Wednesday, Apr 27_x000d_4:15 PM_x000d_"/>
        <s v="Gentle Yoga for All Levels_x000d_Wednesday, Apr 27_x000d_4:30 PM_x000d_"/>
        <s v="Crayon Kids: Crafts and Fun_x000d_Thursday, Apr 28_x000d_10:15 AM_x000d_"/>
        <s v="Scrabble Group for All Levels_x000d_Thursday, Apr 28_x000d_1:30 PM_x000d_"/>
        <s v="Teen Studio: Crafts, Gaming, Robotics, and More_x000d_Thursday, Apr 28_x000d_4:15 PM_x000d_"/>
        <s v="Music Production Workshop_x000d_Thursday, Apr 28_x000d_4:30 PM_x000d_"/>
        <s v="Teen Studio: Crafts, Gaming, Robotics, and More_x000d_Friday, Apr 29_x000d_4:15 PM_x000d_"/>
        <s v="Storyland Saturdays: Preschool Story Time_x000d_Saturday, Apr 30_x000d_10:15 AM_x000d_"/>
        <s v="Mother Goose Moments_x000d_Monday, May 2_x000d_10:15 AM_x000d_"/>
        <s v="Make a Mother's Day Card_x000d_Monday, May 2_x000d_4:15 PM_x000d_"/>
        <s v="Family Fun Time: Songs, Craft, and More_x000d_Monday, May 2_x000d_6:30 PM_x000d_"/>
        <s v="Adventure Club: Crafts, Movies, and More_x000d_Tuesday, May 3_x000d_4:00 PM_x000d_"/>
        <s v="Teen Studio: Crafts, Gaming, Robotics, and More_x000d_Tuesday, May 3_x000d_4:15 PM_x000d_"/>
        <s v="Bellevue Writers Group: Share and Get Ideas_x000d_Tuesday, May 3_x000d_6:00 PM_x000d_"/>
        <s v="Story Time_x000d_Wednesday, May 4_x000d_10:15 AM_x000d_"/>
        <s v="Story Time_x000d_Wednesday, May 4_x000d_11:15 AM_x000d_"/>
        <s v="Star Wars Day Craft_x000d_Wednesday, May 4_x000d_4:15 PM_x000d_"/>
        <s v="Gentle Yoga for All Levels_x000d_Wednesday, May 4_x000d_4:30 PM_x000d_"/>
        <s v="Create A Family Tree_x000d_Wednesday, May 4_x000d_5:30 PM_x000d_"/>
        <s v="Mindfulness Meditation_x000d_Wednesday, May 4_x000d_6:30 PM_x000d_"/>
        <s v="Crayon Kids: Crafts and Fun_x000d_Thursday, May 5_x000d_10:15 AM_x000d_"/>
        <s v="Scrabble Group for All Levels_x000d_Thursday, May 5_x000d_1:30 PM_x000d_"/>
        <s v="Teen Studio: Crafts, Gaming, Robotics, and More_x000d_Thursday, May 5_x000d_4:15 PM_x000d_"/>
        <s v="Music Production Workshop_x000d_Thursday, May 5_x000d_4:30 PM_x000d_"/>
        <s v="Teen Studio: Crafts, Gaming, Robotics, and More_x000d_Friday, May 6_x000d_4:15 PM_x000d_"/>
        <s v="Storyland Saturdays: Preschool Story Time_x000d_Saturday, May 7_x000d_10:15 AM_x000d_"/>
        <s v="READing Paws: Read with Snickers_x000d_Saturday, May 7_x000d_1:30 PM_x000d_"/>
        <s v="Mother Goose Moments_x000d_Monday, May 9_x000d_10:15 AM_x000d_"/>
        <s v="Teen Studio: Crafts, Gaming, Robotics, and More_x000d_Monday, May 9_x000d_4:15 PM_x000d_"/>
        <s v="First-Time Homebuyers Workshop_x000d_Monday, May 9_x000d_6:00 PM_x000d_"/>
        <s v="Family Fun Time: Songs, Craft, and More_x000d_Monday, May 9_x000d_6:30 PM_x000d_"/>
        <s v="Adventure Club: Crafts, Movies, and More_x000d_Tuesday, May 10_x000d_4:00 PM_x000d_"/>
        <s v="Teen Studio: Crafts, Gaming, Robotics, and More_x000d_Tuesday, May 10_x000d_4:15 PM_x000d_"/>
        <s v="Camping 101 with Tennessee State Parks_x000d_Tuesday, May 10_x000d_6:00 PM_x000d_"/>
        <s v="Story Time_x000d_Wednesday, May 11_x000d_10:15 AM_x000d_"/>
        <s v="Story Time_x000d_Wednesday, May 11_x000d_11:15 AM_x000d_"/>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ook, Kyle (Library)" refreshedDate="42443.585892476854" createdVersion="5" refreshedVersion="5" minRefreshableVersion="3" recordCount="200">
  <cacheSource type="worksheet">
    <worksheetSource name="Table4"/>
  </cacheSource>
  <cacheFields count="4">
    <cacheField name="LOCATION" numFmtId="0">
      <sharedItems count="3">
        <s v="BELLEVUE"/>
        <e v="#N/A"/>
        <s v="NORTH"/>
      </sharedItems>
    </cacheField>
    <cacheField name="AGE" numFmtId="0">
      <sharedItems count="5">
        <s v="CHILDREN"/>
        <s v="TEENS"/>
        <s v="ADULTS"/>
        <s v=""/>
        <b v="0"/>
      </sharedItems>
    </cacheField>
    <cacheField name="DATE/TIME" numFmtId="0">
      <sharedItems containsMixedTypes="1" containsNumber="1" containsInteger="1" minValue="0" maxValue="0" count="145">
        <s v="20160301T160000"/>
        <s v="20160301T161500"/>
        <s v="20160301T180000"/>
        <s v="20160302T101500"/>
        <s v="20160302T111500"/>
        <s v="20160302T161500"/>
        <s v="20160302T163000"/>
        <s v="20160302T183000"/>
        <s v="20160303T101500"/>
        <s v="20160303T133000"/>
        <n v="0"/>
        <s v="20160303T163000"/>
        <s v="20160304T110000"/>
        <s v="20160305T101500"/>
        <s v="20160305T133000"/>
        <s v="20160307T101500"/>
        <s v="20160307T161500"/>
        <s v="20160307T183000"/>
        <s v="20160308T160000"/>
        <s v="20160308T180000"/>
        <s v="20160309T101500"/>
        <s v="20160309T111500"/>
        <s v="20160309T140000"/>
        <s v="20160309T161500"/>
        <s v="20160309T163000"/>
        <s v="20160310T180000"/>
        <s v="20160312T101500"/>
        <s v="20160312T120000"/>
        <s v="20160312T140000"/>
        <s v="20160314T101500"/>
        <s v="20160314T180000"/>
        <s v="20160314T183000"/>
        <s v="20160315T160000"/>
        <s v="20160315T180000"/>
        <s v="20160315T183000"/>
        <s v="20160316T101500"/>
        <s v="20160316T111500"/>
        <s v="20160316T163000"/>
        <s v="20160317T101500"/>
        <s v="20160317T133000"/>
        <s v="20160319T101500"/>
        <s v="20160320T150000"/>
        <s v="20160321T101500"/>
        <s v="20160321T173000"/>
        <s v="20160321T183000"/>
        <s v="20160322T160000"/>
        <s v="20160323T101500"/>
        <s v="20160323T111500"/>
        <s v="20160323T140000"/>
        <s v="20160323T163000"/>
        <s v="20160323T180000"/>
        <s v="20160324T101500"/>
        <s v="20160324T133000"/>
        <s v="20160324T180000"/>
        <s v="20160326T101500"/>
        <s v="20160326T113000"/>
        <s v="20160327T000000"/>
        <s v="20160328T101500"/>
        <s v="20160328T183000"/>
        <s v="20160329T160000"/>
        <s v="20160330T101500"/>
        <s v="20160330T111500"/>
        <s v="20160330T163000"/>
        <s v="20160331T101500"/>
        <s v="20160331T133000"/>
        <s v="20160331T180000"/>
        <s v="20160402T101500"/>
        <s v="20160402T133000"/>
        <s v="20160402T140000"/>
        <s v="20160404T101500"/>
        <s v="20160404T110000"/>
        <s v="20160404T161500"/>
        <s v="20160404T183000"/>
        <s v="20160405T160000"/>
        <s v="20160405T180000"/>
        <s v="20160406T100000"/>
        <s v="20160406T101500"/>
        <s v="20160406T111500"/>
        <s v="20160406T140000"/>
        <s v="20160406T163000"/>
        <s v="20160406T183000"/>
        <s v="20160407T101500"/>
        <s v="20160407T133000"/>
        <s v="20160407T160000"/>
        <s v="20160409T101500"/>
        <s v="20160409T140000"/>
        <s v="20160411T101500"/>
        <s v="20160411T183000"/>
        <s v="20160412T160000"/>
        <s v="20160412T161500"/>
        <s v="20160413T101500"/>
        <s v="20160413T111500"/>
        <s v="20160413T140000"/>
        <s v="20160413T163000"/>
        <s v="20160414T101500"/>
        <s v="20160414T133000"/>
        <s v="20160414T180000"/>
        <s v="20160416T101500"/>
        <s v="20160416T120000"/>
        <s v="20160417T150000"/>
        <s v="20160418T101500"/>
        <s v="20160418T183000"/>
        <s v="20160419T103000"/>
        <s v="20160419T160000"/>
        <s v="20160419T180000"/>
        <s v="20160420T101500"/>
        <s v="20160420T111500"/>
        <s v="20160420T140000"/>
        <s v="20160420T163000"/>
        <s v="20160421T101500"/>
        <s v="20160421T133000"/>
        <s v="20160423T101500"/>
        <s v="20160423T130000"/>
        <s v="20160425T101500"/>
        <s v="20160425T183000"/>
        <s v="20160426T160000"/>
        <s v="20160427T100000"/>
        <s v="20160427T101500"/>
        <s v="20160427T111500"/>
        <s v="20160427T140000"/>
        <s v="20160427T163000"/>
        <s v="20160428T101500"/>
        <s v="20160428T133000"/>
        <s v="20160430T101500"/>
        <s v="20160502T101500"/>
        <s v="20160502T161500"/>
        <s v="20160502T183000"/>
        <s v="20160503T160000"/>
        <s v="20160503T180000"/>
        <s v="20160504T101500"/>
        <s v="20160504T111500"/>
        <s v="20160504T161500"/>
        <s v="20160504T163000"/>
        <s v="20160504T173000"/>
        <s v="20160504T183000"/>
        <s v="20160505T101500"/>
        <s v="20160505T133000"/>
        <s v="20160507T101500"/>
        <s v="20160507T133000"/>
        <s v="20160509T101500"/>
        <s v="20160509T183000"/>
        <s v="20160510T160000"/>
        <s v="20160510T180000"/>
        <s v="20160511T101500"/>
        <s v="20160511T111500"/>
      </sharedItems>
    </cacheField>
    <cacheField name="SUMMARY" numFmtId="0">
      <sharedItems count="148" longText="1">
        <s v="Adventure Club: Crafts, Movies, and More_x000d_Tuesday, Mar 1_x000d_4:00 PM_x000d_School-age children can join us for crafts, activities, special guests, movies, and more! There's something new every week. Grades K-4._x000d_"/>
        <s v="Teen Studio: Crafts, Gaming, Robotics, and More_x000d_Tuesday, Mar 1_x000d_4:15 PM_x000d_Monday-Thursday when school is in session. We do something different each week, including crafts, gaming, robotics, 3D printing, and more. Join the fun after school! Grades 5-12._x000d_"/>
        <s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
        <s v="Story Time _x000d_Wednesday, Mar 2_x000d_10:15 AM_x000d_Every Wednesday at 10:15 and 11:15 a.m. Singing, fingerplays, rhymes, ABCs, 123s, stories, and much more with Miss Donna and Bear!_x000d_"/>
        <s v="Story Time_x000d_Wednesday, Mar 2_x000d_11:15 AM_x000d_Every Wednesday at 10:15 and 11:15 a.m. Singing, fingerplays, rhymes, ABCs, 123s, stories, and much more with Miss Donna and Bear!_x000d_"/>
        <s v="Let's Watch Anime_x000d_Wednesday, Mar 2_x000d_4:15 PM_x000d_Celebrate Animanga month with fellow teens by watching anime! Grades 5-12._x000d_"/>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Mindfulness Meditation_x000d_Wednesday, Mar 2_x000d_6:30 PM_x000d_Every 1st Wednesday. Lisa Ernst, meditation teacher and founder of One Dharma Nashville, will demonstrate mindfulness techniques to help you reduce stress and increase overall well-being._x000d_"/>
        <s v="Crayon Kids: Crafts and Fun_x000d_Thursday, Mar 3_x000d_10:15 AM_x000d_Every Thursday, join Ms. Katie at the library for some crafty fun!_x000d_"/>
        <s v="Scrabble Group for All Levels_x000d_Thursday, Mar 3_x000d_1:30 PM_x000d_Every Thursday, play Scrabble the old-fashioned way&amp;hellip; on a board! All levels of players welcome. Bring your board if you have one._x000d_"/>
        <s v="_x000d_, Jan 0_x000d_12:00 AM_x000d__x000d_"/>
        <s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
        <s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
        <s v="Storyland Saturdays: Preschool Story Time_x000d_Saturday, Mar 5_x000d_10:15 AM_x000d_Every Saturday, come to the library for some super stories, songs, and silliness!_x000d_"/>
        <s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
        <s v="Mother Goose Moments_x000d_Monday, Mar 7_x000d_10:15 AM_x000d_Every Monday, babies and their caregivers are welcome to join Miss Donna for rhymes, songs, fingerplays, ABCs, 123s, stories, and more. For babies through 24 months old._x000d_"/>
        <s v="Origami Time_x000d_Monday, Mar 7_x000d_4:15 PM_x000d_Penguins, foxes, and throwing stars, oh my! Make paper animals, clothes, and more! Grades 5-12._x000d_"/>
        <s v="Family Fun Time: Songs, Craft, and More_x000d_Monday, Mar 7_x000d_6:30 PM_x000d_Every Monday, join Ms. Katie for stories, songs, fingerplays, and a craft! Ages 3 to 5._x000d_"/>
        <s v="Adventure Club: Crafts, Movies, and More_x000d_Tuesday, Mar 8_x000d_4:00 PM_x000d_School-age children can join us for crafts, activities, special guests, movies, and more! There's something new every week. Grades K-4._x000d_"/>
        <s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
        <s v="Story Time_x000d_Wednesday, Mar 9_x000d_10:15 AM_x000d_Every Wednesday at 10:15 and 11:15 a.m. Singing, fingerplays, rhymes, ABCs, 123s, stories, and much more with Miss Donna and Bear!_x000d_"/>
        <s v="Story Time_x000d_Wednesday, Mar 9_x000d_11:15 AM_x000d_Every Wednesday at 10:15 and 11:15 a.m. Singing, fingerplays, rhymes, ABCs, 123s, stories, and much more with Miss Donna and Bear!_x000d_"/>
        <s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Cosplay Time_x000d_Wednesday, Mar 9_x000d_4:15 PM_x000d_Dress up as your favorite manga or anime character, and explore different fandoms! Grades 5-12. _x000d_"/>
        <s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
        <s v="Friends of the Bellevue Branch Library Meeting_x000d_Saturday, Mar 12_x000d_10:15 AM_x000d_Every 2nd Saturday, find out how you can get involved at the Bellevue Branch. New members are always welcome._x000d_"/>
        <s v="Storyland Saturdays: Preschool Story Time_x000d_Saturday, Mar 12_x000d_10:15 AM_x000d_Every Saturday, come to the library for some super stories, songs, and silliness!_x000d_"/>
        <s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
        <s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
        <s v="Mother Goose Moments_x000d_Monday, Mar 14_x000d_10:15 AM_x000d_Every Monday, babies and their caregivers are welcome to join Miss Donna for rhymes, songs, fingerplays, ABCs, 123s, stories, and more. For babies through 24 months old._x000d_"/>
        <s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
        <s v="Family Fun Time: Songs, Craft, and More_x000d_Monday, Mar 14_x000d_6:30 PM_x000d_Every Monday, join Ms. Katie for stories, songs, fingerplays, and a craft! Ages 3 to 5._x000d_"/>
        <s v="Adventure Club: Crafts, Movies, and More_x000d_Tuesday, Mar 15_x000d_4:00 PM_x000d_School-age children can join us for crafts, activities, special guests, movies, and more! There's something new every week. Grades K-4._x000d_"/>
        <s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
        <s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
        <s v="Story Time_x000d_Wednesday, Mar 16_x000d_10:15 AM_x000d_Every Wednesday at 10:15 and 11:15 a.m. Singing, fingerplays, rhymes, ABCs, 123s, stories, and much more with Miss Donna and Bear!_x000d_"/>
        <s v="Story Time_x000d_Wednesday, Mar 16_x000d_11:15 AM_x000d_Every Wednesday at 10:15 and 11:15 a.m. Singing, fingerplays, rhymes, ABCs, 123s, stories, and much more with Miss Donna and Bear!_x000d_"/>
        <s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Mar 17_x000d_10:15 AM_x000d_Every Thursday, join Ms. Katie at the library for some crafty fun!_x000d_"/>
        <s v="Scrabble Group for All Levels_x000d_Thursday, Mar 17_x000d_1:30 PM_x000d_Every Thursday, play Scrabble the old-fashioned way&amp;hellip; on a board! All levels of players welcome. Bring your board if you have one._x000d_"/>
        <s v="Storyland Saturdays: Preschool Story Time_x000d_Saturday, Mar 19_x000d_10:15 AM_x000d_Every Saturday, come to the library for some super stories, songs, and silliness!_x000d_"/>
        <s v="LEGO Club_x000d_Sunday, Mar 20_x000d_3:00 PM_x000d_Every 3rd Sunday, imagine, think, and build something awesome with LEGOs!_x000d_"/>
        <s v="Mother Goose Moments_x000d_Monday, Mar 21_x000d_10:15 AM_x000d_Every Monday, babies and their caregivers are welcome to join Miss Donna for rhymes, songs, fingerplays, ABCs, 123s, stories, and more. For babies through 24 months old._x000d_"/>
        <s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
        <s v="Family Fun Time: Songs, Craft, and More_x000d_Monday, Mar 21_x000d_6:30 PM_x000d_Every Monday, join Ms. Katie for stories, songs, fingerplays, and a craft! Ages 3 to 5._x000d_"/>
        <s v="Adventure Club: Crafts, Movies, and More_x000d_Tuesday, Mar 22_x000d_4:00 PM_x000d_School-age children can join us for crafts, activities, special guests, movies, and more! There's something new every week. Grades K-4._x000d_"/>
        <s v="Story Time_x000d_Wednesday, Mar 23_x000d_10:15 AM_x000d_Every Wednesday at 10:15 and 11:15 a.m. Singing, fingerplays, rhymes, ABCs, 123s, stories, and much more with Miss Donna and Bear!_x000d_"/>
        <s v="Story Time_x000d_Wednesday, Mar 23_x000d_11:15 AM_x000d_Every Wednesday at 10:15 and 11:15 a.m. Singing, fingerplays, rhymes, ABCs, 123s, stories, and much more with Miss Donna and Bear!_x000d_"/>
        <s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eate Your Own Vision Board Workshop_x000d_Wednesday, Mar 23_x000d_6:00 PM_x000d_Create your own vision board at this fun and interactive workshop. A vision board is a visual representation of your goals, hopes, and dreams, and is a great tool to inspire and motivate you._x000d_"/>
        <s v="Crayon Kids: Crafts and Fun_x000d_Thursday, Mar 24_x000d_10:15 AM_x000d_Every Thursday, join Ms. Katie at the library for some crafty fun!_x000d_"/>
        <s v="Scrabble Group for All Levels_x000d_Thursday, Mar 24_x000d_1:30 PM_x000d_Every Thursday, play Scrabble the old-fashioned way&amp;hellip; on a board! All levels of players welcome. Bring your board if you have one._x000d_"/>
        <s v="Swing Dance Performance_x000d_Thursday, Mar 24_x000d_6:00 PM_x000d_Swing in spring and come watch a performance by the Nashville Jitterbugs!_x000d_"/>
        <s v="Storyland Saturdays: Preschool Story Time_x000d_Saturday, Mar 26_x000d_10:15 AM_x000d_Every Saturday, come to the library for some super stories, songs, and silliness!_x000d_"/>
        <s v="Swing Dance Class_x000d_Saturday, Mar 26_x000d_11:30 AM_x000d_Swing in spring and learn basic dance moves from Nashville Swing Dance Foundation teachers._x000d_"/>
        <s v="CLOSED: Easter Sunday_x000d_Sunday, Mar 27_x000d_12:00 AM_x000d_All library locations are closed. Please use book drops for returns._x000d_"/>
        <s v="Mother Goose Moments_x000d_Monday, Mar 28_x000d_10:15 AM_x000d_Every Monday, babies and their caregivers are welcome to join Miss Donna for rhymes, songs, fingerplays, ABCs, 123s, stories, and more. For babies through 24 months old._x000d_"/>
        <s v="Family Fun Time: Songs, Craft, and More_x000d_Monday, Mar 28_x000d_6:30 PM_x000d_Every Monday, join Ms. Katie for stories, songs, fingerplays, and a craft! Ages 3 to 5._x000d_"/>
        <s v="Adventure Club: Crafts, Movies, and More_x000d_Tuesday, Mar 29_x000d_4:00 PM_x000d_School-age children can join us for crafts, activities, special guests, movies, and more! There's something new every week. Grades K-4._x000d_"/>
        <s v="Story Time_x000d_Wednesday, Mar 30_x000d_10:15 AM_x000d_Every Wednesday at 10:15 and 11:15 a.m. Singing, fingerplays, rhymes, ABCs, 123s, stories, and much more with Miss Donna and Bear!_x000d_"/>
        <s v="Story Time_x000d_Wednesday, Mar 30_x000d_11:15 AM_x000d_Every Wednesday at 10:15 and 11:15 a.m. Singing, fingerplays, rhymes, ABCs, 123s, stories, and much more with Miss Donna and Bear!_x000d_"/>
        <s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Mar 31_x000d_10:15 AM_x000d_Every Thursday, join Ms. Katie at the library for some crafty fun!_x000d_"/>
        <s v="Scrabble Group for All Levels_x000d_Thursday, Mar 31_x000d_1:30 PM_x000d_Every Thursday, play Scrabble the old-fashioned way&amp;hellip; on a board! All levels of players welcome. Bring your board if you have one._x000d_"/>
        <s v="Swing Dance Class_x000d_Thursday, Mar 31_x000d_6:00 PM_x000d_Swing in spring and learn basic dance moves from Nashville Swing Dance Foundation teachers._x000d_"/>
        <s v="Friends of the Bellevue Branch Library Meeting_x000d_Saturday, Apr 2_x000d_10:15 AM_x000d_Every 2nd Saturday, find out how you can get involved at the Bellevue Branch. New members are always welcome._x000d_"/>
        <s v="Storyland Saturdays: Preschool Story Time_x000d_Saturday, Apr 2_x000d_10:15 AM_x000d_Every Saturday, come to the library for some super stories, songs, and silliness!_x000d_"/>
        <s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
        <s v="International Book Day Celebration: Dress Up As Your Favorite Character_x000d_Saturday, Apr 2_x000d_2:00 PM_x000d_Celebrate International Book Day by dressing up as your favorite book character! We'll have a fun time featuring stories, games, and refreshments._x000d_"/>
        <s v="Mother Goose Moments_x000d_Monday, Apr 4_x000d_10:15 AM_x000d_Every Monday, babies and their caregivers are welcome to join Miss Donna for rhymes, songs, fingerplays, ABCs, 123s, stories, and more. For babies through 24 months old._x000d_"/>
        <s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
        <s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
        <s v="Family Fun Time: Songs, Craft, and More_x000d_Monday, Apr 4_x000d_6:30 PM_x000d_Every Monday, join Ms. Katie for stories, songs, fingerplays, and a craft! Ages 3 to 5._x000d_"/>
        <s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
        <s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
        <s v="Getting Started with Computers_x000d_Wednesday, Apr 6_x000d_10:00 AM_x000d_Come to class to get started with computers! This class covers introductory computer vocabulary, computer mouse skills, and basic keyboarding. No computer skills required!_x000d_"/>
        <s v="Story Time_x000d_Wednesday, Apr 6_x000d_10:15 AM_x000d_Every Wednesday at 10:15 and 11:15 a.m. Singing, fingerplays, rhymes, ABCs, 123s, stories, and much more with Miss Donna and Bear!_x000d_"/>
        <s v="Story Time_x000d_Wednesday, Apr 6_x000d_11:15 AM_x000d_Every Wednesday at 10:15 and 11:15 a.m. Singing, fingerplays, rhymes, ABCs, 123s, stories, and much more with Miss Donna and Bear!_x000d_"/>
        <s v="Getting Started with Internet _x000d_Wednesday, Apr 6_x000d_2:00 PM_x000d_Learn how to access unlimited information using the Internet._x000d_"/>
        <s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Mindfulness Meditation_x000d_Wednesday, Apr 6_x000d_6:30 PM_x000d_Every 1st Wednesday. Lisa Ernst, meditation teacher and founder of One Dharma Nashville, will demonstrate mindfulness techniques to help you reduce stress and increase overall well-being._x000d_"/>
        <s v="Crayon Kids: Crafts and Fun_x000d_Thursday, Apr 7_x000d_10:15 AM_x000d_Every Thursday, join Ms. Katie at the library for some crafty fun!_x000d_"/>
        <s v="Scrabble Group for All Levels_x000d_Thursday, Apr 7_x000d_1:30 PM_x000d_Every Thursday, play Scrabble the old-fashioned way&amp;hellip; on a board! All levels of players welcome. Bring your board if you have one._x000d_"/>
        <s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
        <s v="Storyland Saturdays: Preschool Story Time_x000d_Saturday, Apr 9_x000d_10:15 AM_x000d_Every Saturday, come to the library for some super stories, songs, and silliness!_x000d_"/>
        <s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
        <s v="Mother Goose Moments_x000d_Monday, Apr 11_x000d_10:15 AM_x000d_Every Monday, babies and their caregivers are welcome to join Miss Donna for rhymes, songs, fingerplays, ABCs, 123s, stories, and more. For babies through 24 months old._x000d_"/>
        <s v="Family Fun Time: Songs, Craft, and More_x000d_Monday, Apr 11_x000d_6:30 PM_x000d_Every Monday, join Ms. Katie for stories, songs, fingerplays, and a craft! Ages 3 to 5._x000d_"/>
        <s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
        <s v="Build a Binary Code Bracelet_x000d_Tuesday, Apr 12_x000d_4:15 PM_x000d_Use binary code to personalize your own beaded bracelet! Grades 5-12._x000d_"/>
        <s v="Story Time: Group Puzzle Activity_x000d_Wednesday, Apr 13_x000d_10:15 AM_x000d_Join us for a celebration of all people. We will design our own big puzzle piece and put them all together to see what a beautiful picture we make!_x000d_"/>
        <s v="Story Time: Autism Awareness_x000d_Wednesday, Apr 13_x000d_11:15 AM_x000d_Join us for a celebration of all people. We will design our own big puzzle piece and put them all together to see what a beautiful picture we make!_x000d_"/>
        <s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tting Started with Google Docs_x000d_Wednesday, Apr 13_x000d_2:00 PM_x000d_Google has free online storage available through Google Drive. Learn how to create and store documents and materials using Google Docs. Some keyboarding and mouse skills required._x000d_"/>
        <s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14_x000d_10:15 AM_x000d_Every Thursday, join Ms. Katie at the library for some crafty fun!_x000d_"/>
        <s v="Scrabble Group for All Levels_x000d_Thursday, Apr 14_x000d_1:30 PM_x000d_Every Thursday, play Scrabble the old-fashioned way&amp;hellip; on a board! All levels of players welcome. Bring your board if you have one._x000d_"/>
        <s v="Novel Conversations: The Color of Water by James McBride_x000d_Thursday, Apr 14_x000d_6:00 PM_x000d_Every 2nd Thursday, join us for lively book discussions. March: Wonder, by R. J. Palacio. April: The Color of Water, by James McBride. May: My Life on the Road, by Gloria Steinem._x000d_"/>
        <s v="Storyland Saturdays: Preschool Story Time_x000d_Saturday, Apr 16_x000d_10:15 AM_x000d_Every Saturday, come to the library for some super stories, songs, and silliness._x000d_"/>
        <s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
        <s v="LEGO Club_x000d_Sunday, Apr 17_x000d_3:00 PM_x000d_Every 3rd Sunday, imagine, think, and build something awesome with LEGOs._x000d_"/>
        <s v="Mother Goose Moments_x000d_Monday, Apr 18_x000d_10:15 AM_x000d_Every Monday, babies and their caregivers are welcome to join Miss Donna for rhymes, songs, fingerplays, ABCs, 123s, stories, and more. For babies through 24 months old._x000d_"/>
        <s v="Family Fun Time: Songs, Craft, and More_x000d_Monday, Apr 18_x000d_6:30 PM_x000d_Every Monday, join Ms. Katie for stories, songs, fingerplays, and a craft! Ages 3 to 5._x000d_"/>
        <s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
        <s v="Adventure Club: Crafts, Movies, and More_x000d_Tuesday, Apr 19_x000d_4:00 PM_x000d_School-age children can join us for crafts, activities, special guests, movies, and more! There's something new every week. Grades K-4._x000d_"/>
        <s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
        <s v="Story Time_x000d_Wednesday, Apr 20_x000d_10:15 AM_x000d_Every Wednesday at 10:15 and 11:15 a.m. Singing, fingerplays, rhymes, ABCs, 123s, stories, and much more with Miss Donna and Bear!_x000d_"/>
        <s v="Story Time_x000d_Wednesday, Apr 20_x000d_11:15 AM_x000d_Every Wednesday at 10:15 and 11:15 a.m. Singing, fingerplays, rhymes, ABCs, 123s, stories, and much more with Miss Donna and Bear!_x000d_"/>
        <s v="Connecting Online for Seniors_x000d_Wednesday, Apr 20_x000d_2:00 PM_x000d_Perhaps your family and friends use sites like Facebook to stay in touch and share information. Not sure what social media is about? Come to the class to find out!_x000d_"/>
        <s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21_x000d_10:15 AM_x000d_Every Thursday, join Ms. Katie at the library for some crafty fun!_x000d_"/>
        <s v="Scrabble Group for All Levels_x000d_Thursday, Apr 21_x000d_1:30 PM_x000d_Every Thursday, play Scrabble the old-fashioned way&amp;hellip; on a board! All levels of players welcome. Bring your board if you have one._x000d_"/>
        <s v="Storyland Saturdays: Preschool Story Time_x000d_Saturday, Apr 23_x000d_10:15 AM_x000d_Every Saturday, come to the library for some super stories, songs, and silliness!_x000d_"/>
        <s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
        <s v="Mother Goose Moments_x000d_Monday, Apr 25_x000d_10:15 AM_x000d_Every Monday, babies and their caregivers are welcome to join Miss Donna for rhymes, songs, fingerplays, ABCs, 123s, stories, and more. For babies through 24 months old._x000d_"/>
        <s v="Family Fun Time: Songs, Craft, and More_x000d_Monday, Apr 25_x000d_6:30 PM_x000d_Every Monday, join Ms. Katie for stories, songs, fingerplays, and a craft! Ages 3 to 5._x000d_"/>
        <s v="Adventure Club: Crafts, Movies, and More_x000d_Tuesday, Apr 26_x000d_4:00 PM_x000d_School-age children can join us for crafts, activities, special guests, movies, and more! There's something new every week. Grades K-4._x000d_"/>
        <s v="Getting Started with Microsoft Excel_x000d_Wednesday, Apr 27_x000d_10:00 AM_x000d_This class provides an introduction to Microsoft Excel, a program for managing numbers and data. Come to the class to get started. Some keyboarding and mouse skills required._x000d_"/>
        <s v="Story Time_x000d_Wednesday, Apr 27_x000d_10:15 AM_x000d_Every Wednesday at 10:15 and 11:15 a.m. Singing, fingerplays, rhymes, ABCs, 123s, stories, and much more with Miss Donna and Bear!_x000d_"/>
        <s v="Story Time: Celebrate Puppetry Day_x000d_Wednesday, Apr 27_x000d_11:15 AM_x000d_Special guest Kathleen Lynam will join us in a celebration of the wonderful medium of puppets, used around the world to convey wisdom and bring joy in diverse cultures._x000d_"/>
        <s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
        <s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ayon Kids: Crafts and Fun_x000d_Thursday, Apr 28_x000d_10:15 AM_x000d_Every Thursday, join Ms. Katie at the library for some crafty fun!_x000d_"/>
        <s v="Scrabble Group for All Levels_x000d_Thursday, Apr 28_x000d_1:30 PM_x000d_Every Thursday, play Scrabble the old-fashioned way&amp;hellip; on a board! All levels of players welcome. Bring your board if you have one._x000d_"/>
        <s v="Storyland Saturdays: Preschool Story Time_x000d_Saturday, Apr 30_x000d_10:15 AM_x000d_Every Saturday, come to the library for some super stories, songs, and silliness!_x000d_"/>
        <s v="Mother Goose Moments_x000d_Monday, May 2_x000d_10:15 AM_x000d_Every Monday, babies and their caregivers are welcome to join Miss Donna for rhymes, songs, fingerplays, ABCs, 123s, stories, and more. For babies through 24 months old._x000d_"/>
        <s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
        <s v="Family Fun Time: Songs, Craft, and More_x000d_Monday, May 2_x000d_6:30 PM_x000d_Every Monday, join Ms. Katie for stories, songs, fingerplays, and a craft! Ages 3 to 5._x000d_"/>
        <s v="Adventure Club: Crafts, Movies, and More_x000d_Tuesday, May 3_x000d_4:00 PM_x000d_School-age children can join us for crafts, activities, special guests, movies, and more! There's something new every week. Grades K-4._x000d_"/>
        <s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
        <s v="Story Time_x000d_Wednesday, May 4_x000d_10:15 AM_x000d_Every Wednesday at 10:15 and 11:15 a.m. Singing, fingerplays, rhymes, ABCs, 123s, stories, and much more with Miss Donna and Bear!_x000d_"/>
        <s v="Story Time_x000d_Wednesday, May 4_x000d_11:15 AM_x000d_Every Wednesday at 10:15 and 11:15 a.m. Singing, fingerplays, rhymes, ABCs, 123s, stories, and much more with Miss Donna and Bear!_x000d_"/>
        <s v="Star Wars Day Craft_x000d_Wednesday, May 4_x000d_4:15 PM_x000d_Join us for a Star Wars-themed craft! May the Force be with you! Grades 5-12._x000d_"/>
        <s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s v="Create A Family Tree_x000d_Wednesday, May 4_x000d_5:30 PM_x000d_Create a family tree - real or imagined - using found objects. Presented by Turnip Green Creative Reuse._x000d_"/>
        <s v="Mindfulness Meditation_x000d_Wednesday, May 4_x000d_6:30 PM_x000d_Every 1st Wednesday. Lisa Ernst, meditation teacher and founder of One Dharma Nashville, will demonstrate mindfulness techniques to help you reduce stress and increase overall well-being._x000d_"/>
        <s v="Crayon Kids: Crafts and Fun_x000d_Thursday, May 5_x000d_10:15 AM_x000d_Every Thursday, join Ms. Katie at the library for some crafty fun!_x000d_"/>
        <s v="Scrabble Group for All Levels_x000d_Thursday, May 5_x000d_1:30 PM_x000d_Every Thursday, play Scrabble the old-fashioned way&amp;hellip; on a board! All levels of players welcome. Bring your board if you have one._x000d_"/>
        <s v="Storyland Saturdays: Preschool Story Time_x000d_Saturday, May 7_x000d_10:15 AM_x000d_Every Saturday, come to the library for some super stories, songs, and silliness!_x000d_"/>
        <s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
        <s v="Mother Goose Moments_x000d_Monday, May 9_x000d_10:15 AM_x000d_Every Monday, babies and their caregivers are welcome to join Miss Donna for rhymes, songs, fingerplays, ABCs, 123s, stories, and more. For babies through 24 months old._x000d_"/>
        <s v="Family Fun Time: Songs, Craft, and More_x000d_Monday, May 9_x000d_6:30 PM_x000d_Every Monday, join Ms. Katie for stories, songs, fingerplays, and a craft! Ages 3 to 5._x000d_"/>
        <s v="Adventure Club: Crafts, Movies, and More_x000d_Tuesday, May 10_x000d_4:00 PM_x000d_Imagine that you are a puzzle, made up of many pieces. What would be on those pieces? What makes up YOU? Come create your own puzzle pieces, where you can describe those things that make you, you!_x000d_"/>
        <s v="Camping 101 with Tennessee State Parks_x000d_Tuesday, May 10_x000d_6:00 PM_x000d_A representative from Tennessee State Parks shares helpful tips on camping, talks about camping options at the state parks, and provides examples of camping gear for attendees to test out._x000d_"/>
        <s v="Story Time_x000d_Wednesday, May 11_x000d_10:15 AM_x000d_Every Wednesday at 10:15 and 11:15 a.m. Singing, fingerplays, rhymes, ABCs, 123s, stories, and much more with Miss Donna and Bear!_x000d_"/>
        <s v="Story Time_x000d_Wednesday, May 11_x000d_11:15 AM_x000d_Every Wednesday at 10:15 and 11:15 a.m. Singing, fingerplays, rhymes, ABCs, 123s, stories, and much more with Miss Donna and Bear!_x000d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m/>
    <s v="%2Fpublic%2Fcals%2FMainCal"/>
    <s v="20160127-000002-BELLEVUE-201603011600%40LIBRARY.NASHVILLE.ORG"/>
    <m/>
    <m/>
    <s v="http://events.library.nashville.org/feeder/feeder/event/eventView.do?b=de&amp;amp;calPath=%2Fpublic%2Fcals%2FMainCal&amp;amp;guid=20160127-000002-BELLEVUE-201603011600%40LIBRARY.NASHVILLE.ORG&amp;amp;recurrenceId="/>
    <s v="CONFIRMED"/>
    <b v="0"/>
    <x v="0"/>
    <d v="2016-03-01T00:00:00"/>
    <s v="Tuesday"/>
    <d v="1899-12-30T16:00:00"/>
    <s v="20160301T220000Z"/>
    <x v="0"/>
    <s v="America/Chicago"/>
    <b v="0"/>
    <d v="2016-03-01T00:00:00"/>
    <d v="2016-03-01T00:00:00"/>
    <s v="Tuesday"/>
    <d v="1899-12-30T16:00:00"/>
    <s v="20160301T220000Z"/>
    <s v="20160301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1T221500Z"/>
    <m/>
    <s v="http://events.library.nashville.org/feeder/feeder/event/eventView.do?b=de&amp;amp;calPath=%2Fpublic%2Fcals%2FMainCal&amp;amp;guid=CAL-2a3e9ebb-52cca996-0152-cd10235d-0000734ddemobedework%40mysite.edu&amp;amp;recurrenceId=20160301T221500Z"/>
    <s v="CONFIRMED"/>
    <b v="0"/>
    <x v="0"/>
    <d v="2016-03-01T00:00:00"/>
    <s v="Tuesday"/>
    <d v="1899-12-30T16:15:00"/>
    <s v="20160301T221500Z"/>
    <x v="1"/>
    <s v="America/Chicago"/>
    <b v="0"/>
    <d v="2016-03-01T00:00:00"/>
    <d v="2016-03-01T00:00:00"/>
    <s v="Tuesday"/>
    <d v="1899-12-30T16:15:00"/>
    <s v="20160301T221500Z"/>
    <s v="20160301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0-BELLEVUE-201603011800%40LIBRARY.NASHVILLE.ORG"/>
    <m/>
    <m/>
    <s v="http://events.library.nashville.org/feeder/feeder/event/eventView.do?b=de&amp;amp;calPath=%2Fpublic%2Fcals%2FMainCal&amp;amp;guid=20160127-000060-BELLEVUE-201603011800%40LIBRARY.NASHVILLE.ORG&amp;amp;recurrenceId="/>
    <s v="CONFIRMED"/>
    <b v="0"/>
    <x v="0"/>
    <d v="2016-03-01T00:00:00"/>
    <s v="Tuesday"/>
    <d v="1899-12-30T18:00:00"/>
    <s v="20160302T000000Z"/>
    <x v="2"/>
    <s v="America/Chicago"/>
    <b v="0"/>
    <d v="2016-03-01T00:00:00"/>
    <d v="2016-03-01T00:00:00"/>
    <s v="Tuesday"/>
    <d v="1899-12-30T18:00:00"/>
    <s v="20160302T000000Z"/>
    <s v="20160301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
    <m/>
    <s v="%2Fpublic%2Fcals%2FMainCal"/>
    <s v="20160127-000066-BELLEVUE-201603021015%40LIBRARY.NASHVILLE.ORG"/>
    <m/>
    <m/>
    <s v="http://events.library.nashville.org/feeder/feeder/event/eventView.do?b=de&amp;amp;calPath=%2Fpublic%2Fcals%2FMainCal&amp;amp;guid=20160127-000066-BELLEVUE-201603021015%40LIBRARY.NASHVILLE.ORG&amp;amp;recurrenceId="/>
    <s v="CONFIRMED"/>
    <b v="0"/>
    <x v="1"/>
    <d v="2016-03-02T00:00:00"/>
    <s v="Wednesday"/>
    <d v="1899-12-30T10:15:00"/>
    <s v="20160302T161500Z"/>
    <x v="3"/>
    <s v="America/Chicago"/>
    <b v="0"/>
    <d v="2016-03-02T00:00:00"/>
    <d v="2016-03-02T00:00:00"/>
    <s v="Wednesday"/>
    <d v="1899-12-30T10:15:00"/>
    <s v="20160302T161500Z"/>
    <s v="20160302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79-BELLEVUE-201603021115%40LIBRARY.NASHVILLE.ORG"/>
    <m/>
    <m/>
    <s v="http://events.library.nashville.org/feeder/feeder/event/eventView.do?b=de&amp;amp;calPath=%2Fpublic%2Fcals%2FMainCal&amp;amp;guid=20160127-000079-BELLEVUE-201603021115%40LIBRARY.NASHVILLE.ORG&amp;amp;recurrenceId="/>
    <s v="CONFIRMED"/>
    <b v="0"/>
    <x v="1"/>
    <d v="2016-03-02T00:00:00"/>
    <s v="Wednesday"/>
    <d v="1899-12-30T11:15:00"/>
    <s v="20160302T171500Z"/>
    <x v="4"/>
    <s v="America/Chicago"/>
    <b v="0"/>
    <d v="2016-03-02T00:00:00"/>
    <d v="2016-03-02T00:00:00"/>
    <s v="Wednesday"/>
    <d v="1899-12-30T11:15:00"/>
    <s v="20160302T171500Z"/>
    <s v="20160302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
    <m/>
    <s v="%2Fpublic%2Fcals%2FMainCal"/>
    <s v="20160127-000093-BELLEVUE-201603021615%40LIBRARY.NASHVILLE.ORG"/>
    <m/>
    <m/>
    <s v="http://events.library.nashville.org/feeder/feeder/event/eventView.do?b=de&amp;amp;calPath=%2Fpublic%2Fcals%2FMainCal&amp;amp;guid=20160127-000093-BELLEVUE-201603021615%40LIBRARY.NASHVILLE.ORG&amp;amp;recurrenceId="/>
    <s v="CONFIRMED"/>
    <b v="0"/>
    <x v="1"/>
    <d v="2016-03-02T00:00:00"/>
    <s v="Wednesday"/>
    <d v="1899-12-30T16:15:00"/>
    <s v="20160302T221500Z"/>
    <x v="5"/>
    <s v="America/Chicago"/>
    <b v="0"/>
    <d v="2016-03-02T00:00:00"/>
    <d v="2016-03-02T00:00:00"/>
    <s v="Wednesday"/>
    <d v="1899-12-30T16:15:00"/>
    <s v="20160302T221500Z"/>
    <s v="20160302T161500"/>
    <s v="America/Chicago"/>
    <x v="0"/>
    <s v="http://www.library.nashville.org/locations/loc_bellevue.asp"/>
    <s v="Bellevue"/>
    <m/>
    <m/>
    <s v="MainCal"/>
    <s v="MainCal"/>
    <s v="/public/cals/MainCal"/>
    <s v="%2Fpublic%2Fcals%2FMainCal"/>
    <s v="location/Bellevue,Teens,Locations"/>
    <x v="4"/>
    <m/>
    <s v="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
  </r>
  <r>
    <x v="6"/>
    <m/>
    <s v="%2Fpublic%2Fcals%2FMainCal"/>
    <s v="CAL-2a3e9ebb-52c09089-0152-c29bc26b-000027bfdemobedework%40mysite.edu"/>
    <m/>
    <m/>
    <s v="http://events.library.nashville.org/feeder/feeder/event/eventView.do?b=de&amp;amp;calPath=%2Fpublic%2Fcals%2FMainCal&amp;amp;guid=CAL-2a3e9ebb-52c09089-0152-c29bc26b-000027bfdemobedework%40mysite.edu&amp;amp;recurrenceId="/>
    <s v="CONFIRMED"/>
    <b v="0"/>
    <x v="1"/>
    <d v="2016-03-02T00:00:00"/>
    <s v="Wednesday"/>
    <d v="1899-12-30T16:30:00"/>
    <s v="20160302T223000Z"/>
    <x v="6"/>
    <s v="America/Chicago"/>
    <b v="0"/>
    <d v="2016-03-02T00:00:00"/>
    <d v="2016-03-02T00:00:00"/>
    <s v="Wednesday"/>
    <d v="1899-12-30T16:30:00"/>
    <s v="20160302T223000Z"/>
    <s v="20160302T163000"/>
    <s v="America/Chicago"/>
    <x v="0"/>
    <s v="http://www.library.nashville.org/locations/loc_bellevue.asp"/>
    <s v="Bellevue"/>
    <m/>
    <m/>
    <s v="MainCal"/>
    <s v="MainCal"/>
    <s v="/public/cals/MainCal"/>
    <s v="%2Fpublic%2Fcals%2FMainCal"/>
    <s v="Adults,location/Bellevue,Health and Wellness,Locations"/>
    <x v="5"/>
    <m/>
    <s v="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
  </r>
  <r>
    <x v="7"/>
    <m/>
    <s v="%2Fpublic%2Fcals%2FMainCal"/>
    <s v="20160127-000125-BELLEVUE-201605251630%40LIBRARY.NASHVILLE.ORG"/>
    <m/>
    <m/>
    <s v="http://events.library.nashville.org/feeder/feeder/event/eventView.do?b=de&amp;amp;calPath=%2Fpublic%2Fcals%2FMainCal&amp;amp;guid=20160127-000125-BELLEVUE-201605251630%40LIBRARY.NASHVILLE.ORG&amp;amp;recurrenceId="/>
    <s v="CONFIRMED"/>
    <b v="0"/>
    <x v="1"/>
    <d v="2016-03-02T00:00:00"/>
    <s v="Wednesday"/>
    <d v="1899-12-30T18:30:00"/>
    <s v="20160303T003000Z"/>
    <x v="7"/>
    <s v="America/Chicago"/>
    <b v="0"/>
    <d v="2016-03-02T00:00:00"/>
    <d v="2016-03-02T00:00:00"/>
    <s v="Wednesday"/>
    <d v="1899-12-30T18:30:00"/>
    <s v="20160303T003000Z"/>
    <s v="20160302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09-BELLEVUE-201603021830%40LIBRARY.NASHVILLE.ORG"/>
    <m/>
    <m/>
    <s v="http://events.library.nashville.org/feeder/feeder/event/eventView.do?b=de&amp;amp;calPath=%2Fpublic%2Fcals%2FMainCal&amp;amp;guid=20160210-000009-BELLEVUE-201603021830%40LIBRARY.NASHVILLE.ORG&amp;amp;recurrenceId="/>
    <s v="CONFIRMED"/>
    <b v="0"/>
    <x v="2"/>
    <d v="2016-03-03T00:00:00"/>
    <s v="Thursday"/>
    <d v="1899-12-30T10:15:00"/>
    <s v="20160303T161500Z"/>
    <x v="8"/>
    <s v="America/Chicago"/>
    <b v="0"/>
    <d v="2016-03-03T00:00:00"/>
    <d v="2016-03-03T00:00:00"/>
    <s v="Thursday"/>
    <d v="1899-12-30T10:15:00"/>
    <s v="20160303T161500Z"/>
    <s v="20160303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1-BELLEVUE-201605261015%40LIBRARY.NASHVILLE.ORG"/>
    <m/>
    <m/>
    <s v="http://events.library.nashville.org/feeder/feeder/event/eventView.do?b=de&amp;amp;calPath=%2Fpublic%2Fcals%2FMainCal&amp;amp;guid=20160127-000141-BELLEVUE-201605261015%40LIBRARY.NASHVILLE.ORG&amp;amp;recurrenceId="/>
    <s v="CONFIRMED"/>
    <b v="0"/>
    <x v="2"/>
    <d v="2016-03-03T00:00:00"/>
    <s v="Thursday"/>
    <d v="1899-12-30T13:30:00"/>
    <s v="20160303T193000Z"/>
    <x v="9"/>
    <s v="America/Chicago"/>
    <b v="0"/>
    <d v="2016-03-03T00:00:00"/>
    <d v="2016-03-03T00:00:00"/>
    <s v="Thursday"/>
    <d v="1899-12-30T15:30:00"/>
    <s v="20160303T213000Z"/>
    <s v="20160303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03T221500Z"/>
    <m/>
    <s v="http://events.library.nashville.org/feeder/feeder/event/eventView.do?b=de&amp;amp;calPath=%2Fpublic%2Fcals%2FMainCal&amp;amp;guid=CAL-2a3e9ebb-52cca996-0152-cd10235d-0000734ddemobedework%40mysite.edu&amp;amp;recurrenceId=20160303T221500Z"/>
    <s v="CONFIRMED"/>
    <b v="0"/>
    <x v="2"/>
    <d v="2016-03-03T00:00:00"/>
    <s v="Thursday"/>
    <d v="1899-12-30T16:15:00"/>
    <s v="20160303T221500Z"/>
    <x v="10"/>
    <s v="America/Chicago"/>
    <b v="0"/>
    <d v="2016-03-03T00:00:00"/>
    <d v="2016-03-03T00:00:00"/>
    <s v="Thursday"/>
    <d v="1899-12-30T16:15:00"/>
    <s v="20160303T221500Z"/>
    <s v="201603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09089-0152-c29c8a23-0000293cdemobedework%40mysite.edu"/>
    <m/>
    <m/>
    <s v="http://events.library.nashville.org/feeder/feeder/event/eventView.do?b=de&amp;amp;calPath=%2Fpublic%2Fcals%2FMainCal&amp;amp;guid=CAL-2a3e9ebb-52c09089-0152-c29c8a23-0000293cdemobedework%40mysite.edu&amp;amp;recurrenceId="/>
    <s v="CONFIRMED"/>
    <b v="0"/>
    <x v="2"/>
    <d v="2016-03-03T00:00:00"/>
    <s v="Thursday"/>
    <d v="1899-12-30T16:30:00"/>
    <s v="20160303T223000Z"/>
    <x v="11"/>
    <s v="America/Chicago"/>
    <b v="0"/>
    <d v="2016-03-03T00:00:00"/>
    <d v="2016-03-03T00:00:00"/>
    <s v="Thursday"/>
    <d v="1899-12-30T18:00:00"/>
    <s v="20160304T000000Z"/>
    <s v="20160303T180000"/>
    <s v="America/Chicago"/>
    <x v="0"/>
    <s v="http://www.library.nashville.org/locations/loc_bellevue.asp"/>
    <s v="Bellevue"/>
    <m/>
    <m/>
    <s v="MainCal"/>
    <s v="MainCal"/>
    <s v="/public/cals/MainCal"/>
    <s v="%2Fpublic%2Fcals%2FMainCal"/>
    <s v="series/Studio NPL,location/Bellevue,Teens,Locations,Music,Series"/>
    <x v="9"/>
    <m/>
    <s v="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1"/>
    <m/>
    <s v="%2Fpublic%2Fcals%2FMainCal"/>
    <s v="CAL-2a3e9ebb-52e9c308-0152-eb214d65-00005541demobedework%40mysite.edu"/>
    <m/>
    <m/>
    <s v="http://events.library.nashville.org/feeder/feeder/event/eventView.do?b=de&amp;amp;calPath=%2Fpublic%2Fcals%2FMainCal&amp;amp;guid=CAL-2a3e9ebb-52e9c308-0152-eb214d65-00005541demobedework%40mysite.edu&amp;amp;recurrenceId="/>
    <s v="CONFIRMED"/>
    <b v="0"/>
    <x v="3"/>
    <d v="2016-03-04T00:00:00"/>
    <s v="Friday"/>
    <d v="1899-12-30T11:00:00"/>
    <s v="20160304T170000Z"/>
    <x v="12"/>
    <s v="America/Chicago"/>
    <b v="0"/>
    <d v="2016-03-04T00:00:00"/>
    <d v="2016-03-04T00:00:00"/>
    <s v="Friday"/>
    <d v="1899-12-30T16:00:00"/>
    <s v="20160304T220000Z"/>
    <s v="20160304T160000"/>
    <s v="America/Chicago"/>
    <x v="0"/>
    <s v="http://www.library.nashville.org/locations/loc_bellevue.asp"/>
    <s v="Bellevue"/>
    <m/>
    <m/>
    <s v="MainCal"/>
    <s v="MainCal"/>
    <s v="/public/cals/MainCal"/>
    <s v="%2Fpublic%2Fcals%2FMainCal"/>
    <s v="Adults,location/Bellevue,Health and Wellness,Locations"/>
    <x v="10"/>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1"/>
    <m/>
    <s v="%2Fpublic%2Fcals%2FMainCal"/>
    <s v="CAL-2a3e9ebb-52cca996-0152-cd10235d-0000734ddemobedework%40mysite.edu"/>
    <s v="20160304T221500Z"/>
    <m/>
    <s v="http://events.library.nashville.org/feeder/feeder/event/eventView.do?b=de&amp;amp;calPath=%2Fpublic%2Fcals%2FMainCal&amp;amp;guid=CAL-2a3e9ebb-52cca996-0152-cd10235d-0000734ddemobedework%40mysite.edu&amp;amp;recurrenceId=20160304T221500Z"/>
    <s v="CONFIRMED"/>
    <b v="0"/>
    <x v="3"/>
    <d v="2016-03-04T00:00:00"/>
    <s v="Friday"/>
    <d v="1899-12-30T16:15:00"/>
    <s v="20160304T221500Z"/>
    <x v="13"/>
    <s v="America/Chicago"/>
    <b v="0"/>
    <d v="2016-03-04T00:00:00"/>
    <d v="2016-03-04T00:00:00"/>
    <s v="Friday"/>
    <d v="1899-12-30T16:15:00"/>
    <s v="20160304T221500Z"/>
    <s v="201603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14--190001000000%40LIBRARY.NASHVILLE.ORG"/>
    <m/>
    <m/>
    <s v="http://events.library.nashville.org/feeder/feeder/event/eventView.do?b=de&amp;amp;calPath=%2Fpublic%2Fcals%2FMainCal&amp;amp;guid=20160210-000014--190001000000%40LIBRARY.NASHVILLE.ORG&amp;amp;recurrenceId="/>
    <s v="CONFIRMED"/>
    <b v="0"/>
    <x v="4"/>
    <d v="2016-03-05T00:00:00"/>
    <s v="Saturday"/>
    <d v="1899-12-30T10:15:00"/>
    <s v="20160305T161500Z"/>
    <x v="14"/>
    <s v="America/Chicago"/>
    <b v="0"/>
    <d v="2016-03-05T00:00:00"/>
    <d v="2016-03-05T00:00:00"/>
    <s v="Saturday"/>
    <d v="1899-12-30T10:15:00"/>
    <s v="20160305T161500Z"/>
    <s v="20160305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210-000015-BELLEVUE-201603051015%40LIBRARY.NASHVILLE.ORG"/>
    <m/>
    <m/>
    <s v="http://events.library.nashville.org/feeder/feeder/event/eventView.do?b=de&amp;amp;calPath=%2Fpublic%2Fcals%2FMainCal&amp;amp;guid=20160210-000015-BELLEVUE-201603051015%40LIBRARY.NASHVILLE.ORG&amp;amp;recurrenceId="/>
    <s v="CANCELLED"/>
    <b v="0"/>
    <x v="4"/>
    <d v="2016-03-05T00:00:00"/>
    <s v="Saturday"/>
    <d v="1899-12-30T13:30:00"/>
    <s v="20160305T193000Z"/>
    <x v="15"/>
    <s v="America/Chicago"/>
    <b v="0"/>
    <d v="2016-03-05T00:00:00"/>
    <d v="2016-03-05T00:00:00"/>
    <s v="Saturday"/>
    <d v="1899-12-30T15:00:00"/>
    <s v="20160305T210000Z"/>
    <s v="20160305T150000"/>
    <s v="America/Chicago"/>
    <x v="0"/>
    <s v="http://www.library.nashville.org/locations/loc_bellevue.asp"/>
    <s v="Bellevue"/>
    <m/>
    <m/>
    <s v="MainCal"/>
    <s v="MainCal"/>
    <s v="/public/cals/MainCal"/>
    <s v="%2Fpublic%2Fcals%2FMainCal"/>
    <s v="location/Bellevue,Health and Wellness,Locations"/>
    <x v="12"/>
    <m/>
    <s v="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
  </r>
  <r>
    <x v="14"/>
    <m/>
    <s v="%2Fpublic%2Fcals%2FMainCal"/>
    <s v="20160127-000170-BELLEVUE-201605071330%40LIBRARY.NASHVILLE.ORG"/>
    <m/>
    <m/>
    <s v="http://events.library.nashville.org/feeder/feeder/event/eventView.do?b=de&amp;amp;calPath=%2Fpublic%2Fcals%2FMainCal&amp;amp;guid=20160127-000170-BELLEVUE-201605071330%40LIBRARY.NASHVILLE.ORG&amp;amp;recurrenceId="/>
    <s v="CONFIRMED"/>
    <b v="0"/>
    <x v="5"/>
    <d v="2016-03-07T00:00:00"/>
    <s v="Monday"/>
    <d v="1899-12-30T10:15:00"/>
    <s v="20160307T161500Z"/>
    <x v="16"/>
    <s v="America/Chicago"/>
    <b v="0"/>
    <d v="2016-03-07T00:00:00"/>
    <d v="2016-03-07T00:00:00"/>
    <s v="Monday"/>
    <d v="1899-12-30T10:15:00"/>
    <s v="20160307T161500Z"/>
    <s v="20160307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5"/>
    <m/>
    <s v="%2Fpublic%2Fcals%2FMainCal"/>
    <s v="20160127-000094-BELLEVUE-201603071615%40LIBRARY.NASHVILLE.ORG"/>
    <m/>
    <m/>
    <s v="http://events.library.nashville.org/feeder/feeder/event/eventView.do?b=de&amp;amp;calPath=%2Fpublic%2Fcals%2FMainCal&amp;amp;guid=20160127-000094-BELLEVUE-201603071615%40LIBRARY.NASHVILLE.ORG&amp;amp;recurrenceId="/>
    <s v="CONFIRMED"/>
    <b v="0"/>
    <x v="5"/>
    <d v="2016-03-07T00:00:00"/>
    <s v="Monday"/>
    <d v="1899-12-30T16:15:00"/>
    <s v="20160307T221500Z"/>
    <x v="17"/>
    <s v="America/Chicago"/>
    <b v="0"/>
    <d v="2016-03-07T00:00:00"/>
    <d v="2016-03-07T00:00:00"/>
    <s v="Monday"/>
    <d v="1899-12-30T16:15:00"/>
    <s v="20160307T221500Z"/>
    <s v="20160307T161500"/>
    <s v="America/Chicago"/>
    <x v="0"/>
    <s v="http://www.library.nashville.org/locations/loc_bellevue.asp"/>
    <s v="Bellevue"/>
    <m/>
    <m/>
    <s v="MainCal"/>
    <s v="MainCal"/>
    <s v="/public/cals/MainCal"/>
    <s v="%2Fpublic%2Fcals%2FMainCal"/>
    <s v="Arts and Crafts,series/Studio NPL,location/Bellevue,Teens,series/Manga and Anime Month,Locations,Series"/>
    <x v="14"/>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16"/>
    <m/>
    <s v="%2Fpublic%2Fcals%2FMainCal"/>
    <s v="20160210-000018--190001000000%40LIBRARY.NASHVILLE.ORG"/>
    <m/>
    <m/>
    <s v="http://events.library.nashville.org/feeder/feeder/event/eventView.do?b=de&amp;amp;calPath=%2Fpublic%2Fcals%2FMainCal&amp;amp;guid=20160210-000018--190001000000%40LIBRARY.NASHVILLE.ORG&amp;amp;recurrenceId="/>
    <s v="CONFIRMED"/>
    <b v="0"/>
    <x v="5"/>
    <d v="2016-03-07T00:00:00"/>
    <s v="Monday"/>
    <d v="1899-12-30T18:30:00"/>
    <s v="20160308T003000Z"/>
    <x v="18"/>
    <s v="America/Chicago"/>
    <b v="0"/>
    <d v="2016-03-07T00:00:00"/>
    <d v="2016-03-07T00:00:00"/>
    <s v="Monday"/>
    <d v="1899-12-30T18:30:00"/>
    <s v="20160308T003000Z"/>
    <s v="20160307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3-BELLEVUE-201603081600%40LIBRARY.NASHVILLE.ORG"/>
    <m/>
    <m/>
    <s v="http://events.library.nashville.org/feeder/feeder/event/eventView.do?b=de&amp;amp;calPath=%2Fpublic%2Fcals%2FMainCal&amp;amp;guid=20160127-000003-BELLEVUE-201603081600%40LIBRARY.NASHVILLE.ORG&amp;amp;recurrenceId="/>
    <s v="CONFIRMED"/>
    <b v="0"/>
    <x v="6"/>
    <d v="2016-03-08T00:00:00"/>
    <s v="Tuesday"/>
    <d v="1899-12-30T16:00:00"/>
    <s v="20160308T220000Z"/>
    <x v="19"/>
    <s v="America/Chicago"/>
    <b v="0"/>
    <d v="2016-03-08T00:00:00"/>
    <d v="2016-03-08T00:00:00"/>
    <s v="Tuesday"/>
    <d v="1899-12-30T16:00:00"/>
    <s v="20160308T220000Z"/>
    <s v="20160308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8T221500Z"/>
    <m/>
    <s v="http://events.library.nashville.org/feeder/feeder/event/eventView.do?b=de&amp;amp;calPath=%2Fpublic%2Fcals%2FMainCal&amp;amp;guid=CAL-2a3e9ebb-52cca996-0152-cd10235d-0000734ddemobedework%40mysite.edu&amp;amp;recurrenceId=20160308T221500Z"/>
    <s v="CONFIRMED"/>
    <b v="0"/>
    <x v="6"/>
    <d v="2016-03-08T00:00:00"/>
    <s v="Tuesday"/>
    <d v="1899-12-30T16:15:00"/>
    <s v="20160308T221500Z"/>
    <x v="20"/>
    <s v="America/Chicago"/>
    <b v="0"/>
    <d v="2016-03-08T00:00:00"/>
    <d v="2016-03-08T00:00:00"/>
    <s v="Tuesday"/>
    <d v="1899-12-30T16:15:00"/>
    <s v="20160308T221500Z"/>
    <s v="201603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7"/>
    <m/>
    <s v="%2Fpublic%2Fcals%2FMainCal"/>
    <s v="CAL-2a3e9ebb-52d0037e-0152-d1681511-00005043demobedework%40mysite.edu"/>
    <s v="20160309T000000Z"/>
    <m/>
    <s v="http://events.library.nashville.org/feeder/feeder/event/eventView.do?b=de&amp;amp;calPath=%2Fpublic%2Fcals%2FMainCal&amp;amp;guid=CAL-2a3e9ebb-52d0037e-0152-d1681511-00005043demobedework%40mysite.edu&amp;amp;recurrenceId=20160309T000000Z"/>
    <s v="CONFIRMED"/>
    <b v="0"/>
    <x v="6"/>
    <d v="2016-03-08T00:00:00"/>
    <s v="Tuesday"/>
    <d v="1899-12-30T18:00:00"/>
    <s v="20160309T000000Z"/>
    <x v="21"/>
    <s v="America/Chicago"/>
    <b v="0"/>
    <d v="2016-03-08T00:00:00"/>
    <d v="2016-03-08T00:00:00"/>
    <s v="Tuesday"/>
    <d v="1899-12-30T19:00:00"/>
    <s v="20160309T010000Z"/>
    <s v="20160308T190000"/>
    <s v="America/Chicago"/>
    <x v="0"/>
    <s v="http://www.library.nashville.org/locations/loc_bellevue.asp"/>
    <s v="Bellevue"/>
    <m/>
    <m/>
    <s v="MainCal"/>
    <s v="MainCal"/>
    <s v="/public/cals/MainCal"/>
    <s v="%2Fpublic%2Fcals%2FMainCal"/>
    <s v="Adults,location/Bellevue,Health and Wellness,Locations"/>
    <x v="16"/>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67-BELLEVUE-201603091015%40LIBRARY.NASHVILLE.ORG"/>
    <m/>
    <m/>
    <s v="http://events.library.nashville.org/feeder/feeder/event/eventView.do?b=de&amp;amp;calPath=%2Fpublic%2Fcals%2FMainCal&amp;amp;guid=20160127-000067-BELLEVUE-201603091015%40LIBRARY.NASHVILLE.ORG&amp;amp;recurrenceId="/>
    <s v="CONFIRMED"/>
    <b v="0"/>
    <x v="7"/>
    <d v="2016-03-09T00:00:00"/>
    <s v="Wednesday"/>
    <d v="1899-12-30T10:15:00"/>
    <s v="20160309T161500Z"/>
    <x v="22"/>
    <s v="America/Chicago"/>
    <b v="0"/>
    <d v="2016-03-09T00:00:00"/>
    <d v="2016-03-09T00:00:00"/>
    <s v="Wednesday"/>
    <d v="1899-12-30T10:15:00"/>
    <s v="20160309T161500Z"/>
    <s v="20160309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022-BELLEVUE-201603091115%40LIBRARY.NASHVILLE.ORG"/>
    <m/>
    <m/>
    <s v="http://events.library.nashville.org/feeder/feeder/event/eventView.do?b=de&amp;amp;calPath=%2Fpublic%2Fcals%2FMainCal&amp;amp;guid=20160210-000022-BELLEVUE-201603091115%40LIBRARY.NASHVILLE.ORG&amp;amp;recurrenceId="/>
    <s v="CONFIRMED"/>
    <b v="0"/>
    <x v="7"/>
    <d v="2016-03-09T00:00:00"/>
    <s v="Wednesday"/>
    <d v="1899-12-30T11:15:00"/>
    <s v="20160309T171500Z"/>
    <x v="23"/>
    <s v="America/Chicago"/>
    <b v="0"/>
    <d v="2016-03-09T00:00:00"/>
    <d v="2016-03-09T00:00:00"/>
    <s v="Wednesday"/>
    <d v="1899-12-30T11:15:00"/>
    <s v="20160309T171500Z"/>
    <s v="20160309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8"/>
    <m/>
    <s v="%2Fpublic%2Fcals%2FMainCal"/>
    <s v="20160127-000194-BELLEVUE-201605231830%40LIBRARY.NASHVILLE.ORG"/>
    <m/>
    <m/>
    <s v="http://events.library.nashville.org/feeder/feeder/event/eventView.do?b=de&amp;amp;calPath=%2Fpublic%2Fcals%2FMainCal&amp;amp;guid=20160127-000194-BELLEVUE-201605231830%40LIBRARY.NASHVILLE.ORG&amp;amp;recurrenceId="/>
    <s v="CONFIRMED"/>
    <b v="0"/>
    <x v="7"/>
    <d v="2016-03-09T00:00:00"/>
    <s v="Wednesday"/>
    <d v="1899-12-30T14:00:00"/>
    <s v="20160309T200000Z"/>
    <x v="24"/>
    <s v="America/Chicago"/>
    <b v="0"/>
    <d v="2016-03-09T00:00:00"/>
    <d v="2016-03-09T00:00:00"/>
    <s v="Wednesday"/>
    <d v="1899-12-30T14:00:00"/>
    <s v="20160309T200000Z"/>
    <s v="20160309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9"/>
    <m/>
    <s v="%2Fpublic%2Fcals%2FMainCal"/>
    <s v="20160127-000095-BELLEVUE-201603091615%40LIBRARY.NASHVILLE.ORG"/>
    <m/>
    <m/>
    <s v="http://events.library.nashville.org/feeder/feeder/event/eventView.do?b=de&amp;amp;calPath=%2Fpublic%2Fcals%2FMainCal&amp;amp;guid=20160127-000095-BELLEVUE-201603091615%40LIBRARY.NASHVILLE.ORG&amp;amp;recurrenceId="/>
    <s v="CONFIRMED"/>
    <b v="0"/>
    <x v="7"/>
    <d v="2016-03-09T00:00:00"/>
    <s v="Wednesday"/>
    <d v="1899-12-30T16:15:00"/>
    <s v="20160309T221500Z"/>
    <x v="25"/>
    <s v="America/Chicago"/>
    <b v="0"/>
    <d v="2016-03-09T00:00:00"/>
    <d v="2016-03-09T00:00:00"/>
    <s v="Wednesday"/>
    <d v="1899-12-30T16:15:00"/>
    <s v="20160309T221500Z"/>
    <s v="20160309T161500"/>
    <s v="America/Chicago"/>
    <x v="0"/>
    <s v="http://www.library.nashville.org/locations/loc_bellevue.asp"/>
    <s v="Bellevue"/>
    <m/>
    <m/>
    <s v="MainCal"/>
    <s v="MainCal"/>
    <s v="/public/cals/MainCal"/>
    <s v="%2Fpublic%2Fcals%2FMainCal"/>
    <s v="Arts and Crafts,series/Studio NPL,location/Bellevue,Teens,series/Manga and Anime Month,Locations,Series"/>
    <x v="18"/>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024--190001000000%40LIBRARY.NASHVILLE.ORG"/>
    <m/>
    <m/>
    <s v="http://events.library.nashville.org/feeder/feeder/event/eventView.do?b=de&amp;amp;calPath=%2Fpublic%2Fcals%2FMainCal&amp;amp;guid=20160210-000024--190001000000%40LIBRARY.NASHVILLE.ORG&amp;amp;recurrenceId="/>
    <s v="CONFIRMED"/>
    <b v="0"/>
    <x v="7"/>
    <d v="2016-03-09T00:00:00"/>
    <s v="Wednesday"/>
    <d v="1899-12-30T16:30:00"/>
    <s v="20160309T223000Z"/>
    <x v="26"/>
    <s v="America/Chicago"/>
    <b v="0"/>
    <d v="2016-03-09T00:00:00"/>
    <d v="2016-03-09T00:00:00"/>
    <s v="Wednesday"/>
    <d v="1899-12-30T16:30:00"/>
    <s v="20160309T223000Z"/>
    <s v="20160309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20"/>
    <m/>
    <s v="%2Fpublic%2Fcals%2FMainCal"/>
    <s v="CAL-2a3e9ebb-518b91e8-0151-8d3ff473-000043f5demobedework%40mysite.edu"/>
    <m/>
    <m/>
    <s v="http://events.library.nashville.org/feeder/feeder/event/eventView.do?b=de&amp;amp;calPath=%2Fpublic%2Fcals%2FMainCal&amp;amp;guid=CAL-2a3e9ebb-518b91e8-0151-8d3ff473-000043f5demobedework%40mysite.edu&amp;amp;recurrenceId="/>
    <s v="CONFIRMED"/>
    <b v="1"/>
    <x v="8"/>
    <d v="2016-03-10T00:00:00"/>
    <s v="Thursday"/>
    <d v="1899-12-30T00:00:00"/>
    <s v="20160310T060000Z"/>
    <x v="27"/>
    <m/>
    <b v="1"/>
    <d v="2016-03-10T00:00:00"/>
    <d v="2016-03-10T00:00:00"/>
    <s v="Thursday"/>
    <d v="1899-12-30T00:00:00"/>
    <s v="20160310T060000Z"/>
    <n v="20160310"/>
    <m/>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19"/>
    <m/>
    <s v="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Metro Archives,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ommunity Cinema,X-BEDEWORK-ALIAS : values : text : /user/agrp_calsuite-MainCampus/Series/Closed,X-BEDEWORK-SUBMITTEDBY : values : text : alprice for calsuite-MainCampus (agrp_calsuite-MainCampus) "/>
  </r>
  <r>
    <x v="21"/>
    <m/>
    <s v="%2Fpublic%2Fcals%2FMainCal"/>
    <s v="CAL-2a3e9ebb-52d62bc5-0152-d6cc1457-00001577demobedework%40mysite.edu"/>
    <m/>
    <s v="http://bit.ly/city_limits_directions"/>
    <s v="http://events.library.nashville.org/feeder/feeder/event/eventView.do?b=de&amp;amp;calPath=%2Fpublic%2Fcals%2FMainCal&amp;amp;guid=CAL-2a3e9ebb-52d62bc5-0152-d6cc1457-00001577demobedework%40mysite.edu&amp;amp;recurrenceId="/>
    <s v="CONFIRMED"/>
    <b v="0"/>
    <x v="8"/>
    <d v="2016-03-10T00:00:00"/>
    <s v="Thursday"/>
    <d v="1899-12-30T18:00:00"/>
    <s v="20160311T000000Z"/>
    <x v="28"/>
    <s v="America/Chicago"/>
    <b v="0"/>
    <d v="2016-03-10T00:00:00"/>
    <d v="2016-03-10T00:00:00"/>
    <s v="Thursday"/>
    <d v="1899-12-30T18:00:00"/>
    <s v="20160311T000000Z"/>
    <s v="20160310T180000"/>
    <s v="America/Chicago"/>
    <x v="2"/>
    <m/>
    <s v="Bellevue"/>
    <m/>
    <m/>
    <s v="MainCal"/>
    <s v="MainCal"/>
    <s v="/public/cals/MainCal"/>
    <s v="%2Fpublic%2Fcals%2FMainCal"/>
    <s v="Adults,location/Bellevue,Book Clubs,Locations"/>
    <x v="20"/>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
  </r>
  <r>
    <x v="1"/>
    <m/>
    <s v="%2Fpublic%2Fcals%2FMainCal"/>
    <s v="CAL-2a3e9ebb-52cca996-0152-cd10235d-0000734ddemobedework%40mysite.edu"/>
    <s v="20160311T221500Z"/>
    <m/>
    <s v="http://events.library.nashville.org/feeder/feeder/event/eventView.do?b=de&amp;amp;calPath=%2Fpublic%2Fcals%2FMainCal&amp;amp;guid=CAL-2a3e9ebb-52cca996-0152-cd10235d-0000734ddemobedework%40mysite.edu&amp;amp;recurrenceId=20160311T221500Z"/>
    <s v="CONFIRMED"/>
    <b v="0"/>
    <x v="9"/>
    <d v="2016-03-11T00:00:00"/>
    <s v="Friday"/>
    <d v="1899-12-30T16:15:00"/>
    <s v="20160311T221500Z"/>
    <x v="29"/>
    <s v="America/Chicago"/>
    <b v="0"/>
    <d v="2016-03-11T00:00:00"/>
    <d v="2016-03-11T00:00:00"/>
    <s v="Friday"/>
    <d v="1899-12-30T16:15:00"/>
    <s v="20160311T221500Z"/>
    <s v="201603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3-BELLEVUE-201605121800%40LIBRARY.NASHVILLE.ORG"/>
    <m/>
    <m/>
    <s v="http://events.library.nashville.org/feeder/feeder/event/eventView.do?b=de&amp;amp;calPath=%2Fpublic%2Fcals%2FMainCal&amp;amp;guid=20160127-000203-BELLEVUE-201605121800%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26--190001000000%40LIBRARY.NASHVILLE.ORG"/>
    <m/>
    <m/>
    <s v="http://events.library.nashville.org/feeder/feeder/event/eventView.do?b=de&amp;amp;calPath=%2Fpublic%2Fcals%2FMainCal&amp;amp;guid=20160210-000026--190001000000%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2"/>
    <m/>
    <s v="%2Fpublic%2Fcals%2FMainCal"/>
    <s v="20160210-000027-BELLEVUE-201603121015%40LIBRARY.NASHVILLE.ORG"/>
    <m/>
    <m/>
    <s v="http://events.library.nashville.org/feeder/feeder/event/eventView.do?b=de&amp;amp;calPath=%2Fpublic%2Fcals%2FMainCal&amp;amp;guid=20160210-000027-BELLEVUE-201603121015%40LIBRARY.NASHVILLE.ORG&amp;amp;recurrenceId="/>
    <s v="CONFIRMED"/>
    <b v="0"/>
    <x v="10"/>
    <d v="2016-03-12T00:00:00"/>
    <s v="Saturday"/>
    <d v="1899-12-30T10:15:00"/>
    <s v="20160312T161500Z"/>
    <x v="3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Series"/>
    <x v="21"/>
    <m/>
    <s v="X-BEDEWORK-ALIAS : values : text : /user/agrp_calsuite-MainCampus/Locations/Bellevue,X-BEDEWORK-ALIAS : values : text : /user/agrp_calsuite-MainCampus/Adults "/>
  </r>
  <r>
    <x v="23"/>
    <m/>
    <s v="%2Fpublic%2Fcals%2FMainCal"/>
    <s v="20160210-000028-BELLEVUE-201603121200%40LIBRARY.NASHVILLE.ORG"/>
    <m/>
    <m/>
    <s v="http://events.library.nashville.org/feeder/feeder/event/eventView.do?b=de&amp;amp;calPath=%2Fpublic%2Fcals%2FMainCal&amp;amp;guid=20160210-000028-BELLEVUE-201603121200%40LIBRARY.NASHVILLE.ORG&amp;amp;recurrenceId="/>
    <s v="CONFIRMED"/>
    <b v="0"/>
    <x v="10"/>
    <d v="2016-03-12T00:00:00"/>
    <s v="Saturday"/>
    <d v="1899-12-30T12:00:00"/>
    <s v="20160312T180000Z"/>
    <x v="31"/>
    <s v="America/Chicago"/>
    <b v="0"/>
    <d v="2016-03-12T00:00:00"/>
    <d v="2016-03-12T00:00:00"/>
    <s v="Saturday"/>
    <d v="1899-12-30T16:00:00"/>
    <s v="20160312T220000Z"/>
    <s v="20160312T160000"/>
    <s v="America/Chicago"/>
    <x v="0"/>
    <s v="http://www.library.nashville.org/locations/loc_bellevue.asp"/>
    <s v="Bellevue"/>
    <m/>
    <m/>
    <s v="MainCal"/>
    <s v="MainCal"/>
    <s v="/public/cals/MainCal"/>
    <s v="%2Fpublic%2Fcals%2FMainCal"/>
    <s v="Test Prep,location/Bellevue,Teens,Locations"/>
    <x v="22"/>
    <m/>
    <s v="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
  </r>
  <r>
    <x v="24"/>
    <m/>
    <s v="%2Fpublic%2Fcals%2FMainCal"/>
    <s v="20160127-000206-BELLEVUE-201605141015%40LIBRARY.NASHVILLE.ORG"/>
    <m/>
    <m/>
    <s v="http://events.library.nashville.org/feeder/feeder/event/eventView.do?b=de&amp;amp;calPath=%2Fpublic%2Fcals%2FMainCal&amp;amp;guid=20160127-000206-BELLEVUE-201605141015%40LIBRARY.NASHVILLE.ORG&amp;amp;recurrenceId="/>
    <s v="CONFIRMED"/>
    <b v="0"/>
    <x v="10"/>
    <d v="2016-03-12T00:00:00"/>
    <s v="Saturday"/>
    <d v="1899-12-30T14:00:00"/>
    <s v="20160312T200000Z"/>
    <x v="32"/>
    <s v="America/Chicago"/>
    <b v="0"/>
    <d v="2016-03-12T00:00:00"/>
    <d v="2016-03-12T00:00:00"/>
    <s v="Saturday"/>
    <d v="1899-12-30T14:00:00"/>
    <s v="20160312T200000Z"/>
    <s v="20160312T140000"/>
    <s v="America/Chicago"/>
    <x v="0"/>
    <s v="http://www.library.nashville.org/locations/loc_bellevue.asp"/>
    <s v="Bellevue"/>
    <m/>
    <m/>
    <s v="MainCal"/>
    <s v="MainCal"/>
    <s v="/public/cals/MainCal"/>
    <s v="%2Fpublic%2Fcals%2FMainCal"/>
    <s v="location/Bellevue,Children,Movies,Locations,series/Holiday,Series"/>
    <x v="23"/>
    <m/>
    <s v="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
  </r>
  <r>
    <x v="14"/>
    <m/>
    <s v="%2Fpublic%2Fcals%2FMainCal"/>
    <s v="20160127-000171-BELLEVUE-201603071015%40LIBRARY.NASHVILLE.ORG"/>
    <m/>
    <m/>
    <s v="http://events.library.nashville.org/feeder/feeder/event/eventView.do?b=de&amp;amp;calPath=%2Fpublic%2Fcals%2FMainCal&amp;amp;guid=20160127-000171-BELLEVUE-201603071015%40LIBRARY.NASHVILLE.ORG&amp;amp;recurrenceId="/>
    <s v="CONFIRMED"/>
    <b v="0"/>
    <x v="11"/>
    <d v="2016-03-14T00:00:00"/>
    <s v="Monday"/>
    <d v="1899-12-30T10:15:00"/>
    <s v="20160314T151500Z"/>
    <x v="33"/>
    <s v="America/Chicago"/>
    <b v="0"/>
    <d v="2016-03-14T00:00:00"/>
    <d v="2016-03-14T00:00:00"/>
    <s v="Monday"/>
    <d v="1899-12-30T10:15:00"/>
    <s v="20160314T151500Z"/>
    <s v="2016031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14T211500Z"/>
    <m/>
    <s v="http://events.library.nashville.org/feeder/feeder/event/eventView.do?b=de&amp;amp;calPath=%2Fpublic%2Fcals%2FMainCal&amp;amp;guid=CAL-2a3e9ebb-52cca996-0152-cd10235d-0000734ddemobedework%40mysite.edu&amp;amp;recurrenceId=20160314T211500Z"/>
    <s v="CONFIRMED"/>
    <b v="0"/>
    <x v="11"/>
    <d v="2016-03-14T00:00:00"/>
    <s v="Monday"/>
    <d v="1899-12-30T16:15:00"/>
    <s v="20160314T211500Z"/>
    <x v="34"/>
    <s v="America/Chicago"/>
    <b v="0"/>
    <d v="2016-03-14T00:00:00"/>
    <d v="2016-03-14T00:00:00"/>
    <s v="Monday"/>
    <d v="1899-12-30T16:15:00"/>
    <s v="20160314T211500Z"/>
    <s v="201603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CAL-2a3e9ebb-4ffed20c-0150-001cffc7-00007e12demobedework%40mysite.edu"/>
    <s v="20160314T230000Z"/>
    <m/>
    <s v="http://events.library.nashville.org/feeder/feeder/event/eventView.do?b=de&amp;amp;calPath=%2Fpublic%2Fcals%2FMainCal&amp;amp;guid=CAL-2a3e9ebb-4ffed20c-0150-001cffc7-00007e12demobedework%40mysite.edu&amp;amp;recurrenceId=20160314T230000Z"/>
    <s v="CONFIRMED"/>
    <b v="0"/>
    <x v="11"/>
    <d v="2016-03-14T00:00:00"/>
    <s v="Monday"/>
    <d v="1899-12-30T18:00:00"/>
    <s v="20160314T230000Z"/>
    <x v="35"/>
    <s v="America/Chicago"/>
    <b v="0"/>
    <d v="2016-03-14T00:00:00"/>
    <d v="2016-03-14T00:00:00"/>
    <s v="Monday"/>
    <d v="1899-12-30T20:00:00"/>
    <s v="20160315T010000Z"/>
    <s v="20160314T200000"/>
    <s v="America/Chicago"/>
    <x v="0"/>
    <s v="http://www.library.nashville.org/locations/loc_bellevue.asp"/>
    <s v="Bellevue"/>
    <m/>
    <m/>
    <s v="MainCal"/>
    <s v="MainCal"/>
    <s v="/public/cals/MainCal"/>
    <s v="%2Fpublic%2Fcals%2FMainCal"/>
    <s v="Adults,location/Bellevue,Money and Taxes,Home and Garden,Locations"/>
    <x v="24"/>
    <m/>
    <s v="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
  </r>
  <r>
    <x v="16"/>
    <m/>
    <s v="%2Fpublic%2Fcals%2FMainCal"/>
    <s v="20160210-000032--190001000000%40LIBRARY.NASHVILLE.ORG"/>
    <m/>
    <m/>
    <s v="http://events.library.nashville.org/feeder/feeder/event/eventView.do?b=de&amp;amp;calPath=%2Fpublic%2Fcals%2FMainCal&amp;amp;guid=20160210-000032--190001000000%40LIBRARY.NASHVILLE.ORG&amp;amp;recurrenceId="/>
    <s v="CONFIRMED"/>
    <b v="0"/>
    <x v="11"/>
    <d v="2016-03-14T00:00:00"/>
    <s v="Monday"/>
    <d v="1899-12-30T18:30:00"/>
    <s v="20160314T233000Z"/>
    <x v="36"/>
    <s v="America/Chicago"/>
    <b v="0"/>
    <d v="2016-03-14T00:00:00"/>
    <d v="2016-03-14T00:00:00"/>
    <s v="Monday"/>
    <d v="1899-12-30T18:30:00"/>
    <s v="20160314T233000Z"/>
    <s v="2016031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4-BELLEVUE-201603151600%40LIBRARY.NASHVILLE.ORG"/>
    <m/>
    <m/>
    <s v="http://events.library.nashville.org/feeder/feeder/event/eventView.do?b=de&amp;amp;calPath=%2Fpublic%2Fcals%2FMainCal&amp;amp;guid=20160127-000004-BELLEVUE-201603151600%40LIBRARY.NASHVILLE.ORG&amp;amp;recurrenceId="/>
    <s v="CONFIRMED"/>
    <b v="0"/>
    <x v="12"/>
    <d v="2016-03-15T00:00:00"/>
    <s v="Tuesday"/>
    <d v="1899-12-30T16:00:00"/>
    <s v="20160315T210000Z"/>
    <x v="37"/>
    <s v="America/Chicago"/>
    <b v="0"/>
    <d v="2016-03-15T00:00:00"/>
    <d v="2016-03-15T00:00:00"/>
    <s v="Tuesday"/>
    <d v="1899-12-30T16:00:00"/>
    <s v="20160315T210000Z"/>
    <s v="20160315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15T211500Z"/>
    <m/>
    <s v="http://events.library.nashville.org/feeder/feeder/event/eventView.do?b=de&amp;amp;calPath=%2Fpublic%2Fcals%2FMainCal&amp;amp;guid=CAL-2a3e9ebb-52cca996-0152-cd10235d-0000734ddemobedework%40mysite.edu&amp;amp;recurrenceId=20160315T211500Z"/>
    <s v="CONFIRMED"/>
    <b v="0"/>
    <x v="12"/>
    <d v="2016-03-15T00:00:00"/>
    <s v="Tuesday"/>
    <d v="1899-12-30T16:15:00"/>
    <s v="20160315T211500Z"/>
    <x v="38"/>
    <s v="America/Chicago"/>
    <b v="0"/>
    <d v="2016-03-15T00:00:00"/>
    <d v="2016-03-15T00:00:00"/>
    <s v="Tuesday"/>
    <d v="1899-12-30T16:15:00"/>
    <s v="20160315T211500Z"/>
    <s v="201603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1-BELLEVUE-201603151800%40LIBRARY.NASHVILLE.ORG"/>
    <m/>
    <m/>
    <s v="http://events.library.nashville.org/feeder/feeder/event/eventView.do?b=de&amp;amp;calPath=%2Fpublic%2Fcals%2FMainCal&amp;amp;guid=20160127-000061-BELLEVUE-201603151800%40LIBRARY.NASHVILLE.ORG&amp;amp;recurrenceId="/>
    <s v="CONFIRMED"/>
    <b v="0"/>
    <x v="12"/>
    <d v="2016-03-15T00:00:00"/>
    <s v="Tuesday"/>
    <d v="1899-12-30T18:00:00"/>
    <s v="20160315T230000Z"/>
    <x v="39"/>
    <s v="America/Chicago"/>
    <b v="0"/>
    <d v="2016-03-15T00:00:00"/>
    <d v="2016-03-15T00:00:00"/>
    <s v="Tuesday"/>
    <d v="1899-12-30T18:00:00"/>
    <s v="20160315T230000Z"/>
    <s v="2016031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26"/>
    <m/>
    <s v="%2Fpublic%2Fcals%2FMainCal"/>
    <s v="20160210-000035--190001000000%40LIBRARY.NASHVILLE.ORG"/>
    <m/>
    <m/>
    <s v="http://events.library.nashville.org/feeder/feeder/event/eventView.do?b=de&amp;amp;calPath=%2Fpublic%2Fcals%2FMainCal&amp;amp;guid=20160210-000035--190001000000%40LIBRARY.NASHVILLE.ORG&amp;amp;recurrenceId="/>
    <s v="CONFIRMED"/>
    <b v="0"/>
    <x v="12"/>
    <d v="2016-03-15T00:00:00"/>
    <s v="Tuesday"/>
    <d v="1899-12-30T18:30:00"/>
    <s v="20160315T233000Z"/>
    <x v="40"/>
    <s v="America/Chicago"/>
    <b v="0"/>
    <d v="2016-03-15T00:00:00"/>
    <d v="2016-03-15T00:00:00"/>
    <s v="Tuesday"/>
    <d v="1899-12-30T18:30:00"/>
    <s v="20160315T233000Z"/>
    <s v="20160315T183000"/>
    <s v="America/Chicago"/>
    <x v="0"/>
    <s v="http://www.library.nashville.org/locations/loc_bellevue.asp"/>
    <s v="Bellevue"/>
    <m/>
    <m/>
    <s v="MainCal"/>
    <s v="MainCal"/>
    <s v="/public/cals/MainCal"/>
    <s v="%2Fpublic%2Fcals%2FMainCal"/>
    <s v="location/Bellevue,Children,Locations,Series"/>
    <x v="25"/>
    <m/>
    <s v="X-BEDEWORK-ALIAS : values : text : /user/agrp_calsuite-MainCampus/Locations/Bellevue,X-BEDEWORK-ALIAS : values : text : /user/agrp_calsuite-MainCampus/Children "/>
  </r>
  <r>
    <x v="4"/>
    <m/>
    <s v="%2Fpublic%2Fcals%2FMainCal"/>
    <s v="20160127-000068-BELLEVUE-201603161015%40LIBRARY.NASHVILLE.ORG"/>
    <m/>
    <m/>
    <s v="http://events.library.nashville.org/feeder/feeder/event/eventView.do?b=de&amp;amp;calPath=%2Fpublic%2Fcals%2FMainCal&amp;amp;guid=20160127-000068-BELLEVUE-201603161015%40LIBRARY.NASHVILLE.ORG&amp;amp;recurrenceId="/>
    <s v="CONFIRMED"/>
    <b v="0"/>
    <x v="13"/>
    <d v="2016-03-16T00:00:00"/>
    <s v="Wednesday"/>
    <d v="1899-12-30T10:15:00"/>
    <s v="20160316T151500Z"/>
    <x v="41"/>
    <s v="America/Chicago"/>
    <b v="0"/>
    <d v="2016-03-16T00:00:00"/>
    <d v="2016-03-16T00:00:00"/>
    <s v="Wednesday"/>
    <d v="1899-12-30T10:15:00"/>
    <s v="20160316T151500Z"/>
    <s v="2016031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1-BELLEVUE-201603161115%40LIBRARY.NASHVILLE.ORG"/>
    <m/>
    <m/>
    <s v="http://events.library.nashville.org/feeder/feeder/event/eventView.do?b=de&amp;amp;calPath=%2Fpublic%2Fcals%2FMainCal&amp;amp;guid=20160127-000081-BELLEVUE-201603161115%40LIBRARY.NASHVILLE.ORG&amp;amp;recurrenceId="/>
    <s v="CONFIRMED"/>
    <b v="0"/>
    <x v="13"/>
    <d v="2016-03-16T00:00:00"/>
    <s v="Wednesday"/>
    <d v="1899-12-30T11:15:00"/>
    <s v="20160316T161500Z"/>
    <x v="42"/>
    <s v="America/Chicago"/>
    <b v="0"/>
    <d v="2016-03-16T00:00:00"/>
    <d v="2016-03-16T00:00:00"/>
    <s v="Wednesday"/>
    <d v="1899-12-30T11:15:00"/>
    <s v="20160316T161500Z"/>
    <s v="2016031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6"/>
    <m/>
    <s v="%2Fpublic%2Fcals%2FMainCal"/>
    <s v="20160210-000038--190001000000%40LIBRARY.NASHVILLE.ORG"/>
    <m/>
    <m/>
    <s v="http://events.library.nashville.org/feeder/feeder/event/eventView.do?b=de&amp;amp;calPath=%2Fpublic%2Fcals%2FMainCal&amp;amp;guid=20160210-000038--190001000000%40LIBRARY.NASHVILLE.ORG&amp;amp;recurrenceId="/>
    <s v="CONFIRMED"/>
    <b v="0"/>
    <x v="13"/>
    <d v="2016-03-16T00:00:00"/>
    <s v="Wednesday"/>
    <d v="1899-12-30T16:30:00"/>
    <s v="20160316T213000Z"/>
    <x v="43"/>
    <s v="America/Chicago"/>
    <b v="0"/>
    <d v="2016-03-16T00:00:00"/>
    <d v="2016-03-16T00:00:00"/>
    <s v="Wednesday"/>
    <d v="1899-12-30T16:30:00"/>
    <s v="20160316T213000Z"/>
    <s v="2016031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39-BELLEVUE-201603161630%40LIBRARY.NASHVILLE.ORG"/>
    <m/>
    <m/>
    <s v="http://events.library.nashville.org/feeder/feeder/event/eventView.do?b=de&amp;amp;calPath=%2Fpublic%2Fcals%2FMainCal&amp;amp;guid=20160210-000039-BELLEVUE-201603161630%40LIBRARY.NASHVILLE.ORG&amp;amp;recurrenceId="/>
    <s v="CONFIRMED"/>
    <b v="0"/>
    <x v="14"/>
    <d v="2016-03-17T00:00:00"/>
    <s v="Thursday"/>
    <d v="1899-12-30T10:15:00"/>
    <s v="20160317T151500Z"/>
    <x v="44"/>
    <s v="America/Chicago"/>
    <b v="0"/>
    <d v="2016-03-17T00:00:00"/>
    <d v="2016-03-17T00:00:00"/>
    <s v="Thursday"/>
    <d v="1899-12-30T10:15:00"/>
    <s v="20160317T151500Z"/>
    <s v="2016031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3-BELLEVUE-201603101330%40LIBRARY.NASHVILLE.ORG"/>
    <m/>
    <m/>
    <s v="http://events.library.nashville.org/feeder/feeder/event/eventView.do?b=de&amp;amp;calPath=%2Fpublic%2Fcals%2FMainCal&amp;amp;guid=20160127-000143-BELLEVUE-201603101330%40LIBRARY.NASHVILLE.ORG&amp;amp;recurrenceId="/>
    <s v="CONFIRMED"/>
    <b v="0"/>
    <x v="14"/>
    <d v="2016-03-17T00:00:00"/>
    <s v="Thursday"/>
    <d v="1899-12-30T13:30:00"/>
    <s v="20160317T183000Z"/>
    <x v="45"/>
    <s v="America/Chicago"/>
    <b v="0"/>
    <d v="2016-03-17T00:00:00"/>
    <d v="2016-03-17T00:00:00"/>
    <s v="Thursday"/>
    <d v="1899-12-30T15:30:00"/>
    <s v="20160317T203000Z"/>
    <s v="2016031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17T211500Z"/>
    <m/>
    <s v="http://events.library.nashville.org/feeder/feeder/event/eventView.do?b=de&amp;amp;calPath=%2Fpublic%2Fcals%2FMainCal&amp;amp;guid=CAL-2a3e9ebb-52cca996-0152-cd10235d-0000734ddemobedework%40mysite.edu&amp;amp;recurrenceId=20160317T211500Z"/>
    <s v="CONFIRMED"/>
    <b v="0"/>
    <x v="14"/>
    <d v="2016-03-17T00:00:00"/>
    <s v="Thursday"/>
    <d v="1899-12-30T16:15:00"/>
    <s v="20160317T211500Z"/>
    <x v="46"/>
    <s v="America/Chicago"/>
    <b v="0"/>
    <d v="2016-03-17T00:00:00"/>
    <d v="2016-03-17T00:00:00"/>
    <s v="Thursday"/>
    <d v="1899-12-30T16:15:00"/>
    <s v="20160317T211500Z"/>
    <s v="2016031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3-BELLEVUE-201603101630%40LIBRARY.NASHVILLE.ORG"/>
    <m/>
    <m/>
    <s v="http://events.library.nashville.org/feeder/feeder/event/eventView.do?b=de&amp;amp;calPath=%2Fpublic%2Fcals%2FMainCal&amp;amp;guid=20160127-000103-BELLEVUE-201603101630%40LIBRARY.NASHVILLE.ORG&amp;amp;recurrenceId="/>
    <s v="CONFIRMED"/>
    <b v="0"/>
    <x v="14"/>
    <d v="2016-03-17T00:00:00"/>
    <s v="Thursday"/>
    <d v="1899-12-30T16:30:00"/>
    <s v="20160317T213000Z"/>
    <x v="47"/>
    <s v="America/Chicago"/>
    <b v="0"/>
    <d v="2016-03-17T00:00:00"/>
    <d v="2016-03-17T00:00:00"/>
    <s v="Thursday"/>
    <d v="1899-12-30T18:00:00"/>
    <s v="20160317T230000Z"/>
    <s v="2016031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1"/>
    <m/>
    <s v="%2Fpublic%2Fcals%2FMainCal"/>
    <s v="CAL-2a3e9ebb-52cca996-0152-cd10235d-0000734ddemobedework%40mysite.edu"/>
    <s v="20160318T211500Z"/>
    <m/>
    <s v="http://events.library.nashville.org/feeder/feeder/event/eventView.do?b=de&amp;amp;calPath=%2Fpublic%2Fcals%2FMainCal&amp;amp;guid=CAL-2a3e9ebb-52cca996-0152-cd10235d-0000734ddemobedework%40mysite.edu&amp;amp;recurrenceId=20160318T211500Z"/>
    <s v="CONFIRMED"/>
    <b v="0"/>
    <x v="15"/>
    <d v="2016-03-18T00:00:00"/>
    <s v="Friday"/>
    <d v="1899-12-30T16:15:00"/>
    <s v="20160318T211500Z"/>
    <x v="48"/>
    <s v="America/Chicago"/>
    <b v="0"/>
    <d v="2016-03-18T00:00:00"/>
    <d v="2016-03-18T00:00:00"/>
    <s v="Friday"/>
    <d v="1899-12-30T16:15:00"/>
    <s v="20160318T211500Z"/>
    <s v="201603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42--190001000000%40LIBRARY.NASHVILLE.ORG"/>
    <m/>
    <m/>
    <s v="http://events.library.nashville.org/feeder/feeder/event/eventView.do?b=de&amp;amp;calPath=%2Fpublic%2Fcals%2FMainCal&amp;amp;guid=20160210-000042--190001000000%40LIBRARY.NASHVILLE.ORG&amp;amp;recurrenceId="/>
    <s v="CONFIRMED"/>
    <b v="0"/>
    <x v="16"/>
    <d v="2016-03-19T00:00:00"/>
    <s v="Saturday"/>
    <d v="1899-12-30T10:15:00"/>
    <s v="20160319T151500Z"/>
    <x v="49"/>
    <s v="America/Chicago"/>
    <b v="0"/>
    <d v="2016-03-19T00:00:00"/>
    <d v="2016-03-19T00:00:00"/>
    <s v="Saturday"/>
    <d v="1899-12-30T10:15:00"/>
    <s v="20160319T151500Z"/>
    <s v="2016031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7"/>
    <m/>
    <s v="%2Fpublic%2Fcals%2FMainCal"/>
    <s v="20160210-000043-BELLEVUE-201603191015%40LIBRARY.NASHVILLE.ORG"/>
    <m/>
    <m/>
    <s v="http://events.library.nashville.org/feeder/feeder/event/eventView.do?b=de&amp;amp;calPath=%2Fpublic%2Fcals%2FMainCal&amp;amp;guid=20160210-000043-BELLEVUE-201603191015%40LIBRARY.NASHVILLE.ORG&amp;amp;recurrenceId="/>
    <s v="CONFIRMED"/>
    <b v="0"/>
    <x v="17"/>
    <d v="2016-03-20T00:00:00"/>
    <s v="Sunday"/>
    <d v="1899-12-30T15:00:00"/>
    <s v="20160320T200000Z"/>
    <x v="50"/>
    <s v="America/Chicago"/>
    <b v="0"/>
    <d v="2016-03-20T00:00:00"/>
    <d v="2016-03-20T00:00:00"/>
    <s v="Sunday"/>
    <d v="1899-12-30T16:00:00"/>
    <s v="20160320T210000Z"/>
    <s v="20160320T160000"/>
    <s v="America/Chicago"/>
    <x v="0"/>
    <s v="http://www.library.nashville.org/locations/loc_bellevue.asp"/>
    <s v="Bellevue"/>
    <m/>
    <m/>
    <s v="MainCal"/>
    <s v="MainCal"/>
    <s v="/public/cals/MainCal"/>
    <s v="%2Fpublic%2Fcals%2FMainCal"/>
    <s v="Arts and Crafts,location/Bellevue,Children,Locations,Series"/>
    <x v="27"/>
    <m/>
    <s v="X-BEDEWORK-ALIAS : values : text : /user/agrp_calsuite-MainCampus/Locations/Bellevue,X-BEDEWORK-ALIAS : values : text : /user/agrp_calsuite-MainCampus/Children,X-BEDEWORK-ALIAS : values : text : /user/agrp_calsuite-MainCampus/Arts &amp;amp; Crafts "/>
  </r>
  <r>
    <x v="14"/>
    <m/>
    <s v="%2Fpublic%2Fcals%2FMainCal"/>
    <s v="20160127-000172-BELLEVUE-201603141015%40LIBRARY.NASHVILLE.ORG"/>
    <m/>
    <m/>
    <s v="http://events.library.nashville.org/feeder/feeder/event/eventView.do?b=de&amp;amp;calPath=%2Fpublic%2Fcals%2FMainCal&amp;amp;guid=20160127-000172-BELLEVUE-201603141015%40LIBRARY.NASHVILLE.ORG&amp;amp;recurrenceId="/>
    <s v="CONFIRMED"/>
    <b v="0"/>
    <x v="18"/>
    <d v="2016-03-21T00:00:00"/>
    <s v="Monday"/>
    <d v="1899-12-30T10:15:00"/>
    <s v="20160321T151500Z"/>
    <x v="51"/>
    <s v="America/Chicago"/>
    <b v="0"/>
    <d v="2016-03-21T00:00:00"/>
    <d v="2016-03-21T00:00:00"/>
    <s v="Monday"/>
    <d v="1899-12-30T10:15:00"/>
    <s v="20160321T151500Z"/>
    <s v="2016032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21T211500Z"/>
    <m/>
    <s v="http://events.library.nashville.org/feeder/feeder/event/eventView.do?b=de&amp;amp;calPath=%2Fpublic%2Fcals%2FMainCal&amp;amp;guid=CAL-2a3e9ebb-52cca996-0152-cd10235d-0000734ddemobedework%40mysite.edu&amp;amp;recurrenceId=20160321T211500Z"/>
    <s v="CONFIRMED"/>
    <b v="0"/>
    <x v="18"/>
    <d v="2016-03-21T00:00:00"/>
    <s v="Monday"/>
    <d v="1899-12-30T16:15:00"/>
    <s v="20160321T211500Z"/>
    <x v="52"/>
    <s v="America/Chicago"/>
    <b v="0"/>
    <d v="2016-03-21T00:00:00"/>
    <d v="2016-03-21T00:00:00"/>
    <s v="Monday"/>
    <d v="1899-12-30T16:15:00"/>
    <s v="20160321T211500Z"/>
    <s v="201603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8"/>
    <m/>
    <s v="%2Fpublic%2Fcals%2FMainCal"/>
    <s v="20160210-000045--190001000000%40LIBRARY.NASHVILLE.ORG"/>
    <m/>
    <m/>
    <s v="http://events.library.nashville.org/feeder/feeder/event/eventView.do?b=de&amp;amp;calPath=%2Fpublic%2Fcals%2FMainCal&amp;amp;guid=20160210-000045--190001000000%40LIBRARY.NASHVILLE.ORG&amp;amp;recurrenceId="/>
    <s v="CONFIRMED"/>
    <b v="0"/>
    <x v="18"/>
    <d v="2016-03-21T00:00:00"/>
    <s v="Monday"/>
    <d v="1899-12-30T17:30:00"/>
    <s v="20160321T223000Z"/>
    <x v="53"/>
    <s v="America/Chicago"/>
    <b v="0"/>
    <d v="2016-03-21T00:00:00"/>
    <d v="2016-03-21T00:00:00"/>
    <s v="Monday"/>
    <d v="1899-12-30T17:30:00"/>
    <s v="20160321T223000Z"/>
    <s v="20160321T173000"/>
    <s v="America/Chicago"/>
    <x v="0"/>
    <s v="http://www.library.nashville.org/locations/loc_bellevue.asp"/>
    <s v="Bellevue"/>
    <m/>
    <m/>
    <s v="MainCal"/>
    <s v="MainCal"/>
    <s v="/public/cals/MainCal"/>
    <s v="%2Fpublic%2Fcals%2FMainCal"/>
    <s v="History and Genealogy,Adults,location/Bellevue,series/Nashville Reads,Locations,Series"/>
    <x v="28"/>
    <m/>
    <s v="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
  </r>
  <r>
    <x v="16"/>
    <m/>
    <s v="%2Fpublic%2Fcals%2FMainCal"/>
    <s v="20160210-000046-BELLEVUE-201603211730%40LIBRARY.NASHVILLE.ORG"/>
    <m/>
    <m/>
    <s v="http://events.library.nashville.org/feeder/feeder/event/eventView.do?b=de&amp;amp;calPath=%2Fpublic%2Fcals%2FMainCal&amp;amp;guid=20160210-000046-BELLEVUE-201603211730%40LIBRARY.NASHVILLE.ORG&amp;amp;recurrenceId="/>
    <s v="CONFIRMED"/>
    <b v="0"/>
    <x v="18"/>
    <d v="2016-03-21T00:00:00"/>
    <s v="Monday"/>
    <d v="1899-12-30T18:30:00"/>
    <s v="20160321T233000Z"/>
    <x v="54"/>
    <s v="America/Chicago"/>
    <b v="0"/>
    <d v="2016-03-21T00:00:00"/>
    <d v="2016-03-21T00:00:00"/>
    <s v="Monday"/>
    <d v="1899-12-30T18:30:00"/>
    <s v="20160321T233000Z"/>
    <s v="2016032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5-BELLEVUE-201603221600%40LIBRARY.NASHVILLE.ORG"/>
    <m/>
    <m/>
    <s v="http://events.library.nashville.org/feeder/feeder/event/eventView.do?b=de&amp;amp;calPath=%2Fpublic%2Fcals%2FMainCal&amp;amp;guid=20160127-000005-BELLEVUE-201603221600%40LIBRARY.NASHVILLE.ORG&amp;amp;recurrenceId="/>
    <s v="CONFIRMED"/>
    <b v="0"/>
    <x v="19"/>
    <d v="2016-03-22T00:00:00"/>
    <s v="Tuesday"/>
    <d v="1899-12-30T16:00:00"/>
    <s v="20160322T210000Z"/>
    <x v="55"/>
    <s v="America/Chicago"/>
    <b v="0"/>
    <d v="2016-03-22T00:00:00"/>
    <d v="2016-03-22T00:00:00"/>
    <s v="Tuesday"/>
    <d v="1899-12-30T16:00:00"/>
    <s v="20160322T210000Z"/>
    <s v="20160322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4"/>
    <m/>
    <s v="%2Fpublic%2Fcals%2FMainCal"/>
    <s v="20160127-000069-BELLEVUE-201603231015%40LIBRARY.NASHVILLE.ORG"/>
    <m/>
    <m/>
    <s v="http://events.library.nashville.org/feeder/feeder/event/eventView.do?b=de&amp;amp;calPath=%2Fpublic%2Fcals%2FMainCal&amp;amp;guid=20160127-000069-BELLEVUE-201603231015%40LIBRARY.NASHVILLE.ORG&amp;amp;recurrenceId="/>
    <s v="CONFIRMED"/>
    <b v="0"/>
    <x v="20"/>
    <d v="2016-03-23T00:00:00"/>
    <s v="Wednesday"/>
    <d v="1899-12-30T10:15:00"/>
    <s v="20160323T151500Z"/>
    <x v="56"/>
    <s v="America/Chicago"/>
    <b v="0"/>
    <d v="2016-03-23T00:00:00"/>
    <d v="2016-03-23T00:00:00"/>
    <s v="Wednesday"/>
    <d v="1899-12-30T10:15:00"/>
    <s v="20160323T151500Z"/>
    <s v="20160323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2-BELLEVUE-201603231115%40LIBRARY.NASHVILLE.ORG"/>
    <m/>
    <m/>
    <s v="http://events.library.nashville.org/feeder/feeder/event/eventView.do?b=de&amp;amp;calPath=%2Fpublic%2Fcals%2FMainCal&amp;amp;guid=20160127-000082-BELLEVUE-201603231115%40LIBRARY.NASHVILLE.ORG&amp;amp;recurrenceId="/>
    <s v="CONFIRMED"/>
    <b v="0"/>
    <x v="20"/>
    <d v="2016-03-23T00:00:00"/>
    <s v="Wednesday"/>
    <d v="1899-12-30T11:15:00"/>
    <s v="20160323T161500Z"/>
    <x v="57"/>
    <s v="America/Chicago"/>
    <b v="0"/>
    <d v="2016-03-23T00:00:00"/>
    <d v="2016-03-23T00:00:00"/>
    <s v="Wednesday"/>
    <d v="1899-12-30T11:15:00"/>
    <s v="20160323T161500Z"/>
    <s v="20160323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9"/>
    <m/>
    <s v="%2Fpublic%2Fcals%2FMainCal"/>
    <s v="20160127-000195-BELLEVUE-201603091400%40LIBRARY.NASHVILLE.ORG"/>
    <m/>
    <m/>
    <s v="http://events.library.nashville.org/feeder/feeder/event/eventView.do?b=de&amp;amp;calPath=%2Fpublic%2Fcals%2FMainCal&amp;amp;guid=20160127-000195-BELLEVUE-201603091400%40LIBRARY.NASHVILLE.ORG&amp;amp;recurrenceId="/>
    <s v="CONFIRMED"/>
    <b v="0"/>
    <x v="20"/>
    <d v="2016-03-23T00:00:00"/>
    <s v="Wednesday"/>
    <d v="1899-12-30T14:00:00"/>
    <s v="20160323T190000Z"/>
    <x v="58"/>
    <s v="America/Chicago"/>
    <b v="0"/>
    <d v="2016-03-23T00:00:00"/>
    <d v="2016-03-23T00:00:00"/>
    <s v="Wednesday"/>
    <d v="1899-12-30T14:00:00"/>
    <s v="20160323T190000Z"/>
    <s v="20160323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6"/>
    <m/>
    <s v="%2Fpublic%2Fcals%2FMainCal"/>
    <s v="20160210-000050--190001000000%40LIBRARY.NASHVILLE.ORG"/>
    <m/>
    <m/>
    <s v="http://events.library.nashville.org/feeder/feeder/event/eventView.do?b=de&amp;amp;calPath=%2Fpublic%2Fcals%2FMainCal&amp;amp;guid=20160210-000050--190001000000%40LIBRARY.NASHVILLE.ORG&amp;amp;recurrenceId="/>
    <s v="CONFIRMED"/>
    <b v="0"/>
    <x v="20"/>
    <d v="2016-03-23T00:00:00"/>
    <s v="Wednesday"/>
    <d v="1899-12-30T16:30:00"/>
    <s v="20160323T213000Z"/>
    <x v="59"/>
    <s v="America/Chicago"/>
    <b v="0"/>
    <d v="2016-03-23T00:00:00"/>
    <d v="2016-03-23T00:00:00"/>
    <s v="Wednesday"/>
    <d v="1899-12-30T16:30:00"/>
    <s v="20160323T213000Z"/>
    <s v="2016032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210-000051-BELLEVUE-201603231630%40LIBRARY.NASHVILLE.ORG"/>
    <m/>
    <m/>
    <s v="http://events.library.nashville.org/feeder/feeder/event/eventView.do?b=de&amp;amp;calPath=%2Fpublic%2Fcals%2FMainCal&amp;amp;guid=20160210-000051-BELLEVUE-201603231630%40LIBRARY.NASHVILLE.ORG&amp;amp;recurrenceId="/>
    <s v="CONFIRMED"/>
    <b v="0"/>
    <x v="20"/>
    <d v="2016-03-23T00:00:00"/>
    <s v="Wednesday"/>
    <d v="1899-12-30T18:00:00"/>
    <s v="20160323T230000Z"/>
    <x v="6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127-000217-BELLEVUE-201603211730%40LIBRARY.NASHVILLE.ORG"/>
    <m/>
    <m/>
    <s v="http://events.library.nashville.org/feeder/feeder/event/eventView.do?b=de&amp;amp;calPath=%2Fpublic%2Fcals%2FMainCal&amp;amp;guid=20160127-000217-BELLEVUE-201603211730%40LIBRARY.NASHVILLE.ORG&amp;amp;recurrenceId="/>
    <s v="CONFIRMED"/>
    <b v="0"/>
    <x v="20"/>
    <d v="2016-03-23T00:00:00"/>
    <s v="Wednesday"/>
    <d v="1899-12-30T18:00:00"/>
    <s v="20160323T230000Z"/>
    <x v="6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52-BELLEVUE-201603231800%40LIBRARY.NASHVILLE.ORG"/>
    <m/>
    <m/>
    <s v="http://events.library.nashville.org/feeder/feeder/event/eventView.do?b=de&amp;amp;calPath=%2Fpublic%2Fcals%2FMainCal&amp;amp;guid=20160210-000052-BELLEVUE-201603231800%40LIBRARY.NASHVILLE.ORG&amp;amp;recurrenceId="/>
    <s v="CONFIRMED"/>
    <b v="0"/>
    <x v="21"/>
    <d v="2016-03-24T00:00:00"/>
    <s v="Thursday"/>
    <d v="1899-12-30T10:15:00"/>
    <s v="20160324T151500Z"/>
    <x v="61"/>
    <s v="America/Chicago"/>
    <b v="0"/>
    <d v="2016-03-24T00:00:00"/>
    <d v="2016-03-24T00:00:00"/>
    <s v="Thursday"/>
    <d v="1899-12-30T10:15:00"/>
    <s v="20160324T151500Z"/>
    <s v="2016032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4-BELLEVUE-201603171330%40LIBRARY.NASHVILLE.ORG"/>
    <m/>
    <m/>
    <s v="http://events.library.nashville.org/feeder/feeder/event/eventView.do?b=de&amp;amp;calPath=%2Fpublic%2Fcals%2FMainCal&amp;amp;guid=20160127-000144-BELLEVUE-201603171330%40LIBRARY.NASHVILLE.ORG&amp;amp;recurrenceId="/>
    <s v="CONFIRMED"/>
    <b v="0"/>
    <x v="21"/>
    <d v="2016-03-24T00:00:00"/>
    <s v="Thursday"/>
    <d v="1899-12-30T13:30:00"/>
    <s v="20160324T183000Z"/>
    <x v="62"/>
    <s v="America/Chicago"/>
    <b v="0"/>
    <d v="2016-03-24T00:00:00"/>
    <d v="2016-03-24T00:00:00"/>
    <s v="Thursday"/>
    <d v="1899-12-30T15:30:00"/>
    <s v="20160324T203000Z"/>
    <s v="2016032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31"/>
    <m/>
    <s v="%2Fpublic%2Fcals%2FMainCal"/>
    <s v="CAL-2a3e9ebb-52d0037e-0152-d1b73716-00001be0demobedework%40mysite.edu"/>
    <m/>
    <m/>
    <s v="http://events.library.nashville.org/feeder/feeder/event/eventView.do?b=de&amp;amp;calPath=%2Fpublic%2Fcals%2FMainCal&amp;amp;guid=CAL-2a3e9ebb-52d0037e-0152-d1b73716-00001be0demobedework%40mysite.edu&amp;amp;recurrenceId="/>
    <s v="CONFIRMED"/>
    <b v="0"/>
    <x v="21"/>
    <d v="2016-03-24T00:00:00"/>
    <s v="Thursday"/>
    <d v="1899-12-30T18:00:00"/>
    <s v="20160324T230000Z"/>
    <x v="63"/>
    <s v="America/Chicago"/>
    <b v="0"/>
    <d v="2016-03-24T00:00:00"/>
    <d v="2016-03-24T00:00:00"/>
    <s v="Thursday"/>
    <d v="1899-12-30T19:00:00"/>
    <s v="20160325T000000Z"/>
    <s v="20160324T190000"/>
    <s v="America/Chicago"/>
    <x v="0"/>
    <s v="http://www.library.nashville.org/locations/loc_bellevue.asp"/>
    <s v="Bellevue"/>
    <m/>
    <m/>
    <s v="MainCal"/>
    <s v="MainCal"/>
    <s v="/public/cals/MainCal"/>
    <s v="%2Fpublic%2Fcals%2FMainCal"/>
    <s v="Adults,location/Bellevue,Dance and Theater,Locations"/>
    <x v="30"/>
    <m/>
    <s v="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
  </r>
  <r>
    <x v="12"/>
    <m/>
    <s v="%2Fpublic%2Fcals%2FMainCal"/>
    <s v="20160210-000054--190001000000%40LIBRARY.NASHVILLE.ORG"/>
    <m/>
    <m/>
    <s v="http://events.library.nashville.org/feeder/feeder/event/eventView.do?b=de&amp;amp;calPath=%2Fpublic%2Fcals%2FMainCal&amp;amp;guid=20160210-000054--190001000000%40LIBRARY.NASHVILLE.ORG&amp;amp;recurrenceId="/>
    <s v="CONFIRMED"/>
    <b v="0"/>
    <x v="22"/>
    <d v="2016-03-26T00:00:00"/>
    <s v="Saturday"/>
    <d v="1899-12-30T10:15:00"/>
    <s v="20160326T151500Z"/>
    <x v="64"/>
    <s v="America/Chicago"/>
    <b v="0"/>
    <d v="2016-03-26T00:00:00"/>
    <d v="2016-03-26T00:00:00"/>
    <s v="Saturday"/>
    <d v="1899-12-30T10:15:00"/>
    <s v="20160326T151500Z"/>
    <s v="20160326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2"/>
    <m/>
    <s v="%2Fpublic%2Fcals%2FMainCal"/>
    <s v="CAL-2a3e9ebb-529c83d2-0152-9e641426-00006b9ddemobedework%40mysite.edu"/>
    <m/>
    <m/>
    <s v="http://events.library.nashville.org/feeder/feeder/event/eventView.do?b=de&amp;amp;calPath=%2Fpublic%2Fcals%2FMainCal&amp;amp;guid=CAL-2a3e9ebb-529c83d2-0152-9e641426-00006b9ddemobedework%40mysite.edu&amp;amp;recurrenceId="/>
    <s v="CONFIRMED"/>
    <b v="0"/>
    <x v="22"/>
    <d v="2016-03-26T00:00:00"/>
    <s v="Saturday"/>
    <d v="1899-12-30T11:30:00"/>
    <s v="20160326T163000Z"/>
    <x v="65"/>
    <s v="America/Chicago"/>
    <b v="0"/>
    <d v="2016-03-26T00:00:00"/>
    <d v="2016-03-26T00:00:00"/>
    <s v="Saturday"/>
    <d v="1899-12-30T13:30:00"/>
    <s v="20160326T183000Z"/>
    <s v="20160326T133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33"/>
    <m/>
    <s v="%2Fpublic%2Fcals%2FMainCal"/>
    <s v="CAL-2a3e9ebb-49476652-0149-52d5cdfc-0000052ademobedework%40mysite.edu"/>
    <m/>
    <m/>
    <s v="http://events.library.nashville.org/feeder/feeder/event/eventView.do?b=de&amp;amp;calPath=%2Fpublic%2Fcals%2FMainCal&amp;amp;guid=CAL-2a3e9ebb-49476652-0149-52d5cdfc-0000052ademobedework%40mysite.edu&amp;amp;recurrenceId="/>
    <s v="CONFIRMED"/>
    <b v="0"/>
    <x v="23"/>
    <d v="2016-03-27T00:00:00"/>
    <s v="Sunday"/>
    <d v="1899-12-30T00:00:00"/>
    <s v="20160327T050000Z"/>
    <x v="66"/>
    <s v="America/Chicago"/>
    <b v="0"/>
    <d v="2016-03-27T00:00:00"/>
    <d v="2016-03-27T00:00:00"/>
    <s v="Sunday"/>
    <d v="1899-12-30T00:00:00"/>
    <s v="20160327T050000Z"/>
    <s v="20160327T000000"/>
    <s v="America/Chicago"/>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32"/>
    <m/>
    <s v="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
  </r>
  <r>
    <x v="14"/>
    <m/>
    <s v="%2Fpublic%2Fcals%2FMainCal"/>
    <s v="20160127-000173-BELLEVUE-201603211015%40LIBRARY.NASHVILLE.ORG"/>
    <m/>
    <m/>
    <s v="http://events.library.nashville.org/feeder/feeder/event/eventView.do?b=de&amp;amp;calPath=%2Fpublic%2Fcals%2FMainCal&amp;amp;guid=20160127-000173-BELLEVUE-201603211015%40LIBRARY.NASHVILLE.ORG&amp;amp;recurrenceId="/>
    <s v="CONFIRMED"/>
    <b v="0"/>
    <x v="24"/>
    <d v="2016-03-28T00:00:00"/>
    <s v="Monday"/>
    <d v="1899-12-30T10:15:00"/>
    <s v="20160328T151500Z"/>
    <x v="67"/>
    <s v="America/Chicago"/>
    <b v="0"/>
    <d v="2016-03-28T00:00:00"/>
    <d v="2016-03-28T00:00:00"/>
    <s v="Monday"/>
    <d v="1899-12-30T10:15:00"/>
    <s v="20160328T151500Z"/>
    <s v="2016032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056--190001000000%40LIBRARY.NASHVILLE.ORG"/>
    <m/>
    <m/>
    <s v="http://events.library.nashville.org/feeder/feeder/event/eventView.do?b=de&amp;amp;calPath=%2Fpublic%2Fcals%2FMainCal&amp;amp;guid=20160210-000056--190001000000%40LIBRARY.NASHVILLE.ORG&amp;amp;recurrenceId="/>
    <s v="CONFIRMED"/>
    <b v="0"/>
    <x v="24"/>
    <d v="2016-03-28T00:00:00"/>
    <s v="Monday"/>
    <d v="1899-12-30T18:30:00"/>
    <s v="20160328T233000Z"/>
    <x v="68"/>
    <s v="America/Chicago"/>
    <b v="0"/>
    <d v="2016-03-28T00:00:00"/>
    <d v="2016-03-28T00:00:00"/>
    <s v="Monday"/>
    <d v="1899-12-30T18:30:00"/>
    <s v="20160328T233000Z"/>
    <s v="2016032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6-BELLEVUE-201603291600%40LIBRARY.NASHVILLE.ORG"/>
    <m/>
    <m/>
    <s v="http://events.library.nashville.org/feeder/feeder/event/eventView.do?b=de&amp;amp;calPath=%2Fpublic%2Fcals%2FMainCal&amp;amp;guid=20160127-000006-BELLEVUE-201603291600%40LIBRARY.NASHVILLE.ORG&amp;amp;recurrenceId="/>
    <s v="CONFIRMED"/>
    <b v="0"/>
    <x v="25"/>
    <d v="2016-03-29T00:00:00"/>
    <s v="Tuesday"/>
    <d v="1899-12-30T16:00:00"/>
    <s v="20160329T210000Z"/>
    <x v="69"/>
    <s v="America/Chicago"/>
    <b v="0"/>
    <d v="2016-03-29T00:00:00"/>
    <d v="2016-03-29T00:00:00"/>
    <s v="Tuesday"/>
    <d v="1899-12-30T16:00:00"/>
    <s v="20160329T210000Z"/>
    <s v="2016032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29T211500Z"/>
    <m/>
    <s v="http://events.library.nashville.org/feeder/feeder/event/eventView.do?b=de&amp;amp;calPath=%2Fpublic%2Fcals%2FMainCal&amp;amp;guid=CAL-2a3e9ebb-52cca996-0152-cd10235d-0000734ddemobedework%40mysite.edu&amp;amp;recurrenceId=20160329T211500Z"/>
    <s v="CONFIRMED"/>
    <b v="0"/>
    <x v="25"/>
    <d v="2016-03-29T00:00:00"/>
    <s v="Tuesday"/>
    <d v="1899-12-30T16:15:00"/>
    <s v="20160329T211500Z"/>
    <x v="70"/>
    <s v="America/Chicago"/>
    <b v="0"/>
    <d v="2016-03-29T00:00:00"/>
    <d v="2016-03-29T00:00:00"/>
    <s v="Tuesday"/>
    <d v="1899-12-30T16:15:00"/>
    <s v="20160329T211500Z"/>
    <s v="201603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
    <m/>
    <s v="%2Fpublic%2Fcals%2FMainCal"/>
    <s v="20160127-000070-BELLEVUE-201603301015%40LIBRARY.NASHVILLE.ORG"/>
    <m/>
    <m/>
    <s v="http://events.library.nashville.org/feeder/feeder/event/eventView.do?b=de&amp;amp;calPath=%2Fpublic%2Fcals%2FMainCal&amp;amp;guid=20160127-000070-BELLEVUE-201603301015%40LIBRARY.NASHVILLE.ORG&amp;amp;recurrenceId="/>
    <s v="CONFIRMED"/>
    <b v="0"/>
    <x v="26"/>
    <d v="2016-03-30T00:00:00"/>
    <s v="Wednesday"/>
    <d v="1899-12-30T10:15:00"/>
    <s v="20160330T151500Z"/>
    <x v="71"/>
    <s v="America/Chicago"/>
    <b v="0"/>
    <d v="2016-03-30T00:00:00"/>
    <d v="2016-03-30T00:00:00"/>
    <s v="Wednesday"/>
    <d v="1899-12-30T10:15:00"/>
    <s v="20160330T151500Z"/>
    <s v="2016033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3-BELLEVUE-201603301115%40LIBRARY.NASHVILLE.ORG"/>
    <m/>
    <m/>
    <s v="http://events.library.nashville.org/feeder/feeder/event/eventView.do?b=de&amp;amp;calPath=%2Fpublic%2Fcals%2FMainCal&amp;amp;guid=20160127-000083-BELLEVUE-201603301115%40LIBRARY.NASHVILLE.ORG&amp;amp;recurrenceId="/>
    <s v="CONFIRMED"/>
    <b v="0"/>
    <x v="26"/>
    <d v="2016-03-30T00:00:00"/>
    <s v="Wednesday"/>
    <d v="1899-12-30T11:15:00"/>
    <s v="20160330T161500Z"/>
    <x v="72"/>
    <s v="America/Chicago"/>
    <b v="0"/>
    <d v="2016-03-30T00:00:00"/>
    <d v="2016-03-30T00:00:00"/>
    <s v="Wednesday"/>
    <d v="1899-12-30T11:15:00"/>
    <s v="20160330T161500Z"/>
    <s v="2016033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30T211500Z"/>
    <m/>
    <s v="http://events.library.nashville.org/feeder/feeder/event/eventView.do?b=de&amp;amp;calPath=%2Fpublic%2Fcals%2FMainCal&amp;amp;guid=CAL-2a3e9ebb-52cca996-0152-cd10235d-0000734ddemobedework%40mysite.edu&amp;amp;recurrenceId=20160330T211500Z"/>
    <s v="CONFIRMED"/>
    <b v="0"/>
    <x v="26"/>
    <d v="2016-03-30T00:00:00"/>
    <s v="Wednesday"/>
    <d v="1899-12-30T16:15:00"/>
    <s v="20160330T211500Z"/>
    <x v="73"/>
    <s v="America/Chicago"/>
    <b v="0"/>
    <d v="2016-03-30T00:00:00"/>
    <d v="2016-03-30T00:00:00"/>
    <s v="Wednesday"/>
    <d v="1899-12-30T16:15:00"/>
    <s v="20160330T211500Z"/>
    <s v="2016033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62--190001000000%40LIBRARY.NASHVILLE.ORG"/>
    <m/>
    <m/>
    <s v="http://events.library.nashville.org/feeder/feeder/event/eventView.do?b=de&amp;amp;calPath=%2Fpublic%2Fcals%2FMainCal&amp;amp;guid=20160210-000062--190001000000%40LIBRARY.NASHVILLE.ORG&amp;amp;recurrenceId="/>
    <s v="CONFIRMED"/>
    <b v="0"/>
    <x v="26"/>
    <d v="2016-03-30T00:00:00"/>
    <s v="Wednesday"/>
    <d v="1899-12-30T16:30:00"/>
    <s v="20160330T213000Z"/>
    <x v="74"/>
    <s v="America/Chicago"/>
    <b v="0"/>
    <d v="2016-03-30T00:00:00"/>
    <d v="2016-03-30T00:00:00"/>
    <s v="Wednesday"/>
    <d v="1899-12-30T16:30:00"/>
    <s v="20160330T213000Z"/>
    <s v="2016033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63-BELLEVUE-201603301630%40LIBRARY.NASHVILLE.ORG"/>
    <m/>
    <m/>
    <s v="http://events.library.nashville.org/feeder/feeder/event/eventView.do?b=de&amp;amp;calPath=%2Fpublic%2Fcals%2FMainCal&amp;amp;guid=20160210-000063-BELLEVUE-201603301630%40LIBRARY.NASHVILLE.ORG&amp;amp;recurrenceId="/>
    <s v="CONFIRMED"/>
    <b v="0"/>
    <x v="27"/>
    <d v="2016-03-31T00:00:00"/>
    <s v="Thursday"/>
    <d v="1899-12-30T10:15:00"/>
    <s v="20160331T151500Z"/>
    <x v="75"/>
    <s v="America/Chicago"/>
    <b v="0"/>
    <d v="2016-03-31T00:00:00"/>
    <d v="2016-03-31T00:00:00"/>
    <s v="Thursday"/>
    <d v="1899-12-30T10:15:00"/>
    <s v="20160331T151500Z"/>
    <s v="2016033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5-BELLEVUE-201603241330%40LIBRARY.NASHVILLE.ORG"/>
    <m/>
    <m/>
    <s v="http://events.library.nashville.org/feeder/feeder/event/eventView.do?b=de&amp;amp;calPath=%2Fpublic%2Fcals%2FMainCal&amp;amp;guid=20160127-000145-BELLEVUE-201603241330%40LIBRARY.NASHVILLE.ORG&amp;amp;recurrenceId="/>
    <s v="CONFIRMED"/>
    <b v="0"/>
    <x v="27"/>
    <d v="2016-03-31T00:00:00"/>
    <s v="Thursday"/>
    <d v="1899-12-30T13:30:00"/>
    <s v="20160331T183000Z"/>
    <x v="76"/>
    <s v="America/Chicago"/>
    <b v="0"/>
    <d v="2016-03-31T00:00:00"/>
    <d v="2016-03-31T00:00:00"/>
    <s v="Thursday"/>
    <d v="1899-12-30T15:30:00"/>
    <s v="20160331T203000Z"/>
    <s v="2016033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31T211500Z"/>
    <m/>
    <s v="http://events.library.nashville.org/feeder/feeder/event/eventView.do?b=de&amp;amp;calPath=%2Fpublic%2Fcals%2FMainCal&amp;amp;guid=CAL-2a3e9ebb-52cca996-0152-cd10235d-0000734ddemobedework%40mysite.edu&amp;amp;recurrenceId=20160331T211500Z"/>
    <s v="CONFIRMED"/>
    <b v="0"/>
    <x v="27"/>
    <d v="2016-03-31T00:00:00"/>
    <s v="Thursday"/>
    <d v="1899-12-30T16:15:00"/>
    <s v="20160331T211500Z"/>
    <x v="77"/>
    <s v="America/Chicago"/>
    <b v="0"/>
    <d v="2016-03-31T00:00:00"/>
    <d v="2016-03-31T00:00:00"/>
    <s v="Thursday"/>
    <d v="1899-12-30T16:15:00"/>
    <s v="20160331T211500Z"/>
    <s v="2016033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4-BELLEVUE-201603171630%40LIBRARY.NASHVILLE.ORG"/>
    <m/>
    <m/>
    <s v="http://events.library.nashville.org/feeder/feeder/event/eventView.do?b=de&amp;amp;calPath=%2Fpublic%2Fcals%2FMainCal&amp;amp;guid=20160127-000104-BELLEVUE-201603171630%40LIBRARY.NASHVILLE.ORG&amp;amp;recurrenceId="/>
    <s v="CONFIRMED"/>
    <b v="0"/>
    <x v="27"/>
    <d v="2016-03-31T00:00:00"/>
    <s v="Thursday"/>
    <d v="1899-12-30T16:30:00"/>
    <s v="20160331T213000Z"/>
    <x v="78"/>
    <s v="America/Chicago"/>
    <b v="0"/>
    <d v="2016-03-31T00:00:00"/>
    <d v="2016-03-31T00:00:00"/>
    <s v="Thursday"/>
    <d v="1899-12-30T18:00:00"/>
    <s v="20160331T230000Z"/>
    <s v="2016033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32"/>
    <m/>
    <s v="%2Fpublic%2Fcals%2FMainCal"/>
    <s v="CAL-2a3e9ebb-529c83d2-0152-9e6948d0-00007073demobedework%40mysite.edu"/>
    <m/>
    <m/>
    <s v="http://events.library.nashville.org/feeder/feeder/event/eventView.do?b=de&amp;amp;calPath=%2Fpublic%2Fcals%2FMainCal&amp;amp;guid=CAL-2a3e9ebb-529c83d2-0152-9e6948d0-00007073demobedework%40mysite.edu&amp;amp;recurrenceId="/>
    <s v="CONFIRMED"/>
    <b v="0"/>
    <x v="27"/>
    <d v="2016-03-31T00:00:00"/>
    <s v="Thursday"/>
    <d v="1899-12-30T18:00:00"/>
    <s v="20160331T230000Z"/>
    <x v="79"/>
    <s v="America/Chicago"/>
    <b v="0"/>
    <d v="2016-03-31T00:00:00"/>
    <d v="2016-03-31T00:00:00"/>
    <s v="Thursday"/>
    <d v="1899-12-30T20:00:00"/>
    <s v="20160401T010000Z"/>
    <s v="20160331T200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1"/>
    <m/>
    <s v="%2Fpublic%2Fcals%2FMainCal"/>
    <s v="CAL-2a3e9ebb-52cca996-0152-cd10235d-0000734ddemobedework%40mysite.edu"/>
    <s v="20160401T211500Z"/>
    <m/>
    <s v="http://events.library.nashville.org/feeder/feeder/event/eventView.do?b=de&amp;amp;calPath=%2Fpublic%2Fcals%2FMainCal&amp;amp;guid=CAL-2a3e9ebb-52cca996-0152-cd10235d-0000734ddemobedework%40mysite.edu&amp;amp;recurrenceId=20160401T211500Z"/>
    <s v="CONFIRMED"/>
    <b v="0"/>
    <x v="28"/>
    <d v="2016-04-01T00:00:00"/>
    <s v="Friday"/>
    <d v="1899-12-30T16:15:00"/>
    <s v="20160401T211500Z"/>
    <x v="80"/>
    <s v="America/Chicago"/>
    <b v="0"/>
    <d v="2016-04-01T00:00:00"/>
    <d v="2016-04-01T00:00:00"/>
    <s v="Friday"/>
    <d v="1899-12-30T16:15:00"/>
    <s v="20160401T211500Z"/>
    <s v="2016040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4-BELLEVUE-201603121015%40LIBRARY.NASHVILLE.ORG"/>
    <m/>
    <m/>
    <s v="http://events.library.nashville.org/feeder/feeder/event/eventView.do?b=de&amp;amp;calPath=%2Fpublic%2Fcals%2FMainCal&amp;amp;guid=20160127-000204-BELLEVUE-201603121015%40LIBRARY.NASHVILLE.ORG&amp;amp;recurrenceId="/>
    <s v="CONFIRMED"/>
    <b v="0"/>
    <x v="29"/>
    <d v="2016-04-02T00:00:00"/>
    <s v="Saturday"/>
    <d v="1899-12-30T10:15:00"/>
    <s v="20160402T151500Z"/>
    <x v="81"/>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68--190001000000%40LIBRARY.NASHVILLE.ORG"/>
    <m/>
    <m/>
    <s v="http://events.library.nashville.org/feeder/feeder/event/eventView.do?b=de&amp;amp;calPath=%2Fpublic%2Fcals%2FMainCal&amp;amp;guid=20160210-000068--190001000000%40LIBRARY.NASHVILLE.ORG&amp;amp;recurrenceId="/>
    <s v="CONFIRMED"/>
    <b v="0"/>
    <x v="29"/>
    <d v="2016-04-02T00:00:00"/>
    <s v="Saturday"/>
    <d v="1899-12-30T10:15:00"/>
    <s v="20160402T151500Z"/>
    <x v="81"/>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8-BELLEVUE-201603051330%40LIBRARY.NASHVILLE.ORG"/>
    <m/>
    <m/>
    <s v="http://events.library.nashville.org/feeder/feeder/event/eventView.do?b=de&amp;amp;calPath=%2Fpublic%2Fcals%2FMainCal&amp;amp;guid=20160127-000168-BELLEVUE-201603051330%40LIBRARY.NASHVILLE.ORG&amp;amp;recurrenceId="/>
    <s v="CONFIRMED"/>
    <b v="0"/>
    <x v="29"/>
    <d v="2016-04-02T00:00:00"/>
    <s v="Saturday"/>
    <d v="1899-12-30T13:30:00"/>
    <s v="20160402T183000Z"/>
    <x v="82"/>
    <s v="America/Chicago"/>
    <b v="0"/>
    <d v="2016-04-02T00:00:00"/>
    <d v="2016-04-02T00:00:00"/>
    <s v="Saturday"/>
    <d v="1899-12-30T15:00:00"/>
    <s v="20160402T200000Z"/>
    <s v="20160402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34"/>
    <m/>
    <s v="%2Fpublic%2Fcals%2FMainCal"/>
    <s v="20160127-000218-BELLEVUE-201603231800%40LIBRARY.NASHVILLE.ORG"/>
    <m/>
    <m/>
    <s v="http://events.library.nashville.org/feeder/feeder/event/eventView.do?b=de&amp;amp;calPath=%2Fpublic%2Fcals%2FMainCal&amp;amp;guid=20160127-000218-BELLEVUE-201603231800%40LIBRARY.NASHVILLE.ORG&amp;amp;recurrenceId="/>
    <s v="CONFIRMED"/>
    <b v="0"/>
    <x v="29"/>
    <d v="2016-04-02T00:00:00"/>
    <s v="Saturday"/>
    <d v="1899-12-30T14:00:00"/>
    <s v="20160402T190000Z"/>
    <x v="83"/>
    <s v="America/Chicago"/>
    <b v="0"/>
    <d v="2016-04-02T00:00:00"/>
    <d v="2016-04-02T00:00:00"/>
    <s v="Saturday"/>
    <d v="1899-12-30T14:00:00"/>
    <s v="20160402T190000Z"/>
    <s v="20160402T140000"/>
    <s v="America/Chicago"/>
    <x v="0"/>
    <s v="http://www.library.nashville.org/locations/loc_bellevue.asp"/>
    <s v="Bellevue"/>
    <m/>
    <m/>
    <s v="MainCal"/>
    <s v="MainCal"/>
    <s v="/public/cals/MainCal"/>
    <s v="%2Fpublic%2Fcals%2FMainCal"/>
    <s v="location/Bellevue,Children,Locations,Series"/>
    <x v="33"/>
    <m/>
    <s v="X-BEDEWORK-ALIAS : values : text : /user/agrp_calsuite-MainCampus/Locations/Bellevue,X-BEDEWORK-ALIAS : values : text : /user/agrp_calsuite-MainCampus/Children "/>
  </r>
  <r>
    <x v="14"/>
    <m/>
    <s v="%2Fpublic%2Fcals%2FMainCal"/>
    <s v="20160210-000069-BELLEVUE-201604021015%40LIBRARY.NASHVILLE.ORG"/>
    <m/>
    <m/>
    <s v="http://events.library.nashville.org/feeder/feeder/event/eventView.do?b=de&amp;amp;calPath=%2Fpublic%2Fcals%2FMainCal&amp;amp;guid=20160210-000069-BELLEVUE-201604021015%40LIBRARY.NASHVILLE.ORG&amp;amp;recurrenceId="/>
    <s v="CONFIRMED"/>
    <b v="0"/>
    <x v="30"/>
    <d v="2016-04-04T00:00:00"/>
    <s v="Monday"/>
    <d v="1899-12-30T10:15:00"/>
    <s v="20160404T151500Z"/>
    <x v="84"/>
    <s v="America/Chicago"/>
    <b v="0"/>
    <d v="2016-04-04T00:00:00"/>
    <d v="2016-04-04T00:00:00"/>
    <s v="Monday"/>
    <d v="1899-12-30T10:15:00"/>
    <s v="20160404T151500Z"/>
    <s v="2016040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5"/>
    <m/>
    <s v="%2Fpublic%2Fcals%2FMainCal"/>
    <s v="20160127-000219-BELLEVUE-201604021400%40LIBRARY.NASHVILLE.ORG"/>
    <m/>
    <m/>
    <s v="http://events.library.nashville.org/feeder/feeder/event/eventView.do?b=de&amp;amp;calPath=%2Fpublic%2Fcals%2FMainCal&amp;amp;guid=20160127-000219-BELLEVUE-201604021400%40LIBRARY.NASHVILLE.ORG&amp;amp;recurrenceId="/>
    <s v="CONFIRMED"/>
    <b v="0"/>
    <x v="30"/>
    <d v="2016-04-04T00:00:00"/>
    <s v="Monday"/>
    <d v="1899-12-30T11:00:00"/>
    <s v="20160404T160000Z"/>
    <x v="85"/>
    <s v="America/Chicago"/>
    <b v="0"/>
    <d v="2016-04-04T00:00:00"/>
    <d v="2016-04-04T00:00:00"/>
    <s v="Monday"/>
    <d v="1899-12-30T11:00:00"/>
    <s v="20160404T160000Z"/>
    <s v="20160404T110000"/>
    <s v="America/Chicago"/>
    <x v="0"/>
    <s v="http://www.library.nashville.org/locations/loc_bellevue.asp"/>
    <s v="Bellevue"/>
    <m/>
    <m/>
    <s v="MainCal"/>
    <s v="MainCal"/>
    <s v="/public/cals/MainCal"/>
    <s v="%2Fpublic%2Fcals%2FMainCal"/>
    <s v="Adults,location/Bellevue,series/Community of Many Faces,Health and Wellness,Locations,Series"/>
    <x v="34"/>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
  </r>
  <r>
    <x v="1"/>
    <m/>
    <s v="%2Fpublic%2Fcals%2FMainCal"/>
    <s v="CAL-2a3e9ebb-52cca996-0152-cd10235d-0000734ddemobedework%40mysite.edu"/>
    <s v="20160404T211500Z"/>
    <m/>
    <s v="http://events.library.nashville.org/feeder/feeder/event/eventView.do?b=de&amp;amp;calPath=%2Fpublic%2Fcals%2FMainCal&amp;amp;guid=CAL-2a3e9ebb-52cca996-0152-cd10235d-0000734ddemobedework%40mysite.edu&amp;amp;recurrenceId=20160404T211500Z"/>
    <s v="CONFIRMED"/>
    <b v="0"/>
    <x v="30"/>
    <d v="2016-04-04T00:00:00"/>
    <s v="Monday"/>
    <d v="1899-12-30T16:15:00"/>
    <s v="20160404T211500Z"/>
    <x v="86"/>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36"/>
    <m/>
    <s v="%2Fpublic%2Fcals%2FMainCal"/>
    <s v="20160127-000097-BELLEVUE-201604041615%40LIBRARY.NASHVILLE.ORG"/>
    <m/>
    <m/>
    <s v="http://events.library.nashville.org/feeder/feeder/event/eventView.do?b=de&amp;amp;calPath=%2Fpublic%2Fcals%2FMainCal&amp;amp;guid=20160127-000097-BELLEVUE-201604041615%40LIBRARY.NASHVILLE.ORG&amp;amp;recurrenceId="/>
    <s v="CONFIRMED"/>
    <b v="0"/>
    <x v="30"/>
    <d v="2016-04-04T00:00:00"/>
    <s v="Monday"/>
    <d v="1899-12-30T16:15:00"/>
    <s v="20160404T211500Z"/>
    <x v="86"/>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location/Bellevue,Teens,Health and Wellness,Locations"/>
    <x v="35"/>
    <m/>
    <s v="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
  </r>
  <r>
    <x v="16"/>
    <m/>
    <s v="%2Fpublic%2Fcals%2FMainCal"/>
    <s v="20160210-000071--190001000000%40LIBRARY.NASHVILLE.ORG"/>
    <m/>
    <m/>
    <s v="http://events.library.nashville.org/feeder/feeder/event/eventView.do?b=de&amp;amp;calPath=%2Fpublic%2Fcals%2FMainCal&amp;amp;guid=20160210-000071--190001000000%40LIBRARY.NASHVILLE.ORG&amp;amp;recurrenceId="/>
    <s v="CONFIRMED"/>
    <b v="0"/>
    <x v="30"/>
    <d v="2016-04-04T00:00:00"/>
    <s v="Monday"/>
    <d v="1899-12-30T18:30:00"/>
    <s v="20160404T233000Z"/>
    <x v="87"/>
    <s v="America/Chicago"/>
    <b v="0"/>
    <d v="2016-04-04T00:00:00"/>
    <d v="2016-04-04T00:00:00"/>
    <s v="Monday"/>
    <d v="1899-12-30T18:30:00"/>
    <s v="20160404T233000Z"/>
    <s v="2016040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7"/>
    <m/>
    <s v="%2Fpublic%2Fcals%2FMainCal"/>
    <s v="20160127-000007-BELLEVUE-201604051600%40LIBRARY.NASHVILLE.ORG"/>
    <m/>
    <m/>
    <s v="http://events.library.nashville.org/feeder/feeder/event/eventView.do?b=de&amp;amp;calPath=%2Fpublic%2Fcals%2FMainCal&amp;amp;guid=20160127-000007-BELLEVUE-201604051600%40LIBRARY.NASHVILLE.ORG&amp;amp;recurrenceId="/>
    <s v="CONFIRMED"/>
    <b v="0"/>
    <x v="31"/>
    <d v="2016-04-05T00:00:00"/>
    <s v="Tuesday"/>
    <d v="1899-12-30T16:00:00"/>
    <s v="20160405T210000Z"/>
    <x v="88"/>
    <s v="America/Chicago"/>
    <b v="0"/>
    <d v="2016-04-05T00:00:00"/>
    <d v="2016-04-05T00:00:00"/>
    <s v="Tuesday"/>
    <d v="1899-12-30T16:00:00"/>
    <s v="20160405T210000Z"/>
    <s v="20160405T160000"/>
    <s v="America/Chicago"/>
    <x v="0"/>
    <s v="http://www.library.nashville.org/locations/loc_bellevue.asp"/>
    <s v="Bellevue"/>
    <m/>
    <m/>
    <s v="MainCal"/>
    <s v="MainCal"/>
    <s v="/public/cals/MainCal"/>
    <s v="%2Fpublic%2Fcals%2FMainCal"/>
    <s v="location/Bellevue,series/Community of Many Faces,Children,Locations,Series"/>
    <x v="36"/>
    <m/>
    <s v="X-BEDEWORK-ALIAS : values : text : /user/agrp_calsuite-MainCampus/Locations/Bellevue,X-BEDEWORK-ALIAS : values : text : /user/agrp_calsuite-MainCampus/Children,X-BEDEWORK-ALIAS : values : text : /user/agrp_calsuite-MainCampus/series/Community of Many Faces "/>
  </r>
  <r>
    <x v="1"/>
    <m/>
    <s v="%2Fpublic%2Fcals%2FMainCal"/>
    <s v="CAL-2a3e9ebb-52cca996-0152-cd10235d-0000734ddemobedework%40mysite.edu"/>
    <s v="20160405T211500Z"/>
    <m/>
    <s v="http://events.library.nashville.org/feeder/feeder/event/eventView.do?b=de&amp;amp;calPath=%2Fpublic%2Fcals%2FMainCal&amp;amp;guid=CAL-2a3e9ebb-52cca996-0152-cd10235d-0000734ddemobedework%40mysite.edu&amp;amp;recurrenceId=20160405T211500Z"/>
    <s v="CONFIRMED"/>
    <b v="0"/>
    <x v="31"/>
    <d v="2016-04-05T00:00:00"/>
    <s v="Tuesday"/>
    <d v="1899-12-30T16:15:00"/>
    <s v="20160405T211500Z"/>
    <x v="89"/>
    <s v="America/Chicago"/>
    <b v="0"/>
    <d v="2016-04-05T00:00:00"/>
    <d v="2016-04-05T00:00:00"/>
    <s v="Tuesday"/>
    <d v="1899-12-30T16:15:00"/>
    <s v="20160405T211500Z"/>
    <s v="201604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2-BELLEVUE-201604051800%40LIBRARY.NASHVILLE.ORG"/>
    <m/>
    <m/>
    <s v="http://events.library.nashville.org/feeder/feeder/event/eventView.do?b=de&amp;amp;calPath=%2Fpublic%2Fcals%2FMainCal&amp;amp;guid=20160127-000062-BELLEVUE-201604051800%40LIBRARY.NASHVILLE.ORG&amp;amp;recurrenceId="/>
    <s v="CONFIRMED"/>
    <b v="0"/>
    <x v="31"/>
    <d v="2016-04-05T00:00:00"/>
    <s v="Tuesday"/>
    <d v="1899-12-30T18:00:00"/>
    <s v="20160405T230000Z"/>
    <x v="90"/>
    <s v="America/Chicago"/>
    <b v="0"/>
    <d v="2016-04-05T00:00:00"/>
    <d v="2016-04-05T00:00:00"/>
    <s v="Tuesday"/>
    <d v="1899-12-30T18:00:00"/>
    <s v="20160405T230000Z"/>
    <s v="2016040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8"/>
    <m/>
    <s v="%2Fpublic%2Fcals%2FMainCal"/>
    <s v="20160128-000002-BELLEVUE-201604061000%40LIBRARY.NASHVILLE.ORG"/>
    <m/>
    <m/>
    <s v="http://events.library.nashville.org/feeder/feeder/event/eventView.do?b=de&amp;amp;calPath=%2Fpublic%2Fcals%2FMainCal&amp;amp;guid=20160128-000002-BELLEVUE-201604061000%40LIBRARY.NASHVILLE.ORG&amp;amp;recurrenceId="/>
    <s v="CONFIRMED"/>
    <b v="0"/>
    <x v="32"/>
    <d v="2016-04-06T00:00:00"/>
    <s v="Wednesday"/>
    <d v="1899-12-30T10:00:00"/>
    <s v="20160406T150000Z"/>
    <x v="91"/>
    <s v="America/Chicago"/>
    <b v="0"/>
    <d v="2016-04-06T00:00:00"/>
    <d v="2016-04-06T00:00:00"/>
    <s v="Wednesday"/>
    <d v="1899-12-30T12:00:00"/>
    <s v="20160406T170000Z"/>
    <s v="20160406T120000"/>
    <s v="America/Chicago"/>
    <x v="0"/>
    <s v="http://www.library.nashville.org/locations/loc_bellevue.asp"/>
    <s v="Bellevue"/>
    <m/>
    <m/>
    <s v="MainCal"/>
    <s v="MainCal"/>
    <s v="/public/cals/MainCal"/>
    <s v="%2Fpublic%2Fcals%2FMainCal"/>
    <s v="Adults,location/Bellevue,Computers and Technology,Locations,Series"/>
    <x v="37"/>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1-BELLEVUE-201604061015%40LIBRARY.NASHVILLE.ORG"/>
    <m/>
    <m/>
    <s v="http://events.library.nashville.org/feeder/feeder/event/eventView.do?b=de&amp;amp;calPath=%2Fpublic%2Fcals%2FMainCal&amp;amp;guid=20160127-000071-BELLEVUE-201604061015%40LIBRARY.NASHVILLE.ORG&amp;amp;recurrenceId="/>
    <s v="CONFIRMED"/>
    <b v="0"/>
    <x v="32"/>
    <d v="2016-04-06T00:00:00"/>
    <s v="Wednesday"/>
    <d v="1899-12-30T10:15:00"/>
    <s v="20160406T151500Z"/>
    <x v="92"/>
    <s v="America/Chicago"/>
    <b v="0"/>
    <d v="2016-04-06T00:00:00"/>
    <d v="2016-04-06T00:00:00"/>
    <s v="Wednesday"/>
    <d v="1899-12-30T10:15:00"/>
    <s v="20160406T151500Z"/>
    <s v="2016040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4-BELLEVUE-201604061115%40LIBRARY.NASHVILLE.ORG"/>
    <m/>
    <m/>
    <s v="http://events.library.nashville.org/feeder/feeder/event/eventView.do?b=de&amp;amp;calPath=%2Fpublic%2Fcals%2FMainCal&amp;amp;guid=20160127-000084-BELLEVUE-201604061115%40LIBRARY.NASHVILLE.ORG&amp;amp;recurrenceId="/>
    <s v="CONFIRMED"/>
    <b v="0"/>
    <x v="32"/>
    <d v="2016-04-06T00:00:00"/>
    <s v="Wednesday"/>
    <d v="1899-12-30T11:15:00"/>
    <s v="20160406T161500Z"/>
    <x v="93"/>
    <s v="America/Chicago"/>
    <b v="0"/>
    <d v="2016-04-06T00:00:00"/>
    <d v="2016-04-06T00:00:00"/>
    <s v="Wednesday"/>
    <d v="1899-12-30T11:15:00"/>
    <s v="20160406T161500Z"/>
    <s v="2016040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9"/>
    <m/>
    <s v="%2Fpublic%2Fcals%2FMainCal"/>
    <s v="20160128-000003-BELLEVUE-201604061400%40LIBRARY.NASHVILLE.ORG"/>
    <m/>
    <m/>
    <s v="http://events.library.nashville.org/feeder/feeder/event/eventView.do?b=de&amp;amp;calPath=%2Fpublic%2Fcals%2FMainCal&amp;amp;guid=20160128-000003-BELLEVUE-201604061400%40LIBRARY.NASHVILLE.ORG&amp;amp;recurrenceId="/>
    <s v="CONFIRMED"/>
    <b v="0"/>
    <x v="32"/>
    <d v="2016-04-06T00:00:00"/>
    <s v="Wednesday"/>
    <d v="1899-12-30T14:00:00"/>
    <s v="20160406T190000Z"/>
    <x v="94"/>
    <s v="America/Chicago"/>
    <b v="0"/>
    <d v="2016-04-06T00:00:00"/>
    <d v="2016-04-06T00:00:00"/>
    <s v="Wednesday"/>
    <d v="1899-12-30T16:00:00"/>
    <s v="20160406T210000Z"/>
    <s v="20160406T160000"/>
    <s v="America/Chicago"/>
    <x v="0"/>
    <s v="http://www.library.nashville.org/locations/loc_bellevue.asp"/>
    <s v="Bellevue"/>
    <m/>
    <m/>
    <s v="MainCal"/>
    <s v="MainCal"/>
    <s v="/public/cals/MainCal"/>
    <s v="%2Fpublic%2Fcals%2FMainCal"/>
    <s v="Adults,location/Bellevue,Computers and Technology,Locations,Series"/>
    <x v="38"/>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06T211500Z"/>
    <m/>
    <s v="http://events.library.nashville.org/feeder/feeder/event/eventView.do?b=de&amp;amp;calPath=%2Fpublic%2Fcals%2FMainCal&amp;amp;guid=CAL-2a3e9ebb-52cca996-0152-cd10235d-0000734ddemobedework%40mysite.edu&amp;amp;recurrenceId=20160406T211500Z"/>
    <s v="CONFIRMED"/>
    <b v="0"/>
    <x v="32"/>
    <d v="2016-04-06T00:00:00"/>
    <s v="Wednesday"/>
    <d v="1899-12-30T16:15:00"/>
    <s v="20160406T211500Z"/>
    <x v="95"/>
    <s v="America/Chicago"/>
    <b v="0"/>
    <d v="2016-04-06T00:00:00"/>
    <d v="2016-04-06T00:00:00"/>
    <s v="Wednesday"/>
    <d v="1899-12-30T16:15:00"/>
    <s v="20160406T211500Z"/>
    <s v="201604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77--190001000000%40LIBRARY.NASHVILLE.ORG"/>
    <m/>
    <m/>
    <s v="http://events.library.nashville.org/feeder/feeder/event/eventView.do?b=de&amp;amp;calPath=%2Fpublic%2Fcals%2FMainCal&amp;amp;guid=20160210-000077--190001000000%40LIBRARY.NASHVILLE.ORG&amp;amp;recurrenceId="/>
    <s v="CONFIRMED"/>
    <b v="0"/>
    <x v="32"/>
    <d v="2016-04-06T00:00:00"/>
    <s v="Wednesday"/>
    <d v="1899-12-30T16:30:00"/>
    <s v="20160406T213000Z"/>
    <x v="96"/>
    <s v="America/Chicago"/>
    <b v="0"/>
    <d v="2016-04-06T00:00:00"/>
    <d v="2016-04-06T00:00:00"/>
    <s v="Wednesday"/>
    <d v="1899-12-30T16:30:00"/>
    <s v="20160406T213000Z"/>
    <s v="2016040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7"/>
    <m/>
    <s v="%2Fpublic%2Fcals%2FMainCal"/>
    <s v="20160210-000078-BELLEVUE-201604061630%40LIBRARY.NASHVILLE.ORG"/>
    <m/>
    <m/>
    <s v="http://events.library.nashville.org/feeder/feeder/event/eventView.do?b=de&amp;amp;calPath=%2Fpublic%2Fcals%2FMainCal&amp;amp;guid=20160210-000078-BELLEVUE-201604061630%40LIBRARY.NASHVILLE.ORG&amp;amp;recurrenceId="/>
    <s v="CONFIRMED"/>
    <b v="0"/>
    <x v="32"/>
    <d v="2016-04-06T00:00:00"/>
    <s v="Wednesday"/>
    <d v="1899-12-30T18:30:00"/>
    <s v="20160406T233000Z"/>
    <x v="97"/>
    <s v="America/Chicago"/>
    <b v="0"/>
    <d v="2016-04-06T00:00:00"/>
    <d v="2016-04-06T00:00:00"/>
    <s v="Wednesday"/>
    <d v="1899-12-30T18:30:00"/>
    <s v="20160406T233000Z"/>
    <s v="20160406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79-BELLEVUE-201604061830%40LIBRARY.NASHVILLE.ORG"/>
    <m/>
    <m/>
    <s v="http://events.library.nashville.org/feeder/feeder/event/eventView.do?b=de&amp;amp;calPath=%2Fpublic%2Fcals%2FMainCal&amp;amp;guid=20160210-000079-BELLEVUE-201604061830%40LIBRARY.NASHVILLE.ORG&amp;amp;recurrenceId="/>
    <s v="CONFIRMED"/>
    <b v="0"/>
    <x v="33"/>
    <d v="2016-04-07T00:00:00"/>
    <s v="Thursday"/>
    <d v="1899-12-30T10:15:00"/>
    <s v="20160407T151500Z"/>
    <x v="98"/>
    <s v="America/Chicago"/>
    <b v="0"/>
    <d v="2016-04-07T00:00:00"/>
    <d v="2016-04-07T00:00:00"/>
    <s v="Thursday"/>
    <d v="1899-12-30T10:15:00"/>
    <s v="20160407T151500Z"/>
    <s v="2016040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80-BELLEVUE-201604071015%40LIBRARY.NASHVILLE.ORG"/>
    <m/>
    <m/>
    <s v="http://events.library.nashville.org/feeder/feeder/event/eventView.do?b=de&amp;amp;calPath=%2Fpublic%2Fcals%2FMainCal&amp;amp;guid=20160210-000080-BELLEVUE-201604071015%40LIBRARY.NASHVILLE.ORG&amp;amp;recurrenceId="/>
    <s v="CONFIRMED"/>
    <b v="0"/>
    <x v="33"/>
    <d v="2016-04-07T00:00:00"/>
    <s v="Thursday"/>
    <d v="1899-12-30T13:30:00"/>
    <s v="20160407T183000Z"/>
    <x v="99"/>
    <s v="America/Chicago"/>
    <b v="0"/>
    <d v="2016-04-07T00:00:00"/>
    <d v="2016-04-07T00:00:00"/>
    <s v="Thursday"/>
    <d v="1899-12-30T15:30:00"/>
    <s v="20160407T203000Z"/>
    <s v="2016040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40"/>
    <m/>
    <s v="%2Fpublic%2Fcals%2FMainCal"/>
    <s v="CAL-2a3e9ebb-529c83d2-0152-9e6c1a01-0000741fdemobedework%40mysite.edu"/>
    <s v="20160407T210000Z"/>
    <m/>
    <s v="http://events.library.nashville.org/feeder/feeder/event/eventView.do?b=de&amp;amp;calPath=%2Fpublic%2Fcals%2FMainCal&amp;amp;guid=CAL-2a3e9ebb-529c83d2-0152-9e6c1a01-0000741fdemobedework%40mysite.edu&amp;amp;recurrenceId=20160407T210000Z"/>
    <s v="CONFIRMED"/>
    <b v="0"/>
    <x v="33"/>
    <d v="2016-04-07T00:00:00"/>
    <s v="Thursday"/>
    <d v="1899-12-30T16:00:00"/>
    <s v="20160407T210000Z"/>
    <x v="100"/>
    <s v="America/Chicago"/>
    <b v="0"/>
    <d v="2016-04-07T00:00:00"/>
    <d v="2016-04-07T00:00:00"/>
    <s v="Thursday"/>
    <d v="1899-12-30T20:00:00"/>
    <s v="20160408T010000Z"/>
    <s v="20160407T20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
  </r>
  <r>
    <x v="1"/>
    <m/>
    <s v="%2Fpublic%2Fcals%2FMainCal"/>
    <s v="CAL-2a3e9ebb-52cca996-0152-cd10235d-0000734ddemobedework%40mysite.edu"/>
    <s v="20160407T211500Z"/>
    <m/>
    <s v="http://events.library.nashville.org/feeder/feeder/event/eventView.do?b=de&amp;amp;calPath=%2Fpublic%2Fcals%2FMainCal&amp;amp;guid=CAL-2a3e9ebb-52cca996-0152-cd10235d-0000734ddemobedework%40mysite.edu&amp;amp;recurrenceId=20160407T211500Z"/>
    <s v="CONFIRMED"/>
    <b v="0"/>
    <x v="33"/>
    <d v="2016-04-07T00:00:00"/>
    <s v="Thursday"/>
    <d v="1899-12-30T16:15:00"/>
    <s v="20160407T211500Z"/>
    <x v="101"/>
    <s v="America/Chicago"/>
    <b v="0"/>
    <d v="2016-04-07T00:00:00"/>
    <d v="2016-04-07T00:00:00"/>
    <s v="Thursday"/>
    <d v="1899-12-30T16:15:00"/>
    <s v="20160407T211500Z"/>
    <s v="2016040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07T213000Z"/>
    <m/>
    <s v="http://events.library.nashville.org/feeder/feeder/event/eventView.do?b=de&amp;amp;calPath=%2Fpublic%2Fcals%2FMainCal&amp;amp;guid=CAL-2a3e9ebb-52cca996-0152-ccd2a5d7-00002e94demobedework%40mysite.edu&amp;amp;recurrenceId=20160407T213000Z"/>
    <s v="CONFIRMED"/>
    <b v="0"/>
    <x v="33"/>
    <d v="2016-04-07T00:00:00"/>
    <s v="Thursday"/>
    <d v="1899-12-30T16:30:00"/>
    <s v="20160407T213000Z"/>
    <x v="102"/>
    <s v="America/Chicago"/>
    <b v="0"/>
    <d v="2016-04-07T00:00:00"/>
    <d v="2016-04-07T00:00:00"/>
    <s v="Thursday"/>
    <d v="1899-12-30T18:00:00"/>
    <s v="20160407T230000Z"/>
    <s v="2016040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8T150000Z"/>
    <m/>
    <s v="http://events.library.nashville.org/feeder/feeder/event/eventView.do?b=de&amp;amp;calPath=%2Fpublic%2Fcals%2FMainCal&amp;amp;guid=CAL-2a3e9ebb-529c83d2-0152-9e6c1a01-0000741fdemobedework%40mysite.edu&amp;amp;recurrenceId=20160408T150000Z"/>
    <s v="CONFIRMED"/>
    <b v="0"/>
    <x v="34"/>
    <d v="2016-04-08T00:00:00"/>
    <s v="Friday"/>
    <d v="1899-12-30T10:00:00"/>
    <s v="20160408T150000Z"/>
    <x v="103"/>
    <s v="America/Chicago"/>
    <b v="0"/>
    <d v="2016-04-08T00:00:00"/>
    <d v="2016-04-08T00:00:00"/>
    <s v="Friday"/>
    <d v="1899-12-30T18:00:00"/>
    <s v="20160408T230000Z"/>
    <s v="20160408T18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
    <m/>
    <s v="%2Fpublic%2Fcals%2FMainCal"/>
    <s v="CAL-2a3e9ebb-52cca996-0152-cd10235d-0000734ddemobedework%40mysite.edu"/>
    <s v="20160408T211500Z"/>
    <m/>
    <s v="http://events.library.nashville.org/feeder/feeder/event/eventView.do?b=de&amp;amp;calPath=%2Fpublic%2Fcals%2FMainCal&amp;amp;guid=CAL-2a3e9ebb-52cca996-0152-cd10235d-0000734ddemobedework%40mysite.edu&amp;amp;recurrenceId=20160408T211500Z"/>
    <s v="CONFIRMED"/>
    <b v="0"/>
    <x v="34"/>
    <d v="2016-04-08T00:00:00"/>
    <s v="Friday"/>
    <d v="1899-12-30T16:15:00"/>
    <s v="20160408T211500Z"/>
    <x v="104"/>
    <s v="America/Chicago"/>
    <b v="0"/>
    <d v="2016-04-08T00:00:00"/>
    <d v="2016-04-08T00:00:00"/>
    <s v="Friday"/>
    <d v="1899-12-30T16:15:00"/>
    <s v="20160408T211500Z"/>
    <s v="201604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9T150000Z"/>
    <m/>
    <s v="http://events.library.nashville.org/feeder/feeder/event/eventView.do?b=de&amp;amp;calPath=%2Fpublic%2Fcals%2FMainCal&amp;amp;guid=CAL-2a3e9ebb-529c83d2-0152-9e6c1a01-0000741fdemobedework%40mysite.edu&amp;amp;recurrenceId=20160409T150000Z"/>
    <s v="CONFIRMED"/>
    <b v="0"/>
    <x v="35"/>
    <d v="2016-04-09T00:00:00"/>
    <s v="Saturday"/>
    <d v="1899-12-30T10:00:00"/>
    <s v="20160409T150000Z"/>
    <x v="105"/>
    <s v="America/Chicago"/>
    <b v="0"/>
    <d v="2016-04-09T00:00:00"/>
    <d v="2016-04-09T00:00:00"/>
    <s v="Saturday"/>
    <d v="1899-12-30T17:00:00"/>
    <s v="20160409T220000Z"/>
    <s v="20160409T17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2"/>
    <m/>
    <s v="%2Fpublic%2Fcals%2FMainCal"/>
    <s v="20160210-000084--190001000000%40LIBRARY.NASHVILLE.ORG"/>
    <m/>
    <m/>
    <s v="http://events.library.nashville.org/feeder/feeder/event/eventView.do?b=de&amp;amp;calPath=%2Fpublic%2Fcals%2FMainCal&amp;amp;guid=20160210-000084--190001000000%40LIBRARY.NASHVILLE.ORG&amp;amp;recurrenceId="/>
    <s v="CONFIRMED"/>
    <b v="0"/>
    <x v="35"/>
    <d v="2016-04-09T00:00:00"/>
    <s v="Saturday"/>
    <d v="1899-12-30T10:15:00"/>
    <s v="20160409T151500Z"/>
    <x v="106"/>
    <s v="America/Chicago"/>
    <b v="0"/>
    <d v="2016-04-09T00:00:00"/>
    <d v="2016-04-09T00:00:00"/>
    <s v="Saturday"/>
    <d v="1899-12-30T10:15:00"/>
    <s v="20160409T151500Z"/>
    <s v="2016040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1"/>
    <m/>
    <s v="%2Fpublic%2Fcals%2FMainCal"/>
    <s v="20160210-000085-BELLEVUE-201604091015%40LIBRARY.NASHVILLE.ORG"/>
    <m/>
    <m/>
    <s v="http://events.library.nashville.org/feeder/feeder/event/eventView.do?b=de&amp;amp;calPath=%2Fpublic%2Fcals%2FMainCal&amp;amp;guid=20160210-000085-BELLEVUE-201604091015%40LIBRARY.NASHVILLE.ORG&amp;amp;recurrenceId="/>
    <s v="CONFIRMED"/>
    <b v="0"/>
    <x v="35"/>
    <d v="2016-04-09T00:00:00"/>
    <s v="Saturday"/>
    <d v="1899-12-30T14:00:00"/>
    <s v="20160409T190000Z"/>
    <x v="107"/>
    <s v="America/Chicago"/>
    <b v="0"/>
    <d v="2016-04-09T00:00:00"/>
    <d v="2016-04-09T00:00:00"/>
    <s v="Saturday"/>
    <d v="1899-12-30T14:00:00"/>
    <s v="20160409T190000Z"/>
    <s v="20160409T140000"/>
    <s v="America/Chicago"/>
    <x v="0"/>
    <s v="http://www.library.nashville.org/locations/loc_bellevue.asp"/>
    <s v="Bellevue"/>
    <m/>
    <m/>
    <s v="MainCal"/>
    <s v="MainCal"/>
    <s v="/public/cals/MainCal"/>
    <s v="%2Fpublic%2Fcals%2FMainCal"/>
    <s v="location/Bellevue,series/Community of Many Faces,Children,Movies,Locations,Series"/>
    <x v="4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
  </r>
  <r>
    <x v="40"/>
    <m/>
    <s v="%2Fpublic%2Fcals%2FMainCal"/>
    <s v="CAL-2a3e9ebb-529c83d2-0152-9e6c1a01-0000741fdemobedework%40mysite.edu"/>
    <s v="20160410T190000Z"/>
    <m/>
    <s v="http://events.library.nashville.org/feeder/feeder/event/eventView.do?b=de&amp;amp;calPath=%2Fpublic%2Fcals%2FMainCal&amp;amp;guid=CAL-2a3e9ebb-529c83d2-0152-9e6c1a01-0000741fdemobedework%40mysite.edu&amp;amp;recurrenceId=20160410T190000Z"/>
    <s v="CONFIRMED"/>
    <b v="0"/>
    <x v="36"/>
    <d v="2016-04-10T00:00:00"/>
    <s v="Sunday"/>
    <d v="1899-12-30T14:00:00"/>
    <s v="20160410T190000Z"/>
    <x v="108"/>
    <s v="America/Chicago"/>
    <b v="0"/>
    <d v="2016-04-10T00:00:00"/>
    <d v="2016-04-10T00:00:00"/>
    <s v="Sunday"/>
    <d v="1899-12-30T16:00:00"/>
    <s v="20160410T210000Z"/>
    <s v="20160410T16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4"/>
    <m/>
    <s v="%2Fpublic%2Fcals%2FMainCal"/>
    <s v="20160210-000086-BELLEVUE-201604091400%40LIBRARY.NASHVILLE.ORG"/>
    <m/>
    <m/>
    <s v="http://events.library.nashville.org/feeder/feeder/event/eventView.do?b=de&amp;amp;calPath=%2Fpublic%2Fcals%2FMainCal&amp;amp;guid=20160210-000086-BELLEVUE-201604091400%40LIBRARY.NASHVILLE.ORG&amp;amp;recurrenceId="/>
    <s v="CONFIRMED"/>
    <b v="0"/>
    <x v="37"/>
    <d v="2016-04-11T00:00:00"/>
    <s v="Monday"/>
    <d v="1899-12-30T10:15:00"/>
    <s v="20160411T151500Z"/>
    <x v="109"/>
    <s v="America/Chicago"/>
    <b v="0"/>
    <d v="2016-04-11T00:00:00"/>
    <d v="2016-04-11T00:00:00"/>
    <s v="Monday"/>
    <d v="1899-12-30T10:15:00"/>
    <s v="20160411T151500Z"/>
    <s v="2016041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1T211500Z"/>
    <m/>
    <s v="http://events.library.nashville.org/feeder/feeder/event/eventView.do?b=de&amp;amp;calPath=%2Fpublic%2Fcals%2FMainCal&amp;amp;guid=CAL-2a3e9ebb-52cca996-0152-cd10235d-0000734ddemobedework%40mysite.edu&amp;amp;recurrenceId=20160411T211500Z"/>
    <s v="CONFIRMED"/>
    <b v="0"/>
    <x v="37"/>
    <d v="2016-04-11T00:00:00"/>
    <s v="Monday"/>
    <d v="1899-12-30T16:15:00"/>
    <s v="20160411T211500Z"/>
    <x v="110"/>
    <s v="America/Chicago"/>
    <b v="0"/>
    <d v="2016-04-11T00:00:00"/>
    <d v="2016-04-11T00:00:00"/>
    <s v="Monday"/>
    <d v="1899-12-30T16:15:00"/>
    <s v="20160411T211500Z"/>
    <s v="201604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088--190001000000%40LIBRARY.NASHVILLE.ORG"/>
    <m/>
    <m/>
    <s v="http://events.library.nashville.org/feeder/feeder/event/eventView.do?b=de&amp;amp;calPath=%2Fpublic%2Fcals%2FMainCal&amp;amp;guid=20160210-000088--190001000000%40LIBRARY.NASHVILLE.ORG&amp;amp;recurrenceId="/>
    <s v="CONFIRMED"/>
    <b v="0"/>
    <x v="37"/>
    <d v="2016-04-11T00:00:00"/>
    <s v="Monday"/>
    <d v="1899-12-30T18:00:00"/>
    <s v="20160411T230000Z"/>
    <x v="111"/>
    <s v="America/Chicago"/>
    <b v="0"/>
    <d v="2016-04-11T00:00:00"/>
    <d v="2016-04-11T00:00:00"/>
    <s v="Monday"/>
    <d v="1899-12-30T18:00:00"/>
    <s v="20160411T230000Z"/>
    <s v="20160411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Home and Garden "/>
  </r>
  <r>
    <x v="16"/>
    <m/>
    <s v="%2Fpublic%2Fcals%2FMainCal"/>
    <s v="20160210-000089-BELLEVUE-201604111800%40LIBRARY.NASHVILLE.ORG"/>
    <m/>
    <m/>
    <s v="http://events.library.nashville.org/feeder/feeder/event/eventView.do?b=de&amp;amp;calPath=%2Fpublic%2Fcals%2FMainCal&amp;amp;guid=20160210-000089-BELLEVUE-201604111800%40LIBRARY.NASHVILLE.ORG&amp;amp;recurrenceId="/>
    <s v="CONFIRMED"/>
    <b v="0"/>
    <x v="37"/>
    <d v="2016-04-11T00:00:00"/>
    <s v="Monday"/>
    <d v="1899-12-30T18:30:00"/>
    <s v="20160411T233000Z"/>
    <x v="112"/>
    <s v="America/Chicago"/>
    <b v="0"/>
    <d v="2016-04-11T00:00:00"/>
    <d v="2016-04-11T00:00:00"/>
    <s v="Monday"/>
    <d v="1899-12-30T18:30:00"/>
    <s v="20160411T233000Z"/>
    <s v="2016041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2"/>
    <m/>
    <s v="%2Fpublic%2Fcals%2FMainCal"/>
    <s v="20160127-000016-BELLEVUE-201604121600%40LIBRARY.NASHVILLE.ORG"/>
    <m/>
    <m/>
    <s v="http://events.library.nashville.org/feeder/feeder/event/eventView.do?b=de&amp;amp;calPath=%2Fpublic%2Fcals%2FMainCal&amp;amp;guid=20160127-000016-BELLEVUE-201604121600%40LIBRARY.NASHVILLE.ORG&amp;amp;recurrenceId="/>
    <s v="CONFIRMED"/>
    <b v="0"/>
    <x v="38"/>
    <d v="2016-04-12T00:00:00"/>
    <s v="Tuesday"/>
    <d v="1899-12-30T16:00:00"/>
    <s v="20160412T210000Z"/>
    <x v="113"/>
    <s v="America/Chicago"/>
    <b v="0"/>
    <d v="2016-04-12T00:00:00"/>
    <d v="2016-04-12T00:00:00"/>
    <s v="Tuesday"/>
    <d v="1899-12-30T16:00:00"/>
    <s v="20160412T210000Z"/>
    <s v="20160412T160000"/>
    <s v="America/Chicago"/>
    <x v="0"/>
    <s v="http://www.library.nashville.org/locations/loc_bellevue.asp"/>
    <s v="Bellevue"/>
    <m/>
    <m/>
    <s v="MainCal"/>
    <s v="MainCal"/>
    <s v="/public/cals/MainCal"/>
    <s v="%2Fpublic%2Fcals%2FMainCal"/>
    <s v="History and Genealogy,location/Bellevue,series/Community of Many Faces,Children,Locations,Series"/>
    <x v="42"/>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
  </r>
  <r>
    <x v="43"/>
    <m/>
    <s v="%2Fpublic%2Fcals%2FMainCal"/>
    <s v="20160210-000091-BELLEVUE-201604121615%40LIBRARY.NASHVILLE.ORG"/>
    <m/>
    <m/>
    <s v="http://events.library.nashville.org/feeder/feeder/event/eventView.do?b=de&amp;amp;calPath=%2Fpublic%2Fcals%2FMainCal&amp;amp;guid=20160210-000091-BELLEVUE-201604121615%40LIBRARY.NASHVILLE.ORG&amp;amp;recurrenceId="/>
    <s v="CONFIRMED"/>
    <b v="0"/>
    <x v="38"/>
    <d v="2016-04-12T00:00:00"/>
    <s v="Tuesday"/>
    <d v="1899-12-30T16:15:00"/>
    <s v="20160412T211500Z"/>
    <x v="114"/>
    <s v="America/Chicago"/>
    <b v="0"/>
    <d v="2016-04-12T00:00:00"/>
    <d v="2016-04-12T00:00:00"/>
    <s v="Tuesday"/>
    <d v="1899-12-30T16:15:00"/>
    <s v="20160412T211500Z"/>
    <s v="20160412T161500"/>
    <s v="America/Chicago"/>
    <x v="0"/>
    <s v="http://www.library.nashville.org/locations/loc_bellevue.asp"/>
    <s v="Bellevue"/>
    <m/>
    <m/>
    <s v="MainCal"/>
    <s v="MainCal"/>
    <s v="/public/cals/MainCal"/>
    <s v="%2Fpublic%2Fcals%2FMainCal"/>
    <s v="Arts and Crafts,series/Studio NPL,location/Bellevue,Teens,Locations,Series"/>
    <x v="43"/>
    <m/>
    <s v="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
  </r>
  <r>
    <x v="44"/>
    <m/>
    <s v="%2Fpublic%2Fcals%2FMainCal"/>
    <s v="20160127-000072-BELLEVUE-201604131015%40LIBRARY.NASHVILLE.ORG"/>
    <m/>
    <m/>
    <s v="http://events.library.nashville.org/feeder/feeder/event/eventView.do?b=de&amp;amp;calPath=%2Fpublic%2Fcals%2FMainCal&amp;amp;guid=20160127-000072-BELLEVUE-201604131015%40LIBRARY.NASHVILLE.ORG&amp;amp;recurrenceId="/>
    <s v="CONFIRMED"/>
    <b v="0"/>
    <x v="39"/>
    <d v="2016-04-13T00:00:00"/>
    <s v="Wednesday"/>
    <d v="1899-12-30T10:15:00"/>
    <s v="20160413T151500Z"/>
    <x v="115"/>
    <s v="America/Chicago"/>
    <b v="0"/>
    <d v="2016-04-13T00:00:00"/>
    <d v="2016-04-13T00:00:00"/>
    <s v="Wednesday"/>
    <d v="1899-12-30T10:15:00"/>
    <s v="20160413T151500Z"/>
    <s v="20160413T10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5"/>
    <m/>
    <s v="%2Fpublic%2Fcals%2FMainCal"/>
    <s v="20160127-000085-BELLEVUE-201604131115%40LIBRARY.NASHVILLE.ORG"/>
    <m/>
    <m/>
    <s v="http://events.library.nashville.org/feeder/feeder/event/eventView.do?b=de&amp;amp;calPath=%2Fpublic%2Fcals%2FMainCal&amp;amp;guid=20160127-000085-BELLEVUE-201604131115%40LIBRARY.NASHVILLE.ORG&amp;amp;recurrenceId="/>
    <s v="CONFIRMED"/>
    <b v="0"/>
    <x v="39"/>
    <d v="2016-04-13T00:00:00"/>
    <s v="Wednesday"/>
    <d v="1899-12-30T11:15:00"/>
    <s v="20160413T161500Z"/>
    <x v="116"/>
    <s v="America/Chicago"/>
    <b v="0"/>
    <d v="2016-04-13T00:00:00"/>
    <d v="2016-04-13T00:00:00"/>
    <s v="Wednesday"/>
    <d v="1899-12-30T11:15:00"/>
    <s v="20160413T161500Z"/>
    <s v="20160413T11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6"/>
    <m/>
    <s v="%2Fpublic%2Fcals%2FMainCal"/>
    <s v="20160127-000196-BELLEVUE-201603231400%40LIBRARY.NASHVILLE.ORG"/>
    <m/>
    <m/>
    <s v="http://events.library.nashville.org/feeder/feeder/event/eventView.do?b=de&amp;amp;calPath=%2Fpublic%2Fcals%2FMainCal&amp;amp;guid=20160127-000196-BELLEVUE-201603231400%40LIBRARY.NASHVILLE.ORG&amp;amp;recurrenceId="/>
    <s v="CONFIRMED"/>
    <b v="0"/>
    <x v="39"/>
    <d v="2016-04-13T00:00:00"/>
    <s v="Wednesday"/>
    <d v="1899-12-30T14:00:00"/>
    <s v="20160413T190000Z"/>
    <x v="117"/>
    <s v="America/Chicago"/>
    <b v="0"/>
    <d v="2016-04-13T00:00:00"/>
    <d v="2016-04-13T00:00:00"/>
    <s v="Wednesday"/>
    <d v="1899-12-30T14:00:00"/>
    <s v="20160413T190000Z"/>
    <s v="20160413T140000"/>
    <s v="America/Chicago"/>
    <x v="0"/>
    <s v="http://www.library.nashville.org/locations/loc_bellevue.asp"/>
    <s v="Bellevue"/>
    <m/>
    <m/>
    <s v="MainCal"/>
    <s v="MainCal"/>
    <s v="/public/cals/MainCal"/>
    <s v="%2Fpublic%2Fcals%2FMainCal"/>
    <s v="series/Seed Exchange,location/Bellevue,Children,Locations,Series"/>
    <x v="17"/>
    <m/>
    <s v="X-BEDEWORK-ALIAS : values : text : /user/agrp_calsuite-MainCampus/Locations/Bellevue,X-BEDEWORK-ALIAS : values : text : /user/agrp_calsuite-MainCampus/Children,X-BEDEWORK-ALIAS : values : text : /user/agrp_calsuite-MainCampus/series/Seed Exchange "/>
  </r>
  <r>
    <x v="47"/>
    <m/>
    <s v="%2Fpublic%2Fcals%2FMainCal"/>
    <s v="20160128-000005-BELLEVUE-201604131400%40LIBRARY.NASHVILLE.ORG"/>
    <m/>
    <m/>
    <s v="http://events.library.nashville.org/feeder/feeder/event/eventView.do?b=de&amp;amp;calPath=%2Fpublic%2Fcals%2FMainCal&amp;amp;guid=20160128-000005-BELLEVUE-201604131400%40LIBRARY.NASHVILLE.ORG&amp;amp;recurrenceId="/>
    <s v="CONFIRMED"/>
    <b v="0"/>
    <x v="39"/>
    <d v="2016-04-13T00:00:00"/>
    <s v="Wednesday"/>
    <d v="1899-12-30T14:00:00"/>
    <s v="20160413T190000Z"/>
    <x v="117"/>
    <s v="America/Chicago"/>
    <b v="0"/>
    <d v="2016-04-13T00:00:00"/>
    <d v="2016-04-13T00:00:00"/>
    <s v="Wednesday"/>
    <d v="1899-12-30T16:00:00"/>
    <s v="20160413T210000Z"/>
    <s v="20160413T160000"/>
    <s v="America/Chicago"/>
    <x v="0"/>
    <s v="http://www.library.nashville.org/locations/loc_bellevue.asp"/>
    <s v="Bellevue"/>
    <m/>
    <m/>
    <s v="MainCal"/>
    <s v="MainCal"/>
    <s v="/public/cals/MainCal"/>
    <s v="%2Fpublic%2Fcals%2FMainCal"/>
    <s v="Adults,location/Bellevue,Computers and Technology,Locations,Series"/>
    <x v="45"/>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13T211500Z"/>
    <m/>
    <s v="http://events.library.nashville.org/feeder/feeder/event/eventView.do?b=de&amp;amp;calPath=%2Fpublic%2Fcals%2FMainCal&amp;amp;guid=CAL-2a3e9ebb-52cca996-0152-cd10235d-0000734ddemobedework%40mysite.edu&amp;amp;recurrenceId=20160413T211500Z"/>
    <s v="CONFIRMED"/>
    <b v="0"/>
    <x v="39"/>
    <d v="2016-04-13T00:00:00"/>
    <s v="Wednesday"/>
    <d v="1899-12-30T16:15:00"/>
    <s v="20160413T211500Z"/>
    <x v="118"/>
    <s v="America/Chicago"/>
    <b v="0"/>
    <d v="2016-04-13T00:00:00"/>
    <d v="2016-04-13T00:00:00"/>
    <s v="Wednesday"/>
    <d v="1899-12-30T16:15:00"/>
    <s v="20160413T211500Z"/>
    <s v="2016041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96--190001000000%40LIBRARY.NASHVILLE.ORG"/>
    <m/>
    <m/>
    <s v="http://events.library.nashville.org/feeder/feeder/event/eventView.do?b=de&amp;amp;calPath=%2Fpublic%2Fcals%2FMainCal&amp;amp;guid=20160210-000096--190001000000%40LIBRARY.NASHVILLE.ORG&amp;amp;recurrenceId="/>
    <s v="CONFIRMED"/>
    <b v="0"/>
    <x v="39"/>
    <d v="2016-04-13T00:00:00"/>
    <s v="Wednesday"/>
    <d v="1899-12-30T16:30:00"/>
    <s v="20160413T213000Z"/>
    <x v="119"/>
    <s v="America/Chicago"/>
    <b v="0"/>
    <d v="2016-04-13T00:00:00"/>
    <d v="2016-04-13T00:00:00"/>
    <s v="Wednesday"/>
    <d v="1899-12-30T16:30:00"/>
    <s v="20160413T213000Z"/>
    <s v="2016041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97-BELLEVUE-201604131630%40LIBRARY.NASHVILLE.ORG"/>
    <m/>
    <m/>
    <s v="http://events.library.nashville.org/feeder/feeder/event/eventView.do?b=de&amp;amp;calPath=%2Fpublic%2Fcals%2FMainCal&amp;amp;guid=20160210-000097-BELLEVUE-201604131630%40LIBRARY.NASHVILLE.ORG&amp;amp;recurrenceId="/>
    <s v="CONFIRMED"/>
    <b v="0"/>
    <x v="40"/>
    <d v="2016-04-14T00:00:00"/>
    <s v="Thursday"/>
    <d v="1899-12-30T10:15:00"/>
    <s v="20160414T151500Z"/>
    <x v="120"/>
    <s v="America/Chicago"/>
    <b v="0"/>
    <d v="2016-04-14T00:00:00"/>
    <d v="2016-04-14T00:00:00"/>
    <s v="Thursday"/>
    <d v="1899-12-30T10:15:00"/>
    <s v="20160414T151500Z"/>
    <s v="2016041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98-BELLEVUE-201604141015%40LIBRARY.NASHVILLE.ORG"/>
    <m/>
    <m/>
    <s v="http://events.library.nashville.org/feeder/feeder/event/eventView.do?b=de&amp;amp;calPath=%2Fpublic%2Fcals%2FMainCal&amp;amp;guid=20160210-000098-BELLEVUE-201604141015%40LIBRARY.NASHVILLE.ORG&amp;amp;recurrenceId="/>
    <s v="CONFIRMED"/>
    <b v="0"/>
    <x v="40"/>
    <d v="2016-04-14T00:00:00"/>
    <s v="Thursday"/>
    <d v="1899-12-30T13:30:00"/>
    <s v="20160414T183000Z"/>
    <x v="121"/>
    <s v="America/Chicago"/>
    <b v="0"/>
    <d v="2016-04-14T00:00:00"/>
    <d v="2016-04-14T00:00:00"/>
    <s v="Thursday"/>
    <d v="1899-12-30T15:30:00"/>
    <s v="20160414T203000Z"/>
    <s v="2016041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14T211500Z"/>
    <m/>
    <s v="http://events.library.nashville.org/feeder/feeder/event/eventView.do?b=de&amp;amp;calPath=%2Fpublic%2Fcals%2FMainCal&amp;amp;guid=CAL-2a3e9ebb-52cca996-0152-cd10235d-0000734ddemobedework%40mysite.edu&amp;amp;recurrenceId=20160414T211500Z"/>
    <s v="CONFIRMED"/>
    <b v="0"/>
    <x v="40"/>
    <d v="2016-04-14T00:00:00"/>
    <s v="Thursday"/>
    <d v="1899-12-30T16:15:00"/>
    <s v="20160414T211500Z"/>
    <x v="122"/>
    <s v="America/Chicago"/>
    <b v="0"/>
    <d v="2016-04-14T00:00:00"/>
    <d v="2016-04-14T00:00:00"/>
    <s v="Thursday"/>
    <d v="1899-12-30T16:15:00"/>
    <s v="20160414T211500Z"/>
    <s v="201604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14T213000Z"/>
    <m/>
    <s v="http://events.library.nashville.org/feeder/feeder/event/eventView.do?b=de&amp;amp;calPath=%2Fpublic%2Fcals%2FMainCal&amp;amp;guid=CAL-2a3e9ebb-52cca996-0152-ccd2a5d7-00002e94demobedework%40mysite.edu&amp;amp;recurrenceId=20160414T213000Z"/>
    <s v="CONFIRMED"/>
    <b v="0"/>
    <x v="40"/>
    <d v="2016-04-14T00:00:00"/>
    <s v="Thursday"/>
    <d v="1899-12-30T16:30:00"/>
    <s v="20160414T213000Z"/>
    <x v="123"/>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8"/>
    <m/>
    <s v="%2Fpublic%2Fcals%2FMainCal"/>
    <s v="20160127-000201-BELLEVUE-201603101800%40LIBRARY.NASHVILLE.ORG"/>
    <m/>
    <m/>
    <s v="http://events.library.nashville.org/feeder/feeder/event/eventView.do?b=de&amp;amp;calPath=%2Fpublic%2Fcals%2FMainCal&amp;amp;guid=20160127-000201-BELLEVUE-201603101800%40LIBRARY.NASHVILLE.ORG&amp;amp;recurrenceId="/>
    <s v="CONFIRMED"/>
    <b v="0"/>
    <x v="40"/>
    <d v="2016-04-14T00:00:00"/>
    <s v="Thursday"/>
    <d v="1899-12-30T18:00:00"/>
    <s v="20160414T230000Z"/>
    <x v="124"/>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Adults,location/Bellevue,series/Nashville Reads,Book Clubs,Locations,Series"/>
    <x v="46"/>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
  </r>
  <r>
    <x v="1"/>
    <m/>
    <s v="%2Fpublic%2Fcals%2FMainCal"/>
    <s v="CAL-2a3e9ebb-52cca996-0152-cd10235d-0000734ddemobedework%40mysite.edu"/>
    <s v="20160415T211500Z"/>
    <m/>
    <s v="http://events.library.nashville.org/feeder/feeder/event/eventView.do?b=de&amp;amp;calPath=%2Fpublic%2Fcals%2FMainCal&amp;amp;guid=CAL-2a3e9ebb-52cca996-0152-cd10235d-0000734ddemobedework%40mysite.edu&amp;amp;recurrenceId=20160415T211500Z"/>
    <s v="CONFIRMED"/>
    <b v="0"/>
    <x v="41"/>
    <d v="2016-04-15T00:00:00"/>
    <s v="Friday"/>
    <d v="1899-12-30T16:15:00"/>
    <s v="20160415T211500Z"/>
    <x v="125"/>
    <s v="America/Chicago"/>
    <b v="0"/>
    <d v="2016-04-15T00:00:00"/>
    <d v="2016-04-15T00:00:00"/>
    <s v="Friday"/>
    <d v="1899-12-30T16:15:00"/>
    <s v="20160415T211500Z"/>
    <s v="201604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103--190001000000%40LIBRARY.NASHVILLE.ORG"/>
    <m/>
    <m/>
    <s v="http://events.library.nashville.org/feeder/feeder/event/eventView.do?b=de&amp;amp;calPath=%2Fpublic%2Fcals%2FMainCal&amp;amp;guid=20160210-000103--190001000000%40LIBRARY.NASHVILLE.ORG&amp;amp;recurrenceId="/>
    <s v="CONFIRMED"/>
    <b v="0"/>
    <x v="42"/>
    <d v="2016-04-16T00:00:00"/>
    <s v="Saturday"/>
    <d v="1899-12-30T10:15:00"/>
    <s v="20160416T151500Z"/>
    <x v="126"/>
    <s v="America/Chicago"/>
    <b v="0"/>
    <d v="2016-04-16T00:00:00"/>
    <d v="2016-04-16T00:00:00"/>
    <s v="Saturday"/>
    <d v="1899-12-30T10:15:00"/>
    <s v="20160416T151500Z"/>
    <s v="20160416T101500"/>
    <s v="America/Chicago"/>
    <x v="0"/>
    <s v="http://www.library.nashville.org/locations/loc_bellevue.asp"/>
    <s v="Bellevue"/>
    <m/>
    <m/>
    <s v="MainCal"/>
    <s v="MainCal"/>
    <s v="/public/cals/MainCal"/>
    <s v="%2Fpublic%2Fcals%2FMainCal"/>
    <s v="location/Bellevue,Children,Story Time,Locations,Series"/>
    <x v="47"/>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9"/>
    <m/>
    <s v="%2Fpublic%2Fcals%2FMainCal"/>
    <s v="20160127-000220-BELLEVUE-201604041100%40LIBRARY.NASHVILLE.ORG"/>
    <m/>
    <m/>
    <s v="http://events.library.nashville.org/feeder/feeder/event/eventView.do?b=de&amp;amp;calPath=%2Fpublic%2Fcals%2FMainCal&amp;amp;guid=20160127-000220-BELLEVUE-201604041100%40LIBRARY.NASHVILLE.ORG&amp;amp;recurrenceId="/>
    <s v="CONFIRMED"/>
    <b v="0"/>
    <x v="42"/>
    <d v="2016-04-16T00:00:00"/>
    <s v="Saturday"/>
    <d v="1899-12-30T12:00:00"/>
    <s v="20160416T170000Z"/>
    <x v="127"/>
    <s v="America/Chicago"/>
    <b v="0"/>
    <d v="2016-04-16T00:00:00"/>
    <d v="2016-04-16T00:00:00"/>
    <s v="Saturday"/>
    <d v="1899-12-30T12:00:00"/>
    <s v="20160416T170000Z"/>
    <s v="20160416T120000"/>
    <s v="America/Chicago"/>
    <x v="0"/>
    <s v="http://www.library.nashville.org/locations/loc_bellevue.asp"/>
    <s v="Bellevue"/>
    <m/>
    <m/>
    <s v="MainCal"/>
    <s v="MainCal"/>
    <s v="/public/cals/MainCal"/>
    <s v="%2Fpublic%2Fcals%2FMainCal"/>
    <s v="Arts and Crafts,Adults,location/Bellevue,series/Community of Many Faces,Locations,Series"/>
    <x v="48"/>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27"/>
    <m/>
    <s v="%2Fpublic%2Fcals%2FMainCal"/>
    <s v="20160210-000105--190001000000%40LIBRARY.NASHVILLE.ORG"/>
    <m/>
    <m/>
    <s v="http://events.library.nashville.org/feeder/feeder/event/eventView.do?b=de&amp;amp;calPath=%2Fpublic%2Fcals%2FMainCal&amp;amp;guid=20160210-000105--190001000000%40LIBRARY.NASHVILLE.ORG&amp;amp;recurrenceId="/>
    <s v="CONFIRMED"/>
    <b v="0"/>
    <x v="43"/>
    <d v="2016-04-17T00:00:00"/>
    <s v="Sunday"/>
    <d v="1899-12-30T15:00:00"/>
    <s v="20160417T200000Z"/>
    <x v="128"/>
    <s v="America/Chicago"/>
    <b v="0"/>
    <d v="2016-04-17T00:00:00"/>
    <d v="2016-04-17T00:00:00"/>
    <s v="Sunday"/>
    <d v="1899-12-30T16:00:00"/>
    <s v="20160417T210000Z"/>
    <s v="20160417T160000"/>
    <s v="America/Chicago"/>
    <x v="0"/>
    <s v="http://www.library.nashville.org/locations/loc_bellevue.asp"/>
    <s v="Bellevue"/>
    <m/>
    <m/>
    <s v="MainCal"/>
    <s v="MainCal"/>
    <s v="/public/cals/MainCal"/>
    <s v="%2Fpublic%2Fcals%2FMainCal"/>
    <s v="Arts and Crafts,location/Bellevue,Children,Locations,Series"/>
    <x v="49"/>
    <m/>
    <s v="X-BEDEWORK-ALIAS : values : text : /user/agrp_calsuite-MainCampus/Locations/Bellevue,X-BEDEWORK-ALIAS : values : text : /user/agrp_calsuite-MainCampus/Children,X-BEDEWORK-ALIAS : values : text : /user/agrp_calsuite-MainCampus/Arts and Crafts "/>
  </r>
  <r>
    <x v="14"/>
    <m/>
    <s v="%2Fpublic%2Fcals%2FMainCal"/>
    <s v="20160210-000106-BELLEVUE-201604171500%40LIBRARY.NASHVILLE.ORG"/>
    <m/>
    <m/>
    <s v="http://events.library.nashville.org/feeder/feeder/event/eventView.do?b=de&amp;amp;calPath=%2Fpublic%2Fcals%2FMainCal&amp;amp;guid=20160210-000106-BELLEVUE-201604171500%40LIBRARY.NASHVILLE.ORG&amp;amp;recurrenceId="/>
    <s v="CONFIRMED"/>
    <b v="0"/>
    <x v="44"/>
    <d v="2016-04-18T00:00:00"/>
    <s v="Monday"/>
    <d v="1899-12-30T10:15:00"/>
    <s v="20160418T151500Z"/>
    <x v="129"/>
    <s v="America/Chicago"/>
    <b v="0"/>
    <d v="2016-04-18T00:00:00"/>
    <d v="2016-04-18T00:00:00"/>
    <s v="Monday"/>
    <d v="1899-12-30T10:15:00"/>
    <s v="20160418T151500Z"/>
    <s v="2016041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8T211500Z"/>
    <m/>
    <s v="http://events.library.nashville.org/feeder/feeder/event/eventView.do?b=de&amp;amp;calPath=%2Fpublic%2Fcals%2FMainCal&amp;amp;guid=CAL-2a3e9ebb-52cca996-0152-cd10235d-0000734ddemobedework%40mysite.edu&amp;amp;recurrenceId=20160418T211500Z"/>
    <s v="CONFIRMED"/>
    <b v="0"/>
    <x v="44"/>
    <d v="2016-04-18T00:00:00"/>
    <s v="Monday"/>
    <d v="1899-12-30T16:15:00"/>
    <s v="20160418T211500Z"/>
    <x v="130"/>
    <s v="America/Chicago"/>
    <b v="0"/>
    <d v="2016-04-18T00:00:00"/>
    <d v="2016-04-18T00:00:00"/>
    <s v="Monday"/>
    <d v="1899-12-30T16:15:00"/>
    <s v="20160418T211500Z"/>
    <s v="201604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08--190001000000%40LIBRARY.NASHVILLE.ORG"/>
    <m/>
    <m/>
    <s v="http://events.library.nashville.org/feeder/feeder/event/eventView.do?b=de&amp;amp;calPath=%2Fpublic%2Fcals%2FMainCal&amp;amp;guid=20160210-000108--190001000000%40LIBRARY.NASHVILLE.ORG&amp;amp;recurrenceId="/>
    <s v="CONFIRMED"/>
    <b v="0"/>
    <x v="44"/>
    <d v="2016-04-18T00:00:00"/>
    <s v="Monday"/>
    <d v="1899-12-30T18:30:00"/>
    <s v="20160418T233000Z"/>
    <x v="131"/>
    <s v="America/Chicago"/>
    <b v="0"/>
    <d v="2016-04-18T00:00:00"/>
    <d v="2016-04-18T00:00:00"/>
    <s v="Monday"/>
    <d v="1899-12-30T18:30:00"/>
    <s v="20160418T233000Z"/>
    <s v="2016041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0"/>
    <m/>
    <s v="%2Fpublic%2Fcals%2FMainCal"/>
    <s v="20160127-000221-BELLEVUE-201604161200%40LIBRARY.NASHVILLE.ORG"/>
    <m/>
    <m/>
    <s v="http://events.library.nashville.org/feeder/feeder/event/eventView.do?b=de&amp;amp;calPath=%2Fpublic%2Fcals%2FMainCal&amp;amp;guid=20160127-000221-BELLEVUE-201604161200%40LIBRARY.NASHVILLE.ORG&amp;amp;recurrenceId="/>
    <s v="CONFIRMED"/>
    <b v="0"/>
    <x v="45"/>
    <d v="2016-04-19T00:00:00"/>
    <s v="Tuesday"/>
    <d v="1899-12-30T10:30:00"/>
    <s v="20160419T153000Z"/>
    <x v="132"/>
    <s v="America/Chicago"/>
    <b v="0"/>
    <d v="2016-04-19T00:00:00"/>
    <d v="2016-04-19T00:00:00"/>
    <s v="Tuesday"/>
    <d v="1899-12-30T10:30:00"/>
    <s v="20160419T153000Z"/>
    <s v="20160419T103000"/>
    <s v="America/Chicago"/>
    <x v="0"/>
    <s v="http://www.library.nashville.org/locations/loc_bellevue.asp"/>
    <s v="Bellevue"/>
    <m/>
    <m/>
    <s v="MainCal"/>
    <s v="MainCal"/>
    <s v="/public/cals/MainCal"/>
    <s v="%2Fpublic%2Fcals%2FMainCal"/>
    <s v="location/Bellevue,series/Community of Many Faces,Children,Dance and Theater,Locations,Series"/>
    <x v="5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
  </r>
  <r>
    <x v="0"/>
    <m/>
    <s v="%2Fpublic%2Fcals%2FMainCal"/>
    <s v="20160127-000009-BELLEVUE-201604191600%40LIBRARY.NASHVILLE.ORG"/>
    <m/>
    <m/>
    <s v="http://events.library.nashville.org/feeder/feeder/event/eventView.do?b=de&amp;amp;calPath=%2Fpublic%2Fcals%2FMainCal&amp;amp;guid=20160127-000009-BELLEVUE-201604191600%40LIBRARY.NASHVILLE.ORG&amp;amp;recurrenceId="/>
    <s v="CONFIRMED"/>
    <b v="0"/>
    <x v="45"/>
    <d v="2016-04-19T00:00:00"/>
    <s v="Tuesday"/>
    <d v="1899-12-30T16:00:00"/>
    <s v="20160419T210000Z"/>
    <x v="133"/>
    <s v="America/Chicago"/>
    <b v="0"/>
    <d v="2016-04-19T00:00:00"/>
    <d v="2016-04-19T00:00:00"/>
    <s v="Tuesday"/>
    <d v="1899-12-30T16:00:00"/>
    <s v="20160419T210000Z"/>
    <s v="2016041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19T211500Z"/>
    <m/>
    <s v="http://events.library.nashville.org/feeder/feeder/event/eventView.do?b=de&amp;amp;calPath=%2Fpublic%2Fcals%2FMainCal&amp;amp;guid=CAL-2a3e9ebb-52cca996-0152-cd10235d-0000734ddemobedework%40mysite.edu&amp;amp;recurrenceId=20160419T211500Z"/>
    <s v="CONFIRMED"/>
    <b v="0"/>
    <x v="45"/>
    <d v="2016-04-19T00:00:00"/>
    <s v="Tuesday"/>
    <d v="1899-12-30T16:15:00"/>
    <s v="20160419T211500Z"/>
    <x v="134"/>
    <s v="America/Chicago"/>
    <b v="0"/>
    <d v="2016-04-19T00:00:00"/>
    <d v="2016-04-19T00:00:00"/>
    <s v="Tuesday"/>
    <d v="1899-12-30T16:15:00"/>
    <s v="20160419T211500Z"/>
    <s v="2016041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3-BELLEVUE-201604191800%40LIBRARY.NASHVILLE.ORG"/>
    <m/>
    <m/>
    <s v="http://events.library.nashville.org/feeder/feeder/event/eventView.do?b=de&amp;amp;calPath=%2Fpublic%2Fcals%2FMainCal&amp;amp;guid=20160127-000063-BELLEVUE-201604191800%40LIBRARY.NASHVILLE.ORG&amp;amp;recurrenceId="/>
    <s v="CONFIRMED"/>
    <b v="0"/>
    <x v="45"/>
    <d v="2016-04-19T00:00:00"/>
    <s v="Tuesday"/>
    <d v="1899-12-30T18:00:00"/>
    <s v="20160419T230000Z"/>
    <x v="135"/>
    <s v="America/Chicago"/>
    <b v="0"/>
    <d v="2016-04-19T00:00:00"/>
    <d v="2016-04-19T00:00:00"/>
    <s v="Tuesday"/>
    <d v="1899-12-30T18:00:00"/>
    <s v="20160419T230000Z"/>
    <s v="20160419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3-BELLEVUE-201604201015%40LIBRARY.NASHVILLE.ORG"/>
    <m/>
    <m/>
    <s v="http://events.library.nashville.org/feeder/feeder/event/eventView.do?b=de&amp;amp;calPath=%2Fpublic%2Fcals%2FMainCal&amp;amp;guid=20160127-000073-BELLEVUE-201604201015%40LIBRARY.NASHVILLE.ORG&amp;amp;recurrenceId="/>
    <s v="CONFIRMED"/>
    <b v="0"/>
    <x v="46"/>
    <d v="2016-04-20T00:00:00"/>
    <s v="Wednesday"/>
    <d v="1899-12-30T10:15:00"/>
    <s v="20160420T151500Z"/>
    <x v="136"/>
    <s v="America/Chicago"/>
    <b v="0"/>
    <d v="2016-04-20T00:00:00"/>
    <d v="2016-04-20T00:00:00"/>
    <s v="Wednesday"/>
    <d v="1899-12-30T10:15:00"/>
    <s v="20160420T151500Z"/>
    <s v="2016042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14-BELLEVUE-201604201115%40LIBRARY.NASHVILLE.ORG"/>
    <m/>
    <m/>
    <s v="http://events.library.nashville.org/feeder/feeder/event/eventView.do?b=de&amp;amp;calPath=%2Fpublic%2Fcals%2FMainCal&amp;amp;guid=20160210-000114-BELLEVUE-201604201115%40LIBRARY.NASHVILLE.ORG&amp;amp;recurrenceId="/>
    <s v="CONFIRMED"/>
    <b v="0"/>
    <x v="46"/>
    <d v="2016-04-20T00:00:00"/>
    <s v="Wednesday"/>
    <d v="1899-12-30T11:15:00"/>
    <s v="20160420T161500Z"/>
    <x v="137"/>
    <s v="America/Chicago"/>
    <b v="0"/>
    <d v="2016-04-20T00:00:00"/>
    <d v="2016-04-20T00:00:00"/>
    <s v="Wednesday"/>
    <d v="1899-12-30T11:15:00"/>
    <s v="20160420T161500Z"/>
    <s v="2016042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1"/>
    <m/>
    <s v="%2Fpublic%2Fcals%2FMainCal"/>
    <s v="20160128-000007-BELLEVUE-201604201400%40LIBRARY.NASHVILLE.ORG"/>
    <m/>
    <m/>
    <s v="http://events.library.nashville.org/feeder/feeder/event/eventView.do?b=de&amp;amp;calPath=%2Fpublic%2Fcals%2FMainCal&amp;amp;guid=20160128-000007-BELLEVUE-201604201400%40LIBRARY.NASHVILLE.ORG&amp;amp;recurrenceId="/>
    <s v="CONFIRMED"/>
    <b v="0"/>
    <x v="46"/>
    <d v="2016-04-20T00:00:00"/>
    <s v="Wednesday"/>
    <d v="1899-12-30T14:00:00"/>
    <s v="20160420T190000Z"/>
    <x v="138"/>
    <s v="America/Chicago"/>
    <b v="0"/>
    <d v="2016-04-20T00:00:00"/>
    <d v="2016-04-20T00:00:00"/>
    <s v="Wednesday"/>
    <d v="1899-12-30T16:00:00"/>
    <s v="20160420T210000Z"/>
    <s v="20160420T160000"/>
    <s v="America/Chicago"/>
    <x v="0"/>
    <s v="http://www.library.nashville.org/locations/loc_bellevue.asp"/>
    <s v="Bellevue"/>
    <m/>
    <m/>
    <s v="MainCal"/>
    <s v="MainCal"/>
    <s v="/public/cals/MainCal"/>
    <s v="%2Fpublic%2Fcals%2FMainCal"/>
    <s v="Adults,location/Bellevue,Computers and Technology,Locations,Series"/>
    <x v="51"/>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20T211500Z"/>
    <m/>
    <s v="http://events.library.nashville.org/feeder/feeder/event/eventView.do?b=de&amp;amp;calPath=%2Fpublic%2Fcals%2FMainCal&amp;amp;guid=CAL-2a3e9ebb-52cca996-0152-cd10235d-0000734ddemobedework%40mysite.edu&amp;amp;recurrenceId=20160420T211500Z"/>
    <s v="CONFIRMED"/>
    <b v="0"/>
    <x v="46"/>
    <d v="2016-04-20T00:00:00"/>
    <s v="Wednesday"/>
    <d v="1899-12-30T16:15:00"/>
    <s v="20160420T211500Z"/>
    <x v="139"/>
    <s v="America/Chicago"/>
    <b v="0"/>
    <d v="2016-04-20T00:00:00"/>
    <d v="2016-04-20T00:00:00"/>
    <s v="Wednesday"/>
    <d v="1899-12-30T16:15:00"/>
    <s v="20160420T211500Z"/>
    <s v="2016042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116-BELLEVUE-201604201630%40LIBRARY.NASHVILLE.ORG"/>
    <m/>
    <m/>
    <s v="http://events.library.nashville.org/feeder/feeder/event/eventView.do?b=de&amp;amp;calPath=%2Fpublic%2Fcals%2FMainCal&amp;amp;guid=20160210-000116-BELLEVUE-201604201630%40LIBRARY.NASHVILLE.ORG&amp;amp;recurrenceId="/>
    <s v="CONFIRMED"/>
    <b v="0"/>
    <x v="46"/>
    <d v="2016-04-20T00:00:00"/>
    <s v="Wednesday"/>
    <d v="1899-12-30T16:30:00"/>
    <s v="20160420T213000Z"/>
    <x v="140"/>
    <s v="America/Chicago"/>
    <b v="0"/>
    <d v="2016-04-20T00:00:00"/>
    <d v="2016-04-20T00:00:00"/>
    <s v="Wednesday"/>
    <d v="1899-12-30T16:30:00"/>
    <s v="20160420T213000Z"/>
    <s v="2016042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117-BELLEVUE-201604211015%40LIBRARY.NASHVILLE.ORG"/>
    <m/>
    <m/>
    <s v="http://events.library.nashville.org/feeder/feeder/event/eventView.do?b=de&amp;amp;calPath=%2Fpublic%2Fcals%2FMainCal&amp;amp;guid=20160210-000117-BELLEVUE-201604211015%40LIBRARY.NASHVILLE.ORG&amp;amp;recurrenceId="/>
    <s v="CONFIRMED"/>
    <b v="0"/>
    <x v="47"/>
    <d v="2016-04-21T00:00:00"/>
    <s v="Thursday"/>
    <d v="1899-12-30T10:15:00"/>
    <s v="20160421T151500Z"/>
    <x v="141"/>
    <s v="America/Chicago"/>
    <b v="0"/>
    <d v="2016-04-21T00:00:00"/>
    <d v="2016-04-21T00:00:00"/>
    <s v="Thursday"/>
    <d v="1899-12-30T10:15:00"/>
    <s v="20160421T151500Z"/>
    <s v="2016042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opic/Arts and Crafts "/>
  </r>
  <r>
    <x v="9"/>
    <m/>
    <s v="%2Fpublic%2Fcals%2FMainCal"/>
    <s v="20160210-000118-BELLEVUE-201604211330%40LIBRARY.NASHVILLE.ORG"/>
    <m/>
    <m/>
    <s v="http://events.library.nashville.org/feeder/feeder/event/eventView.do?b=de&amp;amp;calPath=%2Fpublic%2Fcals%2FMainCal&amp;amp;guid=20160210-000118-BELLEVUE-201604211330%40LIBRARY.NASHVILLE.ORG&amp;amp;recurrenceId="/>
    <s v="CONFIRMED"/>
    <b v="0"/>
    <x v="47"/>
    <d v="2016-04-21T00:00:00"/>
    <s v="Thursday"/>
    <d v="1899-12-30T13:30:00"/>
    <s v="20160421T183000Z"/>
    <x v="142"/>
    <s v="America/Chicago"/>
    <b v="0"/>
    <d v="2016-04-21T00:00:00"/>
    <d v="2016-04-21T00:00:00"/>
    <s v="Thursday"/>
    <d v="1899-12-30T15:30:00"/>
    <s v="20160421T203000Z"/>
    <s v="2016042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1T211500Z"/>
    <m/>
    <s v="http://events.library.nashville.org/feeder/feeder/event/eventView.do?b=de&amp;amp;calPath=%2Fpublic%2Fcals%2FMainCal&amp;amp;guid=CAL-2a3e9ebb-52cca996-0152-cd10235d-0000734ddemobedework%40mysite.edu&amp;amp;recurrenceId=20160421T211500Z"/>
    <s v="CONFIRMED"/>
    <b v="0"/>
    <x v="47"/>
    <d v="2016-04-21T00:00:00"/>
    <s v="Thursday"/>
    <d v="1899-12-30T16:15:00"/>
    <s v="20160421T211500Z"/>
    <x v="143"/>
    <s v="America/Chicago"/>
    <b v="0"/>
    <d v="2016-04-21T00:00:00"/>
    <d v="2016-04-21T00:00:00"/>
    <s v="Thursday"/>
    <d v="1899-12-30T16:15:00"/>
    <s v="20160421T211500Z"/>
    <s v="201604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1T213000Z"/>
    <m/>
    <s v="http://events.library.nashville.org/feeder/feeder/event/eventView.do?b=de&amp;amp;calPath=%2Fpublic%2Fcals%2FMainCal&amp;amp;guid=CAL-2a3e9ebb-52cca996-0152-ccd2a5d7-00002e94demobedework%40mysite.edu&amp;amp;recurrenceId=20160421T213000Z"/>
    <s v="CONFIRMED"/>
    <b v="0"/>
    <x v="47"/>
    <d v="2016-04-21T00:00:00"/>
    <s v="Thursday"/>
    <d v="1899-12-30T16:30:00"/>
    <s v="20160421T213000Z"/>
    <x v="144"/>
    <s v="America/Chicago"/>
    <b v="0"/>
    <d v="2016-04-21T00:00:00"/>
    <d v="2016-04-21T00:00:00"/>
    <s v="Thursday"/>
    <d v="1899-12-30T18:00:00"/>
    <s v="20160421T230000Z"/>
    <s v="2016042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2T211500Z"/>
    <m/>
    <s v="http://events.library.nashville.org/feeder/feeder/event/eventView.do?b=de&amp;amp;calPath=%2Fpublic%2Fcals%2FMainCal&amp;amp;guid=CAL-2a3e9ebb-52cca996-0152-cd10235d-0000734ddemobedework%40mysite.edu&amp;amp;recurrenceId=20160422T211500Z"/>
    <s v="CONFIRMED"/>
    <b v="0"/>
    <x v="48"/>
    <d v="2016-04-22T00:00:00"/>
    <s v="Friday"/>
    <d v="1899-12-30T16:15:00"/>
    <s v="20160422T211500Z"/>
    <x v="145"/>
    <s v="America/Chicago"/>
    <b v="0"/>
    <d v="2016-04-22T00:00:00"/>
    <d v="2016-04-22T00:00:00"/>
    <s v="Friday"/>
    <d v="1899-12-30T16:15:00"/>
    <s v="20160422T211500Z"/>
    <s v="20160422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1-BELLEVUE-201604161015%40LIBRARY.NASHVILLE.ORG"/>
    <m/>
    <m/>
    <s v="http://events.library.nashville.org/feeder/feeder/event/eventView.do?b=de&amp;amp;calPath=%2Fpublic%2Fcals%2FMainCal&amp;amp;guid=20160127-000161-BELLEVUE-201604161015%40LIBRARY.NASHVILLE.ORG&amp;amp;recurrenceId="/>
    <s v="CONFIRMED"/>
    <b v="0"/>
    <x v="49"/>
    <d v="2016-04-23T00:00:00"/>
    <s v="Saturday"/>
    <d v="1899-12-30T10:15:00"/>
    <s v="20160423T151500Z"/>
    <x v="146"/>
    <s v="America/Chicago"/>
    <b v="0"/>
    <d v="2016-04-23T00:00:00"/>
    <d v="2016-04-23T00:00:00"/>
    <s v="Saturday"/>
    <d v="1899-12-30T10:15:00"/>
    <s v="20160423T151500Z"/>
    <s v="20160423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2"/>
    <m/>
    <s v="%2Fpublic%2Fcals%2FMainCal"/>
    <s v="20160127-000222-BELLEVUE-201604191030%40LIBRARY.NASHVILLE.ORG"/>
    <m/>
    <m/>
    <s v="http://events.library.nashville.org/feeder/feeder/event/eventView.do?b=de&amp;amp;calPath=%2Fpublic%2Fcals%2FMainCal&amp;amp;guid=20160127-000222-BELLEVUE-201604191030%40LIBRARY.NASHVILLE.ORG&amp;amp;recurrenceId="/>
    <s v="CONFIRMED"/>
    <b v="0"/>
    <x v="49"/>
    <d v="2016-04-23T00:00:00"/>
    <s v="Saturday"/>
    <d v="1899-12-30T13:00:00"/>
    <s v="20160423T180000Z"/>
    <x v="147"/>
    <s v="America/Chicago"/>
    <b v="0"/>
    <d v="2016-04-23T00:00:00"/>
    <d v="2016-04-23T00:00:00"/>
    <s v="Saturday"/>
    <d v="1899-12-30T13:00:00"/>
    <s v="20160423T180000Z"/>
    <s v="20160423T130000"/>
    <s v="America/Chicago"/>
    <x v="0"/>
    <s v="http://www.library.nashville.org/locations/loc_bellevue.asp"/>
    <s v="Bellevue"/>
    <m/>
    <m/>
    <s v="MainCal"/>
    <s v="MainCal"/>
    <s v="/public/cals/MainCal"/>
    <s v="%2Fpublic%2Fcals%2FMainCal"/>
    <s v="Arts and Crafts,Adults,location/Bellevue,series/Community of Many Faces,Locations,Series"/>
    <x v="52"/>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14"/>
    <m/>
    <s v="%2Fpublic%2Fcals%2FMainCal"/>
    <s v="20160127-000177-BELLEVUE-201604181015%40LIBRARY.NASHVILLE.ORG"/>
    <m/>
    <m/>
    <s v="http://events.library.nashville.org/feeder/feeder/event/eventView.do?b=de&amp;amp;calPath=%2Fpublic%2Fcals%2FMainCal&amp;amp;guid=20160127-000177-BELLEVUE-201604181015%40LIBRARY.NASHVILLE.ORG&amp;amp;recurrenceId="/>
    <s v="CONFIRMED"/>
    <b v="0"/>
    <x v="50"/>
    <d v="2016-04-25T00:00:00"/>
    <s v="Monday"/>
    <d v="1899-12-30T10:15:00"/>
    <s v="20160425T151500Z"/>
    <x v="148"/>
    <s v="America/Chicago"/>
    <b v="0"/>
    <d v="2016-04-25T00:00:00"/>
    <d v="2016-04-25T00:00:00"/>
    <s v="Monday"/>
    <d v="1899-12-30T10:15:00"/>
    <s v="20160425T151500Z"/>
    <s v="20160425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25T211500Z"/>
    <m/>
    <s v="http://events.library.nashville.org/feeder/feeder/event/eventView.do?b=de&amp;amp;calPath=%2Fpublic%2Fcals%2FMainCal&amp;amp;guid=CAL-2a3e9ebb-52cca996-0152-cd10235d-0000734ddemobedework%40mysite.edu&amp;amp;recurrenceId=20160425T211500Z"/>
    <s v="CONFIRMED"/>
    <b v="0"/>
    <x v="50"/>
    <d v="2016-04-25T00:00:00"/>
    <s v="Monday"/>
    <d v="1899-12-30T16:15:00"/>
    <s v="20160425T211500Z"/>
    <x v="149"/>
    <s v="America/Chicago"/>
    <b v="0"/>
    <d v="2016-04-25T00:00:00"/>
    <d v="2016-04-25T00:00:00"/>
    <s v="Monday"/>
    <d v="1899-12-30T16:15:00"/>
    <s v="20160425T211500Z"/>
    <s v="2016042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25-BELLEVUE-201604251830%40LIBRARY.NASHVILLE.ORG"/>
    <m/>
    <m/>
    <s v="http://events.library.nashville.org/feeder/feeder/event/eventView.do?b=de&amp;amp;calPath=%2Fpublic%2Fcals%2FMainCal&amp;amp;guid=20160210-000125-BELLEVUE-201604251830%40LIBRARY.NASHVILLE.ORG&amp;amp;recurrenceId="/>
    <s v="CONFIRMED"/>
    <b v="0"/>
    <x v="50"/>
    <d v="2016-04-25T00:00:00"/>
    <s v="Monday"/>
    <d v="1899-12-30T18:30:00"/>
    <s v="20160425T233000Z"/>
    <x v="150"/>
    <s v="America/Chicago"/>
    <b v="0"/>
    <d v="2016-04-25T00:00:00"/>
    <d v="2016-04-25T00:00:00"/>
    <s v="Monday"/>
    <d v="1899-12-30T18:30:00"/>
    <s v="20160425T233000Z"/>
    <s v="20160425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0-BELLEVUE-201604261600%40LIBRARY.NASHVILLE.ORG"/>
    <m/>
    <m/>
    <s v="http://events.library.nashville.org/feeder/feeder/event/eventView.do?b=de&amp;amp;calPath=%2Fpublic%2Fcals%2FMainCal&amp;amp;guid=20160127-000010-BELLEVUE-201604261600%40LIBRARY.NASHVILLE.ORG&amp;amp;recurrenceId="/>
    <s v="CONFIRMED"/>
    <b v="0"/>
    <x v="51"/>
    <d v="2016-04-26T00:00:00"/>
    <s v="Tuesday"/>
    <d v="1899-12-30T16:00:00"/>
    <s v="20160426T210000Z"/>
    <x v="151"/>
    <s v="America/Chicago"/>
    <b v="0"/>
    <d v="2016-04-26T00:00:00"/>
    <d v="2016-04-26T00:00:00"/>
    <s v="Tuesday"/>
    <d v="1899-12-30T16:00:00"/>
    <s v="20160426T210000Z"/>
    <s v="20160426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26T211500Z"/>
    <m/>
    <s v="http://events.library.nashville.org/feeder/feeder/event/eventView.do?b=de&amp;amp;calPath=%2Fpublic%2Fcals%2FMainCal&amp;amp;guid=CAL-2a3e9ebb-52cca996-0152-cd10235d-0000734ddemobedework%40mysite.edu&amp;amp;recurrenceId=20160426T211500Z"/>
    <s v="CONFIRMED"/>
    <b v="0"/>
    <x v="51"/>
    <d v="2016-04-26T00:00:00"/>
    <s v="Tuesday"/>
    <d v="1899-12-30T16:15:00"/>
    <s v="20160426T211500Z"/>
    <x v="152"/>
    <s v="America/Chicago"/>
    <b v="0"/>
    <d v="2016-04-26T00:00:00"/>
    <d v="2016-04-26T00:00:00"/>
    <s v="Tuesday"/>
    <d v="1899-12-30T16:15:00"/>
    <s v="20160426T211500Z"/>
    <s v="2016042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3"/>
    <m/>
    <s v="%2Fpublic%2Fcals%2FMainCal"/>
    <s v="20160128-000008-BELLEVUE-201604271000%40LIBRARY.NASHVILLE.ORG"/>
    <m/>
    <m/>
    <s v="http://events.library.nashville.org/feeder/feeder/event/eventView.do?b=de&amp;amp;calPath=%2Fpublic%2Fcals%2FMainCal&amp;amp;guid=20160128-000008-BELLEVUE-201604271000%40LIBRARY.NASHVILLE.ORG&amp;amp;recurrenceId="/>
    <s v="CONFIRMED"/>
    <b v="0"/>
    <x v="52"/>
    <d v="2016-04-27T00:00:00"/>
    <s v="Wednesday"/>
    <d v="1899-12-30T10:00:00"/>
    <s v="20160427T150000Z"/>
    <x v="153"/>
    <s v="America/Chicago"/>
    <b v="0"/>
    <d v="2016-04-27T00:00:00"/>
    <d v="2016-04-27T00:00:00"/>
    <s v="Wednesday"/>
    <d v="1899-12-30T12:00:00"/>
    <s v="20160427T170000Z"/>
    <s v="20160427T120000"/>
    <s v="America/Chicago"/>
    <x v="0"/>
    <s v="http://www.library.nashville.org/locations/loc_bellevue.asp"/>
    <s v="Bellevue"/>
    <m/>
    <m/>
    <s v="MainCal"/>
    <s v="MainCal"/>
    <s v="/public/cals/MainCal"/>
    <s v="%2Fpublic%2Fcals%2FMainCal"/>
    <s v="Adults,location/Bellevue,Computers and Technology,Locations,Series"/>
    <x v="53"/>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4-BELLEVUE-201604271015%40LIBRARY.NASHVILLE.ORG"/>
    <m/>
    <m/>
    <s v="http://events.library.nashville.org/feeder/feeder/event/eventView.do?b=de&amp;amp;calPath=%2Fpublic%2Fcals%2FMainCal&amp;amp;guid=20160127-000074-BELLEVUE-201604271015%40LIBRARY.NASHVILLE.ORG&amp;amp;recurrenceId="/>
    <s v="CONFIRMED"/>
    <b v="0"/>
    <x v="52"/>
    <d v="2016-04-27T00:00:00"/>
    <s v="Wednesday"/>
    <d v="1899-12-30T10:15:00"/>
    <s v="20160427T151500Z"/>
    <x v="154"/>
    <s v="America/Chicago"/>
    <b v="0"/>
    <d v="2016-04-27T00:00:00"/>
    <d v="2016-04-27T00:00:00"/>
    <s v="Wednesday"/>
    <d v="1899-12-30T10:15:00"/>
    <s v="20160427T151500Z"/>
    <s v="20160427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4"/>
    <m/>
    <s v="%2Fpublic%2Fcals%2FMainCal"/>
    <s v="20160127-000092-BELLEVUE-201604271115%40LIBRARY.NASHVILLE.ORG"/>
    <m/>
    <m/>
    <s v="http://events.library.nashville.org/feeder/feeder/event/eventView.do?b=de&amp;amp;calPath=%2Fpublic%2Fcals%2FMainCal&amp;amp;guid=20160127-000092-BELLEVUE-201604271115%40LIBRARY.NASHVILLE.ORG&amp;amp;recurrenceId="/>
    <s v="CONFIRMED"/>
    <b v="0"/>
    <x v="52"/>
    <d v="2016-04-27T00:00:00"/>
    <s v="Wednesday"/>
    <d v="1899-12-30T11:15:00"/>
    <s v="20160427T161500Z"/>
    <x v="155"/>
    <s v="America/Chicago"/>
    <b v="0"/>
    <d v="2016-04-27T00:00:00"/>
    <d v="2016-04-27T00:00:00"/>
    <s v="Wednesday"/>
    <d v="1899-12-30T11:15:00"/>
    <s v="20160427T161500Z"/>
    <s v="20160427T111500"/>
    <s v="America/Chicago"/>
    <x v="0"/>
    <s v="http://www.library.nashville.org/locations/loc_bellevue.asp"/>
    <s v="Bellevue"/>
    <m/>
    <m/>
    <s v="MainCal"/>
    <s v="MainCal"/>
    <s v="/public/cals/MainCal"/>
    <s v="%2Fpublic%2Fcals%2FMainCal"/>
    <s v="location/Bellevue,series/Community of Many Faces,Children,Story Time,Locations,Series"/>
    <x v="54"/>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
  </r>
  <r>
    <x v="55"/>
    <m/>
    <s v="%2Fpublic%2Fcals%2FMainCal"/>
    <s v="20160127-000197-BELLEVUE-201604131400%40LIBRARY.NASHVILLE.ORG"/>
    <m/>
    <m/>
    <s v="http://events.library.nashville.org/feeder/feeder/event/eventView.do?b=de&amp;amp;calPath=%2Fpublic%2Fcals%2FMainCal&amp;amp;guid=20160127-000197-BELLEVUE-201604131400%40LIBRARY.NASHVILLE.ORG&amp;amp;recurrenceId="/>
    <s v="CONFIRMED"/>
    <b v="0"/>
    <x v="52"/>
    <d v="2016-04-27T00:00:00"/>
    <s v="Wednesday"/>
    <d v="1899-12-30T14:00:00"/>
    <s v="20160427T190000Z"/>
    <x v="156"/>
    <s v="America/Chicago"/>
    <b v="0"/>
    <d v="2016-04-27T00:00:00"/>
    <d v="2016-04-27T00:00:00"/>
    <s v="Wednesday"/>
    <d v="1899-12-30T14:00:00"/>
    <s v="20160427T190000Z"/>
    <s v="20160427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
    <m/>
    <s v="%2Fpublic%2Fcals%2FMainCal"/>
    <s v="CAL-2a3e9ebb-52cca996-0152-cd10235d-0000734ddemobedework%40mysite.edu"/>
    <s v="20160427T211500Z"/>
    <m/>
    <s v="http://events.library.nashville.org/feeder/feeder/event/eventView.do?b=de&amp;amp;calPath=%2Fpublic%2Fcals%2FMainCal&amp;amp;guid=CAL-2a3e9ebb-52cca996-0152-cd10235d-0000734ddemobedework%40mysite.edu&amp;amp;recurrenceId=20160427T211500Z"/>
    <s v="CONFIRMED"/>
    <b v="0"/>
    <x v="52"/>
    <d v="2016-04-27T00:00:00"/>
    <s v="Wednesday"/>
    <d v="1899-12-30T16:15:00"/>
    <s v="20160427T211500Z"/>
    <x v="157"/>
    <s v="America/Chicago"/>
    <b v="0"/>
    <d v="2016-04-27T00:00:00"/>
    <d v="2016-04-27T00:00:00"/>
    <s v="Wednesday"/>
    <d v="1899-12-30T16:15:00"/>
    <s v="20160427T211500Z"/>
    <s v="2016042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127-000120-BELLEVUE-201604201630%40LIBRARY.NASHVILLE.ORG"/>
    <m/>
    <m/>
    <s v="http://events.library.nashville.org/feeder/feeder/event/eventView.do?b=de&amp;amp;calPath=%2Fpublic%2Fcals%2FMainCal&amp;amp;guid=20160127-000120-BELLEVUE-201604201630%40LIBRARY.NASHVILLE.ORG&amp;amp;recurrenceId="/>
    <s v="CONFIRMED"/>
    <b v="0"/>
    <x v="52"/>
    <d v="2016-04-27T00:00:00"/>
    <s v="Wednesday"/>
    <d v="1899-12-30T16:30:00"/>
    <s v="20160427T213000Z"/>
    <x v="158"/>
    <s v="America/Chicago"/>
    <b v="0"/>
    <d v="2016-04-27T00:00:00"/>
    <d v="2016-04-27T00:00:00"/>
    <s v="Wednesday"/>
    <d v="1899-12-30T16:30:00"/>
    <s v="20160427T213000Z"/>
    <s v="20160427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6-BELLEVUE-201604211015%40LIBRARY.NASHVILLE.ORG"/>
    <m/>
    <m/>
    <s v="http://events.library.nashville.org/feeder/feeder/event/eventView.do?b=de&amp;amp;calPath=%2Fpublic%2Fcals%2FMainCal&amp;amp;guid=20160127-000136-BELLEVUE-201604211015%40LIBRARY.NASHVILLE.ORG&amp;amp;recurrenceId="/>
    <s v="CONFIRMED"/>
    <b v="0"/>
    <x v="53"/>
    <d v="2016-04-28T00:00:00"/>
    <s v="Thursday"/>
    <d v="1899-12-30T10:15:00"/>
    <s v="20160428T151500Z"/>
    <x v="159"/>
    <s v="America/Chicago"/>
    <b v="0"/>
    <d v="2016-04-28T00:00:00"/>
    <d v="2016-04-28T00:00:00"/>
    <s v="Thursday"/>
    <d v="1899-12-30T10:15:00"/>
    <s v="20160428T151500Z"/>
    <s v="20160428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9-BELLEVUE-201604211330%40LIBRARY.NASHVILLE.ORG"/>
    <m/>
    <m/>
    <s v="http://events.library.nashville.org/feeder/feeder/event/eventView.do?b=de&amp;amp;calPath=%2Fpublic%2Fcals%2FMainCal&amp;amp;guid=20160127-000149-BELLEVUE-201604211330%40LIBRARY.NASHVILLE.ORG&amp;amp;recurrenceId="/>
    <s v="CONFIRMED"/>
    <b v="0"/>
    <x v="53"/>
    <d v="2016-04-28T00:00:00"/>
    <s v="Thursday"/>
    <d v="1899-12-30T13:30:00"/>
    <s v="20160428T183000Z"/>
    <x v="160"/>
    <s v="America/Chicago"/>
    <b v="0"/>
    <d v="2016-04-28T00:00:00"/>
    <d v="2016-04-28T00:00:00"/>
    <s v="Thursday"/>
    <d v="1899-12-30T15:30:00"/>
    <s v="20160428T203000Z"/>
    <s v="20160428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8T211500Z"/>
    <m/>
    <s v="http://events.library.nashville.org/feeder/feeder/event/eventView.do?b=de&amp;amp;calPath=%2Fpublic%2Fcals%2FMainCal&amp;amp;guid=CAL-2a3e9ebb-52cca996-0152-cd10235d-0000734ddemobedework%40mysite.edu&amp;amp;recurrenceId=20160428T211500Z"/>
    <s v="CONFIRMED"/>
    <b v="0"/>
    <x v="53"/>
    <d v="2016-04-28T00:00:00"/>
    <s v="Thursday"/>
    <d v="1899-12-30T16:15:00"/>
    <s v="20160428T211500Z"/>
    <x v="161"/>
    <s v="America/Chicago"/>
    <b v="0"/>
    <d v="2016-04-28T00:00:00"/>
    <d v="2016-04-28T00:00:00"/>
    <s v="Thursday"/>
    <d v="1899-12-30T16:15:00"/>
    <s v="20160428T211500Z"/>
    <s v="2016042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8T213000Z"/>
    <m/>
    <s v="http://events.library.nashville.org/feeder/feeder/event/eventView.do?b=de&amp;amp;calPath=%2Fpublic%2Fcals%2FMainCal&amp;amp;guid=CAL-2a3e9ebb-52cca996-0152-ccd2a5d7-00002e94demobedework%40mysite.edu&amp;amp;recurrenceId=20160428T213000Z"/>
    <s v="CONFIRMED"/>
    <b v="0"/>
    <x v="53"/>
    <d v="2016-04-28T00:00:00"/>
    <s v="Thursday"/>
    <d v="1899-12-30T16:30:00"/>
    <s v="20160428T213000Z"/>
    <x v="162"/>
    <s v="America/Chicago"/>
    <b v="0"/>
    <d v="2016-04-28T00:00:00"/>
    <d v="2016-04-28T00:00:00"/>
    <s v="Thursday"/>
    <d v="1899-12-30T18:00:00"/>
    <s v="20160428T230000Z"/>
    <s v="20160428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9T211500Z"/>
    <m/>
    <s v="http://events.library.nashville.org/feeder/feeder/event/eventView.do?b=de&amp;amp;calPath=%2Fpublic%2Fcals%2FMainCal&amp;amp;guid=CAL-2a3e9ebb-52cca996-0152-cd10235d-0000734ddemobedework%40mysite.edu&amp;amp;recurrenceId=20160429T211500Z"/>
    <s v="CONFIRMED"/>
    <b v="0"/>
    <x v="54"/>
    <d v="2016-04-29T00:00:00"/>
    <s v="Friday"/>
    <d v="1899-12-30T16:15:00"/>
    <s v="20160429T211500Z"/>
    <x v="163"/>
    <s v="America/Chicago"/>
    <b v="0"/>
    <d v="2016-04-29T00:00:00"/>
    <d v="2016-04-29T00:00:00"/>
    <s v="Friday"/>
    <d v="1899-12-30T16:15:00"/>
    <s v="20160429T211500Z"/>
    <s v="201604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2-BELLEVUE-201604231015%40LIBRARY.NASHVILLE.ORG"/>
    <m/>
    <m/>
    <s v="http://events.library.nashville.org/feeder/feeder/event/eventView.do?b=de&amp;amp;calPath=%2Fpublic%2Fcals%2FMainCal&amp;amp;guid=20160127-000162-BELLEVUE-201604231015%40LIBRARY.NASHVILLE.ORG&amp;amp;recurrenceId="/>
    <s v="CONFIRMED"/>
    <b v="0"/>
    <x v="55"/>
    <d v="2016-04-30T00:00:00"/>
    <s v="Saturday"/>
    <d v="1899-12-30T10:15:00"/>
    <s v="20160430T151500Z"/>
    <x v="164"/>
    <s v="America/Chicago"/>
    <b v="0"/>
    <d v="2016-04-30T00:00:00"/>
    <d v="2016-04-30T00:00:00"/>
    <s v="Saturday"/>
    <d v="1899-12-30T10:15:00"/>
    <s v="20160430T151500Z"/>
    <s v="20160430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4"/>
    <m/>
    <s v="%2Fpublic%2Fcals%2FMainCal"/>
    <s v="20160127-000178-BELLEVUE-201604251015%40LIBRARY.NASHVILLE.ORG"/>
    <m/>
    <m/>
    <s v="http://events.library.nashville.org/feeder/feeder/event/eventView.do?b=de&amp;amp;calPath=%2Fpublic%2Fcals%2FMainCal&amp;amp;guid=20160127-000178-BELLEVUE-201604251015%40LIBRARY.NASHVILLE.ORG&amp;amp;recurrenceId="/>
    <s v="CONFIRMED"/>
    <b v="0"/>
    <x v="56"/>
    <d v="2016-05-02T00:00:00"/>
    <s v="Monday"/>
    <d v="1899-12-30T10:15:00"/>
    <s v="20160502T151500Z"/>
    <x v="165"/>
    <s v="America/Chicago"/>
    <b v="0"/>
    <d v="2016-05-02T00:00:00"/>
    <d v="2016-05-02T00:00:00"/>
    <s v="Monday"/>
    <d v="1899-12-30T10:15:00"/>
    <s v="20160502T151500Z"/>
    <s v="20160502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6"/>
    <m/>
    <s v="%2Fpublic%2Fcals%2FMainCal"/>
    <s v="20160127-000099-BELLEVUE-201605021615%40LIBRARY.NASHVILLE.ORG"/>
    <m/>
    <m/>
    <s v="http://events.library.nashville.org/feeder/feeder/event/eventView.do?b=de&amp;amp;calPath=%2Fpublic%2Fcals%2FMainCal&amp;amp;guid=20160127-000099-BELLEVUE-201605021615%40LIBRARY.NASHVILLE.ORG&amp;amp;recurrenceId="/>
    <s v="CONFIRMED"/>
    <b v="0"/>
    <x v="56"/>
    <d v="2016-05-02T00:00:00"/>
    <s v="Monday"/>
    <d v="1899-12-30T16:15:00"/>
    <s v="20160502T211500Z"/>
    <x v="166"/>
    <s v="America/Chicago"/>
    <b v="0"/>
    <d v="2016-05-02T00:00:00"/>
    <d v="2016-05-02T00:00:00"/>
    <s v="Monday"/>
    <d v="1899-12-30T16:15:00"/>
    <s v="20160502T211500Z"/>
    <s v="20160502T161500"/>
    <s v="America/Chicago"/>
    <x v="0"/>
    <s v="http://www.library.nashville.org/locations/loc_bellevue.asp"/>
    <s v="Bellevue"/>
    <m/>
    <m/>
    <s v="MainCal"/>
    <s v="MainCal"/>
    <s v="/public/cals/MainCal"/>
    <s v="%2Fpublic%2Fcals%2FMainCal"/>
    <s v="Arts and Crafts,series/Studio NPL,location/Bellevue,Teens,series/Nashville Reads,Locations,Series"/>
    <x v="55"/>
    <m/>
    <s v="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
  </r>
  <r>
    <x v="16"/>
    <m/>
    <s v="%2Fpublic%2Fcals%2FMainCal"/>
    <s v="20160210-000137--190001000000%40LIBRARY.NASHVILLE.ORG"/>
    <m/>
    <m/>
    <s v="http://events.library.nashville.org/feeder/feeder/event/eventView.do?b=de&amp;amp;calPath=%2Fpublic%2Fcals%2FMainCal&amp;amp;guid=20160210-000137--190001000000%40LIBRARY.NASHVILLE.ORG&amp;amp;recurrenceId="/>
    <s v="CONFIRMED"/>
    <b v="0"/>
    <x v="56"/>
    <d v="2016-05-02T00:00:00"/>
    <s v="Monday"/>
    <d v="1899-12-30T18:30:00"/>
    <s v="20160502T233000Z"/>
    <x v="167"/>
    <s v="America/Chicago"/>
    <b v="0"/>
    <d v="2016-05-02T00:00:00"/>
    <d v="2016-05-02T00:00:00"/>
    <s v="Monday"/>
    <d v="1899-12-30T18:30:00"/>
    <s v="20160502T233000Z"/>
    <s v="20160502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1-BELLEVUE-201605031600%40LIBRARY.NASHVILLE.ORG"/>
    <m/>
    <m/>
    <s v="http://events.library.nashville.org/feeder/feeder/event/eventView.do?b=de&amp;amp;calPath=%2Fpublic%2Fcals%2FMainCal&amp;amp;guid=20160127-000011-BELLEVUE-201605031600%40LIBRARY.NASHVILLE.ORG&amp;amp;recurrenceId="/>
    <s v="CONFIRMED"/>
    <b v="0"/>
    <x v="57"/>
    <d v="2016-05-03T00:00:00"/>
    <s v="Tuesday"/>
    <d v="1899-12-30T16:00:00"/>
    <s v="20160503T210000Z"/>
    <x v="168"/>
    <s v="America/Chicago"/>
    <b v="0"/>
    <d v="2016-05-03T00:00:00"/>
    <d v="2016-05-03T00:00:00"/>
    <s v="Tuesday"/>
    <d v="1899-12-30T16:00:00"/>
    <s v="20160503T210000Z"/>
    <s v="20160503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503T211500Z"/>
    <m/>
    <s v="http://events.library.nashville.org/feeder/feeder/event/eventView.do?b=de&amp;amp;calPath=%2Fpublic%2Fcals%2FMainCal&amp;amp;guid=CAL-2a3e9ebb-52cca996-0152-cd10235d-0000734ddemobedework%40mysite.edu&amp;amp;recurrenceId=20160503T211500Z"/>
    <s v="CONFIRMED"/>
    <b v="0"/>
    <x v="57"/>
    <d v="2016-05-03T00:00:00"/>
    <s v="Tuesday"/>
    <d v="1899-12-30T16:15:00"/>
    <s v="20160503T211500Z"/>
    <x v="169"/>
    <s v="America/Chicago"/>
    <b v="0"/>
    <d v="2016-05-03T00:00:00"/>
    <d v="2016-05-03T00:00:00"/>
    <s v="Tuesday"/>
    <d v="1899-12-30T16:15:00"/>
    <s v="20160503T211500Z"/>
    <s v="201605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4-BELLEVUE-201605031800%40LIBRARY.NASHVILLE.ORG"/>
    <m/>
    <m/>
    <s v="http://events.library.nashville.org/feeder/feeder/event/eventView.do?b=de&amp;amp;calPath=%2Fpublic%2Fcals%2FMainCal&amp;amp;guid=20160127-000064-BELLEVUE-201605031800%40LIBRARY.NASHVILLE.ORG&amp;amp;recurrenceId="/>
    <s v="CONFIRMED"/>
    <b v="0"/>
    <x v="57"/>
    <d v="2016-05-03T00:00:00"/>
    <s v="Tuesday"/>
    <d v="1899-12-30T18:00:00"/>
    <s v="20160503T230000Z"/>
    <x v="170"/>
    <s v="America/Chicago"/>
    <b v="0"/>
    <d v="2016-05-03T00:00:00"/>
    <d v="2016-05-03T00:00:00"/>
    <s v="Tuesday"/>
    <d v="1899-12-30T18:00:00"/>
    <s v="20160503T230000Z"/>
    <s v="20160503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5-BELLEVUE-201605041015%40LIBRARY.NASHVILLE.ORG"/>
    <m/>
    <m/>
    <s v="http://events.library.nashville.org/feeder/feeder/event/eventView.do?b=de&amp;amp;calPath=%2Fpublic%2Fcals%2FMainCal&amp;amp;guid=20160127-000075-BELLEVUE-201605041015%40LIBRARY.NASHVILLE.ORG&amp;amp;recurrenceId="/>
    <s v="CONFIRMED"/>
    <b v="0"/>
    <x v="58"/>
    <d v="2016-05-04T00:00:00"/>
    <s v="Wednesday"/>
    <d v="1899-12-30T10:15:00"/>
    <s v="20160504T151500Z"/>
    <x v="171"/>
    <s v="America/Chicago"/>
    <b v="0"/>
    <d v="2016-05-04T00:00:00"/>
    <d v="2016-05-04T00:00:00"/>
    <s v="Wednesday"/>
    <d v="1899-12-30T10:15:00"/>
    <s v="20160504T151500Z"/>
    <s v="20160504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41-BELLEVUE-201605041115%40LIBRARY.NASHVILLE.ORG"/>
    <m/>
    <m/>
    <s v="http://events.library.nashville.org/feeder/feeder/event/eventView.do?b=de&amp;amp;calPath=%2Fpublic%2Fcals%2FMainCal&amp;amp;guid=20160210-000141-BELLEVUE-201605041115%40LIBRARY.NASHVILLE.ORG&amp;amp;recurrenceId="/>
    <s v="CONFIRMED"/>
    <b v="0"/>
    <x v="58"/>
    <d v="2016-05-04T00:00:00"/>
    <s v="Wednesday"/>
    <d v="1899-12-30T11:15:00"/>
    <s v="20160504T161500Z"/>
    <x v="172"/>
    <s v="America/Chicago"/>
    <b v="0"/>
    <d v="2016-05-04T00:00:00"/>
    <d v="2016-05-04T00:00:00"/>
    <s v="Wednesday"/>
    <d v="1899-12-30T11:15:00"/>
    <s v="20160504T161500Z"/>
    <s v="20160504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7"/>
    <m/>
    <s v="%2Fpublic%2Fcals%2FMainCal"/>
    <s v="20160127-000100-BELLEVUE-201605041615%40LIBRARY.NASHVILLE.ORG"/>
    <m/>
    <m/>
    <s v="http://events.library.nashville.org/feeder/feeder/event/eventView.do?b=de&amp;amp;calPath=%2Fpublic%2Fcals%2FMainCal&amp;amp;guid=20160127-000100-BELLEVUE-201605041615%40LIBRARY.NASHVILLE.ORG&amp;amp;recurrenceId="/>
    <s v="CONFIRMED"/>
    <b v="0"/>
    <x v="58"/>
    <d v="2016-05-04T00:00:00"/>
    <s v="Wednesday"/>
    <d v="1899-12-30T16:15:00"/>
    <s v="20160504T211500Z"/>
    <x v="173"/>
    <s v="America/Chicago"/>
    <b v="0"/>
    <d v="2016-05-04T00:00:00"/>
    <d v="2016-05-04T00:00:00"/>
    <s v="Wednesday"/>
    <d v="1899-12-30T16:15:00"/>
    <s v="20160504T211500Z"/>
    <s v="20160504T161500"/>
    <s v="America/Chicago"/>
    <x v="0"/>
    <s v="http://www.library.nashville.org/locations/loc_bellevue.asp"/>
    <s v="Bellevue"/>
    <m/>
    <m/>
    <s v="MainCal"/>
    <s v="MainCal"/>
    <s v="/public/cals/MainCal"/>
    <s v="%2Fpublic%2Fcals%2FMainCal"/>
    <s v="Arts and Crafts,series/Studio NPL,location/Bellevue,Teens,Locations,Series"/>
    <x v="5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142-BELLEVUE-201605041115%40LIBRARY.NASHVILLE.ORG"/>
    <m/>
    <m/>
    <s v="http://events.library.nashville.org/feeder/feeder/event/eventView.do?b=de&amp;amp;calPath=%2Fpublic%2Fcals%2FMainCal&amp;amp;guid=20160210-000142-BELLEVUE-201605041115%40LIBRARY.NASHVILLE.ORG&amp;amp;recurrenceId="/>
    <s v="CONFIRMED"/>
    <b v="0"/>
    <x v="58"/>
    <d v="2016-05-04T00:00:00"/>
    <s v="Wednesday"/>
    <d v="1899-12-30T16:30:00"/>
    <s v="20160504T213000Z"/>
    <x v="174"/>
    <s v="America/Chicago"/>
    <b v="0"/>
    <d v="2016-05-04T00:00:00"/>
    <d v="2016-05-04T00:00:00"/>
    <s v="Wednesday"/>
    <d v="1899-12-30T16:30:00"/>
    <s v="20160504T213000Z"/>
    <s v="20160504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58"/>
    <m/>
    <s v="%2Fpublic%2Fcals%2FMainCal"/>
    <s v="20160127-000223-BELLEVUE-201604231300%40LIBRARY.NASHVILLE.ORG"/>
    <m/>
    <m/>
    <s v="http://events.library.nashville.org/feeder/feeder/event/eventView.do?b=de&amp;amp;calPath=%2Fpublic%2Fcals%2FMainCal&amp;amp;guid=20160127-000223-BELLEVUE-201604231300%40LIBRARY.NASHVILLE.ORG&amp;amp;recurrenceId="/>
    <s v="CONFIRMED"/>
    <b v="0"/>
    <x v="58"/>
    <d v="2016-05-04T00:00:00"/>
    <s v="Wednesday"/>
    <d v="1899-12-30T17:30:00"/>
    <s v="20160504T223000Z"/>
    <x v="175"/>
    <s v="America/Chicago"/>
    <b v="0"/>
    <d v="2016-05-04T00:00:00"/>
    <d v="2016-05-04T00:00:00"/>
    <s v="Wednesday"/>
    <d v="1899-12-30T17:30:00"/>
    <s v="20160504T223000Z"/>
    <s v="20160504T173000"/>
    <s v="America/Chicago"/>
    <x v="0"/>
    <s v="http://www.library.nashville.org/locations/loc_bellevue.asp"/>
    <s v="Bellevue"/>
    <m/>
    <m/>
    <s v="MainCal"/>
    <s v="MainCal"/>
    <s v="/public/cals/MainCal"/>
    <s v="%2Fpublic%2Fcals%2FMainCal"/>
    <s v="Arts and Crafts,Adults,location/Bellevue,series/Community of Many Faces,series/Nashville Reads,Locations,Series"/>
    <x v="57"/>
    <m/>
    <s v="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
  </r>
  <r>
    <x v="7"/>
    <m/>
    <s v="%2Fpublic%2Fcals%2FMainCal"/>
    <s v="20160210-000144-BELLEVUE-201605041730%40LIBRARY.NASHVILLE.ORG"/>
    <m/>
    <m/>
    <s v="http://events.library.nashville.org/feeder/feeder/event/eventView.do?b=de&amp;amp;calPath=%2Fpublic%2Fcals%2FMainCal&amp;amp;guid=20160210-000144-BELLEVUE-201605041730%40LIBRARY.NASHVILLE.ORG&amp;amp;recurrenceId="/>
    <s v="CONFIRMED"/>
    <b v="0"/>
    <x v="58"/>
    <d v="2016-05-04T00:00:00"/>
    <s v="Wednesday"/>
    <d v="1899-12-30T18:30:00"/>
    <s v="20160504T233000Z"/>
    <x v="176"/>
    <s v="America/Chicago"/>
    <b v="0"/>
    <d v="2016-05-04T00:00:00"/>
    <d v="2016-05-04T00:00:00"/>
    <s v="Wednesday"/>
    <d v="1899-12-30T18:30:00"/>
    <s v="20160504T233000Z"/>
    <s v="20160504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7-BELLEVUE-201604281015%40LIBRARY.NASHVILLE.ORG"/>
    <m/>
    <m/>
    <s v="http://events.library.nashville.org/feeder/feeder/event/eventView.do?b=de&amp;amp;calPath=%2Fpublic%2Fcals%2FMainCal&amp;amp;guid=20160127-000137-BELLEVUE-201604281015%40LIBRARY.NASHVILLE.ORG&amp;amp;recurrenceId="/>
    <s v="CONFIRMED"/>
    <b v="0"/>
    <x v="59"/>
    <d v="2016-05-05T00:00:00"/>
    <s v="Thursday"/>
    <d v="1899-12-30T10:15:00"/>
    <s v="20160505T151500Z"/>
    <x v="177"/>
    <s v="America/Chicago"/>
    <b v="0"/>
    <d v="2016-05-05T00:00:00"/>
    <d v="2016-05-05T00:00:00"/>
    <s v="Thursday"/>
    <d v="1899-12-30T10:15:00"/>
    <s v="20160505T151500Z"/>
    <s v="20160505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50-BELLEVUE-201604281330%40LIBRARY.NASHVILLE.ORG"/>
    <m/>
    <m/>
    <s v="http://events.library.nashville.org/feeder/feeder/event/eventView.do?b=de&amp;amp;calPath=%2Fpublic%2Fcals%2FMainCal&amp;amp;guid=20160127-000150-BELLEVUE-201604281330%40LIBRARY.NASHVILLE.ORG&amp;amp;recurrenceId="/>
    <s v="CONFIRMED"/>
    <b v="0"/>
    <x v="59"/>
    <d v="2016-05-05T00:00:00"/>
    <s v="Thursday"/>
    <d v="1899-12-30T13:30:00"/>
    <s v="20160505T183000Z"/>
    <x v="178"/>
    <s v="America/Chicago"/>
    <b v="0"/>
    <d v="2016-05-05T00:00:00"/>
    <d v="2016-05-05T00:00:00"/>
    <s v="Thursday"/>
    <d v="1899-12-30T15:30:00"/>
    <s v="20160505T203000Z"/>
    <s v="20160505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505T211500Z"/>
    <m/>
    <s v="http://events.library.nashville.org/feeder/feeder/event/eventView.do?b=de&amp;amp;calPath=%2Fpublic%2Fcals%2FMainCal&amp;amp;guid=CAL-2a3e9ebb-52cca996-0152-cd10235d-0000734ddemobedework%40mysite.edu&amp;amp;recurrenceId=20160505T211500Z"/>
    <s v="CONFIRMED"/>
    <b v="0"/>
    <x v="59"/>
    <d v="2016-05-05T00:00:00"/>
    <s v="Thursday"/>
    <d v="1899-12-30T16:15:00"/>
    <s v="20160505T211500Z"/>
    <x v="179"/>
    <s v="America/Chicago"/>
    <b v="0"/>
    <d v="2016-05-05T00:00:00"/>
    <d v="2016-05-05T00:00:00"/>
    <s v="Thursday"/>
    <d v="1899-12-30T16:15:00"/>
    <s v="20160505T211500Z"/>
    <s v="201605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505T213000Z"/>
    <m/>
    <s v="http://events.library.nashville.org/feeder/feeder/event/eventView.do?b=de&amp;amp;calPath=%2Fpublic%2Fcals%2FMainCal&amp;amp;guid=CAL-2a3e9ebb-52cca996-0152-ccd2a5d7-00002e94demobedework%40mysite.edu&amp;amp;recurrenceId=20160505T213000Z"/>
    <s v="CONFIRMED"/>
    <b v="0"/>
    <x v="59"/>
    <d v="2016-05-05T00:00:00"/>
    <s v="Thursday"/>
    <d v="1899-12-30T16:30:00"/>
    <s v="20160505T213000Z"/>
    <x v="180"/>
    <s v="America/Chicago"/>
    <b v="0"/>
    <d v="2016-05-05T00:00:00"/>
    <d v="2016-05-05T00:00:00"/>
    <s v="Thursday"/>
    <d v="1899-12-30T18:00:00"/>
    <s v="20160505T230000Z"/>
    <s v="20160505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506T211500Z"/>
    <m/>
    <s v="http://events.library.nashville.org/feeder/feeder/event/eventView.do?b=de&amp;amp;calPath=%2Fpublic%2Fcals%2FMainCal&amp;amp;guid=CAL-2a3e9ebb-52cca996-0152-cd10235d-0000734ddemobedework%40mysite.edu&amp;amp;recurrenceId=20160506T211500Z"/>
    <s v="CONFIRMED"/>
    <b v="0"/>
    <x v="60"/>
    <d v="2016-05-06T00:00:00"/>
    <s v="Friday"/>
    <d v="1899-12-30T16:15:00"/>
    <s v="20160506T211500Z"/>
    <x v="181"/>
    <s v="America/Chicago"/>
    <b v="0"/>
    <d v="2016-05-06T00:00:00"/>
    <d v="2016-05-06T00:00:00"/>
    <s v="Friday"/>
    <d v="1899-12-30T16:15:00"/>
    <s v="20160506T211500Z"/>
    <s v="201605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3-BELLEVUE-201604301015%40LIBRARY.NASHVILLE.ORG"/>
    <m/>
    <m/>
    <s v="http://events.library.nashville.org/feeder/feeder/event/eventView.do?b=de&amp;amp;calPath=%2Fpublic%2Fcals%2FMainCal&amp;amp;guid=20160127-000163-BELLEVUE-201604301015%40LIBRARY.NASHVILLE.ORG&amp;amp;recurrenceId="/>
    <s v="CONFIRMED"/>
    <b v="0"/>
    <x v="61"/>
    <d v="2016-05-07T00:00:00"/>
    <s v="Saturday"/>
    <d v="1899-12-30T10:15:00"/>
    <s v="20160507T151500Z"/>
    <x v="182"/>
    <s v="America/Chicago"/>
    <b v="0"/>
    <d v="2016-05-07T00:00:00"/>
    <d v="2016-05-07T00:00:00"/>
    <s v="Saturday"/>
    <d v="1899-12-30T10:15:00"/>
    <s v="20160507T151500Z"/>
    <s v="20160507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9-BELLEVUE-201604021330%40LIBRARY.NASHVILLE.ORG"/>
    <m/>
    <m/>
    <s v="http://events.library.nashville.org/feeder/feeder/event/eventView.do?b=de&amp;amp;calPath=%2Fpublic%2Fcals%2FMainCal&amp;amp;guid=20160127-000169-BELLEVUE-201604021330%40LIBRARY.NASHVILLE.ORG&amp;amp;recurrenceId="/>
    <s v="CONFIRMED"/>
    <b v="0"/>
    <x v="61"/>
    <d v="2016-05-07T00:00:00"/>
    <s v="Saturday"/>
    <d v="1899-12-30T13:30:00"/>
    <s v="20160507T183000Z"/>
    <x v="183"/>
    <s v="America/Chicago"/>
    <b v="0"/>
    <d v="2016-05-07T00:00:00"/>
    <d v="2016-05-07T00:00:00"/>
    <s v="Saturday"/>
    <d v="1899-12-30T15:00:00"/>
    <s v="20160507T200000Z"/>
    <s v="20160507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14"/>
    <m/>
    <s v="%2Fpublic%2Fcals%2FMainCal"/>
    <s v="20160127-000179-BELLEVUE-201605021015%40LIBRARY.NASHVILLE.ORG"/>
    <m/>
    <m/>
    <s v="http://events.library.nashville.org/feeder/feeder/event/eventView.do?b=de&amp;amp;calPath=%2Fpublic%2Fcals%2FMainCal&amp;amp;guid=20160127-000179-BELLEVUE-201605021015%40LIBRARY.NASHVILLE.ORG&amp;amp;recurrenceId="/>
    <s v="CONFIRMED"/>
    <b v="0"/>
    <x v="62"/>
    <d v="2016-05-09T00:00:00"/>
    <s v="Monday"/>
    <d v="1899-12-30T10:15:00"/>
    <s v="20160509T151500Z"/>
    <x v="184"/>
    <s v="America/Chicago"/>
    <b v="0"/>
    <d v="2016-05-09T00:00:00"/>
    <d v="2016-05-09T00:00:00"/>
    <s v="Monday"/>
    <d v="1899-12-30T10:15:00"/>
    <s v="20160509T151500Z"/>
    <s v="20160509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509T211500Z"/>
    <m/>
    <s v="http://events.library.nashville.org/feeder/feeder/event/eventView.do?b=de&amp;amp;calPath=%2Fpublic%2Fcals%2FMainCal&amp;amp;guid=CAL-2a3e9ebb-52cca996-0152-cd10235d-0000734ddemobedework%40mysite.edu&amp;amp;recurrenceId=20160509T211500Z"/>
    <s v="CONFIRMED"/>
    <b v="0"/>
    <x v="62"/>
    <d v="2016-05-09T00:00:00"/>
    <s v="Monday"/>
    <d v="1899-12-30T16:15:00"/>
    <s v="20160509T211500Z"/>
    <x v="185"/>
    <s v="America/Chicago"/>
    <b v="0"/>
    <d v="2016-05-09T00:00:00"/>
    <d v="2016-05-09T00:00:00"/>
    <s v="Monday"/>
    <d v="1899-12-30T16:15:00"/>
    <s v="20160509T211500Z"/>
    <s v="2016050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152--190001000000%40LIBRARY.NASHVILLE.ORG"/>
    <m/>
    <m/>
    <s v="http://events.library.nashville.org/feeder/feeder/event/eventView.do?b=de&amp;amp;calPath=%2Fpublic%2Fcals%2FMainCal&amp;amp;guid=20160210-000152--190001000000%40LIBRARY.NASHVILLE.ORG&amp;amp;recurrenceId="/>
    <s v="CONFIRMED"/>
    <b v="0"/>
    <x v="62"/>
    <d v="2016-05-09T00:00:00"/>
    <s v="Monday"/>
    <d v="1899-12-30T18:00:00"/>
    <s v="20160509T230000Z"/>
    <x v="186"/>
    <s v="America/Chicago"/>
    <b v="0"/>
    <d v="2016-05-09T00:00:00"/>
    <d v="2016-05-09T00:00:00"/>
    <s v="Monday"/>
    <d v="1899-12-30T18:00:00"/>
    <s v="20160509T230000Z"/>
    <s v="20160509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Browse By Topic/Home and Garden "/>
  </r>
  <r>
    <x v="16"/>
    <m/>
    <s v="%2Fpublic%2Fcals%2FMainCal"/>
    <s v="20160127-000191-BELLEVUE-201605021830%40LIBRARY.NASHVILLE.ORG"/>
    <m/>
    <m/>
    <s v="http://events.library.nashville.org/feeder/feeder/event/eventView.do?b=de&amp;amp;calPath=%2Fpublic%2Fcals%2FMainCal&amp;amp;guid=20160127-000191-BELLEVUE-201605021830%40LIBRARY.NASHVILLE.ORG&amp;amp;recurrenceId="/>
    <s v="CONFIRMED"/>
    <b v="0"/>
    <x v="62"/>
    <d v="2016-05-09T00:00:00"/>
    <s v="Monday"/>
    <d v="1899-12-30T18:30:00"/>
    <s v="20160509T233000Z"/>
    <x v="187"/>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153-BELLEVUE-201605091800%40LIBRARY.NASHVILLE.ORG"/>
    <m/>
    <m/>
    <s v="http://events.library.nashville.org/feeder/feeder/event/eventView.do?b=de&amp;amp;calPath=%2Fpublic%2Fcals%2FMainCal&amp;amp;guid=20160210-000153-BELLEVUE-201605091800%40LIBRARY.NASHVILLE.ORG&amp;amp;recurrenceId="/>
    <s v="CONFIRMED"/>
    <b v="0"/>
    <x v="62"/>
    <d v="2016-05-09T00:00:00"/>
    <s v="Monday"/>
    <d v="1899-12-30T18:30:00"/>
    <s v="20160509T233000Z"/>
    <x v="187"/>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2-BELLEVUE-201605101600%40LIBRARY.NASHVILLE.ORG"/>
    <m/>
    <m/>
    <s v="http://events.library.nashville.org/feeder/feeder/event/eventView.do?b=de&amp;amp;calPath=%2Fpublic%2Fcals%2FMainCal&amp;amp;guid=20160127-000012-BELLEVUE-201605101600%40LIBRARY.NASHVILLE.ORG&amp;amp;recurrenceId="/>
    <s v="CONFIRMED"/>
    <b v="0"/>
    <x v="63"/>
    <d v="2016-05-10T00:00:00"/>
    <s v="Tuesday"/>
    <d v="1899-12-30T16:00:00"/>
    <s v="20160510T210000Z"/>
    <x v="188"/>
    <s v="America/Chicago"/>
    <b v="0"/>
    <d v="2016-05-10T00:00:00"/>
    <d v="2016-05-10T00:00:00"/>
    <s v="Tuesday"/>
    <d v="1899-12-30T16:00:00"/>
    <s v="20160510T210000Z"/>
    <s v="20160510T160000"/>
    <s v="America/Chicago"/>
    <x v="0"/>
    <s v="http://www.library.nashville.org/locations/loc_bellevue.asp"/>
    <s v="Bellevue"/>
    <m/>
    <m/>
    <s v="MainCal"/>
    <s v="MainCal"/>
    <s v="/public/cals/MainCal"/>
    <s v="%2Fpublic%2Fcals%2FMainCal"/>
    <s v="location/Bellevue,series/Nashville Reads,Children,Locations,Series"/>
    <x v="58"/>
    <m/>
    <s v="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
  </r>
  <r>
    <x v="1"/>
    <m/>
    <s v="%2Fpublic%2Fcals%2FMainCal"/>
    <s v="CAL-2a3e9ebb-52cca996-0152-cd10235d-0000734ddemobedework%40mysite.edu"/>
    <s v="20160510T211500Z"/>
    <m/>
    <s v="http://events.library.nashville.org/feeder/feeder/event/eventView.do?b=de&amp;amp;calPath=%2Fpublic%2Fcals%2FMainCal&amp;amp;guid=CAL-2a3e9ebb-52cca996-0152-cd10235d-0000734ddemobedework%40mysite.edu&amp;amp;recurrenceId=20160510T211500Z"/>
    <s v="CONFIRMED"/>
    <b v="0"/>
    <x v="63"/>
    <d v="2016-05-10T00:00:00"/>
    <s v="Tuesday"/>
    <d v="1899-12-30T16:15:00"/>
    <s v="20160510T211500Z"/>
    <x v="189"/>
    <s v="America/Chicago"/>
    <b v="0"/>
    <d v="2016-05-10T00:00:00"/>
    <d v="2016-05-10T00:00:00"/>
    <s v="Tuesday"/>
    <d v="1899-12-30T16:15:00"/>
    <s v="20160510T211500Z"/>
    <s v="20160510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9"/>
    <m/>
    <s v="%2Fpublic%2Fcals%2FMainCal"/>
    <s v="CAL-2a3e9ebb-529c83d2-0152-9e6e9be8-00007771demobedework%40mysite.edu"/>
    <m/>
    <m/>
    <s v="http://events.library.nashville.org/feeder/feeder/event/eventView.do?b=de&amp;amp;calPath=%2Fpublic%2Fcals%2FMainCal&amp;amp;guid=CAL-2a3e9ebb-529c83d2-0152-9e6e9be8-00007771demobedework%40mysite.edu&amp;amp;recurrenceId="/>
    <s v="CONFIRMED"/>
    <b v="0"/>
    <x v="63"/>
    <d v="2016-05-10T00:00:00"/>
    <s v="Tuesday"/>
    <d v="1899-12-30T18:00:00"/>
    <s v="20160510T230000Z"/>
    <x v="190"/>
    <s v="America/Chicago"/>
    <b v="0"/>
    <d v="2016-05-10T00:00:00"/>
    <d v="2016-05-10T00:00:00"/>
    <s v="Tuesday"/>
    <d v="1899-12-30T19:00:00"/>
    <s v="20160511T000000Z"/>
    <s v="20160510T190000"/>
    <s v="America/Chicago"/>
    <x v="0"/>
    <s v="http://www.library.nashville.org/locations/loc_bellevue.asp"/>
    <s v="Bellevue"/>
    <m/>
    <m/>
    <s v="MainCal"/>
    <s v="MainCal"/>
    <s v="/public/cals/MainCal"/>
    <s v="%2Fpublic%2Fcals%2FMainCal"/>
    <s v="location/Bellevue,Health and Wellness,Locations"/>
    <x v="59"/>
    <m/>
    <s v="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76-BELLEVUE-201605111015%40LIBRARY.NASHVILLE.ORG"/>
    <m/>
    <m/>
    <s v="http://events.library.nashville.org/feeder/feeder/event/eventView.do?b=de&amp;amp;calPath=%2Fpublic%2Fcals%2FMainCal&amp;amp;guid=20160127-000076-BELLEVUE-201605111015%40LIBRARY.NASHVILLE.ORG&amp;amp;recurrenceId="/>
    <s v="CONFIRMED"/>
    <b v="0"/>
    <x v="64"/>
    <d v="2016-05-11T00:00:00"/>
    <s v="Wednesday"/>
    <d v="1899-12-30T10:15:00"/>
    <s v="20160511T151500Z"/>
    <x v="191"/>
    <s v="America/Chicago"/>
    <b v="0"/>
    <d v="2016-05-11T00:00:00"/>
    <d v="2016-05-11T00:00:00"/>
    <s v="Wednesday"/>
    <d v="1899-12-30T10:15:00"/>
    <s v="20160511T151500Z"/>
    <s v="20160511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9-BELLEVUE-201605111115%40LIBRARY.NASHVILLE.ORG"/>
    <m/>
    <m/>
    <s v="http://events.library.nashville.org/feeder/feeder/event/eventView.do?b=de&amp;amp;calPath=%2Fpublic%2Fcals%2FMainCal&amp;amp;guid=20160127-000089-BELLEVUE-201605111115%40LIBRARY.NASHVILLE.ORG&amp;amp;recurrenceId="/>
    <s v="CONFIRMED"/>
    <b v="0"/>
    <x v="64"/>
    <d v="2016-05-11T00:00:00"/>
    <s v="Wednesday"/>
    <d v="1899-12-30T11:15:00"/>
    <s v="20160511T161500Z"/>
    <x v="192"/>
    <s v="America/Chicago"/>
    <b v="0"/>
    <d v="2016-05-11T00:00:00"/>
    <d v="2016-05-11T00:00:00"/>
    <s v="Wednesday"/>
    <d v="1899-12-30T11:15:00"/>
    <s v="20160511T161500Z"/>
    <s v="20160511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pivotCacheRecords>
</file>

<file path=xl/pivotCache/pivotCacheRecords2.xml><?xml version="1.0" encoding="utf-8"?>
<pivotCacheRecords xmlns="http://schemas.openxmlformats.org/spreadsheetml/2006/main" xmlns:r="http://schemas.openxmlformats.org/officeDocument/2006/relationships" count="200">
  <r>
    <x v="0"/>
    <x v="0"/>
    <x v="0"/>
  </r>
  <r>
    <x v="0"/>
    <x v="1"/>
    <x v="1"/>
  </r>
  <r>
    <x v="0"/>
    <x v="1"/>
    <x v="2"/>
  </r>
  <r>
    <x v="0"/>
    <x v="0"/>
    <x v="3"/>
  </r>
  <r>
    <x v="0"/>
    <x v="0"/>
    <x v="4"/>
  </r>
  <r>
    <x v="0"/>
    <x v="0"/>
    <x v="5"/>
  </r>
  <r>
    <x v="0"/>
    <x v="1"/>
    <x v="6"/>
  </r>
  <r>
    <x v="0"/>
    <x v="1"/>
    <x v="7"/>
  </r>
  <r>
    <x v="0"/>
    <x v="1"/>
    <x v="8"/>
  </r>
  <r>
    <x v="0"/>
    <x v="1"/>
    <x v="9"/>
  </r>
  <r>
    <x v="0"/>
    <x v="0"/>
    <x v="10"/>
  </r>
  <r>
    <x v="0"/>
    <x v="0"/>
    <x v="11"/>
  </r>
  <r>
    <x v="0"/>
    <x v="1"/>
    <x v="12"/>
  </r>
  <r>
    <x v="0"/>
    <x v="0"/>
    <x v="13"/>
  </r>
  <r>
    <x v="0"/>
    <x v="0"/>
    <x v="14"/>
  </r>
  <r>
    <x v="0"/>
    <x v="0"/>
    <x v="15"/>
  </r>
  <r>
    <x v="0"/>
    <x v="0"/>
    <x v="16"/>
  </r>
  <r>
    <x v="0"/>
    <x v="1"/>
    <x v="17"/>
  </r>
  <r>
    <x v="0"/>
    <x v="0"/>
    <x v="18"/>
  </r>
  <r>
    <x v="0"/>
    <x v="0"/>
    <x v="19"/>
  </r>
  <r>
    <x v="0"/>
    <x v="0"/>
    <x v="20"/>
  </r>
  <r>
    <x v="0"/>
    <x v="1"/>
    <x v="21"/>
  </r>
  <r>
    <x v="0"/>
    <x v="0"/>
    <x v="22"/>
  </r>
  <r>
    <x v="0"/>
    <x v="0"/>
    <x v="23"/>
  </r>
  <r>
    <x v="0"/>
    <x v="1"/>
    <x v="24"/>
  </r>
  <r>
    <x v="0"/>
    <x v="1"/>
    <x v="25"/>
  </r>
  <r>
    <x v="0"/>
    <x v="1"/>
    <x v="26"/>
  </r>
  <r>
    <x v="0"/>
    <x v="1"/>
    <x v="26"/>
  </r>
  <r>
    <x v="1"/>
    <x v="1"/>
    <x v="27"/>
  </r>
  <r>
    <x v="0"/>
    <x v="0"/>
    <x v="28"/>
  </r>
  <r>
    <x v="0"/>
    <x v="1"/>
    <x v="29"/>
  </r>
  <r>
    <x v="0"/>
    <x v="0"/>
    <x v="30"/>
  </r>
  <r>
    <x v="0"/>
    <x v="1"/>
    <x v="29"/>
  </r>
  <r>
    <x v="0"/>
    <x v="2"/>
    <x v="31"/>
  </r>
  <r>
    <x v="0"/>
    <x v="0"/>
    <x v="32"/>
  </r>
  <r>
    <x v="0"/>
    <x v="0"/>
    <x v="33"/>
  </r>
  <r>
    <x v="0"/>
    <x v="0"/>
    <x v="34"/>
  </r>
  <r>
    <x v="0"/>
    <x v="1"/>
    <x v="35"/>
  </r>
  <r>
    <x v="0"/>
    <x v="0"/>
    <x v="36"/>
  </r>
  <r>
    <x v="0"/>
    <x v="0"/>
    <x v="37"/>
  </r>
  <r>
    <x v="0"/>
    <x v="0"/>
    <x v="38"/>
  </r>
  <r>
    <x v="0"/>
    <x v="1"/>
    <x v="39"/>
  </r>
  <r>
    <x v="0"/>
    <x v="0"/>
    <x v="40"/>
  </r>
  <r>
    <x v="0"/>
    <x v="0"/>
    <x v="41"/>
  </r>
  <r>
    <x v="0"/>
    <x v="0"/>
    <x v="42"/>
  </r>
  <r>
    <x v="0"/>
    <x v="1"/>
    <x v="43"/>
  </r>
  <r>
    <x v="0"/>
    <x v="1"/>
    <x v="44"/>
  </r>
  <r>
    <x v="0"/>
    <x v="1"/>
    <x v="45"/>
  </r>
  <r>
    <x v="0"/>
    <x v="0"/>
    <x v="46"/>
  </r>
  <r>
    <x v="0"/>
    <x v="0"/>
    <x v="47"/>
  </r>
  <r>
    <x v="0"/>
    <x v="0"/>
    <x v="48"/>
  </r>
  <r>
    <x v="0"/>
    <x v="0"/>
    <x v="49"/>
  </r>
  <r>
    <x v="0"/>
    <x v="1"/>
    <x v="50"/>
  </r>
  <r>
    <x v="0"/>
    <x v="0"/>
    <x v="51"/>
  </r>
  <r>
    <x v="0"/>
    <x v="0"/>
    <x v="52"/>
  </r>
  <r>
    <x v="0"/>
    <x v="0"/>
    <x v="53"/>
  </r>
  <r>
    <x v="0"/>
    <x v="0"/>
    <x v="54"/>
  </r>
  <r>
    <x v="0"/>
    <x v="0"/>
    <x v="55"/>
  </r>
  <r>
    <x v="0"/>
    <x v="0"/>
    <x v="56"/>
  </r>
  <r>
    <x v="0"/>
    <x v="0"/>
    <x v="57"/>
  </r>
  <r>
    <x v="0"/>
    <x v="1"/>
    <x v="58"/>
  </r>
  <r>
    <x v="0"/>
    <x v="1"/>
    <x v="59"/>
  </r>
  <r>
    <x v="0"/>
    <x v="1"/>
    <x v="60"/>
  </r>
  <r>
    <x v="0"/>
    <x v="1"/>
    <x v="60"/>
  </r>
  <r>
    <x v="0"/>
    <x v="1"/>
    <x v="61"/>
  </r>
  <r>
    <x v="0"/>
    <x v="1"/>
    <x v="62"/>
  </r>
  <r>
    <x v="0"/>
    <x v="1"/>
    <x v="63"/>
  </r>
  <r>
    <x v="0"/>
    <x v="0"/>
    <x v="64"/>
  </r>
  <r>
    <x v="0"/>
    <x v="1"/>
    <x v="65"/>
  </r>
  <r>
    <x v="2"/>
    <x v="3"/>
    <x v="66"/>
  </r>
  <r>
    <x v="0"/>
    <x v="0"/>
    <x v="67"/>
  </r>
  <r>
    <x v="0"/>
    <x v="0"/>
    <x v="68"/>
  </r>
  <r>
    <x v="0"/>
    <x v="0"/>
    <x v="69"/>
  </r>
  <r>
    <x v="0"/>
    <x v="0"/>
    <x v="70"/>
  </r>
  <r>
    <x v="0"/>
    <x v="0"/>
    <x v="71"/>
  </r>
  <r>
    <x v="0"/>
    <x v="0"/>
    <x v="72"/>
  </r>
  <r>
    <x v="0"/>
    <x v="0"/>
    <x v="73"/>
  </r>
  <r>
    <x v="0"/>
    <x v="1"/>
    <x v="74"/>
  </r>
  <r>
    <x v="0"/>
    <x v="1"/>
    <x v="75"/>
  </r>
  <r>
    <x v="0"/>
    <x v="1"/>
    <x v="76"/>
  </r>
  <r>
    <x v="0"/>
    <x v="0"/>
    <x v="77"/>
  </r>
  <r>
    <x v="0"/>
    <x v="0"/>
    <x v="78"/>
  </r>
  <r>
    <x v="0"/>
    <x v="1"/>
    <x v="79"/>
  </r>
  <r>
    <x v="0"/>
    <x v="0"/>
    <x v="80"/>
  </r>
  <r>
    <x v="0"/>
    <x v="1"/>
    <x v="81"/>
  </r>
  <r>
    <x v="0"/>
    <x v="0"/>
    <x v="82"/>
  </r>
  <r>
    <x v="0"/>
    <x v="0"/>
    <x v="83"/>
  </r>
  <r>
    <x v="0"/>
    <x v="0"/>
    <x v="84"/>
  </r>
  <r>
    <x v="0"/>
    <x v="0"/>
    <x v="85"/>
  </r>
  <r>
    <x v="0"/>
    <x v="1"/>
    <x v="86"/>
  </r>
  <r>
    <x v="0"/>
    <x v="0"/>
    <x v="87"/>
  </r>
  <r>
    <x v="0"/>
    <x v="0"/>
    <x v="88"/>
  </r>
  <r>
    <x v="0"/>
    <x v="0"/>
    <x v="89"/>
  </r>
  <r>
    <x v="0"/>
    <x v="0"/>
    <x v="90"/>
  </r>
  <r>
    <x v="0"/>
    <x v="0"/>
    <x v="91"/>
  </r>
  <r>
    <x v="0"/>
    <x v="1"/>
    <x v="92"/>
  </r>
  <r>
    <x v="0"/>
    <x v="1"/>
    <x v="93"/>
  </r>
  <r>
    <x v="0"/>
    <x v="0"/>
    <x v="94"/>
  </r>
  <r>
    <x v="0"/>
    <x v="0"/>
    <x v="95"/>
  </r>
  <r>
    <x v="0"/>
    <x v="1"/>
    <x v="96"/>
  </r>
  <r>
    <x v="0"/>
    <x v="0"/>
    <x v="97"/>
  </r>
  <r>
    <x v="0"/>
    <x v="1"/>
    <x v="98"/>
  </r>
  <r>
    <x v="0"/>
    <x v="1"/>
    <x v="99"/>
  </r>
  <r>
    <x v="0"/>
    <x v="1"/>
    <x v="100"/>
  </r>
  <r>
    <x v="0"/>
    <x v="1"/>
    <x v="101"/>
  </r>
  <r>
    <x v="0"/>
    <x v="1"/>
    <x v="102"/>
  </r>
  <r>
    <x v="0"/>
    <x v="0"/>
    <x v="103"/>
  </r>
  <r>
    <x v="0"/>
    <x v="0"/>
    <x v="104"/>
  </r>
  <r>
    <x v="0"/>
    <x v="1"/>
    <x v="105"/>
  </r>
  <r>
    <x v="0"/>
    <x v="0"/>
    <x v="106"/>
  </r>
  <r>
    <x v="0"/>
    <x v="1"/>
    <x v="107"/>
  </r>
  <r>
    <x v="0"/>
    <x v="0"/>
    <x v="108"/>
  </r>
  <r>
    <x v="0"/>
    <x v="0"/>
    <x v="109"/>
  </r>
  <r>
    <x v="0"/>
    <x v="1"/>
    <x v="110"/>
  </r>
  <r>
    <x v="0"/>
    <x v="0"/>
    <x v="111"/>
  </r>
  <r>
    <x v="0"/>
    <x v="0"/>
    <x v="112"/>
  </r>
  <r>
    <x v="0"/>
    <x v="1"/>
    <x v="113"/>
  </r>
  <r>
    <x v="0"/>
    <x v="0"/>
    <x v="114"/>
  </r>
  <r>
    <x v="0"/>
    <x v="0"/>
    <x v="115"/>
  </r>
  <r>
    <x v="0"/>
    <x v="1"/>
    <x v="116"/>
  </r>
  <r>
    <x v="0"/>
    <x v="0"/>
    <x v="117"/>
  </r>
  <r>
    <x v="0"/>
    <x v="0"/>
    <x v="118"/>
  </r>
  <r>
    <x v="0"/>
    <x v="0"/>
    <x v="119"/>
  </r>
  <r>
    <x v="0"/>
    <x v="1"/>
    <x v="120"/>
  </r>
  <r>
    <x v="0"/>
    <x v="0"/>
    <x v="121"/>
  </r>
  <r>
    <x v="0"/>
    <x v="1"/>
    <x v="122"/>
  </r>
  <r>
    <x v="0"/>
    <x v="1"/>
    <x v="123"/>
  </r>
  <r>
    <x v="0"/>
    <x v="1"/>
    <x v="124"/>
  </r>
  <r>
    <x v="0"/>
    <x v="0"/>
    <x v="125"/>
  </r>
  <r>
    <x v="0"/>
    <x v="0"/>
    <x v="126"/>
  </r>
  <r>
    <x v="0"/>
    <x v="1"/>
    <x v="127"/>
  </r>
  <r>
    <x v="0"/>
    <x v="0"/>
    <x v="128"/>
  </r>
  <r>
    <x v="0"/>
    <x v="0"/>
    <x v="129"/>
  </r>
  <r>
    <x v="0"/>
    <x v="1"/>
    <x v="130"/>
  </r>
  <r>
    <x v="0"/>
    <x v="1"/>
    <x v="131"/>
  </r>
  <r>
    <x v="0"/>
    <x v="0"/>
    <x v="132"/>
  </r>
  <r>
    <x v="0"/>
    <x v="0"/>
    <x v="133"/>
  </r>
  <r>
    <x v="0"/>
    <x v="0"/>
    <x v="134"/>
  </r>
  <r>
    <x v="0"/>
    <x v="0"/>
    <x v="135"/>
  </r>
  <r>
    <x v="0"/>
    <x v="0"/>
    <x v="136"/>
  </r>
  <r>
    <x v="0"/>
    <x v="0"/>
    <x v="137"/>
  </r>
  <r>
    <x v="0"/>
    <x v="1"/>
    <x v="138"/>
  </r>
  <r>
    <x v="0"/>
    <x v="0"/>
    <x v="139"/>
  </r>
  <r>
    <x v="0"/>
    <x v="0"/>
    <x v="140"/>
  </r>
  <r>
    <x v="0"/>
    <x v="1"/>
    <x v="141"/>
  </r>
  <r>
    <x v="0"/>
    <x v="0"/>
    <x v="142"/>
  </r>
  <r>
    <x v="0"/>
    <x v="1"/>
    <x v="143"/>
  </r>
  <r>
    <x v="0"/>
    <x v="1"/>
    <x v="144"/>
  </r>
  <r>
    <x v="0"/>
    <x v="1"/>
    <x v="145"/>
  </r>
  <r>
    <x v="0"/>
    <x v="0"/>
    <x v="146"/>
  </r>
  <r>
    <x v="0"/>
    <x v="0"/>
    <x v="147"/>
  </r>
  <r>
    <x v="0"/>
    <x v="0"/>
    <x v="148"/>
  </r>
  <r>
    <x v="0"/>
    <x v="0"/>
    <x v="149"/>
  </r>
  <r>
    <x v="0"/>
    <x v="1"/>
    <x v="150"/>
  </r>
  <r>
    <x v="0"/>
    <x v="0"/>
    <x v="151"/>
  </r>
  <r>
    <x v="0"/>
    <x v="0"/>
    <x v="152"/>
  </r>
  <r>
    <x v="0"/>
    <x v="0"/>
    <x v="153"/>
  </r>
  <r>
    <x v="0"/>
    <x v="0"/>
    <x v="154"/>
  </r>
  <r>
    <x v="0"/>
    <x v="0"/>
    <x v="155"/>
  </r>
  <r>
    <x v="0"/>
    <x v="1"/>
    <x v="156"/>
  </r>
  <r>
    <x v="0"/>
    <x v="0"/>
    <x v="157"/>
  </r>
  <r>
    <x v="0"/>
    <x v="0"/>
    <x v="158"/>
  </r>
  <r>
    <x v="0"/>
    <x v="1"/>
    <x v="159"/>
  </r>
  <r>
    <x v="0"/>
    <x v="0"/>
    <x v="160"/>
  </r>
  <r>
    <x v="0"/>
    <x v="1"/>
    <x v="161"/>
  </r>
  <r>
    <x v="0"/>
    <x v="1"/>
    <x v="162"/>
  </r>
  <r>
    <x v="0"/>
    <x v="1"/>
    <x v="163"/>
  </r>
  <r>
    <x v="0"/>
    <x v="0"/>
    <x v="164"/>
  </r>
  <r>
    <x v="0"/>
    <x v="0"/>
    <x v="165"/>
  </r>
  <r>
    <x v="0"/>
    <x v="0"/>
    <x v="166"/>
  </r>
  <r>
    <x v="0"/>
    <x v="0"/>
    <x v="167"/>
  </r>
  <r>
    <x v="0"/>
    <x v="0"/>
    <x v="168"/>
  </r>
  <r>
    <x v="0"/>
    <x v="1"/>
    <x v="169"/>
  </r>
  <r>
    <x v="0"/>
    <x v="0"/>
    <x v="170"/>
  </r>
  <r>
    <x v="0"/>
    <x v="0"/>
    <x v="171"/>
  </r>
  <r>
    <x v="0"/>
    <x v="0"/>
    <x v="172"/>
  </r>
  <r>
    <x v="0"/>
    <x v="1"/>
    <x v="173"/>
  </r>
  <r>
    <x v="0"/>
    <x v="0"/>
    <x v="174"/>
  </r>
  <r>
    <x v="0"/>
    <x v="0"/>
    <x v="175"/>
  </r>
  <r>
    <x v="0"/>
    <x v="1"/>
    <x v="176"/>
  </r>
  <r>
    <x v="0"/>
    <x v="1"/>
    <x v="177"/>
  </r>
  <r>
    <x v="0"/>
    <x v="1"/>
    <x v="178"/>
  </r>
  <r>
    <x v="0"/>
    <x v="1"/>
    <x v="179"/>
  </r>
  <r>
    <x v="0"/>
    <x v="1"/>
    <x v="180"/>
  </r>
  <r>
    <x v="0"/>
    <x v="1"/>
    <x v="181"/>
  </r>
  <r>
    <x v="0"/>
    <x v="0"/>
    <x v="182"/>
  </r>
  <r>
    <x v="0"/>
    <x v="0"/>
    <x v="183"/>
  </r>
  <r>
    <x v="0"/>
    <x v="0"/>
    <x v="184"/>
  </r>
  <r>
    <x v="0"/>
    <x v="0"/>
    <x v="185"/>
  </r>
  <r>
    <x v="0"/>
    <x v="0"/>
    <x v="186"/>
  </r>
  <r>
    <x v="0"/>
    <x v="0"/>
    <x v="187"/>
  </r>
  <r>
    <x v="0"/>
    <x v="0"/>
    <x v="188"/>
  </r>
  <r>
    <x v="0"/>
    <x v="1"/>
    <x v="189"/>
  </r>
  <r>
    <x v="0"/>
    <x v="0"/>
    <x v="190"/>
  </r>
  <r>
    <x v="0"/>
    <x v="0"/>
    <x v="190"/>
  </r>
  <r>
    <x v="0"/>
    <x v="0"/>
    <x v="191"/>
  </r>
  <r>
    <x v="0"/>
    <x v="1"/>
    <x v="192"/>
  </r>
  <r>
    <x v="0"/>
    <x v="0"/>
    <x v="193"/>
  </r>
  <r>
    <x v="0"/>
    <x v="0"/>
    <x v="194"/>
  </r>
  <r>
    <x v="0"/>
    <x v="0"/>
    <x v="195"/>
  </r>
</pivotCacheRecords>
</file>

<file path=xl/pivotCache/pivotCacheRecords3.xml><?xml version="1.0" encoding="utf-8"?>
<pivotCacheRecords xmlns="http://schemas.openxmlformats.org/spreadsheetml/2006/main" xmlns:r="http://schemas.openxmlformats.org/officeDocument/2006/relationships" count="200">
  <r>
    <x v="0"/>
    <x v="0"/>
    <x v="0"/>
    <x v="0"/>
  </r>
  <r>
    <x v="0"/>
    <x v="1"/>
    <x v="1"/>
    <x v="1"/>
  </r>
  <r>
    <x v="0"/>
    <x v="2"/>
    <x v="2"/>
    <x v="2"/>
  </r>
  <r>
    <x v="0"/>
    <x v="0"/>
    <x v="3"/>
    <x v="3"/>
  </r>
  <r>
    <x v="0"/>
    <x v="0"/>
    <x v="4"/>
    <x v="4"/>
  </r>
  <r>
    <x v="0"/>
    <x v="1"/>
    <x v="5"/>
    <x v="5"/>
  </r>
  <r>
    <x v="0"/>
    <x v="2"/>
    <x v="6"/>
    <x v="6"/>
  </r>
  <r>
    <x v="0"/>
    <x v="2"/>
    <x v="7"/>
    <x v="7"/>
  </r>
  <r>
    <x v="0"/>
    <x v="0"/>
    <x v="8"/>
    <x v="8"/>
  </r>
  <r>
    <x v="0"/>
    <x v="2"/>
    <x v="9"/>
    <x v="9"/>
  </r>
  <r>
    <x v="1"/>
    <x v="3"/>
    <x v="10"/>
    <x v="10"/>
  </r>
  <r>
    <x v="0"/>
    <x v="1"/>
    <x v="11"/>
    <x v="11"/>
  </r>
  <r>
    <x v="0"/>
    <x v="2"/>
    <x v="12"/>
    <x v="12"/>
  </r>
  <r>
    <x v="1"/>
    <x v="3"/>
    <x v="10"/>
    <x v="10"/>
  </r>
  <r>
    <x v="0"/>
    <x v="0"/>
    <x v="13"/>
    <x v="13"/>
  </r>
  <r>
    <x v="0"/>
    <x v="0"/>
    <x v="14"/>
    <x v="14"/>
  </r>
  <r>
    <x v="0"/>
    <x v="0"/>
    <x v="15"/>
    <x v="15"/>
  </r>
  <r>
    <x v="0"/>
    <x v="1"/>
    <x v="16"/>
    <x v="16"/>
  </r>
  <r>
    <x v="0"/>
    <x v="0"/>
    <x v="17"/>
    <x v="17"/>
  </r>
  <r>
    <x v="0"/>
    <x v="0"/>
    <x v="18"/>
    <x v="18"/>
  </r>
  <r>
    <x v="1"/>
    <x v="3"/>
    <x v="10"/>
    <x v="10"/>
  </r>
  <r>
    <x v="0"/>
    <x v="2"/>
    <x v="19"/>
    <x v="19"/>
  </r>
  <r>
    <x v="0"/>
    <x v="0"/>
    <x v="20"/>
    <x v="20"/>
  </r>
  <r>
    <x v="0"/>
    <x v="0"/>
    <x v="21"/>
    <x v="21"/>
  </r>
  <r>
    <x v="0"/>
    <x v="0"/>
    <x v="22"/>
    <x v="22"/>
  </r>
  <r>
    <x v="0"/>
    <x v="1"/>
    <x v="23"/>
    <x v="23"/>
  </r>
  <r>
    <x v="0"/>
    <x v="2"/>
    <x v="24"/>
    <x v="24"/>
  </r>
  <r>
    <x v="0"/>
    <x v="2"/>
    <x v="24"/>
    <x v="24"/>
  </r>
  <r>
    <x v="2"/>
    <x v="2"/>
    <x v="25"/>
    <x v="25"/>
  </r>
  <r>
    <x v="1"/>
    <x v="3"/>
    <x v="10"/>
    <x v="10"/>
  </r>
  <r>
    <x v="0"/>
    <x v="2"/>
    <x v="26"/>
    <x v="26"/>
  </r>
  <r>
    <x v="0"/>
    <x v="0"/>
    <x v="26"/>
    <x v="27"/>
  </r>
  <r>
    <x v="0"/>
    <x v="2"/>
    <x v="26"/>
    <x v="26"/>
  </r>
  <r>
    <x v="0"/>
    <x v="1"/>
    <x v="27"/>
    <x v="28"/>
  </r>
  <r>
    <x v="0"/>
    <x v="0"/>
    <x v="28"/>
    <x v="29"/>
  </r>
  <r>
    <x v="0"/>
    <x v="0"/>
    <x v="29"/>
    <x v="30"/>
  </r>
  <r>
    <x v="1"/>
    <x v="3"/>
    <x v="10"/>
    <x v="10"/>
  </r>
  <r>
    <x v="0"/>
    <x v="2"/>
    <x v="30"/>
    <x v="31"/>
  </r>
  <r>
    <x v="0"/>
    <x v="0"/>
    <x v="31"/>
    <x v="32"/>
  </r>
  <r>
    <x v="0"/>
    <x v="0"/>
    <x v="32"/>
    <x v="33"/>
  </r>
  <r>
    <x v="1"/>
    <x v="3"/>
    <x v="10"/>
    <x v="10"/>
  </r>
  <r>
    <x v="0"/>
    <x v="2"/>
    <x v="33"/>
    <x v="34"/>
  </r>
  <r>
    <x v="0"/>
    <x v="0"/>
    <x v="34"/>
    <x v="35"/>
  </r>
  <r>
    <x v="0"/>
    <x v="0"/>
    <x v="35"/>
    <x v="36"/>
  </r>
  <r>
    <x v="0"/>
    <x v="0"/>
    <x v="36"/>
    <x v="37"/>
  </r>
  <r>
    <x v="0"/>
    <x v="2"/>
    <x v="37"/>
    <x v="38"/>
  </r>
  <r>
    <x v="0"/>
    <x v="0"/>
    <x v="38"/>
    <x v="39"/>
  </r>
  <r>
    <x v="0"/>
    <x v="2"/>
    <x v="39"/>
    <x v="40"/>
  </r>
  <r>
    <x v="1"/>
    <x v="3"/>
    <x v="10"/>
    <x v="10"/>
  </r>
  <r>
    <x v="1"/>
    <x v="3"/>
    <x v="10"/>
    <x v="10"/>
  </r>
  <r>
    <x v="1"/>
    <x v="3"/>
    <x v="10"/>
    <x v="10"/>
  </r>
  <r>
    <x v="0"/>
    <x v="0"/>
    <x v="40"/>
    <x v="41"/>
  </r>
  <r>
    <x v="0"/>
    <x v="0"/>
    <x v="41"/>
    <x v="42"/>
  </r>
  <r>
    <x v="0"/>
    <x v="0"/>
    <x v="42"/>
    <x v="43"/>
  </r>
  <r>
    <x v="1"/>
    <x v="3"/>
    <x v="10"/>
    <x v="10"/>
  </r>
  <r>
    <x v="0"/>
    <x v="2"/>
    <x v="43"/>
    <x v="44"/>
  </r>
  <r>
    <x v="0"/>
    <x v="0"/>
    <x v="44"/>
    <x v="45"/>
  </r>
  <r>
    <x v="0"/>
    <x v="0"/>
    <x v="45"/>
    <x v="46"/>
  </r>
  <r>
    <x v="0"/>
    <x v="0"/>
    <x v="46"/>
    <x v="47"/>
  </r>
  <r>
    <x v="0"/>
    <x v="0"/>
    <x v="47"/>
    <x v="48"/>
  </r>
  <r>
    <x v="0"/>
    <x v="0"/>
    <x v="48"/>
    <x v="49"/>
  </r>
  <r>
    <x v="0"/>
    <x v="2"/>
    <x v="49"/>
    <x v="50"/>
  </r>
  <r>
    <x v="0"/>
    <x v="2"/>
    <x v="50"/>
    <x v="51"/>
  </r>
  <r>
    <x v="0"/>
    <x v="2"/>
    <x v="50"/>
    <x v="51"/>
  </r>
  <r>
    <x v="0"/>
    <x v="0"/>
    <x v="51"/>
    <x v="52"/>
  </r>
  <r>
    <x v="0"/>
    <x v="2"/>
    <x v="52"/>
    <x v="53"/>
  </r>
  <r>
    <x v="0"/>
    <x v="2"/>
    <x v="53"/>
    <x v="54"/>
  </r>
  <r>
    <x v="0"/>
    <x v="0"/>
    <x v="54"/>
    <x v="55"/>
  </r>
  <r>
    <x v="0"/>
    <x v="2"/>
    <x v="55"/>
    <x v="56"/>
  </r>
  <r>
    <x v="1"/>
    <x v="4"/>
    <x v="56"/>
    <x v="57"/>
  </r>
  <r>
    <x v="0"/>
    <x v="0"/>
    <x v="57"/>
    <x v="58"/>
  </r>
  <r>
    <x v="0"/>
    <x v="0"/>
    <x v="58"/>
    <x v="59"/>
  </r>
  <r>
    <x v="0"/>
    <x v="0"/>
    <x v="59"/>
    <x v="60"/>
  </r>
  <r>
    <x v="1"/>
    <x v="3"/>
    <x v="10"/>
    <x v="10"/>
  </r>
  <r>
    <x v="0"/>
    <x v="0"/>
    <x v="60"/>
    <x v="61"/>
  </r>
  <r>
    <x v="0"/>
    <x v="0"/>
    <x v="61"/>
    <x v="62"/>
  </r>
  <r>
    <x v="1"/>
    <x v="3"/>
    <x v="10"/>
    <x v="10"/>
  </r>
  <r>
    <x v="0"/>
    <x v="2"/>
    <x v="62"/>
    <x v="63"/>
  </r>
  <r>
    <x v="0"/>
    <x v="0"/>
    <x v="63"/>
    <x v="64"/>
  </r>
  <r>
    <x v="0"/>
    <x v="2"/>
    <x v="64"/>
    <x v="65"/>
  </r>
  <r>
    <x v="1"/>
    <x v="3"/>
    <x v="10"/>
    <x v="10"/>
  </r>
  <r>
    <x v="1"/>
    <x v="3"/>
    <x v="10"/>
    <x v="10"/>
  </r>
  <r>
    <x v="0"/>
    <x v="2"/>
    <x v="65"/>
    <x v="66"/>
  </r>
  <r>
    <x v="1"/>
    <x v="3"/>
    <x v="10"/>
    <x v="10"/>
  </r>
  <r>
    <x v="0"/>
    <x v="2"/>
    <x v="66"/>
    <x v="67"/>
  </r>
  <r>
    <x v="0"/>
    <x v="0"/>
    <x v="66"/>
    <x v="68"/>
  </r>
  <r>
    <x v="0"/>
    <x v="0"/>
    <x v="67"/>
    <x v="69"/>
  </r>
  <r>
    <x v="0"/>
    <x v="0"/>
    <x v="68"/>
    <x v="70"/>
  </r>
  <r>
    <x v="0"/>
    <x v="0"/>
    <x v="69"/>
    <x v="71"/>
  </r>
  <r>
    <x v="0"/>
    <x v="2"/>
    <x v="70"/>
    <x v="72"/>
  </r>
  <r>
    <x v="1"/>
    <x v="3"/>
    <x v="10"/>
    <x v="10"/>
  </r>
  <r>
    <x v="0"/>
    <x v="1"/>
    <x v="71"/>
    <x v="73"/>
  </r>
  <r>
    <x v="0"/>
    <x v="0"/>
    <x v="72"/>
    <x v="74"/>
  </r>
  <r>
    <x v="0"/>
    <x v="0"/>
    <x v="73"/>
    <x v="75"/>
  </r>
  <r>
    <x v="1"/>
    <x v="3"/>
    <x v="10"/>
    <x v="10"/>
  </r>
  <r>
    <x v="0"/>
    <x v="2"/>
    <x v="74"/>
    <x v="76"/>
  </r>
  <r>
    <x v="0"/>
    <x v="2"/>
    <x v="75"/>
    <x v="77"/>
  </r>
  <r>
    <x v="0"/>
    <x v="0"/>
    <x v="76"/>
    <x v="78"/>
  </r>
  <r>
    <x v="0"/>
    <x v="0"/>
    <x v="77"/>
    <x v="79"/>
  </r>
  <r>
    <x v="0"/>
    <x v="2"/>
    <x v="78"/>
    <x v="80"/>
  </r>
  <r>
    <x v="1"/>
    <x v="3"/>
    <x v="10"/>
    <x v="10"/>
  </r>
  <r>
    <x v="0"/>
    <x v="2"/>
    <x v="79"/>
    <x v="81"/>
  </r>
  <r>
    <x v="0"/>
    <x v="2"/>
    <x v="80"/>
    <x v="82"/>
  </r>
  <r>
    <x v="0"/>
    <x v="0"/>
    <x v="81"/>
    <x v="83"/>
  </r>
  <r>
    <x v="0"/>
    <x v="2"/>
    <x v="82"/>
    <x v="84"/>
  </r>
  <r>
    <x v="0"/>
    <x v="2"/>
    <x v="83"/>
    <x v="85"/>
  </r>
  <r>
    <x v="1"/>
    <x v="3"/>
    <x v="10"/>
    <x v="10"/>
  </r>
  <r>
    <x v="1"/>
    <x v="3"/>
    <x v="10"/>
    <x v="10"/>
  </r>
  <r>
    <x v="1"/>
    <x v="3"/>
    <x v="10"/>
    <x v="10"/>
  </r>
  <r>
    <x v="1"/>
    <x v="3"/>
    <x v="10"/>
    <x v="10"/>
  </r>
  <r>
    <x v="1"/>
    <x v="3"/>
    <x v="10"/>
    <x v="10"/>
  </r>
  <r>
    <x v="0"/>
    <x v="0"/>
    <x v="84"/>
    <x v="86"/>
  </r>
  <r>
    <x v="0"/>
    <x v="0"/>
    <x v="85"/>
    <x v="87"/>
  </r>
  <r>
    <x v="1"/>
    <x v="3"/>
    <x v="10"/>
    <x v="10"/>
  </r>
  <r>
    <x v="0"/>
    <x v="0"/>
    <x v="86"/>
    <x v="88"/>
  </r>
  <r>
    <x v="1"/>
    <x v="3"/>
    <x v="10"/>
    <x v="10"/>
  </r>
  <r>
    <x v="1"/>
    <x v="3"/>
    <x v="10"/>
    <x v="10"/>
  </r>
  <r>
    <x v="0"/>
    <x v="0"/>
    <x v="87"/>
    <x v="89"/>
  </r>
  <r>
    <x v="0"/>
    <x v="0"/>
    <x v="88"/>
    <x v="90"/>
  </r>
  <r>
    <x v="0"/>
    <x v="1"/>
    <x v="89"/>
    <x v="91"/>
  </r>
  <r>
    <x v="0"/>
    <x v="0"/>
    <x v="90"/>
    <x v="92"/>
  </r>
  <r>
    <x v="0"/>
    <x v="0"/>
    <x v="91"/>
    <x v="93"/>
  </r>
  <r>
    <x v="0"/>
    <x v="0"/>
    <x v="92"/>
    <x v="94"/>
  </r>
  <r>
    <x v="0"/>
    <x v="2"/>
    <x v="92"/>
    <x v="95"/>
  </r>
  <r>
    <x v="1"/>
    <x v="3"/>
    <x v="10"/>
    <x v="10"/>
  </r>
  <r>
    <x v="0"/>
    <x v="2"/>
    <x v="93"/>
    <x v="96"/>
  </r>
  <r>
    <x v="0"/>
    <x v="0"/>
    <x v="94"/>
    <x v="97"/>
  </r>
  <r>
    <x v="0"/>
    <x v="2"/>
    <x v="95"/>
    <x v="98"/>
  </r>
  <r>
    <x v="1"/>
    <x v="3"/>
    <x v="10"/>
    <x v="10"/>
  </r>
  <r>
    <x v="1"/>
    <x v="3"/>
    <x v="10"/>
    <x v="10"/>
  </r>
  <r>
    <x v="0"/>
    <x v="2"/>
    <x v="96"/>
    <x v="99"/>
  </r>
  <r>
    <x v="1"/>
    <x v="3"/>
    <x v="10"/>
    <x v="10"/>
  </r>
  <r>
    <x v="0"/>
    <x v="0"/>
    <x v="97"/>
    <x v="100"/>
  </r>
  <r>
    <x v="0"/>
    <x v="2"/>
    <x v="98"/>
    <x v="101"/>
  </r>
  <r>
    <x v="0"/>
    <x v="0"/>
    <x v="99"/>
    <x v="102"/>
  </r>
  <r>
    <x v="0"/>
    <x v="0"/>
    <x v="100"/>
    <x v="103"/>
  </r>
  <r>
    <x v="1"/>
    <x v="3"/>
    <x v="10"/>
    <x v="10"/>
  </r>
  <r>
    <x v="0"/>
    <x v="0"/>
    <x v="101"/>
    <x v="104"/>
  </r>
  <r>
    <x v="0"/>
    <x v="0"/>
    <x v="102"/>
    <x v="105"/>
  </r>
  <r>
    <x v="0"/>
    <x v="0"/>
    <x v="103"/>
    <x v="106"/>
  </r>
  <r>
    <x v="1"/>
    <x v="3"/>
    <x v="10"/>
    <x v="10"/>
  </r>
  <r>
    <x v="0"/>
    <x v="2"/>
    <x v="104"/>
    <x v="107"/>
  </r>
  <r>
    <x v="0"/>
    <x v="0"/>
    <x v="105"/>
    <x v="108"/>
  </r>
  <r>
    <x v="0"/>
    <x v="0"/>
    <x v="106"/>
    <x v="109"/>
  </r>
  <r>
    <x v="0"/>
    <x v="2"/>
    <x v="107"/>
    <x v="110"/>
  </r>
  <r>
    <x v="1"/>
    <x v="3"/>
    <x v="10"/>
    <x v="10"/>
  </r>
  <r>
    <x v="0"/>
    <x v="2"/>
    <x v="108"/>
    <x v="111"/>
  </r>
  <r>
    <x v="0"/>
    <x v="0"/>
    <x v="109"/>
    <x v="112"/>
  </r>
  <r>
    <x v="0"/>
    <x v="2"/>
    <x v="110"/>
    <x v="113"/>
  </r>
  <r>
    <x v="1"/>
    <x v="3"/>
    <x v="10"/>
    <x v="10"/>
  </r>
  <r>
    <x v="1"/>
    <x v="3"/>
    <x v="10"/>
    <x v="10"/>
  </r>
  <r>
    <x v="1"/>
    <x v="3"/>
    <x v="10"/>
    <x v="10"/>
  </r>
  <r>
    <x v="0"/>
    <x v="0"/>
    <x v="111"/>
    <x v="114"/>
  </r>
  <r>
    <x v="0"/>
    <x v="2"/>
    <x v="112"/>
    <x v="115"/>
  </r>
  <r>
    <x v="0"/>
    <x v="0"/>
    <x v="113"/>
    <x v="116"/>
  </r>
  <r>
    <x v="1"/>
    <x v="3"/>
    <x v="10"/>
    <x v="10"/>
  </r>
  <r>
    <x v="0"/>
    <x v="0"/>
    <x v="114"/>
    <x v="117"/>
  </r>
  <r>
    <x v="0"/>
    <x v="0"/>
    <x v="115"/>
    <x v="118"/>
  </r>
  <r>
    <x v="1"/>
    <x v="3"/>
    <x v="10"/>
    <x v="10"/>
  </r>
  <r>
    <x v="0"/>
    <x v="2"/>
    <x v="116"/>
    <x v="119"/>
  </r>
  <r>
    <x v="0"/>
    <x v="0"/>
    <x v="117"/>
    <x v="120"/>
  </r>
  <r>
    <x v="0"/>
    <x v="0"/>
    <x v="118"/>
    <x v="121"/>
  </r>
  <r>
    <x v="0"/>
    <x v="0"/>
    <x v="119"/>
    <x v="122"/>
  </r>
  <r>
    <x v="1"/>
    <x v="3"/>
    <x v="10"/>
    <x v="10"/>
  </r>
  <r>
    <x v="0"/>
    <x v="2"/>
    <x v="120"/>
    <x v="123"/>
  </r>
  <r>
    <x v="0"/>
    <x v="0"/>
    <x v="121"/>
    <x v="124"/>
  </r>
  <r>
    <x v="0"/>
    <x v="2"/>
    <x v="122"/>
    <x v="125"/>
  </r>
  <r>
    <x v="1"/>
    <x v="3"/>
    <x v="10"/>
    <x v="10"/>
  </r>
  <r>
    <x v="1"/>
    <x v="3"/>
    <x v="10"/>
    <x v="10"/>
  </r>
  <r>
    <x v="1"/>
    <x v="3"/>
    <x v="10"/>
    <x v="10"/>
  </r>
  <r>
    <x v="0"/>
    <x v="0"/>
    <x v="123"/>
    <x v="126"/>
  </r>
  <r>
    <x v="0"/>
    <x v="0"/>
    <x v="124"/>
    <x v="127"/>
  </r>
  <r>
    <x v="0"/>
    <x v="1"/>
    <x v="125"/>
    <x v="128"/>
  </r>
  <r>
    <x v="0"/>
    <x v="0"/>
    <x v="126"/>
    <x v="129"/>
  </r>
  <r>
    <x v="0"/>
    <x v="0"/>
    <x v="127"/>
    <x v="130"/>
  </r>
  <r>
    <x v="1"/>
    <x v="3"/>
    <x v="10"/>
    <x v="10"/>
  </r>
  <r>
    <x v="0"/>
    <x v="2"/>
    <x v="128"/>
    <x v="131"/>
  </r>
  <r>
    <x v="0"/>
    <x v="0"/>
    <x v="129"/>
    <x v="132"/>
  </r>
  <r>
    <x v="0"/>
    <x v="0"/>
    <x v="130"/>
    <x v="133"/>
  </r>
  <r>
    <x v="0"/>
    <x v="1"/>
    <x v="131"/>
    <x v="134"/>
  </r>
  <r>
    <x v="0"/>
    <x v="2"/>
    <x v="132"/>
    <x v="135"/>
  </r>
  <r>
    <x v="0"/>
    <x v="2"/>
    <x v="133"/>
    <x v="136"/>
  </r>
  <r>
    <x v="0"/>
    <x v="2"/>
    <x v="134"/>
    <x v="137"/>
  </r>
  <r>
    <x v="0"/>
    <x v="0"/>
    <x v="135"/>
    <x v="138"/>
  </r>
  <r>
    <x v="0"/>
    <x v="2"/>
    <x v="136"/>
    <x v="139"/>
  </r>
  <r>
    <x v="1"/>
    <x v="3"/>
    <x v="10"/>
    <x v="10"/>
  </r>
  <r>
    <x v="1"/>
    <x v="3"/>
    <x v="10"/>
    <x v="10"/>
  </r>
  <r>
    <x v="1"/>
    <x v="3"/>
    <x v="10"/>
    <x v="10"/>
  </r>
  <r>
    <x v="0"/>
    <x v="0"/>
    <x v="137"/>
    <x v="140"/>
  </r>
  <r>
    <x v="0"/>
    <x v="0"/>
    <x v="138"/>
    <x v="141"/>
  </r>
  <r>
    <x v="0"/>
    <x v="0"/>
    <x v="139"/>
    <x v="142"/>
  </r>
  <r>
    <x v="1"/>
    <x v="3"/>
    <x v="10"/>
    <x v="10"/>
  </r>
  <r>
    <x v="1"/>
    <x v="3"/>
    <x v="10"/>
    <x v="10"/>
  </r>
  <r>
    <x v="0"/>
    <x v="0"/>
    <x v="140"/>
    <x v="143"/>
  </r>
  <r>
    <x v="0"/>
    <x v="0"/>
    <x v="140"/>
    <x v="143"/>
  </r>
  <r>
    <x v="0"/>
    <x v="0"/>
    <x v="141"/>
    <x v="144"/>
  </r>
  <r>
    <x v="1"/>
    <x v="3"/>
    <x v="10"/>
    <x v="10"/>
  </r>
  <r>
    <x v="0"/>
    <x v="2"/>
    <x v="142"/>
    <x v="145"/>
  </r>
  <r>
    <x v="0"/>
    <x v="0"/>
    <x v="143"/>
    <x v="146"/>
  </r>
  <r>
    <x v="0"/>
    <x v="0"/>
    <x v="144"/>
    <x v="1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Sort" cacheId="5"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A5:D302" firstHeaderRow="1" firstDataRow="1" firstDataCol="4"/>
  <pivotFields count="4">
    <pivotField axis="axisRow" compact="0" showAll="0">
      <items count="4">
        <item x="0"/>
        <item sd="0" x="2"/>
        <item sd="0" x="1"/>
        <item t="default"/>
      </items>
    </pivotField>
    <pivotField axis="axisRow" compact="0" showAll="0">
      <items count="6">
        <item x="0"/>
        <item x="1"/>
        <item x="2"/>
        <item x="3"/>
        <item x="4"/>
        <item t="default"/>
      </items>
    </pivotField>
    <pivotField axis="axisRow" compact="0" showAll="0" sortType="ascending">
      <items count="146">
        <item x="10"/>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axis="axisRow" compact="0" showAll="0">
      <items count="149">
        <item x="10"/>
        <item x="28"/>
        <item x="106"/>
        <item x="118"/>
        <item x="0"/>
        <item x="33"/>
        <item x="46"/>
        <item x="60"/>
        <item x="18"/>
        <item x="144"/>
        <item x="130"/>
        <item x="90"/>
        <item x="75"/>
        <item x="12"/>
        <item x="107"/>
        <item x="76"/>
        <item x="2"/>
        <item x="34"/>
        <item x="131"/>
        <item x="85"/>
        <item x="91"/>
        <item x="145"/>
        <item x="57"/>
        <item x="101"/>
        <item x="110"/>
        <item x="23"/>
        <item x="97"/>
        <item x="112"/>
        <item x="124"/>
        <item x="83"/>
        <item x="39"/>
        <item x="52"/>
        <item x="8"/>
        <item x="64"/>
        <item x="138"/>
        <item x="136"/>
        <item x="51"/>
        <item x="72"/>
        <item x="89"/>
        <item x="104"/>
        <item x="117"/>
        <item x="74"/>
        <item x="32"/>
        <item x="45"/>
        <item x="59"/>
        <item x="17"/>
        <item x="129"/>
        <item x="143"/>
        <item x="31"/>
        <item x="67"/>
        <item x="26"/>
        <item x="96"/>
        <item x="111"/>
        <item x="123"/>
        <item x="81"/>
        <item x="38"/>
        <item x="6"/>
        <item x="50"/>
        <item x="63"/>
        <item x="24"/>
        <item x="135"/>
        <item x="77"/>
        <item x="95"/>
        <item x="80"/>
        <item x="119"/>
        <item x="73"/>
        <item x="94"/>
        <item x="122"/>
        <item x="22"/>
        <item x="49"/>
        <item x="70"/>
        <item x="102"/>
        <item x="42"/>
        <item x="5"/>
        <item x="35"/>
        <item x="128"/>
        <item x="87"/>
        <item x="29"/>
        <item x="82"/>
        <item x="7"/>
        <item x="137"/>
        <item x="88"/>
        <item x="103"/>
        <item x="116"/>
        <item x="71"/>
        <item x="30"/>
        <item x="43"/>
        <item x="58"/>
        <item x="15"/>
        <item x="127"/>
        <item x="142"/>
        <item x="11"/>
        <item x="105"/>
        <item x="99"/>
        <item x="25"/>
        <item x="16"/>
        <item x="69"/>
        <item x="14"/>
        <item x="141"/>
        <item x="98"/>
        <item x="113"/>
        <item x="125"/>
        <item x="84"/>
        <item x="40"/>
        <item x="53"/>
        <item x="9"/>
        <item x="65"/>
        <item x="139"/>
        <item x="134"/>
        <item x="3"/>
        <item x="108"/>
        <item x="109"/>
        <item x="120"/>
        <item x="78"/>
        <item x="79"/>
        <item x="36"/>
        <item x="37"/>
        <item x="4"/>
        <item x="47"/>
        <item x="48"/>
        <item x="61"/>
        <item x="62"/>
        <item x="20"/>
        <item x="21"/>
        <item x="146"/>
        <item x="147"/>
        <item x="132"/>
        <item x="133"/>
        <item x="93"/>
        <item x="121"/>
        <item x="92"/>
        <item x="100"/>
        <item x="68"/>
        <item x="114"/>
        <item x="126"/>
        <item x="86"/>
        <item x="27"/>
        <item x="41"/>
        <item x="55"/>
        <item x="13"/>
        <item x="140"/>
        <item x="56"/>
        <item x="66"/>
        <item x="54"/>
        <item x="1"/>
        <item x="19"/>
        <item x="44"/>
        <item x="115"/>
        <item t="default"/>
      </items>
    </pivotField>
  </pivotFields>
  <rowFields count="4">
    <field x="0"/>
    <field x="1"/>
    <field x="2"/>
    <field x="3"/>
  </rowFields>
  <rowItems count="297">
    <i>
      <x/>
    </i>
    <i r="1">
      <x/>
    </i>
    <i r="2">
      <x v="1"/>
    </i>
    <i r="3">
      <x v="4"/>
    </i>
    <i r="2">
      <x v="4"/>
    </i>
    <i r="3">
      <x v="109"/>
    </i>
    <i r="2">
      <x v="5"/>
    </i>
    <i r="3">
      <x v="117"/>
    </i>
    <i r="2">
      <x v="9"/>
    </i>
    <i r="3">
      <x v="32"/>
    </i>
    <i r="2">
      <x v="13"/>
    </i>
    <i r="3">
      <x v="139"/>
    </i>
    <i r="2">
      <x v="14"/>
    </i>
    <i r="3">
      <x v="97"/>
    </i>
    <i r="2">
      <x v="15"/>
    </i>
    <i r="3">
      <x v="88"/>
    </i>
    <i r="2">
      <x v="17"/>
    </i>
    <i r="3">
      <x v="45"/>
    </i>
    <i r="2">
      <x v="18"/>
    </i>
    <i r="3">
      <x v="8"/>
    </i>
    <i r="2">
      <x v="20"/>
    </i>
    <i r="3">
      <x v="122"/>
    </i>
    <i r="2">
      <x v="21"/>
    </i>
    <i r="3">
      <x v="123"/>
    </i>
    <i r="2">
      <x v="22"/>
    </i>
    <i r="3">
      <x v="68"/>
    </i>
    <i r="2">
      <x v="26"/>
    </i>
    <i r="3">
      <x v="136"/>
    </i>
    <i r="2">
      <x v="28"/>
    </i>
    <i r="3">
      <x v="77"/>
    </i>
    <i r="2">
      <x v="29"/>
    </i>
    <i r="3">
      <x v="85"/>
    </i>
    <i r="2">
      <x v="31"/>
    </i>
    <i r="3">
      <x v="42"/>
    </i>
    <i r="2">
      <x v="32"/>
    </i>
    <i r="3">
      <x v="5"/>
    </i>
    <i r="2">
      <x v="34"/>
    </i>
    <i r="3">
      <x v="74"/>
    </i>
    <i r="2">
      <x v="35"/>
    </i>
    <i r="3">
      <x v="115"/>
    </i>
    <i r="2">
      <x v="36"/>
    </i>
    <i r="3">
      <x v="116"/>
    </i>
    <i r="2">
      <x v="38"/>
    </i>
    <i r="3">
      <x v="30"/>
    </i>
    <i r="2">
      <x v="40"/>
    </i>
    <i r="3">
      <x v="137"/>
    </i>
    <i r="2">
      <x v="41"/>
    </i>
    <i r="3">
      <x v="72"/>
    </i>
    <i r="2">
      <x v="42"/>
    </i>
    <i r="3">
      <x v="86"/>
    </i>
    <i r="2">
      <x v="44"/>
    </i>
    <i r="3">
      <x v="43"/>
    </i>
    <i r="2">
      <x v="45"/>
    </i>
    <i r="3">
      <x v="6"/>
    </i>
    <i r="2">
      <x v="46"/>
    </i>
    <i r="3">
      <x v="118"/>
    </i>
    <i r="2">
      <x v="47"/>
    </i>
    <i r="3">
      <x v="119"/>
    </i>
    <i r="2">
      <x v="48"/>
    </i>
    <i r="3">
      <x v="69"/>
    </i>
    <i r="2">
      <x v="51"/>
    </i>
    <i r="3">
      <x v="31"/>
    </i>
    <i r="2">
      <x v="54"/>
    </i>
    <i r="3">
      <x v="138"/>
    </i>
    <i r="2">
      <x v="57"/>
    </i>
    <i r="3">
      <x v="87"/>
    </i>
    <i r="2">
      <x v="58"/>
    </i>
    <i r="3">
      <x v="44"/>
    </i>
    <i r="2">
      <x v="59"/>
    </i>
    <i r="3">
      <x v="7"/>
    </i>
    <i r="2">
      <x v="60"/>
    </i>
    <i r="3">
      <x v="120"/>
    </i>
    <i r="2">
      <x v="61"/>
    </i>
    <i r="3">
      <x v="121"/>
    </i>
    <i r="2">
      <x v="63"/>
    </i>
    <i r="3">
      <x v="33"/>
    </i>
    <i r="2">
      <x v="66"/>
    </i>
    <i r="3">
      <x v="132"/>
    </i>
    <i r="2">
      <x v="67"/>
    </i>
    <i r="3">
      <x v="96"/>
    </i>
    <i r="2">
      <x v="68"/>
    </i>
    <i r="3">
      <x v="70"/>
    </i>
    <i r="2">
      <x v="69"/>
    </i>
    <i r="3">
      <x v="84"/>
    </i>
    <i r="2">
      <x v="72"/>
    </i>
    <i r="3">
      <x v="41"/>
    </i>
    <i r="2">
      <x v="73"/>
    </i>
    <i r="3">
      <x v="12"/>
    </i>
    <i r="2">
      <x v="76"/>
    </i>
    <i r="3">
      <x v="113"/>
    </i>
    <i r="2">
      <x v="77"/>
    </i>
    <i r="3">
      <x v="114"/>
    </i>
    <i r="2">
      <x v="81"/>
    </i>
    <i r="3">
      <x v="29"/>
    </i>
    <i r="2">
      <x v="84"/>
    </i>
    <i r="3">
      <x v="135"/>
    </i>
    <i r="2">
      <x v="85"/>
    </i>
    <i r="3">
      <x v="76"/>
    </i>
    <i r="2">
      <x v="86"/>
    </i>
    <i r="3">
      <x v="81"/>
    </i>
    <i r="2">
      <x v="87"/>
    </i>
    <i r="3">
      <x v="38"/>
    </i>
    <i r="2">
      <x v="88"/>
    </i>
    <i r="3">
      <x v="11"/>
    </i>
    <i r="2">
      <x v="90"/>
    </i>
    <i r="3">
      <x v="130"/>
    </i>
    <i r="2">
      <x v="91"/>
    </i>
    <i r="3">
      <x v="128"/>
    </i>
    <i r="2">
      <x v="92"/>
    </i>
    <i r="3">
      <x v="66"/>
    </i>
    <i r="2">
      <x v="94"/>
    </i>
    <i r="3">
      <x v="26"/>
    </i>
    <i r="2">
      <x v="97"/>
    </i>
    <i r="3">
      <x v="131"/>
    </i>
    <i r="2">
      <x v="99"/>
    </i>
    <i r="3">
      <x v="71"/>
    </i>
    <i r="2">
      <x v="100"/>
    </i>
    <i r="3">
      <x v="82"/>
    </i>
    <i r="2">
      <x v="101"/>
    </i>
    <i r="3">
      <x v="39"/>
    </i>
    <i r="2">
      <x v="102"/>
    </i>
    <i r="3">
      <x v="92"/>
    </i>
    <i r="2">
      <x v="103"/>
    </i>
    <i r="3">
      <x v="2"/>
    </i>
    <i r="2">
      <x v="105"/>
    </i>
    <i r="3">
      <x v="110"/>
    </i>
    <i r="2">
      <x v="106"/>
    </i>
    <i r="3">
      <x v="111"/>
    </i>
    <i r="2">
      <x v="109"/>
    </i>
    <i r="3">
      <x v="27"/>
    </i>
    <i r="2">
      <x v="111"/>
    </i>
    <i r="3">
      <x v="133"/>
    </i>
    <i r="2">
      <x v="113"/>
    </i>
    <i r="3">
      <x v="83"/>
    </i>
    <i r="2">
      <x v="114"/>
    </i>
    <i r="3">
      <x v="40"/>
    </i>
    <i r="2">
      <x v="115"/>
    </i>
    <i r="3">
      <x v="3"/>
    </i>
    <i r="2">
      <x v="117"/>
    </i>
    <i r="3">
      <x v="112"/>
    </i>
    <i r="2">
      <x v="118"/>
    </i>
    <i r="3">
      <x v="129"/>
    </i>
    <i r="2">
      <x v="119"/>
    </i>
    <i r="3">
      <x v="67"/>
    </i>
    <i r="2">
      <x v="121"/>
    </i>
    <i r="3">
      <x v="28"/>
    </i>
    <i r="2">
      <x v="123"/>
    </i>
    <i r="3">
      <x v="134"/>
    </i>
    <i r="2">
      <x v="124"/>
    </i>
    <i r="3">
      <x v="89"/>
    </i>
    <i r="2">
      <x v="126"/>
    </i>
    <i r="3">
      <x v="46"/>
    </i>
    <i r="2">
      <x v="127"/>
    </i>
    <i r="3">
      <x v="10"/>
    </i>
    <i r="2">
      <x v="129"/>
    </i>
    <i r="3">
      <x v="126"/>
    </i>
    <i r="2">
      <x v="130"/>
    </i>
    <i r="3">
      <x v="127"/>
    </i>
    <i r="2">
      <x v="135"/>
    </i>
    <i r="3">
      <x v="34"/>
    </i>
    <i r="2">
      <x v="137"/>
    </i>
    <i r="3">
      <x v="140"/>
    </i>
    <i r="2">
      <x v="138"/>
    </i>
    <i r="3">
      <x v="98"/>
    </i>
    <i r="2">
      <x v="139"/>
    </i>
    <i r="3">
      <x v="90"/>
    </i>
    <i r="2">
      <x v="140"/>
    </i>
    <i r="3">
      <x v="47"/>
    </i>
    <i r="2">
      <x v="141"/>
    </i>
    <i r="3">
      <x v="9"/>
    </i>
    <i r="2">
      <x v="143"/>
    </i>
    <i r="3">
      <x v="124"/>
    </i>
    <i r="2">
      <x v="144"/>
    </i>
    <i r="3">
      <x v="125"/>
    </i>
    <i r="1">
      <x v="1"/>
    </i>
    <i r="2">
      <x v="2"/>
    </i>
    <i r="3">
      <x v="144"/>
    </i>
    <i r="2">
      <x v="6"/>
    </i>
    <i r="3">
      <x v="73"/>
    </i>
    <i r="2">
      <x v="11"/>
    </i>
    <i r="3">
      <x v="91"/>
    </i>
    <i r="2">
      <x v="16"/>
    </i>
    <i r="3">
      <x v="95"/>
    </i>
    <i r="2">
      <x v="23"/>
    </i>
    <i r="3">
      <x v="25"/>
    </i>
    <i r="2">
      <x v="27"/>
    </i>
    <i r="3">
      <x v="1"/>
    </i>
    <i r="2">
      <x v="71"/>
    </i>
    <i r="3">
      <x v="65"/>
    </i>
    <i r="2">
      <x v="89"/>
    </i>
    <i r="3">
      <x v="20"/>
    </i>
    <i r="2">
      <x v="125"/>
    </i>
    <i r="3">
      <x v="75"/>
    </i>
    <i r="2">
      <x v="131"/>
    </i>
    <i r="3">
      <x v="108"/>
    </i>
    <i r="1">
      <x v="2"/>
    </i>
    <i r="2">
      <x v="3"/>
    </i>
    <i r="3">
      <x v="16"/>
    </i>
    <i r="2">
      <x v="7"/>
    </i>
    <i r="3">
      <x v="56"/>
    </i>
    <i r="2">
      <x v="8"/>
    </i>
    <i r="3">
      <x v="79"/>
    </i>
    <i r="2">
      <x v="10"/>
    </i>
    <i r="3">
      <x v="105"/>
    </i>
    <i r="2">
      <x v="12"/>
    </i>
    <i r="3">
      <x v="13"/>
    </i>
    <i r="2">
      <x v="19"/>
    </i>
    <i r="3">
      <x v="145"/>
    </i>
    <i r="2">
      <x v="24"/>
    </i>
    <i r="3">
      <x v="59"/>
    </i>
    <i r="2">
      <x v="26"/>
    </i>
    <i r="3">
      <x v="50"/>
    </i>
    <i r="2">
      <x v="30"/>
    </i>
    <i r="3">
      <x v="48"/>
    </i>
    <i r="2">
      <x v="33"/>
    </i>
    <i r="3">
      <x v="17"/>
    </i>
    <i r="2">
      <x v="37"/>
    </i>
    <i r="3">
      <x v="55"/>
    </i>
    <i r="2">
      <x v="39"/>
    </i>
    <i r="3">
      <x v="103"/>
    </i>
    <i r="2">
      <x v="43"/>
    </i>
    <i r="3">
      <x v="146"/>
    </i>
    <i r="2">
      <x v="49"/>
    </i>
    <i r="3">
      <x v="57"/>
    </i>
    <i r="2">
      <x v="50"/>
    </i>
    <i r="3">
      <x v="36"/>
    </i>
    <i r="2">
      <x v="52"/>
    </i>
    <i r="3">
      <x v="104"/>
    </i>
    <i r="2">
      <x v="53"/>
    </i>
    <i r="3">
      <x v="143"/>
    </i>
    <i r="2">
      <x v="55"/>
    </i>
    <i r="3">
      <x v="141"/>
    </i>
    <i r="2">
      <x v="62"/>
    </i>
    <i r="3">
      <x v="58"/>
    </i>
    <i r="2">
      <x v="64"/>
    </i>
    <i r="3">
      <x v="106"/>
    </i>
    <i r="2">
      <x v="65"/>
    </i>
    <i r="3">
      <x v="142"/>
    </i>
    <i r="2">
      <x v="66"/>
    </i>
    <i r="3">
      <x v="49"/>
    </i>
    <i r="2">
      <x v="70"/>
    </i>
    <i r="3">
      <x v="37"/>
    </i>
    <i r="2">
      <x v="74"/>
    </i>
    <i r="3">
      <x v="15"/>
    </i>
    <i r="2">
      <x v="75"/>
    </i>
    <i r="3">
      <x v="61"/>
    </i>
    <i r="2">
      <x v="78"/>
    </i>
    <i r="3">
      <x v="63"/>
    </i>
    <i r="2">
      <x v="79"/>
    </i>
    <i r="3">
      <x v="54"/>
    </i>
    <i r="2">
      <x v="80"/>
    </i>
    <i r="3">
      <x v="78"/>
    </i>
    <i r="2">
      <x v="82"/>
    </i>
    <i r="3">
      <x v="102"/>
    </i>
    <i r="2">
      <x v="83"/>
    </i>
    <i r="3">
      <x v="19"/>
    </i>
    <i r="2">
      <x v="92"/>
    </i>
    <i r="3">
      <x v="62"/>
    </i>
    <i r="2">
      <x v="93"/>
    </i>
    <i r="3">
      <x v="51"/>
    </i>
    <i r="2">
      <x v="95"/>
    </i>
    <i r="3">
      <x v="99"/>
    </i>
    <i r="2">
      <x v="96"/>
    </i>
    <i r="3">
      <x v="93"/>
    </i>
    <i r="2">
      <x v="98"/>
    </i>
    <i r="3">
      <x v="23"/>
    </i>
    <i r="2">
      <x v="104"/>
    </i>
    <i r="3">
      <x v="14"/>
    </i>
    <i r="2">
      <x v="107"/>
    </i>
    <i r="3">
      <x v="24"/>
    </i>
    <i r="2">
      <x v="108"/>
    </i>
    <i r="3">
      <x v="52"/>
    </i>
    <i r="2">
      <x v="110"/>
    </i>
    <i r="3">
      <x v="100"/>
    </i>
    <i r="2">
      <x v="112"/>
    </i>
    <i r="3">
      <x v="147"/>
    </i>
    <i r="2">
      <x v="116"/>
    </i>
    <i r="3">
      <x v="64"/>
    </i>
    <i r="2">
      <x v="120"/>
    </i>
    <i r="3">
      <x v="53"/>
    </i>
    <i r="2">
      <x v="122"/>
    </i>
    <i r="3">
      <x v="101"/>
    </i>
    <i r="2">
      <x v="128"/>
    </i>
    <i r="3">
      <x v="18"/>
    </i>
    <i r="2">
      <x v="132"/>
    </i>
    <i r="3">
      <x v="60"/>
    </i>
    <i r="2">
      <x v="133"/>
    </i>
    <i r="3">
      <x v="35"/>
    </i>
    <i r="2">
      <x v="134"/>
    </i>
    <i r="3">
      <x v="80"/>
    </i>
    <i r="2">
      <x v="136"/>
    </i>
    <i r="3">
      <x v="107"/>
    </i>
    <i r="2">
      <x v="142"/>
    </i>
    <i r="3">
      <x v="21"/>
    </i>
    <i>
      <x v="1"/>
    </i>
    <i>
      <x v="2"/>
    </i>
    <i t="grand">
      <x/>
    </i>
  </rowItems>
  <colItems count="1">
    <i/>
  </colItem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26" firstHeaderRow="1" firstDataRow="1" firstDataCol="1"/>
  <pivotFields count="37">
    <pivotField axis="axisRow" showAll="0">
      <items count="61">
        <item x="23"/>
        <item sd="0" x="0"/>
        <item x="42"/>
        <item sd="0" x="37"/>
        <item x="11"/>
        <item sd="0" x="2"/>
        <item x="40"/>
        <item x="43"/>
        <item x="59"/>
        <item x="20"/>
        <item x="33"/>
        <item x="49"/>
        <item x="51"/>
        <item x="19"/>
        <item x="8"/>
        <item x="58"/>
        <item x="30"/>
        <item x="35"/>
        <item x="16"/>
        <item x="25"/>
        <item x="22"/>
        <item x="6"/>
        <item x="38"/>
        <item x="47"/>
        <item x="39"/>
        <item x="53"/>
        <item x="36"/>
        <item x="46"/>
        <item x="55"/>
        <item x="18"/>
        <item x="29"/>
        <item x="34"/>
        <item x="27"/>
        <item x="5"/>
        <item x="26"/>
        <item x="56"/>
        <item x="41"/>
        <item x="24"/>
        <item x="7"/>
        <item x="14"/>
        <item x="10"/>
        <item x="50"/>
        <item x="48"/>
        <item x="21"/>
        <item x="15"/>
        <item x="13"/>
        <item x="9"/>
        <item x="57"/>
        <item x="4"/>
        <item x="3"/>
        <item x="45"/>
        <item x="54"/>
        <item x="44"/>
        <item x="12"/>
        <item x="32"/>
        <item x="31"/>
        <item x="1"/>
        <item x="17"/>
        <item x="28"/>
        <item x="52"/>
        <item t="default"/>
      </items>
    </pivotField>
    <pivotField showAll="0"/>
    <pivotField showAll="0"/>
    <pivotField showAll="0"/>
    <pivotField showAll="0"/>
    <pivotField showAll="0"/>
    <pivotField showAll="0"/>
    <pivotField showAll="0"/>
    <pivotField showAll="0"/>
    <pivotField dataField="1"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sd="0"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5" showAll="0"/>
    <pivotField showAll="0"/>
    <pivotField numFmtId="18" showAll="0"/>
    <pivotField showAll="0"/>
    <pivotField showAll="0">
      <items count="194">
        <item x="27"/>
        <item x="0"/>
        <item x="1"/>
        <item x="2"/>
        <item x="3"/>
        <item x="4"/>
        <item x="5"/>
        <item x="6"/>
        <item x="7"/>
        <item x="8"/>
        <item x="9"/>
        <item x="10"/>
        <item x="11"/>
        <item x="12"/>
        <item x="13"/>
        <item x="14"/>
        <item x="15"/>
        <item x="16"/>
        <item x="17"/>
        <item x="18"/>
        <item x="19"/>
        <item x="20"/>
        <item x="21"/>
        <item x="22"/>
        <item x="23"/>
        <item x="24"/>
        <item x="25"/>
        <item x="26"/>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showAll="0"/>
    <pivotField showAll="0"/>
    <pivotField numFmtId="14" showAll="0"/>
    <pivotField numFmtId="15" showAll="0"/>
    <pivotField showAll="0"/>
    <pivotField numFmtId="18" showAll="0"/>
    <pivotField showAll="0"/>
    <pivotField showAll="0"/>
    <pivotField showAll="0"/>
    <pivotField axis="axisRow" showAll="0">
      <items count="4">
        <item x="1"/>
        <item x="0"/>
        <item sd="0" x="2"/>
        <item t="default"/>
      </items>
    </pivotField>
    <pivotField showAll="0"/>
    <pivotField showAll="0"/>
    <pivotField showAll="0"/>
    <pivotField showAll="0"/>
    <pivotField showAll="0"/>
    <pivotField showAll="0"/>
    <pivotField showAll="0"/>
    <pivotField showAll="0"/>
    <pivotField showAll="0"/>
    <pivotField axis="axisRow" showAll="0">
      <items count="61">
        <item x="2"/>
        <item x="59"/>
        <item x="32"/>
        <item x="19"/>
        <item x="4"/>
        <item x="33"/>
        <item x="48"/>
        <item x="37"/>
        <item x="24"/>
        <item x="57"/>
        <item x="29"/>
        <item x="18"/>
        <item x="12"/>
        <item x="6"/>
        <item x="17"/>
        <item x="41"/>
        <item x="21"/>
        <item x="46"/>
        <item x="27"/>
        <item x="49"/>
        <item x="13"/>
        <item x="15"/>
        <item x="11"/>
        <item x="47"/>
        <item x="26"/>
        <item x="9"/>
        <item x="7"/>
        <item x="8"/>
        <item x="3"/>
        <item x="5"/>
        <item x="39"/>
        <item x="36"/>
        <item x="10"/>
        <item x="45"/>
        <item x="58"/>
        <item x="42"/>
        <item x="50"/>
        <item x="35"/>
        <item x="44"/>
        <item x="56"/>
        <item x="38"/>
        <item x="28"/>
        <item x="20"/>
        <item x="1"/>
        <item x="34"/>
        <item x="52"/>
        <item x="14"/>
        <item x="51"/>
        <item x="40"/>
        <item x="23"/>
        <item x="0"/>
        <item x="54"/>
        <item x="16"/>
        <item x="30"/>
        <item x="31"/>
        <item x="22"/>
        <item x="53"/>
        <item x="25"/>
        <item x="55"/>
        <item x="43"/>
        <item t="default"/>
      </items>
    </pivotField>
    <pivotField showAll="0"/>
    <pivotField showAll="0"/>
  </pivotFields>
  <rowFields count="3">
    <field x="24"/>
    <field x="0"/>
    <field x="34"/>
  </rowFields>
  <rowItems count="123">
    <i>
      <x/>
    </i>
    <i r="1">
      <x v="9"/>
    </i>
    <i r="2">
      <x v="3"/>
    </i>
    <i r="1">
      <x v="10"/>
    </i>
    <i r="2">
      <x v="2"/>
    </i>
    <i>
      <x v="1"/>
    </i>
    <i r="1">
      <x/>
    </i>
    <i r="2">
      <x v="55"/>
    </i>
    <i r="1">
      <x v="1"/>
    </i>
    <i r="1">
      <x v="2"/>
    </i>
    <i r="2">
      <x v="35"/>
    </i>
    <i r="1">
      <x v="3"/>
    </i>
    <i r="1">
      <x v="4"/>
    </i>
    <i r="2">
      <x v="32"/>
    </i>
    <i r="1">
      <x v="5"/>
    </i>
    <i r="1">
      <x v="6"/>
    </i>
    <i r="2">
      <x v="30"/>
    </i>
    <i r="1">
      <x v="7"/>
    </i>
    <i r="2">
      <x v="59"/>
    </i>
    <i r="1">
      <x v="8"/>
    </i>
    <i r="2">
      <x v="1"/>
    </i>
    <i r="1">
      <x v="11"/>
    </i>
    <i r="2">
      <x v="6"/>
    </i>
    <i r="1">
      <x v="12"/>
    </i>
    <i r="2">
      <x v="47"/>
    </i>
    <i r="1">
      <x v="13"/>
    </i>
    <i r="2">
      <x v="11"/>
    </i>
    <i r="1">
      <x v="14"/>
    </i>
    <i r="2">
      <x v="26"/>
    </i>
    <i r="1">
      <x v="15"/>
    </i>
    <i r="2">
      <x v="9"/>
    </i>
    <i r="1">
      <x v="16"/>
    </i>
    <i r="2">
      <x v="10"/>
    </i>
    <i r="1">
      <x v="17"/>
    </i>
    <i r="2">
      <x v="44"/>
    </i>
    <i r="1">
      <x v="18"/>
    </i>
    <i r="2">
      <x v="21"/>
    </i>
    <i r="1">
      <x v="19"/>
    </i>
    <i r="2">
      <x v="8"/>
    </i>
    <i r="2">
      <x v="15"/>
    </i>
    <i r="1">
      <x v="20"/>
    </i>
    <i r="2">
      <x v="16"/>
    </i>
    <i r="1">
      <x v="21"/>
    </i>
    <i r="2">
      <x v="29"/>
    </i>
    <i r="1">
      <x v="22"/>
    </i>
    <i r="2">
      <x v="7"/>
    </i>
    <i r="1">
      <x v="23"/>
    </i>
    <i r="2">
      <x v="33"/>
    </i>
    <i r="1">
      <x v="24"/>
    </i>
    <i r="2">
      <x v="40"/>
    </i>
    <i r="1">
      <x v="25"/>
    </i>
    <i r="2">
      <x v="56"/>
    </i>
    <i r="1">
      <x v="26"/>
    </i>
    <i r="2">
      <x v="37"/>
    </i>
    <i r="1">
      <x v="27"/>
    </i>
    <i r="2">
      <x v="14"/>
    </i>
    <i r="1">
      <x v="28"/>
    </i>
    <i r="2">
      <x v="14"/>
    </i>
    <i r="1">
      <x v="29"/>
    </i>
    <i r="2">
      <x v="14"/>
    </i>
    <i r="1">
      <x v="30"/>
    </i>
    <i r="2">
      <x v="14"/>
    </i>
    <i r="1">
      <x v="31"/>
    </i>
    <i r="2">
      <x v="5"/>
    </i>
    <i r="1">
      <x v="32"/>
    </i>
    <i r="2">
      <x v="18"/>
    </i>
    <i r="2">
      <x v="19"/>
    </i>
    <i r="1">
      <x v="33"/>
    </i>
    <i r="2">
      <x v="4"/>
    </i>
    <i r="1">
      <x v="34"/>
    </i>
    <i r="2">
      <x v="57"/>
    </i>
    <i r="1">
      <x v="35"/>
    </i>
    <i r="2">
      <x v="58"/>
    </i>
    <i r="1">
      <x v="36"/>
    </i>
    <i r="2">
      <x v="48"/>
    </i>
    <i r="1">
      <x v="37"/>
    </i>
    <i r="2">
      <x v="49"/>
    </i>
    <i r="1">
      <x v="38"/>
    </i>
    <i r="2">
      <x v="13"/>
    </i>
    <i r="1">
      <x v="39"/>
    </i>
    <i r="2">
      <x v="20"/>
    </i>
    <i r="1">
      <x v="40"/>
    </i>
    <i r="2">
      <x v="24"/>
    </i>
    <i r="2">
      <x v="25"/>
    </i>
    <i r="1">
      <x v="41"/>
    </i>
    <i r="2">
      <x v="36"/>
    </i>
    <i r="1">
      <x v="42"/>
    </i>
    <i r="2">
      <x v="17"/>
    </i>
    <i r="1">
      <x v="44"/>
    </i>
    <i r="2">
      <x v="46"/>
    </i>
    <i r="1">
      <x v="45"/>
    </i>
    <i r="2">
      <x v="12"/>
    </i>
    <i r="1">
      <x v="46"/>
    </i>
    <i r="2">
      <x v="27"/>
    </i>
    <i r="1">
      <x v="47"/>
    </i>
    <i r="2">
      <x v="39"/>
    </i>
    <i r="1">
      <x v="48"/>
    </i>
    <i r="2">
      <x v="28"/>
    </i>
    <i r="1">
      <x v="49"/>
    </i>
    <i r="2">
      <x v="28"/>
    </i>
    <i r="1">
      <x v="50"/>
    </i>
    <i r="2">
      <x v="38"/>
    </i>
    <i r="1">
      <x v="51"/>
    </i>
    <i r="2">
      <x v="51"/>
    </i>
    <i r="1">
      <x v="52"/>
    </i>
    <i r="2">
      <x v="38"/>
    </i>
    <i r="1">
      <x v="53"/>
    </i>
    <i r="2">
      <x v="22"/>
    </i>
    <i r="2">
      <x v="23"/>
    </i>
    <i r="1">
      <x v="54"/>
    </i>
    <i r="2">
      <x v="54"/>
    </i>
    <i r="1">
      <x v="55"/>
    </i>
    <i r="2">
      <x v="53"/>
    </i>
    <i r="1">
      <x v="56"/>
    </i>
    <i r="2">
      <x v="43"/>
    </i>
    <i r="1">
      <x v="57"/>
    </i>
    <i r="2">
      <x v="52"/>
    </i>
    <i r="1">
      <x v="58"/>
    </i>
    <i r="2">
      <x v="41"/>
    </i>
    <i r="1">
      <x v="59"/>
    </i>
    <i r="2">
      <x v="45"/>
    </i>
    <i>
      <x v="2"/>
    </i>
    <i t="grand">
      <x/>
    </i>
  </rowItems>
  <colItems count="1">
    <i/>
  </colItems>
  <dataFields count="1">
    <dataField name="Min of startshortdate" fld="9" subtotal="min" baseField="24" baseItem="0" numFmtId="14"/>
  </dataFields>
  <chartFormats count="1">
    <chartFormat chart="0" format="1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206" firstHeaderRow="1" firstDataRow="1" firstDataCol="1"/>
  <pivotFields count="3">
    <pivotField axis="axisRow" showAll="0">
      <items count="4">
        <item x="2"/>
        <item x="0"/>
        <item x="1"/>
        <item t="default"/>
      </items>
    </pivotField>
    <pivotField axis="axisRow" showAll="0">
      <items count="5">
        <item x="0"/>
        <item x="2"/>
        <item x="1"/>
        <item x="3"/>
        <item t="default"/>
      </items>
    </pivotField>
    <pivotField axis="axisRow" showAll="0">
      <items count="197">
        <item x="31"/>
        <item x="136"/>
        <item x="154"/>
        <item x="0"/>
        <item x="37"/>
        <item x="55"/>
        <item x="69"/>
        <item x="19"/>
        <item x="191"/>
        <item x="171"/>
        <item x="115"/>
        <item x="90"/>
        <item x="12"/>
        <item x="138"/>
        <item x="92"/>
        <item x="2"/>
        <item x="39"/>
        <item x="173"/>
        <item x="105"/>
        <item x="107"/>
        <item x="110"/>
        <item x="102"/>
        <item x="116"/>
        <item x="193"/>
        <item x="66"/>
        <item x="130"/>
        <item x="141"/>
        <item x="25"/>
        <item x="123"/>
        <item x="144"/>
        <item x="162"/>
        <item x="100"/>
        <item x="44"/>
        <item x="61"/>
        <item x="8"/>
        <item x="75"/>
        <item x="180"/>
        <item x="178"/>
        <item x="60"/>
        <item x="86"/>
        <item x="114"/>
        <item x="134"/>
        <item x="153"/>
        <item x="89"/>
        <item x="36"/>
        <item x="54"/>
        <item x="68"/>
        <item x="18"/>
        <item x="170"/>
        <item x="190"/>
        <item x="113"/>
        <item x="35"/>
        <item x="189"/>
        <item x="81"/>
        <item x="29"/>
        <item x="122"/>
        <item x="143"/>
        <item x="161"/>
        <item x="98"/>
        <item x="43"/>
        <item x="6"/>
        <item x="59"/>
        <item x="74"/>
        <item x="26"/>
        <item x="177"/>
        <item x="93"/>
        <item x="120"/>
        <item x="96"/>
        <item x="156"/>
        <item x="88"/>
        <item x="119"/>
        <item x="159"/>
        <item x="24"/>
        <item x="58"/>
        <item x="84"/>
        <item x="131"/>
        <item x="50"/>
        <item x="5"/>
        <item x="40"/>
        <item x="169"/>
        <item x="109"/>
        <item x="32"/>
        <item x="99"/>
        <item x="7"/>
        <item x="179"/>
        <item x="111"/>
        <item x="132"/>
        <item x="151"/>
        <item x="85"/>
        <item x="33"/>
        <item x="51"/>
        <item x="67"/>
        <item x="16"/>
        <item x="168"/>
        <item x="187"/>
        <item x="126"/>
        <item x="147"/>
        <item x="165"/>
        <item x="104"/>
        <item x="47"/>
        <item x="11"/>
        <item x="78"/>
        <item x="183"/>
        <item x="135"/>
        <item x="127"/>
        <item x="27"/>
        <item x="17"/>
        <item x="83"/>
        <item x="15"/>
        <item x="186"/>
        <item x="124"/>
        <item x="145"/>
        <item x="163"/>
        <item x="101"/>
        <item x="45"/>
        <item x="62"/>
        <item x="9"/>
        <item x="76"/>
        <item x="181"/>
        <item x="176"/>
        <item x="3"/>
        <item x="139"/>
        <item x="140"/>
        <item x="157"/>
        <item x="94"/>
        <item x="95"/>
        <item x="41"/>
        <item x="42"/>
        <item x="4"/>
        <item x="56"/>
        <item x="57"/>
        <item x="71"/>
        <item x="72"/>
        <item x="22"/>
        <item x="23"/>
        <item x="194"/>
        <item x="195"/>
        <item x="174"/>
        <item x="175"/>
        <item x="118"/>
        <item x="158"/>
        <item x="117"/>
        <item x="129"/>
        <item x="82"/>
        <item x="149"/>
        <item x="167"/>
        <item x="108"/>
        <item x="30"/>
        <item x="49"/>
        <item x="64"/>
        <item x="14"/>
        <item x="185"/>
        <item x="65"/>
        <item x="79"/>
        <item x="63"/>
        <item x="80"/>
        <item x="128"/>
        <item x="148"/>
        <item x="166"/>
        <item x="106"/>
        <item x="28"/>
        <item x="48"/>
        <item x="13"/>
        <item x="184"/>
        <item x="112"/>
        <item x="133"/>
        <item x="152"/>
        <item x="87"/>
        <item x="34"/>
        <item x="52"/>
        <item x="188"/>
        <item x="125"/>
        <item x="146"/>
        <item x="164"/>
        <item x="103"/>
        <item x="46"/>
        <item x="10"/>
        <item x="77"/>
        <item x="182"/>
        <item x="137"/>
        <item x="155"/>
        <item x="91"/>
        <item x="1"/>
        <item x="38"/>
        <item x="70"/>
        <item x="20"/>
        <item x="192"/>
        <item x="172"/>
        <item x="121"/>
        <item x="142"/>
        <item x="160"/>
        <item x="97"/>
        <item x="73"/>
        <item x="21"/>
        <item x="53"/>
        <item x="150"/>
        <item t="default"/>
      </items>
    </pivotField>
  </pivotFields>
  <rowFields count="3">
    <field x="0"/>
    <field x="1"/>
    <field x="2"/>
  </rowFields>
  <rowItems count="205">
    <i>
      <x/>
    </i>
    <i r="1">
      <x v="3"/>
    </i>
    <i r="2">
      <x v="24"/>
    </i>
    <i>
      <x v="1"/>
    </i>
    <i r="1">
      <x/>
    </i>
    <i r="2">
      <x v="1"/>
    </i>
    <i r="2">
      <x v="2"/>
    </i>
    <i r="2">
      <x v="3"/>
    </i>
    <i r="2">
      <x v="4"/>
    </i>
    <i r="2">
      <x v="5"/>
    </i>
    <i r="2">
      <x v="6"/>
    </i>
    <i r="2">
      <x v="7"/>
    </i>
    <i r="2">
      <x v="8"/>
    </i>
    <i r="2">
      <x v="9"/>
    </i>
    <i r="2">
      <x v="10"/>
    </i>
    <i r="2">
      <x v="11"/>
    </i>
    <i r="2">
      <x v="23"/>
    </i>
    <i r="2">
      <x v="40"/>
    </i>
    <i r="2">
      <x v="41"/>
    </i>
    <i r="2">
      <x v="42"/>
    </i>
    <i r="2">
      <x v="43"/>
    </i>
    <i r="2">
      <x v="44"/>
    </i>
    <i r="2">
      <x v="45"/>
    </i>
    <i r="2">
      <x v="46"/>
    </i>
    <i r="2">
      <x v="47"/>
    </i>
    <i r="2">
      <x v="48"/>
    </i>
    <i r="2">
      <x v="49"/>
    </i>
    <i r="2">
      <x v="69"/>
    </i>
    <i r="2">
      <x v="70"/>
    </i>
    <i r="2">
      <x v="74"/>
    </i>
    <i r="2">
      <x v="77"/>
    </i>
    <i r="2">
      <x v="78"/>
    </i>
    <i r="2">
      <x v="80"/>
    </i>
    <i r="2">
      <x v="81"/>
    </i>
    <i r="2">
      <x v="85"/>
    </i>
    <i r="2">
      <x v="86"/>
    </i>
    <i r="2">
      <x v="87"/>
    </i>
    <i r="2">
      <x v="88"/>
    </i>
    <i r="2">
      <x v="89"/>
    </i>
    <i r="2">
      <x v="90"/>
    </i>
    <i r="2">
      <x v="91"/>
    </i>
    <i r="2">
      <x v="92"/>
    </i>
    <i r="2">
      <x v="93"/>
    </i>
    <i r="2">
      <x v="94"/>
    </i>
    <i r="2">
      <x v="95"/>
    </i>
    <i r="2">
      <x v="96"/>
    </i>
    <i r="2">
      <x v="97"/>
    </i>
    <i r="2">
      <x v="98"/>
    </i>
    <i r="2">
      <x v="99"/>
    </i>
    <i r="2">
      <x v="100"/>
    </i>
    <i r="2">
      <x v="101"/>
    </i>
    <i r="2">
      <x v="102"/>
    </i>
    <i r="2">
      <x v="103"/>
    </i>
    <i r="2">
      <x v="107"/>
    </i>
    <i r="2">
      <x v="108"/>
    </i>
    <i r="2">
      <x v="10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3"/>
    </i>
    <i r="2">
      <x v="184"/>
    </i>
    <i r="2">
      <x v="185"/>
    </i>
    <i r="2">
      <x v="187"/>
    </i>
    <i r="2">
      <x v="188"/>
    </i>
    <i r="2">
      <x v="189"/>
    </i>
    <i r="2">
      <x v="190"/>
    </i>
    <i r="2">
      <x v="191"/>
    </i>
    <i r="2">
      <x v="192"/>
    </i>
    <i r="2">
      <x v="194"/>
    </i>
    <i r="1">
      <x v="1"/>
    </i>
    <i r="2">
      <x/>
    </i>
    <i r="1">
      <x v="2"/>
    </i>
    <i r="2">
      <x v="12"/>
    </i>
    <i r="2">
      <x v="13"/>
    </i>
    <i r="2">
      <x v="14"/>
    </i>
    <i r="2">
      <x v="15"/>
    </i>
    <i r="2">
      <x v="16"/>
    </i>
    <i r="2">
      <x v="17"/>
    </i>
    <i r="2">
      <x v="18"/>
    </i>
    <i r="2">
      <x v="19"/>
    </i>
    <i r="2">
      <x v="20"/>
    </i>
    <i r="2">
      <x v="21"/>
    </i>
    <i r="2">
      <x v="22"/>
    </i>
    <i r="2">
      <x v="25"/>
    </i>
    <i r="2">
      <x v="26"/>
    </i>
    <i r="2">
      <x v="27"/>
    </i>
    <i r="2">
      <x v="28"/>
    </i>
    <i r="2">
      <x v="29"/>
    </i>
    <i r="2">
      <x v="30"/>
    </i>
    <i r="2">
      <x v="31"/>
    </i>
    <i r="2">
      <x v="32"/>
    </i>
    <i r="2">
      <x v="33"/>
    </i>
    <i r="2">
      <x v="34"/>
    </i>
    <i r="2">
      <x v="35"/>
    </i>
    <i r="2">
      <x v="36"/>
    </i>
    <i r="2">
      <x v="37"/>
    </i>
    <i r="2">
      <x v="38"/>
    </i>
    <i r="2">
      <x v="39"/>
    </i>
    <i r="2">
      <x v="50"/>
    </i>
    <i r="2">
      <x v="51"/>
    </i>
    <i r="2">
      <x v="52"/>
    </i>
    <i r="2">
      <x v="53"/>
    </i>
    <i r="2">
      <x v="54"/>
    </i>
    <i r="2">
      <x v="55"/>
    </i>
    <i r="2">
      <x v="56"/>
    </i>
    <i r="2">
      <x v="57"/>
    </i>
    <i r="2">
      <x v="58"/>
    </i>
    <i r="2">
      <x v="59"/>
    </i>
    <i r="2">
      <x v="60"/>
    </i>
    <i r="2">
      <x v="61"/>
    </i>
    <i r="2">
      <x v="62"/>
    </i>
    <i r="2">
      <x v="63"/>
    </i>
    <i r="2">
      <x v="64"/>
    </i>
    <i r="2">
      <x v="65"/>
    </i>
    <i r="2">
      <x v="66"/>
    </i>
    <i r="2">
      <x v="67"/>
    </i>
    <i r="2">
      <x v="68"/>
    </i>
    <i r="2">
      <x v="71"/>
    </i>
    <i r="2">
      <x v="72"/>
    </i>
    <i r="2">
      <x v="73"/>
    </i>
    <i r="2">
      <x v="75"/>
    </i>
    <i r="2">
      <x v="76"/>
    </i>
    <i r="2">
      <x v="79"/>
    </i>
    <i r="2">
      <x v="82"/>
    </i>
    <i r="2">
      <x v="83"/>
    </i>
    <i r="2">
      <x v="84"/>
    </i>
    <i r="2">
      <x v="104"/>
    </i>
    <i r="2">
      <x v="106"/>
    </i>
    <i r="2">
      <x v="110"/>
    </i>
    <i r="2">
      <x v="111"/>
    </i>
    <i r="2">
      <x v="112"/>
    </i>
    <i r="2">
      <x v="113"/>
    </i>
    <i r="2">
      <x v="114"/>
    </i>
    <i r="2">
      <x v="115"/>
    </i>
    <i r="2">
      <x v="116"/>
    </i>
    <i r="2">
      <x v="117"/>
    </i>
    <i r="2">
      <x v="118"/>
    </i>
    <i r="2">
      <x v="119"/>
    </i>
    <i r="2">
      <x v="152"/>
    </i>
    <i r="2">
      <x v="153"/>
    </i>
    <i r="2">
      <x v="154"/>
    </i>
    <i r="2">
      <x v="182"/>
    </i>
    <i r="2">
      <x v="186"/>
    </i>
    <i r="2">
      <x v="193"/>
    </i>
    <i r="2">
      <x v="195"/>
    </i>
    <i>
      <x v="2"/>
    </i>
    <i r="1">
      <x v="2"/>
    </i>
    <i r="2">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01" totalsRowShown="0">
  <autoFilter ref="A1:BI201"/>
  <tableColumns count="61">
    <tableColumn id="1" name="summary"/>
    <tableColumn id="2" name="subscriptionId"/>
    <tableColumn id="3" name="calPath"/>
    <tableColumn id="4" name="guid" dataDxfId="10"/>
    <tableColumn id="5" name="recurrenceId"/>
    <tableColumn id="6" name="link"/>
    <tableColumn id="7" name="eventlink"/>
    <tableColumn id="8" name="status"/>
    <tableColumn id="9" name="startallday"/>
    <tableColumn id="10" name="startshortdate" dataDxfId="9"/>
    <tableColumn id="11" name="startlongdate" dataDxfId="8"/>
    <tableColumn id="12" name="startdayname"/>
    <tableColumn id="13" name="starttime" dataDxfId="7"/>
    <tableColumn id="14" name="startutcdate"/>
    <tableColumn id="15" name="startdatetime"/>
    <tableColumn id="16" name="starttimezone"/>
    <tableColumn id="17" name="endallday"/>
    <tableColumn id="18" name="endshortdate" dataDxfId="6"/>
    <tableColumn id="19" name="endlongdate" dataDxfId="5"/>
    <tableColumn id="20" name="enddayname"/>
    <tableColumn id="21" name="endtime" dataDxfId="4"/>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3"/>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2">
      <calculatedColumnFormula>IF(DATA_GOES_HERE!AH2="","",
IF(ISNUMBER(SEARCH("*ADULTS*",DATA_GOES_HERE!AH71)),"ADULTS",
IF(ISNUMBER(SEARCH("*CHILDREN*",DATA_GOES_HERE!AH71)),"CHILDREN",
IF(ISNUMBER(SEARCH("*TEENS*",DATA_GOES_HERE!AH71)),"TEENS"))))</calculatedColumnFormula>
    </tableColumn>
    <tableColumn id="4" name="DATE/TIME" dataDxfId="1">
      <calculatedColumnFormula>Table1[startdatetime]</calculatedColumnFormula>
    </tableColumn>
    <tableColumn id="3" name="SUMMARY" dataDxfId="0">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7" showFirstColumn="0" showLastColumn="0" showRowStripes="1" showColumnStripes="0"/>
</table>
</file>

<file path=xl/tables/table3.xml><?xml version="1.0" encoding="utf-8"?>
<table xmlns="http://schemas.openxmlformats.org/spreadsheetml/2006/main" id="4" name="Table4" displayName="Table4" ref="A1:D201" totalsRowShown="0">
  <autoFilter ref="A1:D201"/>
  <tableColumns count="4">
    <tableColumn id="1" name="LOCATION">
      <calculatedColumnFormula>VLOOKUP(Table1[[#This Row],[locationaddress]],VENUEID!$A$2:$B$28,1,TRUE)</calculatedColumnFormula>
    </tableColumn>
    <tableColumn id="2" name="AGE">
      <calculatedColumnFormula>IF(Table1[[#This Row],[categories]]="","",
IF(ISNUMBER(SEARCH("*ADULTS*",Table1[categories])),"ADULTS",
IF(ISNUMBER(SEARCH("*CHILDREN*",Table1[categories])),"CHILDREN",
IF(ISNUMBER(SEARCH("*TEENS*",Table1[categories])),"TEENS"))))</calculatedColumnFormula>
    </tableColumn>
    <tableColumn id="3" name="DATE/TIME">
      <calculatedColumnFormula>Table1[[#This Row],[startdatetime]]</calculatedColumnFormula>
    </tableColumn>
    <tableColumn id="4" name="SUMMARY">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01"/>
  <sheetViews>
    <sheetView tabSelected="1" workbookViewId="0">
      <selection activeCell="A16" sqref="A16"/>
    </sheetView>
  </sheetViews>
  <sheetFormatPr defaultRowHeight="15" x14ac:dyDescent="0.25"/>
  <cols>
    <col min="1" max="1" width="66.5703125" bestFit="1" customWidth="1"/>
    <col min="2" max="2" width="5" customWidth="1"/>
    <col min="3" max="3" width="2.42578125" customWidth="1"/>
    <col min="4" max="4" width="8.5703125" style="20"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953</v>
      </c>
      <c r="B1" t="s">
        <v>0</v>
      </c>
      <c r="C1" t="s">
        <v>1</v>
      </c>
      <c r="D1" s="20" t="s">
        <v>2</v>
      </c>
      <c r="E1" t="s">
        <v>3</v>
      </c>
      <c r="F1" t="s">
        <v>4</v>
      </c>
      <c r="G1" t="s">
        <v>5</v>
      </c>
      <c r="H1" t="s">
        <v>6</v>
      </c>
      <c r="I1" t="s">
        <v>7</v>
      </c>
      <c r="J1" t="s">
        <v>8</v>
      </c>
      <c r="K1" t="s">
        <v>9</v>
      </c>
      <c r="L1" t="s">
        <v>10</v>
      </c>
      <c r="M1" t="s">
        <v>11</v>
      </c>
      <c r="N1" t="s">
        <v>12</v>
      </c>
      <c r="O1" t="s">
        <v>126</v>
      </c>
      <c r="P1" t="s">
        <v>127</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132</v>
      </c>
      <c r="AK1" t="s">
        <v>133</v>
      </c>
      <c r="AL1" s="19" t="s">
        <v>1016</v>
      </c>
      <c r="AM1" t="s">
        <v>1228</v>
      </c>
      <c r="AN1" t="s">
        <v>1229</v>
      </c>
      <c r="AO1" t="s">
        <v>1230</v>
      </c>
      <c r="AP1" t="s">
        <v>1231</v>
      </c>
      <c r="AQ1" t="s">
        <v>1232</v>
      </c>
      <c r="AR1" t="s">
        <v>1233</v>
      </c>
      <c r="AS1" t="s">
        <v>1234</v>
      </c>
      <c r="AT1" t="s">
        <v>1235</v>
      </c>
      <c r="AU1" t="s">
        <v>1236</v>
      </c>
      <c r="AV1" t="s">
        <v>1237</v>
      </c>
      <c r="AW1" t="s">
        <v>1238</v>
      </c>
      <c r="AX1" t="s">
        <v>1239</v>
      </c>
      <c r="AY1" t="s">
        <v>1240</v>
      </c>
      <c r="AZ1" t="s">
        <v>1241</v>
      </c>
      <c r="BA1" t="s">
        <v>1242</v>
      </c>
      <c r="BB1" t="s">
        <v>1219</v>
      </c>
      <c r="BC1" t="s">
        <v>1220</v>
      </c>
      <c r="BD1" t="s">
        <v>1221</v>
      </c>
      <c r="BE1" t="s">
        <v>1222</v>
      </c>
      <c r="BF1" t="s">
        <v>1223</v>
      </c>
      <c r="BG1" t="s">
        <v>1224</v>
      </c>
      <c r="BH1" t="s">
        <v>1225</v>
      </c>
      <c r="BI1" t="s">
        <v>1226</v>
      </c>
    </row>
    <row r="2" spans="1:61" x14ac:dyDescent="0.25">
      <c r="A2" t="s">
        <v>954</v>
      </c>
      <c r="C2" t="s">
        <v>32</v>
      </c>
      <c r="D2" s="20" t="s">
        <v>135</v>
      </c>
      <c r="G2" t="s">
        <v>136</v>
      </c>
      <c r="H2" t="s">
        <v>33</v>
      </c>
      <c r="I2" t="b">
        <v>0</v>
      </c>
      <c r="J2" s="1">
        <v>42430</v>
      </c>
      <c r="K2" s="2">
        <v>42430</v>
      </c>
      <c r="L2" t="s">
        <v>39</v>
      </c>
      <c r="M2" s="3">
        <v>0.66666666666666663</v>
      </c>
      <c r="N2" t="s">
        <v>137</v>
      </c>
      <c r="O2" t="s">
        <v>138</v>
      </c>
      <c r="P2" t="s">
        <v>128</v>
      </c>
      <c r="Q2" t="b">
        <v>0</v>
      </c>
      <c r="R2" s="1">
        <v>42430</v>
      </c>
      <c r="S2" s="2">
        <v>42430</v>
      </c>
      <c r="T2" t="s">
        <v>39</v>
      </c>
      <c r="U2" s="3">
        <v>0.66666666666666663</v>
      </c>
      <c r="V2" t="s">
        <v>137</v>
      </c>
      <c r="W2" t="s">
        <v>138</v>
      </c>
      <c r="X2" t="s">
        <v>128</v>
      </c>
      <c r="Y2" t="s">
        <v>129</v>
      </c>
      <c r="Z2" t="s">
        <v>130</v>
      </c>
      <c r="AA2" t="s">
        <v>129</v>
      </c>
      <c r="AD2" t="s">
        <v>36</v>
      </c>
      <c r="AE2" t="s">
        <v>36</v>
      </c>
      <c r="AF2" t="s">
        <v>37</v>
      </c>
      <c r="AG2" t="s">
        <v>32</v>
      </c>
      <c r="AH2" t="s">
        <v>139</v>
      </c>
      <c r="AI2" t="s">
        <v>140</v>
      </c>
      <c r="AK2" t="s">
        <v>141</v>
      </c>
      <c r="AL2" s="19"/>
    </row>
    <row r="3" spans="1:61" x14ac:dyDescent="0.25">
      <c r="A3" t="s">
        <v>955</v>
      </c>
      <c r="C3" t="s">
        <v>32</v>
      </c>
      <c r="D3" s="20" t="s">
        <v>255</v>
      </c>
      <c r="E3" t="s">
        <v>256</v>
      </c>
      <c r="G3" t="s">
        <v>257</v>
      </c>
      <c r="H3" t="s">
        <v>33</v>
      </c>
      <c r="I3" t="b">
        <v>0</v>
      </c>
      <c r="J3" s="1">
        <v>42430</v>
      </c>
      <c r="K3" s="2">
        <v>42430</v>
      </c>
      <c r="L3" t="s">
        <v>39</v>
      </c>
      <c r="M3" s="3">
        <v>0.67708333333333337</v>
      </c>
      <c r="N3" t="s">
        <v>256</v>
      </c>
      <c r="O3" t="s">
        <v>258</v>
      </c>
      <c r="P3" t="s">
        <v>128</v>
      </c>
      <c r="Q3" t="b">
        <v>0</v>
      </c>
      <c r="R3" s="1">
        <v>42430</v>
      </c>
      <c r="S3" s="2">
        <v>42430</v>
      </c>
      <c r="T3" t="s">
        <v>39</v>
      </c>
      <c r="U3" s="3">
        <v>0.67708333333333337</v>
      </c>
      <c r="V3" t="s">
        <v>256</v>
      </c>
      <c r="W3" t="s">
        <v>258</v>
      </c>
      <c r="X3" t="s">
        <v>128</v>
      </c>
      <c r="Y3" t="s">
        <v>129</v>
      </c>
      <c r="Z3" t="s">
        <v>130</v>
      </c>
      <c r="AA3" t="s">
        <v>129</v>
      </c>
      <c r="AD3" t="s">
        <v>36</v>
      </c>
      <c r="AE3" t="s">
        <v>36</v>
      </c>
      <c r="AF3" t="s">
        <v>37</v>
      </c>
      <c r="AG3" t="s">
        <v>32</v>
      </c>
      <c r="AH3" t="s">
        <v>259</v>
      </c>
      <c r="AI3" t="s">
        <v>260</v>
      </c>
      <c r="AK3" t="s">
        <v>261</v>
      </c>
      <c r="AL3" s="19"/>
    </row>
    <row r="4" spans="1:61" x14ac:dyDescent="0.25">
      <c r="A4" t="s">
        <v>956</v>
      </c>
      <c r="C4" t="s">
        <v>32</v>
      </c>
      <c r="D4" s="20" t="s">
        <v>144</v>
      </c>
      <c r="G4" t="s">
        <v>145</v>
      </c>
      <c r="H4" t="s">
        <v>33</v>
      </c>
      <c r="I4" t="b">
        <v>0</v>
      </c>
      <c r="J4" s="1">
        <v>42430</v>
      </c>
      <c r="K4" s="2">
        <v>42430</v>
      </c>
      <c r="L4" t="s">
        <v>39</v>
      </c>
      <c r="M4" s="3">
        <v>0.75</v>
      </c>
      <c r="N4" t="s">
        <v>142</v>
      </c>
      <c r="O4" t="s">
        <v>143</v>
      </c>
      <c r="P4" t="s">
        <v>128</v>
      </c>
      <c r="Q4" t="b">
        <v>0</v>
      </c>
      <c r="R4" s="1">
        <v>42430</v>
      </c>
      <c r="S4" s="2">
        <v>42430</v>
      </c>
      <c r="T4" t="s">
        <v>39</v>
      </c>
      <c r="U4" s="3">
        <v>0.75</v>
      </c>
      <c r="V4" t="s">
        <v>142</v>
      </c>
      <c r="W4" t="s">
        <v>143</v>
      </c>
      <c r="X4" t="s">
        <v>128</v>
      </c>
      <c r="Y4" t="s">
        <v>129</v>
      </c>
      <c r="Z4" t="s">
        <v>130</v>
      </c>
      <c r="AA4" t="s">
        <v>129</v>
      </c>
      <c r="AD4" t="s">
        <v>36</v>
      </c>
      <c r="AE4" t="s">
        <v>36</v>
      </c>
      <c r="AF4" t="s">
        <v>37</v>
      </c>
      <c r="AG4" t="s">
        <v>32</v>
      </c>
      <c r="AH4" t="s">
        <v>146</v>
      </c>
      <c r="AI4" t="s">
        <v>147</v>
      </c>
      <c r="AK4" t="s">
        <v>148</v>
      </c>
      <c r="AL4" s="19"/>
    </row>
    <row r="5" spans="1:61" x14ac:dyDescent="0.25">
      <c r="A5" t="s">
        <v>957</v>
      </c>
      <c r="C5" t="s">
        <v>32</v>
      </c>
      <c r="D5" s="20" t="s">
        <v>149</v>
      </c>
      <c r="G5" t="s">
        <v>150</v>
      </c>
      <c r="H5" t="s">
        <v>33</v>
      </c>
      <c r="I5" t="b">
        <v>0</v>
      </c>
      <c r="J5" s="1">
        <v>42431</v>
      </c>
      <c r="K5" s="2">
        <v>42431</v>
      </c>
      <c r="L5" t="s">
        <v>40</v>
      </c>
      <c r="M5" s="3">
        <v>0.42708333333333331</v>
      </c>
      <c r="N5" t="s">
        <v>151</v>
      </c>
      <c r="O5" t="s">
        <v>152</v>
      </c>
      <c r="P5" t="s">
        <v>128</v>
      </c>
      <c r="Q5" t="b">
        <v>0</v>
      </c>
      <c r="R5" s="1">
        <v>42431</v>
      </c>
      <c r="S5" s="2">
        <v>42431</v>
      </c>
      <c r="T5" t="s">
        <v>40</v>
      </c>
      <c r="U5" s="3">
        <v>0.42708333333333331</v>
      </c>
      <c r="V5" t="s">
        <v>151</v>
      </c>
      <c r="W5" t="s">
        <v>152</v>
      </c>
      <c r="X5" t="s">
        <v>128</v>
      </c>
      <c r="Y5" t="s">
        <v>129</v>
      </c>
      <c r="Z5" t="s">
        <v>130</v>
      </c>
      <c r="AA5" t="s">
        <v>129</v>
      </c>
      <c r="AD5" t="s">
        <v>36</v>
      </c>
      <c r="AE5" t="s">
        <v>36</v>
      </c>
      <c r="AF5" t="s">
        <v>37</v>
      </c>
      <c r="AG5" t="s">
        <v>32</v>
      </c>
      <c r="AH5" t="s">
        <v>153</v>
      </c>
      <c r="AI5" t="s">
        <v>154</v>
      </c>
      <c r="AK5" t="s">
        <v>155</v>
      </c>
      <c r="AL5" s="19"/>
    </row>
    <row r="6" spans="1:61" x14ac:dyDescent="0.25">
      <c r="A6" t="s">
        <v>958</v>
      </c>
      <c r="C6" t="s">
        <v>32</v>
      </c>
      <c r="D6" s="20" t="s">
        <v>158</v>
      </c>
      <c r="G6" t="s">
        <v>159</v>
      </c>
      <c r="H6" t="s">
        <v>33</v>
      </c>
      <c r="I6" t="b">
        <v>0</v>
      </c>
      <c r="J6" s="1">
        <v>42431</v>
      </c>
      <c r="K6" s="2">
        <v>42431</v>
      </c>
      <c r="L6" t="s">
        <v>40</v>
      </c>
      <c r="M6" s="3">
        <v>0.46875</v>
      </c>
      <c r="N6" t="s">
        <v>156</v>
      </c>
      <c r="O6" t="s">
        <v>157</v>
      </c>
      <c r="P6" t="s">
        <v>128</v>
      </c>
      <c r="Q6" t="b">
        <v>0</v>
      </c>
      <c r="R6" s="1">
        <v>42431</v>
      </c>
      <c r="S6" s="2">
        <v>42431</v>
      </c>
      <c r="T6" t="s">
        <v>40</v>
      </c>
      <c r="U6" s="3">
        <v>0.46875</v>
      </c>
      <c r="V6" t="s">
        <v>156</v>
      </c>
      <c r="W6" t="s">
        <v>157</v>
      </c>
      <c r="X6" t="s">
        <v>128</v>
      </c>
      <c r="Y6" t="s">
        <v>129</v>
      </c>
      <c r="Z6" t="s">
        <v>130</v>
      </c>
      <c r="AA6" t="s">
        <v>129</v>
      </c>
      <c r="AD6" t="s">
        <v>36</v>
      </c>
      <c r="AE6" t="s">
        <v>36</v>
      </c>
      <c r="AF6" t="s">
        <v>37</v>
      </c>
      <c r="AG6" t="s">
        <v>32</v>
      </c>
      <c r="AH6" t="s">
        <v>153</v>
      </c>
      <c r="AI6" t="s">
        <v>154</v>
      </c>
      <c r="AK6" t="s">
        <v>155</v>
      </c>
      <c r="AL6" s="19"/>
    </row>
    <row r="7" spans="1:61" x14ac:dyDescent="0.25">
      <c r="A7" t="s">
        <v>959</v>
      </c>
      <c r="C7" t="s">
        <v>32</v>
      </c>
      <c r="D7" s="20" t="s">
        <v>162</v>
      </c>
      <c r="G7" t="s">
        <v>163</v>
      </c>
      <c r="H7" t="s">
        <v>33</v>
      </c>
      <c r="I7" t="b">
        <v>0</v>
      </c>
      <c r="J7" s="1">
        <v>42431</v>
      </c>
      <c r="K7" s="2">
        <v>42431</v>
      </c>
      <c r="L7" t="s">
        <v>40</v>
      </c>
      <c r="M7" s="3">
        <v>0.67708333333333337</v>
      </c>
      <c r="N7" t="s">
        <v>164</v>
      </c>
      <c r="O7" t="s">
        <v>165</v>
      </c>
      <c r="P7" t="s">
        <v>128</v>
      </c>
      <c r="Q7" t="b">
        <v>0</v>
      </c>
      <c r="R7" s="1">
        <v>42431</v>
      </c>
      <c r="S7" s="2">
        <v>42431</v>
      </c>
      <c r="T7" t="s">
        <v>40</v>
      </c>
      <c r="U7" s="3">
        <v>0.67708333333333337</v>
      </c>
      <c r="V7" t="s">
        <v>164</v>
      </c>
      <c r="W7" t="s">
        <v>165</v>
      </c>
      <c r="X7" t="s">
        <v>128</v>
      </c>
      <c r="Y7" t="s">
        <v>129</v>
      </c>
      <c r="Z7" t="s">
        <v>130</v>
      </c>
      <c r="AA7" t="s">
        <v>129</v>
      </c>
      <c r="AD7" t="s">
        <v>36</v>
      </c>
      <c r="AE7" t="s">
        <v>36</v>
      </c>
      <c r="AF7" t="s">
        <v>37</v>
      </c>
      <c r="AG7" t="s">
        <v>32</v>
      </c>
      <c r="AH7" t="s">
        <v>262</v>
      </c>
      <c r="AI7" t="s">
        <v>166</v>
      </c>
      <c r="AK7" t="s">
        <v>263</v>
      </c>
      <c r="AL7" s="19"/>
    </row>
    <row r="8" spans="1:61" x14ac:dyDescent="0.25">
      <c r="A8" t="s">
        <v>960</v>
      </c>
      <c r="C8" t="s">
        <v>32</v>
      </c>
      <c r="D8" s="20" t="s">
        <v>264</v>
      </c>
      <c r="G8" t="s">
        <v>265</v>
      </c>
      <c r="H8" t="s">
        <v>33</v>
      </c>
      <c r="I8" t="b">
        <v>0</v>
      </c>
      <c r="J8" s="1">
        <v>42431</v>
      </c>
      <c r="K8" s="2">
        <v>42431</v>
      </c>
      <c r="L8" t="s">
        <v>40</v>
      </c>
      <c r="M8" s="3">
        <v>0.6875</v>
      </c>
      <c r="N8" t="s">
        <v>160</v>
      </c>
      <c r="O8" t="s">
        <v>161</v>
      </c>
      <c r="P8" t="s">
        <v>128</v>
      </c>
      <c r="Q8" t="b">
        <v>0</v>
      </c>
      <c r="R8" s="1">
        <v>42431</v>
      </c>
      <c r="S8" s="2">
        <v>42431</v>
      </c>
      <c r="T8" t="s">
        <v>40</v>
      </c>
      <c r="U8" s="3">
        <v>0.6875</v>
      </c>
      <c r="V8" t="s">
        <v>160</v>
      </c>
      <c r="W8" t="s">
        <v>161</v>
      </c>
      <c r="X8" t="s">
        <v>128</v>
      </c>
      <c r="Y8" t="s">
        <v>129</v>
      </c>
      <c r="Z8" t="s">
        <v>130</v>
      </c>
      <c r="AA8" t="s">
        <v>129</v>
      </c>
      <c r="AD8" t="s">
        <v>36</v>
      </c>
      <c r="AE8" t="s">
        <v>36</v>
      </c>
      <c r="AF8" t="s">
        <v>37</v>
      </c>
      <c r="AG8" t="s">
        <v>32</v>
      </c>
      <c r="AH8" t="s">
        <v>266</v>
      </c>
      <c r="AI8" t="s">
        <v>168</v>
      </c>
      <c r="AK8" t="s">
        <v>267</v>
      </c>
      <c r="AL8" s="19"/>
    </row>
    <row r="9" spans="1:61" x14ac:dyDescent="0.25">
      <c r="A9" t="s">
        <v>961</v>
      </c>
      <c r="C9" t="s">
        <v>32</v>
      </c>
      <c r="D9" s="20" t="s">
        <v>170</v>
      </c>
      <c r="G9" t="s">
        <v>171</v>
      </c>
      <c r="H9" t="s">
        <v>33</v>
      </c>
      <c r="I9" t="b">
        <v>0</v>
      </c>
      <c r="J9" s="1">
        <v>42431</v>
      </c>
      <c r="K9" s="2">
        <v>42431</v>
      </c>
      <c r="L9" t="s">
        <v>40</v>
      </c>
      <c r="M9" s="3">
        <v>0.77083333333333337</v>
      </c>
      <c r="N9" t="s">
        <v>172</v>
      </c>
      <c r="O9" t="s">
        <v>173</v>
      </c>
      <c r="P9" t="s">
        <v>128</v>
      </c>
      <c r="Q9" t="b">
        <v>0</v>
      </c>
      <c r="R9" s="1">
        <v>42431</v>
      </c>
      <c r="S9" s="2">
        <v>42431</v>
      </c>
      <c r="T9" t="s">
        <v>40</v>
      </c>
      <c r="U9" s="3">
        <v>0.77083333333333337</v>
      </c>
      <c r="V9" t="s">
        <v>172</v>
      </c>
      <c r="W9" t="s">
        <v>173</v>
      </c>
      <c r="X9" t="s">
        <v>128</v>
      </c>
      <c r="Y9" t="s">
        <v>129</v>
      </c>
      <c r="Z9" t="s">
        <v>130</v>
      </c>
      <c r="AA9" t="s">
        <v>129</v>
      </c>
      <c r="AD9" t="s">
        <v>36</v>
      </c>
      <c r="AE9" t="s">
        <v>36</v>
      </c>
      <c r="AF9" t="s">
        <v>37</v>
      </c>
      <c r="AG9" t="s">
        <v>32</v>
      </c>
      <c r="AH9" t="s">
        <v>167</v>
      </c>
      <c r="AI9" t="s">
        <v>174</v>
      </c>
      <c r="AK9" t="s">
        <v>169</v>
      </c>
      <c r="AL9" s="19"/>
    </row>
    <row r="10" spans="1:61" x14ac:dyDescent="0.25">
      <c r="A10" t="s">
        <v>962</v>
      </c>
      <c r="C10" t="s">
        <v>32</v>
      </c>
      <c r="D10" s="20" t="s">
        <v>268</v>
      </c>
      <c r="G10" t="s">
        <v>269</v>
      </c>
      <c r="H10" t="s">
        <v>33</v>
      </c>
      <c r="I10" t="b">
        <v>0</v>
      </c>
      <c r="J10" s="1">
        <v>42432</v>
      </c>
      <c r="K10" s="2">
        <v>42432</v>
      </c>
      <c r="L10" t="s">
        <v>41</v>
      </c>
      <c r="M10" s="3">
        <v>0.42708333333333331</v>
      </c>
      <c r="N10" t="s">
        <v>175</v>
      </c>
      <c r="O10" t="s">
        <v>176</v>
      </c>
      <c r="P10" t="s">
        <v>128</v>
      </c>
      <c r="Q10" t="b">
        <v>0</v>
      </c>
      <c r="R10" s="1">
        <v>42432</v>
      </c>
      <c r="S10" s="2">
        <v>42432</v>
      </c>
      <c r="T10" t="s">
        <v>41</v>
      </c>
      <c r="U10" s="3">
        <v>0.42708333333333331</v>
      </c>
      <c r="V10" t="s">
        <v>175</v>
      </c>
      <c r="W10" t="s">
        <v>176</v>
      </c>
      <c r="X10" t="s">
        <v>128</v>
      </c>
      <c r="Y10" t="s">
        <v>129</v>
      </c>
      <c r="Z10" t="s">
        <v>130</v>
      </c>
      <c r="AA10" t="s">
        <v>129</v>
      </c>
      <c r="AD10" t="s">
        <v>36</v>
      </c>
      <c r="AE10" t="s">
        <v>36</v>
      </c>
      <c r="AF10" t="s">
        <v>37</v>
      </c>
      <c r="AG10" t="s">
        <v>32</v>
      </c>
      <c r="AH10" t="s">
        <v>177</v>
      </c>
      <c r="AI10" t="s">
        <v>178</v>
      </c>
      <c r="AK10" t="s">
        <v>179</v>
      </c>
      <c r="AL10" s="19"/>
    </row>
    <row r="11" spans="1:61" x14ac:dyDescent="0.25">
      <c r="A11" t="s">
        <v>963</v>
      </c>
      <c r="C11" t="s">
        <v>32</v>
      </c>
      <c r="D11" s="20" t="s">
        <v>180</v>
      </c>
      <c r="G11" t="s">
        <v>181</v>
      </c>
      <c r="H11" t="s">
        <v>33</v>
      </c>
      <c r="I11" t="b">
        <v>0</v>
      </c>
      <c r="J11" s="1">
        <v>42432</v>
      </c>
      <c r="K11" s="2">
        <v>42432</v>
      </c>
      <c r="L11" t="s">
        <v>41</v>
      </c>
      <c r="M11" s="3">
        <v>0.5625</v>
      </c>
      <c r="N11" t="s">
        <v>182</v>
      </c>
      <c r="O11" t="s">
        <v>183</v>
      </c>
      <c r="P11" t="s">
        <v>128</v>
      </c>
      <c r="Q11" t="b">
        <v>0</v>
      </c>
      <c r="R11" s="1">
        <v>42432</v>
      </c>
      <c r="S11" s="2">
        <v>42432</v>
      </c>
      <c r="T11" t="s">
        <v>41</v>
      </c>
      <c r="U11" s="3">
        <v>0.64583333333333337</v>
      </c>
      <c r="V11" t="s">
        <v>184</v>
      </c>
      <c r="W11" t="s">
        <v>185</v>
      </c>
      <c r="X11" t="s">
        <v>128</v>
      </c>
      <c r="Y11" t="s">
        <v>129</v>
      </c>
      <c r="Z11" t="s">
        <v>130</v>
      </c>
      <c r="AA11" t="s">
        <v>129</v>
      </c>
      <c r="AD11" t="s">
        <v>36</v>
      </c>
      <c r="AE11" t="s">
        <v>36</v>
      </c>
      <c r="AF11" t="s">
        <v>37</v>
      </c>
      <c r="AG11" t="s">
        <v>32</v>
      </c>
      <c r="AH11" t="s">
        <v>186</v>
      </c>
      <c r="AI11" t="s">
        <v>187</v>
      </c>
      <c r="AK11" t="s">
        <v>188</v>
      </c>
      <c r="AL11" s="19"/>
    </row>
    <row r="12" spans="1:61" x14ac:dyDescent="0.25">
      <c r="J12" s="1"/>
      <c r="K12" s="2"/>
      <c r="M12" s="3"/>
      <c r="R12" s="1"/>
      <c r="S12" s="2"/>
      <c r="U12" s="3"/>
      <c r="AL12" s="19"/>
    </row>
    <row r="13" spans="1:61" x14ac:dyDescent="0.25">
      <c r="A13" t="s">
        <v>964</v>
      </c>
      <c r="C13" t="s">
        <v>32</v>
      </c>
      <c r="D13" s="20" t="s">
        <v>270</v>
      </c>
      <c r="G13" t="s">
        <v>271</v>
      </c>
      <c r="H13" t="s">
        <v>33</v>
      </c>
      <c r="I13" t="b">
        <v>0</v>
      </c>
      <c r="J13" s="1">
        <v>42432</v>
      </c>
      <c r="K13" s="2">
        <v>42432</v>
      </c>
      <c r="L13" t="s">
        <v>41</v>
      </c>
      <c r="M13" s="3">
        <v>0.6875</v>
      </c>
      <c r="N13" t="s">
        <v>192</v>
      </c>
      <c r="O13" t="s">
        <v>193</v>
      </c>
      <c r="P13" t="s">
        <v>128</v>
      </c>
      <c r="Q13" t="b">
        <v>0</v>
      </c>
      <c r="R13" s="1">
        <v>42432</v>
      </c>
      <c r="S13" s="2">
        <v>42432</v>
      </c>
      <c r="T13" t="s">
        <v>41</v>
      </c>
      <c r="U13" s="3">
        <v>0.75</v>
      </c>
      <c r="V13" t="s">
        <v>189</v>
      </c>
      <c r="W13" t="s">
        <v>190</v>
      </c>
      <c r="X13" t="s">
        <v>128</v>
      </c>
      <c r="Y13" t="s">
        <v>129</v>
      </c>
      <c r="Z13" t="s">
        <v>130</v>
      </c>
      <c r="AA13" t="s">
        <v>129</v>
      </c>
      <c r="AD13" t="s">
        <v>36</v>
      </c>
      <c r="AE13" t="s">
        <v>36</v>
      </c>
      <c r="AF13" t="s">
        <v>37</v>
      </c>
      <c r="AG13" t="s">
        <v>32</v>
      </c>
      <c r="AH13" t="s">
        <v>194</v>
      </c>
      <c r="AI13" t="s">
        <v>272</v>
      </c>
      <c r="AK13" t="s">
        <v>273</v>
      </c>
      <c r="AL13" s="19"/>
    </row>
    <row r="14" spans="1:61" x14ac:dyDescent="0.25">
      <c r="A14" t="s">
        <v>965</v>
      </c>
      <c r="C14" t="s">
        <v>32</v>
      </c>
      <c r="D14" s="20" t="s">
        <v>274</v>
      </c>
      <c r="G14" t="s">
        <v>275</v>
      </c>
      <c r="H14" t="s">
        <v>33</v>
      </c>
      <c r="I14" t="b">
        <v>0</v>
      </c>
      <c r="J14" s="1">
        <v>42433</v>
      </c>
      <c r="K14" s="2">
        <v>42433</v>
      </c>
      <c r="L14" t="s">
        <v>42</v>
      </c>
      <c r="M14" s="3">
        <v>0.45833333333333331</v>
      </c>
      <c r="N14" t="s">
        <v>276</v>
      </c>
      <c r="O14" t="s">
        <v>277</v>
      </c>
      <c r="P14" t="s">
        <v>128</v>
      </c>
      <c r="Q14" t="b">
        <v>0</v>
      </c>
      <c r="R14" s="1">
        <v>42433</v>
      </c>
      <c r="S14" s="2">
        <v>42433</v>
      </c>
      <c r="T14" t="s">
        <v>42</v>
      </c>
      <c r="U14" s="3">
        <v>0.66666666666666663</v>
      </c>
      <c r="V14" t="s">
        <v>196</v>
      </c>
      <c r="W14" t="s">
        <v>197</v>
      </c>
      <c r="X14" t="s">
        <v>128</v>
      </c>
      <c r="Y14" t="s">
        <v>129</v>
      </c>
      <c r="Z14" t="s">
        <v>130</v>
      </c>
      <c r="AA14" t="s">
        <v>129</v>
      </c>
      <c r="AD14" t="s">
        <v>36</v>
      </c>
      <c r="AE14" t="s">
        <v>36</v>
      </c>
      <c r="AF14" t="s">
        <v>37</v>
      </c>
      <c r="AG14" t="s">
        <v>32</v>
      </c>
      <c r="AH14" t="s">
        <v>266</v>
      </c>
      <c r="AI14" t="s">
        <v>278</v>
      </c>
      <c r="AK14" t="s">
        <v>279</v>
      </c>
      <c r="AL14" s="19"/>
    </row>
    <row r="15" spans="1:61" x14ac:dyDescent="0.25">
      <c r="J15" s="1"/>
      <c r="K15" s="2"/>
      <c r="M15" s="3"/>
      <c r="R15" s="1"/>
      <c r="S15" s="2"/>
      <c r="U15" s="3"/>
      <c r="AL15" s="19"/>
    </row>
    <row r="16" spans="1:61" x14ac:dyDescent="0.25">
      <c r="A16" t="s">
        <v>966</v>
      </c>
      <c r="C16" t="s">
        <v>32</v>
      </c>
      <c r="D16" s="20" t="s">
        <v>280</v>
      </c>
      <c r="G16" t="s">
        <v>281</v>
      </c>
      <c r="H16" t="s">
        <v>33</v>
      </c>
      <c r="I16" t="b">
        <v>0</v>
      </c>
      <c r="J16" s="1">
        <v>42434</v>
      </c>
      <c r="K16" s="2">
        <v>42434</v>
      </c>
      <c r="L16" t="s">
        <v>34</v>
      </c>
      <c r="M16" s="3">
        <v>0.42708333333333331</v>
      </c>
      <c r="N16" t="s">
        <v>198</v>
      </c>
      <c r="O16" t="s">
        <v>199</v>
      </c>
      <c r="P16" t="s">
        <v>128</v>
      </c>
      <c r="Q16" t="b">
        <v>0</v>
      </c>
      <c r="R16" s="1">
        <v>42434</v>
      </c>
      <c r="S16" s="2">
        <v>42434</v>
      </c>
      <c r="T16" t="s">
        <v>34</v>
      </c>
      <c r="U16" s="3">
        <v>0.42708333333333331</v>
      </c>
      <c r="V16" t="s">
        <v>198</v>
      </c>
      <c r="W16" t="s">
        <v>199</v>
      </c>
      <c r="X16" t="s">
        <v>128</v>
      </c>
      <c r="Y16" t="s">
        <v>129</v>
      </c>
      <c r="Z16" t="s">
        <v>130</v>
      </c>
      <c r="AA16" t="s">
        <v>129</v>
      </c>
      <c r="AD16" t="s">
        <v>36</v>
      </c>
      <c r="AE16" t="s">
        <v>36</v>
      </c>
      <c r="AF16" t="s">
        <v>37</v>
      </c>
      <c r="AG16" t="s">
        <v>32</v>
      </c>
      <c r="AH16" t="s">
        <v>153</v>
      </c>
      <c r="AI16" t="s">
        <v>200</v>
      </c>
      <c r="AK16" t="s">
        <v>155</v>
      </c>
      <c r="AL16" s="19"/>
    </row>
    <row r="17" spans="1:38" x14ac:dyDescent="0.25">
      <c r="A17" t="s">
        <v>967</v>
      </c>
      <c r="C17" t="s">
        <v>32</v>
      </c>
      <c r="D17" s="20" t="s">
        <v>282</v>
      </c>
      <c r="G17" t="s">
        <v>283</v>
      </c>
      <c r="H17" t="s">
        <v>284</v>
      </c>
      <c r="I17" t="b">
        <v>0</v>
      </c>
      <c r="J17" s="1">
        <v>42434</v>
      </c>
      <c r="K17" s="2">
        <v>42434</v>
      </c>
      <c r="L17" t="s">
        <v>34</v>
      </c>
      <c r="M17" s="3">
        <v>0.5625</v>
      </c>
      <c r="N17" t="s">
        <v>203</v>
      </c>
      <c r="O17" t="s">
        <v>204</v>
      </c>
      <c r="P17" t="s">
        <v>128</v>
      </c>
      <c r="Q17" t="b">
        <v>0</v>
      </c>
      <c r="R17" s="1">
        <v>42434</v>
      </c>
      <c r="S17" s="2">
        <v>42434</v>
      </c>
      <c r="T17" t="s">
        <v>34</v>
      </c>
      <c r="U17" s="3">
        <v>0.625</v>
      </c>
      <c r="V17" t="s">
        <v>201</v>
      </c>
      <c r="W17" t="s">
        <v>202</v>
      </c>
      <c r="X17" t="s">
        <v>128</v>
      </c>
      <c r="Y17" t="s">
        <v>129</v>
      </c>
      <c r="Z17" t="s">
        <v>130</v>
      </c>
      <c r="AA17" t="s">
        <v>129</v>
      </c>
      <c r="AD17" t="s">
        <v>36</v>
      </c>
      <c r="AE17" t="s">
        <v>36</v>
      </c>
      <c r="AF17" t="s">
        <v>37</v>
      </c>
      <c r="AG17" t="s">
        <v>32</v>
      </c>
      <c r="AH17" t="s">
        <v>1243</v>
      </c>
      <c r="AI17" t="s">
        <v>206</v>
      </c>
      <c r="AK17" t="s">
        <v>285</v>
      </c>
      <c r="AL17" s="19"/>
    </row>
    <row r="18" spans="1:38" x14ac:dyDescent="0.25">
      <c r="A18" t="s">
        <v>968</v>
      </c>
      <c r="C18" t="s">
        <v>32</v>
      </c>
      <c r="D18" s="20" t="s">
        <v>210</v>
      </c>
      <c r="G18" t="s">
        <v>211</v>
      </c>
      <c r="H18" t="s">
        <v>33</v>
      </c>
      <c r="I18" t="b">
        <v>0</v>
      </c>
      <c r="J18" s="1">
        <v>42436</v>
      </c>
      <c r="K18" s="2">
        <v>42436</v>
      </c>
      <c r="L18" t="s">
        <v>38</v>
      </c>
      <c r="M18" s="3">
        <v>0.42708333333333331</v>
      </c>
      <c r="N18" t="s">
        <v>212</v>
      </c>
      <c r="O18" t="s">
        <v>213</v>
      </c>
      <c r="P18" t="s">
        <v>128</v>
      </c>
      <c r="Q18" t="b">
        <v>0</v>
      </c>
      <c r="R18" s="1">
        <v>42436</v>
      </c>
      <c r="S18" s="2">
        <v>42436</v>
      </c>
      <c r="T18" t="s">
        <v>38</v>
      </c>
      <c r="U18" s="3">
        <v>0.42708333333333331</v>
      </c>
      <c r="V18" t="s">
        <v>212</v>
      </c>
      <c r="W18" t="s">
        <v>213</v>
      </c>
      <c r="X18" t="s">
        <v>128</v>
      </c>
      <c r="Y18" t="s">
        <v>129</v>
      </c>
      <c r="Z18" t="s">
        <v>130</v>
      </c>
      <c r="AA18" t="s">
        <v>129</v>
      </c>
      <c r="AD18" t="s">
        <v>36</v>
      </c>
      <c r="AE18" t="s">
        <v>36</v>
      </c>
      <c r="AF18" t="s">
        <v>37</v>
      </c>
      <c r="AG18" t="s">
        <v>32</v>
      </c>
      <c r="AH18" t="s">
        <v>153</v>
      </c>
      <c r="AI18" t="s">
        <v>214</v>
      </c>
      <c r="AK18" t="s">
        <v>155</v>
      </c>
      <c r="AL18" s="19"/>
    </row>
    <row r="19" spans="1:38" x14ac:dyDescent="0.25">
      <c r="A19" t="s">
        <v>969</v>
      </c>
      <c r="C19" t="s">
        <v>32</v>
      </c>
      <c r="D19" s="20" t="s">
        <v>218</v>
      </c>
      <c r="G19" t="s">
        <v>219</v>
      </c>
      <c r="H19" t="s">
        <v>33</v>
      </c>
      <c r="I19" t="b">
        <v>0</v>
      </c>
      <c r="J19" s="1">
        <v>42436</v>
      </c>
      <c r="K19" s="2">
        <v>42436</v>
      </c>
      <c r="L19" t="s">
        <v>38</v>
      </c>
      <c r="M19" s="3">
        <v>0.67708333333333337</v>
      </c>
      <c r="N19" t="s">
        <v>220</v>
      </c>
      <c r="O19" t="s">
        <v>221</v>
      </c>
      <c r="P19" t="s">
        <v>128</v>
      </c>
      <c r="Q19" t="b">
        <v>0</v>
      </c>
      <c r="R19" s="1">
        <v>42436</v>
      </c>
      <c r="S19" s="2">
        <v>42436</v>
      </c>
      <c r="T19" t="s">
        <v>38</v>
      </c>
      <c r="U19" s="3">
        <v>0.67708333333333337</v>
      </c>
      <c r="V19" t="s">
        <v>220</v>
      </c>
      <c r="W19" t="s">
        <v>221</v>
      </c>
      <c r="X19" t="s">
        <v>128</v>
      </c>
      <c r="Y19" t="s">
        <v>129</v>
      </c>
      <c r="Z19" t="s">
        <v>130</v>
      </c>
      <c r="AA19" t="s">
        <v>129</v>
      </c>
      <c r="AD19" t="s">
        <v>36</v>
      </c>
      <c r="AE19" t="s">
        <v>36</v>
      </c>
      <c r="AF19" t="s">
        <v>37</v>
      </c>
      <c r="AG19" t="s">
        <v>32</v>
      </c>
      <c r="AH19" t="s">
        <v>222</v>
      </c>
      <c r="AI19" t="s">
        <v>223</v>
      </c>
      <c r="AK19" t="s">
        <v>224</v>
      </c>
      <c r="AL19" s="19"/>
    </row>
    <row r="20" spans="1:38" x14ac:dyDescent="0.25">
      <c r="A20" t="s">
        <v>970</v>
      </c>
      <c r="C20" t="s">
        <v>32</v>
      </c>
      <c r="D20" s="20" t="s">
        <v>286</v>
      </c>
      <c r="G20" t="s">
        <v>287</v>
      </c>
      <c r="H20" t="s">
        <v>33</v>
      </c>
      <c r="I20" t="b">
        <v>0</v>
      </c>
      <c r="J20" s="1">
        <v>42436</v>
      </c>
      <c r="K20" s="2">
        <v>42436</v>
      </c>
      <c r="L20" t="s">
        <v>38</v>
      </c>
      <c r="M20" s="3">
        <v>0.77083333333333337</v>
      </c>
      <c r="N20" t="s">
        <v>216</v>
      </c>
      <c r="O20" t="s">
        <v>217</v>
      </c>
      <c r="P20" t="s">
        <v>128</v>
      </c>
      <c r="Q20" t="b">
        <v>0</v>
      </c>
      <c r="R20" s="1">
        <v>42436</v>
      </c>
      <c r="S20" s="2">
        <v>42436</v>
      </c>
      <c r="T20" t="s">
        <v>38</v>
      </c>
      <c r="U20" s="3">
        <v>0.77083333333333337</v>
      </c>
      <c r="V20" t="s">
        <v>216</v>
      </c>
      <c r="W20" t="s">
        <v>217</v>
      </c>
      <c r="X20" t="s">
        <v>128</v>
      </c>
      <c r="Y20" t="s">
        <v>129</v>
      </c>
      <c r="Z20" t="s">
        <v>130</v>
      </c>
      <c r="AA20" t="s">
        <v>129</v>
      </c>
      <c r="AD20" t="s">
        <v>36</v>
      </c>
      <c r="AE20" t="s">
        <v>36</v>
      </c>
      <c r="AF20" t="s">
        <v>37</v>
      </c>
      <c r="AG20" t="s">
        <v>32</v>
      </c>
      <c r="AH20" t="s">
        <v>153</v>
      </c>
      <c r="AI20" t="s">
        <v>225</v>
      </c>
      <c r="AK20" t="s">
        <v>155</v>
      </c>
      <c r="AL20" s="19"/>
    </row>
    <row r="21" spans="1:38" x14ac:dyDescent="0.25">
      <c r="A21" t="s">
        <v>954</v>
      </c>
      <c r="C21" t="s">
        <v>32</v>
      </c>
      <c r="D21" s="20" t="s">
        <v>228</v>
      </c>
      <c r="G21" t="s">
        <v>229</v>
      </c>
      <c r="H21" t="s">
        <v>33</v>
      </c>
      <c r="I21" t="b">
        <v>0</v>
      </c>
      <c r="J21" s="1">
        <v>42437</v>
      </c>
      <c r="K21" s="2">
        <v>42437</v>
      </c>
      <c r="L21" t="s">
        <v>39</v>
      </c>
      <c r="M21" s="3">
        <v>0.66666666666666663</v>
      </c>
      <c r="N21" t="s">
        <v>230</v>
      </c>
      <c r="O21" t="s">
        <v>231</v>
      </c>
      <c r="P21" t="s">
        <v>128</v>
      </c>
      <c r="Q21" t="b">
        <v>0</v>
      </c>
      <c r="R21" s="1">
        <v>42437</v>
      </c>
      <c r="S21" s="2">
        <v>42437</v>
      </c>
      <c r="T21" t="s">
        <v>39</v>
      </c>
      <c r="U21" s="3">
        <v>0.66666666666666663</v>
      </c>
      <c r="V21" t="s">
        <v>230</v>
      </c>
      <c r="W21" t="s">
        <v>231</v>
      </c>
      <c r="X21" t="s">
        <v>128</v>
      </c>
      <c r="Y21" t="s">
        <v>129</v>
      </c>
      <c r="Z21" t="s">
        <v>130</v>
      </c>
      <c r="AA21" t="s">
        <v>129</v>
      </c>
      <c r="AD21" t="s">
        <v>36</v>
      </c>
      <c r="AE21" t="s">
        <v>36</v>
      </c>
      <c r="AF21" t="s">
        <v>37</v>
      </c>
      <c r="AG21" t="s">
        <v>32</v>
      </c>
      <c r="AH21" t="s">
        <v>139</v>
      </c>
      <c r="AI21" t="s">
        <v>140</v>
      </c>
      <c r="AK21" t="s">
        <v>141</v>
      </c>
      <c r="AL21" s="19"/>
    </row>
    <row r="22" spans="1:38" x14ac:dyDescent="0.25">
      <c r="J22" s="1"/>
      <c r="K22" s="2"/>
      <c r="M22" s="3"/>
      <c r="R22" s="1"/>
      <c r="S22" s="2"/>
      <c r="U22" s="3"/>
      <c r="AL22" s="19"/>
    </row>
    <row r="23" spans="1:38" x14ac:dyDescent="0.25">
      <c r="A23" t="s">
        <v>971</v>
      </c>
      <c r="C23" t="s">
        <v>32</v>
      </c>
      <c r="D23" s="20" t="s">
        <v>288</v>
      </c>
      <c r="E23" t="s">
        <v>232</v>
      </c>
      <c r="G23" t="s">
        <v>289</v>
      </c>
      <c r="H23" t="s">
        <v>33</v>
      </c>
      <c r="I23" t="b">
        <v>0</v>
      </c>
      <c r="J23" s="1">
        <v>42437</v>
      </c>
      <c r="K23" s="2">
        <v>42437</v>
      </c>
      <c r="L23" t="s">
        <v>39</v>
      </c>
      <c r="M23" s="3">
        <v>0.75</v>
      </c>
      <c r="N23" t="s">
        <v>232</v>
      </c>
      <c r="O23" t="s">
        <v>233</v>
      </c>
      <c r="P23" t="s">
        <v>128</v>
      </c>
      <c r="Q23" t="b">
        <v>0</v>
      </c>
      <c r="R23" s="1">
        <v>42437</v>
      </c>
      <c r="S23" s="2">
        <v>42437</v>
      </c>
      <c r="T23" t="s">
        <v>39</v>
      </c>
      <c r="U23" s="3">
        <v>0.79166666666666663</v>
      </c>
      <c r="V23" t="s">
        <v>226</v>
      </c>
      <c r="W23" t="s">
        <v>227</v>
      </c>
      <c r="X23" t="s">
        <v>128</v>
      </c>
      <c r="Y23" t="s">
        <v>129</v>
      </c>
      <c r="Z23" t="s">
        <v>130</v>
      </c>
      <c r="AA23" t="s">
        <v>129</v>
      </c>
      <c r="AD23" t="s">
        <v>36</v>
      </c>
      <c r="AE23" t="s">
        <v>36</v>
      </c>
      <c r="AF23" t="s">
        <v>37</v>
      </c>
      <c r="AG23" t="s">
        <v>32</v>
      </c>
      <c r="AH23" t="s">
        <v>266</v>
      </c>
      <c r="AI23" t="s">
        <v>290</v>
      </c>
      <c r="AK23" t="s">
        <v>279</v>
      </c>
      <c r="AL23" s="19"/>
    </row>
    <row r="24" spans="1:38" x14ac:dyDescent="0.25">
      <c r="A24" t="s">
        <v>958</v>
      </c>
      <c r="C24" t="s">
        <v>32</v>
      </c>
      <c r="D24" s="20" t="s">
        <v>236</v>
      </c>
      <c r="G24" t="s">
        <v>237</v>
      </c>
      <c r="H24" t="s">
        <v>33</v>
      </c>
      <c r="I24" t="b">
        <v>0</v>
      </c>
      <c r="J24" s="1">
        <v>42438</v>
      </c>
      <c r="K24" s="2">
        <v>42438</v>
      </c>
      <c r="L24" t="s">
        <v>40</v>
      </c>
      <c r="M24" s="3">
        <v>0.42708333333333331</v>
      </c>
      <c r="N24" t="s">
        <v>238</v>
      </c>
      <c r="O24" t="s">
        <v>239</v>
      </c>
      <c r="P24" t="s">
        <v>128</v>
      </c>
      <c r="Q24" t="b">
        <v>0</v>
      </c>
      <c r="R24" s="1">
        <v>42438</v>
      </c>
      <c r="S24" s="2">
        <v>42438</v>
      </c>
      <c r="T24" t="s">
        <v>40</v>
      </c>
      <c r="U24" s="3">
        <v>0.42708333333333331</v>
      </c>
      <c r="V24" t="s">
        <v>238</v>
      </c>
      <c r="W24" t="s">
        <v>239</v>
      </c>
      <c r="X24" t="s">
        <v>128</v>
      </c>
      <c r="Y24" t="s">
        <v>129</v>
      </c>
      <c r="Z24" t="s">
        <v>130</v>
      </c>
      <c r="AA24" t="s">
        <v>129</v>
      </c>
      <c r="AD24" t="s">
        <v>36</v>
      </c>
      <c r="AE24" t="s">
        <v>36</v>
      </c>
      <c r="AF24" t="s">
        <v>37</v>
      </c>
      <c r="AG24" t="s">
        <v>32</v>
      </c>
      <c r="AH24" t="s">
        <v>153</v>
      </c>
      <c r="AI24" t="s">
        <v>154</v>
      </c>
      <c r="AK24" t="s">
        <v>155</v>
      </c>
      <c r="AL24" s="19"/>
    </row>
    <row r="25" spans="1:38" x14ac:dyDescent="0.25">
      <c r="A25" t="s">
        <v>958</v>
      </c>
      <c r="C25" t="s">
        <v>32</v>
      </c>
      <c r="D25" s="20" t="s">
        <v>291</v>
      </c>
      <c r="G25" t="s">
        <v>292</v>
      </c>
      <c r="H25" t="s">
        <v>33</v>
      </c>
      <c r="I25" t="b">
        <v>0</v>
      </c>
      <c r="J25" s="1">
        <v>42438</v>
      </c>
      <c r="K25" s="2">
        <v>42438</v>
      </c>
      <c r="L25" t="s">
        <v>40</v>
      </c>
      <c r="M25" s="3">
        <v>0.46875</v>
      </c>
      <c r="N25" t="s">
        <v>240</v>
      </c>
      <c r="O25" t="s">
        <v>241</v>
      </c>
      <c r="P25" t="s">
        <v>128</v>
      </c>
      <c r="Q25" t="b">
        <v>0</v>
      </c>
      <c r="R25" s="1">
        <v>42438</v>
      </c>
      <c r="S25" s="2">
        <v>42438</v>
      </c>
      <c r="T25" t="s">
        <v>40</v>
      </c>
      <c r="U25" s="3">
        <v>0.46875</v>
      </c>
      <c r="V25" t="s">
        <v>240</v>
      </c>
      <c r="W25" t="s">
        <v>241</v>
      </c>
      <c r="X25" t="s">
        <v>128</v>
      </c>
      <c r="Y25" t="s">
        <v>129</v>
      </c>
      <c r="Z25" t="s">
        <v>130</v>
      </c>
      <c r="AA25" t="s">
        <v>129</v>
      </c>
      <c r="AD25" t="s">
        <v>36</v>
      </c>
      <c r="AE25" t="s">
        <v>36</v>
      </c>
      <c r="AF25" t="s">
        <v>37</v>
      </c>
      <c r="AG25" t="s">
        <v>32</v>
      </c>
      <c r="AH25" t="s">
        <v>153</v>
      </c>
      <c r="AI25" t="s">
        <v>154</v>
      </c>
      <c r="AK25" t="s">
        <v>155</v>
      </c>
      <c r="AL25" s="19"/>
    </row>
    <row r="26" spans="1:38" x14ac:dyDescent="0.25">
      <c r="A26" t="s">
        <v>972</v>
      </c>
      <c r="C26" t="s">
        <v>32</v>
      </c>
      <c r="D26" s="20" t="s">
        <v>242</v>
      </c>
      <c r="G26" t="s">
        <v>243</v>
      </c>
      <c r="H26" t="s">
        <v>33</v>
      </c>
      <c r="I26" t="b">
        <v>0</v>
      </c>
      <c r="J26" s="1">
        <v>42438</v>
      </c>
      <c r="K26" s="2">
        <v>42438</v>
      </c>
      <c r="L26" t="s">
        <v>40</v>
      </c>
      <c r="M26" s="3">
        <v>0.58333333333333337</v>
      </c>
      <c r="N26" t="s">
        <v>234</v>
      </c>
      <c r="O26" t="s">
        <v>235</v>
      </c>
      <c r="P26" t="s">
        <v>128</v>
      </c>
      <c r="Q26" t="b">
        <v>0</v>
      </c>
      <c r="R26" s="1">
        <v>42438</v>
      </c>
      <c r="S26" s="2">
        <v>42438</v>
      </c>
      <c r="T26" t="s">
        <v>40</v>
      </c>
      <c r="U26" s="3">
        <v>0.58333333333333337</v>
      </c>
      <c r="V26" t="s">
        <v>234</v>
      </c>
      <c r="W26" t="s">
        <v>235</v>
      </c>
      <c r="X26" t="s">
        <v>128</v>
      </c>
      <c r="Y26" t="s">
        <v>129</v>
      </c>
      <c r="Z26" t="s">
        <v>130</v>
      </c>
      <c r="AA26" t="s">
        <v>129</v>
      </c>
      <c r="AD26" t="s">
        <v>36</v>
      </c>
      <c r="AE26" t="s">
        <v>36</v>
      </c>
      <c r="AF26" t="s">
        <v>37</v>
      </c>
      <c r="AG26" t="s">
        <v>32</v>
      </c>
      <c r="AH26" t="s">
        <v>177</v>
      </c>
      <c r="AI26" t="s">
        <v>244</v>
      </c>
      <c r="AK26" t="s">
        <v>179</v>
      </c>
      <c r="AL26" s="19"/>
    </row>
    <row r="27" spans="1:38" x14ac:dyDescent="0.25">
      <c r="A27" t="s">
        <v>973</v>
      </c>
      <c r="C27" t="s">
        <v>32</v>
      </c>
      <c r="D27" s="20" t="s">
        <v>247</v>
      </c>
      <c r="G27" t="s">
        <v>248</v>
      </c>
      <c r="H27" t="s">
        <v>33</v>
      </c>
      <c r="I27" t="b">
        <v>0</v>
      </c>
      <c r="J27" s="1">
        <v>42438</v>
      </c>
      <c r="K27" s="2">
        <v>42438</v>
      </c>
      <c r="L27" t="s">
        <v>40</v>
      </c>
      <c r="M27" s="3">
        <v>0.67708333333333337</v>
      </c>
      <c r="N27" t="s">
        <v>249</v>
      </c>
      <c r="O27" t="s">
        <v>250</v>
      </c>
      <c r="P27" t="s">
        <v>128</v>
      </c>
      <c r="Q27" t="b">
        <v>0</v>
      </c>
      <c r="R27" s="1">
        <v>42438</v>
      </c>
      <c r="S27" s="2">
        <v>42438</v>
      </c>
      <c r="T27" t="s">
        <v>40</v>
      </c>
      <c r="U27" s="3">
        <v>0.67708333333333337</v>
      </c>
      <c r="V27" t="s">
        <v>249</v>
      </c>
      <c r="W27" t="s">
        <v>250</v>
      </c>
      <c r="X27" t="s">
        <v>128</v>
      </c>
      <c r="Y27" t="s">
        <v>129</v>
      </c>
      <c r="Z27" t="s">
        <v>130</v>
      </c>
      <c r="AA27" t="s">
        <v>129</v>
      </c>
      <c r="AD27" t="s">
        <v>36</v>
      </c>
      <c r="AE27" t="s">
        <v>36</v>
      </c>
      <c r="AF27" t="s">
        <v>37</v>
      </c>
      <c r="AG27" t="s">
        <v>32</v>
      </c>
      <c r="AH27" t="s">
        <v>222</v>
      </c>
      <c r="AI27" t="s">
        <v>251</v>
      </c>
      <c r="AK27" t="s">
        <v>224</v>
      </c>
      <c r="AL27" s="19"/>
    </row>
    <row r="28" spans="1:38" x14ac:dyDescent="0.25">
      <c r="A28" t="s">
        <v>960</v>
      </c>
      <c r="C28" t="s">
        <v>32</v>
      </c>
      <c r="D28" s="20" t="s">
        <v>293</v>
      </c>
      <c r="G28" t="s">
        <v>294</v>
      </c>
      <c r="H28" t="s">
        <v>33</v>
      </c>
      <c r="I28" t="b">
        <v>0</v>
      </c>
      <c r="J28" s="1">
        <v>42438</v>
      </c>
      <c r="K28" s="2">
        <v>42438</v>
      </c>
      <c r="L28" t="s">
        <v>40</v>
      </c>
      <c r="M28" s="3">
        <v>0.6875</v>
      </c>
      <c r="N28" t="s">
        <v>245</v>
      </c>
      <c r="O28" t="s">
        <v>246</v>
      </c>
      <c r="P28" t="s">
        <v>128</v>
      </c>
      <c r="Q28" t="b">
        <v>0</v>
      </c>
      <c r="R28" s="1">
        <v>42438</v>
      </c>
      <c r="S28" s="2">
        <v>42438</v>
      </c>
      <c r="T28" t="s">
        <v>40</v>
      </c>
      <c r="U28" s="3">
        <v>0.6875</v>
      </c>
      <c r="V28" t="s">
        <v>245</v>
      </c>
      <c r="W28" t="s">
        <v>246</v>
      </c>
      <c r="X28" t="s">
        <v>128</v>
      </c>
      <c r="Y28" t="s">
        <v>129</v>
      </c>
      <c r="Z28" t="s">
        <v>130</v>
      </c>
      <c r="AA28" t="s">
        <v>129</v>
      </c>
      <c r="AD28" t="s">
        <v>36</v>
      </c>
      <c r="AE28" t="s">
        <v>36</v>
      </c>
      <c r="AF28" t="s">
        <v>37</v>
      </c>
      <c r="AG28" t="s">
        <v>32</v>
      </c>
      <c r="AH28" t="s">
        <v>167</v>
      </c>
      <c r="AI28" t="s">
        <v>168</v>
      </c>
      <c r="AK28" t="s">
        <v>169</v>
      </c>
      <c r="AL28" s="19"/>
    </row>
    <row r="29" spans="1:38" x14ac:dyDescent="0.25">
      <c r="A29" t="s">
        <v>960</v>
      </c>
      <c r="C29" t="s">
        <v>32</v>
      </c>
      <c r="D29" s="20" t="s">
        <v>293</v>
      </c>
      <c r="G29" t="s">
        <v>294</v>
      </c>
      <c r="H29" t="s">
        <v>33</v>
      </c>
      <c r="I29" t="b">
        <v>0</v>
      </c>
      <c r="J29" s="1">
        <v>42438</v>
      </c>
      <c r="K29" s="2">
        <v>42438</v>
      </c>
      <c r="L29" t="s">
        <v>40</v>
      </c>
      <c r="M29" s="3">
        <v>0.6875</v>
      </c>
      <c r="N29" t="s">
        <v>245</v>
      </c>
      <c r="O29" t="s">
        <v>246</v>
      </c>
      <c r="P29" t="s">
        <v>128</v>
      </c>
      <c r="Q29" t="b">
        <v>0</v>
      </c>
      <c r="R29" s="1">
        <v>42438</v>
      </c>
      <c r="S29" s="2">
        <v>42438</v>
      </c>
      <c r="T29" t="s">
        <v>40</v>
      </c>
      <c r="U29" s="3">
        <v>0.6875</v>
      </c>
      <c r="V29" t="s">
        <v>245</v>
      </c>
      <c r="W29" t="s">
        <v>246</v>
      </c>
      <c r="X29" t="s">
        <v>128</v>
      </c>
      <c r="Y29" t="s">
        <v>129</v>
      </c>
      <c r="Z29" t="s">
        <v>130</v>
      </c>
      <c r="AA29" t="s">
        <v>129</v>
      </c>
      <c r="AD29" t="s">
        <v>36</v>
      </c>
      <c r="AE29" t="s">
        <v>36</v>
      </c>
      <c r="AF29" t="s">
        <v>37</v>
      </c>
      <c r="AG29" t="s">
        <v>32</v>
      </c>
      <c r="AH29" t="s">
        <v>167</v>
      </c>
      <c r="AI29" t="s">
        <v>168</v>
      </c>
      <c r="AK29" t="s">
        <v>169</v>
      </c>
      <c r="AL29" s="19"/>
    </row>
    <row r="30" spans="1:38" x14ac:dyDescent="0.25">
      <c r="A30" t="s">
        <v>975</v>
      </c>
      <c r="C30" t="s">
        <v>32</v>
      </c>
      <c r="D30" s="20" t="s">
        <v>295</v>
      </c>
      <c r="F30" t="s">
        <v>296</v>
      </c>
      <c r="G30" t="s">
        <v>297</v>
      </c>
      <c r="H30" t="s">
        <v>33</v>
      </c>
      <c r="I30" t="b">
        <v>0</v>
      </c>
      <c r="J30" s="1">
        <v>42439</v>
      </c>
      <c r="K30" s="2">
        <v>42439</v>
      </c>
      <c r="L30" t="s">
        <v>41</v>
      </c>
      <c r="M30" s="3">
        <v>0.75</v>
      </c>
      <c r="N30" t="s">
        <v>298</v>
      </c>
      <c r="O30" t="s">
        <v>299</v>
      </c>
      <c r="P30" t="s">
        <v>128</v>
      </c>
      <c r="Q30" t="b">
        <v>0</v>
      </c>
      <c r="R30" s="1">
        <v>42439</v>
      </c>
      <c r="S30" s="2">
        <v>42439</v>
      </c>
      <c r="T30" t="s">
        <v>41</v>
      </c>
      <c r="U30" s="3">
        <v>0.75</v>
      </c>
      <c r="V30" t="s">
        <v>298</v>
      </c>
      <c r="W30" t="s">
        <v>299</v>
      </c>
      <c r="X30" t="s">
        <v>128</v>
      </c>
      <c r="Y30" t="s">
        <v>300</v>
      </c>
      <c r="AA30" t="s">
        <v>129</v>
      </c>
      <c r="AD30" t="s">
        <v>36</v>
      </c>
      <c r="AE30" t="s">
        <v>36</v>
      </c>
      <c r="AF30" t="s">
        <v>37</v>
      </c>
      <c r="AG30" t="s">
        <v>32</v>
      </c>
      <c r="AH30" t="s">
        <v>301</v>
      </c>
      <c r="AI30" t="s">
        <v>302</v>
      </c>
      <c r="AK30" t="s">
        <v>303</v>
      </c>
      <c r="AL30" s="19"/>
    </row>
    <row r="31" spans="1:38" x14ac:dyDescent="0.25">
      <c r="J31" s="1"/>
      <c r="K31" s="2"/>
      <c r="M31" s="3"/>
      <c r="R31" s="1"/>
      <c r="S31" s="2"/>
      <c r="U31" s="3"/>
      <c r="AL31" s="19"/>
    </row>
    <row r="32" spans="1:38" x14ac:dyDescent="0.25">
      <c r="A32" t="s">
        <v>976</v>
      </c>
      <c r="C32" t="s">
        <v>32</v>
      </c>
      <c r="D32" s="20" t="s">
        <v>304</v>
      </c>
      <c r="G32" t="s">
        <v>305</v>
      </c>
      <c r="H32" t="s">
        <v>33</v>
      </c>
      <c r="I32" t="b">
        <v>0</v>
      </c>
      <c r="J32" s="1">
        <v>42441</v>
      </c>
      <c r="K32" s="2">
        <v>42441</v>
      </c>
      <c r="L32" t="s">
        <v>34</v>
      </c>
      <c r="M32" s="3">
        <v>0.42708333333333331</v>
      </c>
      <c r="N32" t="s">
        <v>306</v>
      </c>
      <c r="O32" t="s">
        <v>307</v>
      </c>
      <c r="P32" t="s">
        <v>128</v>
      </c>
      <c r="Q32" t="b">
        <v>0</v>
      </c>
      <c r="R32" s="1">
        <v>42441</v>
      </c>
      <c r="S32" s="2">
        <v>42441</v>
      </c>
      <c r="T32" t="s">
        <v>34</v>
      </c>
      <c r="U32" s="3">
        <v>0.42708333333333331</v>
      </c>
      <c r="V32" t="s">
        <v>306</v>
      </c>
      <c r="W32" t="s">
        <v>307</v>
      </c>
      <c r="X32" t="s">
        <v>128</v>
      </c>
      <c r="Y32" t="s">
        <v>129</v>
      </c>
      <c r="Z32" t="s">
        <v>130</v>
      </c>
      <c r="AA32" t="s">
        <v>129</v>
      </c>
      <c r="AD32" t="s">
        <v>36</v>
      </c>
      <c r="AE32" t="s">
        <v>36</v>
      </c>
      <c r="AF32" t="s">
        <v>37</v>
      </c>
      <c r="AG32" t="s">
        <v>32</v>
      </c>
      <c r="AH32" t="s">
        <v>308</v>
      </c>
      <c r="AI32" t="s">
        <v>309</v>
      </c>
      <c r="AK32" t="s">
        <v>310</v>
      </c>
      <c r="AL32" s="19"/>
    </row>
    <row r="33" spans="1:38" x14ac:dyDescent="0.25">
      <c r="A33" t="s">
        <v>966</v>
      </c>
      <c r="C33" t="s">
        <v>32</v>
      </c>
      <c r="D33" s="20" t="s">
        <v>311</v>
      </c>
      <c r="G33" t="s">
        <v>312</v>
      </c>
      <c r="H33" t="s">
        <v>33</v>
      </c>
      <c r="I33" t="b">
        <v>0</v>
      </c>
      <c r="J33" s="1">
        <v>42441</v>
      </c>
      <c r="K33" s="2">
        <v>42441</v>
      </c>
      <c r="L33" t="s">
        <v>34</v>
      </c>
      <c r="M33" s="3">
        <v>0.42708333333333331</v>
      </c>
      <c r="N33" t="s">
        <v>306</v>
      </c>
      <c r="O33" t="s">
        <v>307</v>
      </c>
      <c r="P33" t="s">
        <v>128</v>
      </c>
      <c r="Q33" t="b">
        <v>0</v>
      </c>
      <c r="R33" s="1">
        <v>42441</v>
      </c>
      <c r="S33" s="2">
        <v>42441</v>
      </c>
      <c r="T33" t="s">
        <v>34</v>
      </c>
      <c r="U33" s="3">
        <v>0.42708333333333331</v>
      </c>
      <c r="V33" t="s">
        <v>306</v>
      </c>
      <c r="W33" t="s">
        <v>307</v>
      </c>
      <c r="X33" t="s">
        <v>128</v>
      </c>
      <c r="Y33" t="s">
        <v>129</v>
      </c>
      <c r="Z33" t="s">
        <v>130</v>
      </c>
      <c r="AA33" t="s">
        <v>129</v>
      </c>
      <c r="AD33" t="s">
        <v>36</v>
      </c>
      <c r="AE33" t="s">
        <v>36</v>
      </c>
      <c r="AF33" t="s">
        <v>37</v>
      </c>
      <c r="AG33" t="s">
        <v>32</v>
      </c>
      <c r="AH33" t="s">
        <v>153</v>
      </c>
      <c r="AI33" t="s">
        <v>200</v>
      </c>
      <c r="AK33" t="s">
        <v>155</v>
      </c>
      <c r="AL33" s="19"/>
    </row>
    <row r="34" spans="1:38" x14ac:dyDescent="0.25">
      <c r="A34" t="s">
        <v>976</v>
      </c>
      <c r="C34" t="s">
        <v>32</v>
      </c>
      <c r="D34" s="20" t="s">
        <v>313</v>
      </c>
      <c r="G34" t="s">
        <v>314</v>
      </c>
      <c r="H34" t="s">
        <v>33</v>
      </c>
      <c r="I34" t="b">
        <v>0</v>
      </c>
      <c r="J34" s="1">
        <v>42441</v>
      </c>
      <c r="K34" s="2">
        <v>42441</v>
      </c>
      <c r="L34" t="s">
        <v>34</v>
      </c>
      <c r="M34" s="3">
        <v>0.42708333333333331</v>
      </c>
      <c r="N34" t="s">
        <v>306</v>
      </c>
      <c r="O34" t="s">
        <v>307</v>
      </c>
      <c r="P34" t="s">
        <v>128</v>
      </c>
      <c r="Q34" t="b">
        <v>0</v>
      </c>
      <c r="R34" s="1">
        <v>42441</v>
      </c>
      <c r="S34" s="2">
        <v>42441</v>
      </c>
      <c r="T34" t="s">
        <v>34</v>
      </c>
      <c r="U34" s="3">
        <v>0.42708333333333331</v>
      </c>
      <c r="V34" t="s">
        <v>306</v>
      </c>
      <c r="W34" t="s">
        <v>307</v>
      </c>
      <c r="X34" t="s">
        <v>128</v>
      </c>
      <c r="Y34" t="s">
        <v>129</v>
      </c>
      <c r="Z34" t="s">
        <v>130</v>
      </c>
      <c r="AA34" t="s">
        <v>129</v>
      </c>
      <c r="AD34" t="s">
        <v>36</v>
      </c>
      <c r="AE34" t="s">
        <v>36</v>
      </c>
      <c r="AF34" t="s">
        <v>37</v>
      </c>
      <c r="AG34" t="s">
        <v>32</v>
      </c>
      <c r="AH34" t="s">
        <v>186</v>
      </c>
      <c r="AI34" t="s">
        <v>309</v>
      </c>
      <c r="AK34" t="s">
        <v>188</v>
      </c>
      <c r="AL34" s="19"/>
    </row>
    <row r="35" spans="1:38" x14ac:dyDescent="0.25">
      <c r="A35" t="s">
        <v>977</v>
      </c>
      <c r="C35" t="s">
        <v>32</v>
      </c>
      <c r="D35" s="20" t="s">
        <v>315</v>
      </c>
      <c r="G35" t="s">
        <v>316</v>
      </c>
      <c r="H35" t="s">
        <v>33</v>
      </c>
      <c r="I35" t="b">
        <v>0</v>
      </c>
      <c r="J35" s="1">
        <v>42441</v>
      </c>
      <c r="K35" s="2">
        <v>42441</v>
      </c>
      <c r="L35" t="s">
        <v>34</v>
      </c>
      <c r="M35" s="3">
        <v>0.5</v>
      </c>
      <c r="N35" t="s">
        <v>317</v>
      </c>
      <c r="O35" t="s">
        <v>318</v>
      </c>
      <c r="P35" t="s">
        <v>128</v>
      </c>
      <c r="Q35" t="b">
        <v>0</v>
      </c>
      <c r="R35" s="1">
        <v>42441</v>
      </c>
      <c r="S35" s="2">
        <v>42441</v>
      </c>
      <c r="T35" t="s">
        <v>34</v>
      </c>
      <c r="U35" s="3">
        <v>0.66666666666666663</v>
      </c>
      <c r="V35" t="s">
        <v>319</v>
      </c>
      <c r="W35" t="s">
        <v>320</v>
      </c>
      <c r="X35" t="s">
        <v>128</v>
      </c>
      <c r="Y35" t="s">
        <v>129</v>
      </c>
      <c r="Z35" t="s">
        <v>130</v>
      </c>
      <c r="AA35" t="s">
        <v>129</v>
      </c>
      <c r="AD35" t="s">
        <v>36</v>
      </c>
      <c r="AE35" t="s">
        <v>36</v>
      </c>
      <c r="AF35" t="s">
        <v>37</v>
      </c>
      <c r="AG35" t="s">
        <v>32</v>
      </c>
      <c r="AH35" t="s">
        <v>321</v>
      </c>
      <c r="AI35" t="s">
        <v>322</v>
      </c>
      <c r="AK35" t="s">
        <v>323</v>
      </c>
      <c r="AL35" s="19"/>
    </row>
    <row r="36" spans="1:38" x14ac:dyDescent="0.25">
      <c r="A36" t="s">
        <v>978</v>
      </c>
      <c r="C36" t="s">
        <v>32</v>
      </c>
      <c r="D36" s="20" t="s">
        <v>324</v>
      </c>
      <c r="G36" t="s">
        <v>325</v>
      </c>
      <c r="H36" t="s">
        <v>33</v>
      </c>
      <c r="I36" t="b">
        <v>0</v>
      </c>
      <c r="J36" s="1">
        <v>42441</v>
      </c>
      <c r="K36" s="2">
        <v>42441</v>
      </c>
      <c r="L36" t="s">
        <v>34</v>
      </c>
      <c r="M36" s="3">
        <v>0.58333333333333337</v>
      </c>
      <c r="N36" t="s">
        <v>326</v>
      </c>
      <c r="O36" t="s">
        <v>327</v>
      </c>
      <c r="P36" t="s">
        <v>128</v>
      </c>
      <c r="Q36" t="b">
        <v>0</v>
      </c>
      <c r="R36" s="1">
        <v>42441</v>
      </c>
      <c r="S36" s="2">
        <v>42441</v>
      </c>
      <c r="T36" t="s">
        <v>34</v>
      </c>
      <c r="U36" s="3">
        <v>0.58333333333333337</v>
      </c>
      <c r="V36" t="s">
        <v>326</v>
      </c>
      <c r="W36" t="s">
        <v>327</v>
      </c>
      <c r="X36" t="s">
        <v>128</v>
      </c>
      <c r="Y36" t="s">
        <v>129</v>
      </c>
      <c r="Z36" t="s">
        <v>130</v>
      </c>
      <c r="AA36" t="s">
        <v>129</v>
      </c>
      <c r="AD36" t="s">
        <v>36</v>
      </c>
      <c r="AE36" t="s">
        <v>36</v>
      </c>
      <c r="AF36" t="s">
        <v>37</v>
      </c>
      <c r="AG36" t="s">
        <v>32</v>
      </c>
      <c r="AH36" t="s">
        <v>328</v>
      </c>
      <c r="AI36" t="s">
        <v>329</v>
      </c>
      <c r="AK36" t="s">
        <v>330</v>
      </c>
      <c r="AL36" s="19"/>
    </row>
    <row r="37" spans="1:38" x14ac:dyDescent="0.25">
      <c r="A37" t="s">
        <v>968</v>
      </c>
      <c r="C37" t="s">
        <v>32</v>
      </c>
      <c r="D37" s="20" t="s">
        <v>331</v>
      </c>
      <c r="G37" t="s">
        <v>332</v>
      </c>
      <c r="H37" t="s">
        <v>33</v>
      </c>
      <c r="I37" t="b">
        <v>0</v>
      </c>
      <c r="J37" s="1">
        <v>42443</v>
      </c>
      <c r="K37" s="2">
        <v>42443</v>
      </c>
      <c r="L37" t="s">
        <v>38</v>
      </c>
      <c r="M37" s="3">
        <v>0.42708333333333331</v>
      </c>
      <c r="N37" t="s">
        <v>333</v>
      </c>
      <c r="O37" t="s">
        <v>334</v>
      </c>
      <c r="P37" t="s">
        <v>128</v>
      </c>
      <c r="Q37" t="b">
        <v>0</v>
      </c>
      <c r="R37" s="1">
        <v>42443</v>
      </c>
      <c r="S37" s="2">
        <v>42443</v>
      </c>
      <c r="T37" t="s">
        <v>38</v>
      </c>
      <c r="U37" s="3">
        <v>0.42708333333333331</v>
      </c>
      <c r="V37" t="s">
        <v>333</v>
      </c>
      <c r="W37" t="s">
        <v>334</v>
      </c>
      <c r="X37" t="s">
        <v>128</v>
      </c>
      <c r="Y37" t="s">
        <v>129</v>
      </c>
      <c r="Z37" t="s">
        <v>130</v>
      </c>
      <c r="AA37" t="s">
        <v>129</v>
      </c>
      <c r="AD37" t="s">
        <v>36</v>
      </c>
      <c r="AE37" t="s">
        <v>36</v>
      </c>
      <c r="AF37" t="s">
        <v>37</v>
      </c>
      <c r="AG37" t="s">
        <v>32</v>
      </c>
      <c r="AH37" t="s">
        <v>153</v>
      </c>
      <c r="AI37" t="s">
        <v>214</v>
      </c>
      <c r="AK37" t="s">
        <v>155</v>
      </c>
      <c r="AL37" s="19"/>
    </row>
    <row r="38" spans="1:38" x14ac:dyDescent="0.25">
      <c r="J38" s="1"/>
      <c r="K38" s="2"/>
      <c r="M38" s="3"/>
      <c r="R38" s="1"/>
      <c r="S38" s="2"/>
      <c r="U38" s="3"/>
      <c r="AL38" s="19"/>
    </row>
    <row r="39" spans="1:38" x14ac:dyDescent="0.25">
      <c r="A39" t="s">
        <v>979</v>
      </c>
      <c r="C39" t="s">
        <v>32</v>
      </c>
      <c r="D39" s="20" t="s">
        <v>335</v>
      </c>
      <c r="E39" t="s">
        <v>336</v>
      </c>
      <c r="G39" t="s">
        <v>337</v>
      </c>
      <c r="H39" t="s">
        <v>33</v>
      </c>
      <c r="I39" t="b">
        <v>0</v>
      </c>
      <c r="J39" s="1">
        <v>42443</v>
      </c>
      <c r="K39" s="2">
        <v>42443</v>
      </c>
      <c r="L39" t="s">
        <v>38</v>
      </c>
      <c r="M39" s="3">
        <v>0.75</v>
      </c>
      <c r="N39" t="s">
        <v>336</v>
      </c>
      <c r="O39" t="s">
        <v>338</v>
      </c>
      <c r="P39" t="s">
        <v>128</v>
      </c>
      <c r="Q39" t="b">
        <v>0</v>
      </c>
      <c r="R39" s="1">
        <v>42443</v>
      </c>
      <c r="S39" s="2">
        <v>42443</v>
      </c>
      <c r="T39" t="s">
        <v>38</v>
      </c>
      <c r="U39" s="3">
        <v>0.83333333333333337</v>
      </c>
      <c r="V39" t="s">
        <v>339</v>
      </c>
      <c r="W39" t="s">
        <v>340</v>
      </c>
      <c r="X39" t="s">
        <v>128</v>
      </c>
      <c r="Y39" t="s">
        <v>129</v>
      </c>
      <c r="Z39" t="s">
        <v>130</v>
      </c>
      <c r="AA39" t="s">
        <v>129</v>
      </c>
      <c r="AD39" t="s">
        <v>36</v>
      </c>
      <c r="AE39" t="s">
        <v>36</v>
      </c>
      <c r="AF39" t="s">
        <v>37</v>
      </c>
      <c r="AG39" t="s">
        <v>32</v>
      </c>
      <c r="AH39" t="s">
        <v>341</v>
      </c>
      <c r="AI39" t="s">
        <v>629</v>
      </c>
      <c r="AK39" t="s">
        <v>343</v>
      </c>
      <c r="AL39" s="19"/>
    </row>
    <row r="40" spans="1:38" x14ac:dyDescent="0.25">
      <c r="A40" t="s">
        <v>970</v>
      </c>
      <c r="C40" t="s">
        <v>32</v>
      </c>
      <c r="D40" s="20" t="s">
        <v>344</v>
      </c>
      <c r="G40" t="s">
        <v>345</v>
      </c>
      <c r="H40" t="s">
        <v>33</v>
      </c>
      <c r="I40" t="b">
        <v>0</v>
      </c>
      <c r="J40" s="1">
        <v>42443</v>
      </c>
      <c r="K40" s="2">
        <v>42443</v>
      </c>
      <c r="L40" t="s">
        <v>38</v>
      </c>
      <c r="M40" s="3">
        <v>0.77083333333333337</v>
      </c>
      <c r="N40" t="s">
        <v>346</v>
      </c>
      <c r="O40" t="s">
        <v>347</v>
      </c>
      <c r="P40" t="s">
        <v>128</v>
      </c>
      <c r="Q40" t="b">
        <v>0</v>
      </c>
      <c r="R40" s="1">
        <v>42443</v>
      </c>
      <c r="S40" s="2">
        <v>42443</v>
      </c>
      <c r="T40" t="s">
        <v>38</v>
      </c>
      <c r="U40" s="3">
        <v>0.77083333333333337</v>
      </c>
      <c r="V40" t="s">
        <v>346</v>
      </c>
      <c r="W40" t="s">
        <v>347</v>
      </c>
      <c r="X40" t="s">
        <v>128</v>
      </c>
      <c r="Y40" t="s">
        <v>129</v>
      </c>
      <c r="Z40" t="s">
        <v>130</v>
      </c>
      <c r="AA40" t="s">
        <v>129</v>
      </c>
      <c r="AD40" t="s">
        <v>36</v>
      </c>
      <c r="AE40" t="s">
        <v>36</v>
      </c>
      <c r="AF40" t="s">
        <v>37</v>
      </c>
      <c r="AG40" t="s">
        <v>32</v>
      </c>
      <c r="AH40" t="s">
        <v>153</v>
      </c>
      <c r="AI40" t="s">
        <v>225</v>
      </c>
      <c r="AK40" t="s">
        <v>155</v>
      </c>
      <c r="AL40" s="19"/>
    </row>
    <row r="41" spans="1:38" x14ac:dyDescent="0.25">
      <c r="A41" t="s">
        <v>954</v>
      </c>
      <c r="C41" t="s">
        <v>32</v>
      </c>
      <c r="D41" s="20" t="s">
        <v>348</v>
      </c>
      <c r="G41" t="s">
        <v>349</v>
      </c>
      <c r="H41" t="s">
        <v>33</v>
      </c>
      <c r="I41" t="b">
        <v>0</v>
      </c>
      <c r="J41" s="1">
        <v>42444</v>
      </c>
      <c r="K41" s="2">
        <v>42444</v>
      </c>
      <c r="L41" t="s">
        <v>39</v>
      </c>
      <c r="M41" s="3">
        <v>0.66666666666666663</v>
      </c>
      <c r="N41" t="s">
        <v>350</v>
      </c>
      <c r="O41" t="s">
        <v>351</v>
      </c>
      <c r="P41" t="s">
        <v>128</v>
      </c>
      <c r="Q41" t="b">
        <v>0</v>
      </c>
      <c r="R41" s="1">
        <v>42444</v>
      </c>
      <c r="S41" s="2">
        <v>42444</v>
      </c>
      <c r="T41" t="s">
        <v>39</v>
      </c>
      <c r="U41" s="3">
        <v>0.66666666666666663</v>
      </c>
      <c r="V41" t="s">
        <v>350</v>
      </c>
      <c r="W41" t="s">
        <v>351</v>
      </c>
      <c r="X41" t="s">
        <v>128</v>
      </c>
      <c r="Y41" t="s">
        <v>129</v>
      </c>
      <c r="Z41" t="s">
        <v>130</v>
      </c>
      <c r="AA41" t="s">
        <v>129</v>
      </c>
      <c r="AD41" t="s">
        <v>36</v>
      </c>
      <c r="AE41" t="s">
        <v>36</v>
      </c>
      <c r="AF41" t="s">
        <v>37</v>
      </c>
      <c r="AG41" t="s">
        <v>32</v>
      </c>
      <c r="AH41" t="s">
        <v>139</v>
      </c>
      <c r="AI41" t="s">
        <v>140</v>
      </c>
      <c r="AK41" t="s">
        <v>141</v>
      </c>
      <c r="AL41" s="19"/>
    </row>
    <row r="42" spans="1:38" x14ac:dyDescent="0.25">
      <c r="J42" s="1"/>
      <c r="K42" s="2"/>
      <c r="M42" s="3"/>
      <c r="R42" s="1"/>
      <c r="S42" s="2"/>
      <c r="U42" s="3"/>
      <c r="AL42" s="19"/>
    </row>
    <row r="43" spans="1:38" x14ac:dyDescent="0.25">
      <c r="A43" t="s">
        <v>956</v>
      </c>
      <c r="C43" t="s">
        <v>32</v>
      </c>
      <c r="D43" s="20" t="s">
        <v>352</v>
      </c>
      <c r="G43" t="s">
        <v>353</v>
      </c>
      <c r="H43" t="s">
        <v>33</v>
      </c>
      <c r="I43" t="b">
        <v>0</v>
      </c>
      <c r="J43" s="1">
        <v>42444</v>
      </c>
      <c r="K43" s="2">
        <v>42444</v>
      </c>
      <c r="L43" t="s">
        <v>39</v>
      </c>
      <c r="M43" s="3">
        <v>0.75</v>
      </c>
      <c r="N43" t="s">
        <v>354</v>
      </c>
      <c r="O43" t="s">
        <v>355</v>
      </c>
      <c r="P43" t="s">
        <v>128</v>
      </c>
      <c r="Q43" t="b">
        <v>0</v>
      </c>
      <c r="R43" s="1">
        <v>42444</v>
      </c>
      <c r="S43" s="2">
        <v>42444</v>
      </c>
      <c r="T43" t="s">
        <v>39</v>
      </c>
      <c r="U43" s="3">
        <v>0.75</v>
      </c>
      <c r="V43" t="s">
        <v>354</v>
      </c>
      <c r="W43" t="s">
        <v>355</v>
      </c>
      <c r="X43" t="s">
        <v>128</v>
      </c>
      <c r="Y43" t="s">
        <v>129</v>
      </c>
      <c r="Z43" t="s">
        <v>130</v>
      </c>
      <c r="AA43" t="s">
        <v>129</v>
      </c>
      <c r="AD43" t="s">
        <v>36</v>
      </c>
      <c r="AE43" t="s">
        <v>36</v>
      </c>
      <c r="AF43" t="s">
        <v>37</v>
      </c>
      <c r="AG43" t="s">
        <v>32</v>
      </c>
      <c r="AH43" t="s">
        <v>146</v>
      </c>
      <c r="AI43" t="s">
        <v>147</v>
      </c>
      <c r="AK43" t="s">
        <v>148</v>
      </c>
      <c r="AL43" s="19"/>
    </row>
    <row r="44" spans="1:38" x14ac:dyDescent="0.25">
      <c r="A44" t="s">
        <v>980</v>
      </c>
      <c r="C44" t="s">
        <v>32</v>
      </c>
      <c r="D44" s="20" t="s">
        <v>356</v>
      </c>
      <c r="G44" t="s">
        <v>357</v>
      </c>
      <c r="H44" t="s">
        <v>33</v>
      </c>
      <c r="I44" t="b">
        <v>0</v>
      </c>
      <c r="J44" s="1">
        <v>42444</v>
      </c>
      <c r="K44" s="2">
        <v>42444</v>
      </c>
      <c r="L44" t="s">
        <v>39</v>
      </c>
      <c r="M44" s="3">
        <v>0.77083333333333337</v>
      </c>
      <c r="N44" t="s">
        <v>358</v>
      </c>
      <c r="O44" t="s">
        <v>359</v>
      </c>
      <c r="P44" t="s">
        <v>128</v>
      </c>
      <c r="Q44" t="b">
        <v>0</v>
      </c>
      <c r="R44" s="1">
        <v>42444</v>
      </c>
      <c r="S44" s="2">
        <v>42444</v>
      </c>
      <c r="T44" t="s">
        <v>39</v>
      </c>
      <c r="U44" s="3">
        <v>0.77083333333333337</v>
      </c>
      <c r="V44" t="s">
        <v>358</v>
      </c>
      <c r="W44" t="s">
        <v>359</v>
      </c>
      <c r="X44" t="s">
        <v>128</v>
      </c>
      <c r="Y44" t="s">
        <v>129</v>
      </c>
      <c r="Z44" t="s">
        <v>130</v>
      </c>
      <c r="AA44" t="s">
        <v>129</v>
      </c>
      <c r="AD44" t="s">
        <v>36</v>
      </c>
      <c r="AE44" t="s">
        <v>36</v>
      </c>
      <c r="AF44" t="s">
        <v>37</v>
      </c>
      <c r="AG44" t="s">
        <v>32</v>
      </c>
      <c r="AH44" t="s">
        <v>139</v>
      </c>
      <c r="AI44" t="s">
        <v>360</v>
      </c>
      <c r="AK44" t="s">
        <v>141</v>
      </c>
      <c r="AL44" s="19"/>
    </row>
    <row r="45" spans="1:38" x14ac:dyDescent="0.25">
      <c r="A45" t="s">
        <v>958</v>
      </c>
      <c r="C45" t="s">
        <v>32</v>
      </c>
      <c r="D45" s="20" t="s">
        <v>361</v>
      </c>
      <c r="G45" t="s">
        <v>362</v>
      </c>
      <c r="H45" t="s">
        <v>33</v>
      </c>
      <c r="I45" t="b">
        <v>0</v>
      </c>
      <c r="J45" s="1">
        <v>42445</v>
      </c>
      <c r="K45" s="2">
        <v>42445</v>
      </c>
      <c r="L45" t="s">
        <v>40</v>
      </c>
      <c r="M45" s="3">
        <v>0.42708333333333331</v>
      </c>
      <c r="N45" t="s">
        <v>363</v>
      </c>
      <c r="O45" t="s">
        <v>364</v>
      </c>
      <c r="P45" t="s">
        <v>128</v>
      </c>
      <c r="Q45" t="b">
        <v>0</v>
      </c>
      <c r="R45" s="1">
        <v>42445</v>
      </c>
      <c r="S45" s="2">
        <v>42445</v>
      </c>
      <c r="T45" t="s">
        <v>40</v>
      </c>
      <c r="U45" s="3">
        <v>0.42708333333333331</v>
      </c>
      <c r="V45" t="s">
        <v>363</v>
      </c>
      <c r="W45" t="s">
        <v>364</v>
      </c>
      <c r="X45" t="s">
        <v>128</v>
      </c>
      <c r="Y45" t="s">
        <v>129</v>
      </c>
      <c r="Z45" t="s">
        <v>130</v>
      </c>
      <c r="AA45" t="s">
        <v>129</v>
      </c>
      <c r="AD45" t="s">
        <v>36</v>
      </c>
      <c r="AE45" t="s">
        <v>36</v>
      </c>
      <c r="AF45" t="s">
        <v>37</v>
      </c>
      <c r="AG45" t="s">
        <v>32</v>
      </c>
      <c r="AH45" t="s">
        <v>153</v>
      </c>
      <c r="AI45" t="s">
        <v>154</v>
      </c>
      <c r="AK45" t="s">
        <v>155</v>
      </c>
      <c r="AL45" s="19"/>
    </row>
    <row r="46" spans="1:38" x14ac:dyDescent="0.25">
      <c r="A46" t="s">
        <v>958</v>
      </c>
      <c r="C46" t="s">
        <v>32</v>
      </c>
      <c r="D46" s="20" t="s">
        <v>365</v>
      </c>
      <c r="G46" t="s">
        <v>366</v>
      </c>
      <c r="H46" t="s">
        <v>33</v>
      </c>
      <c r="I46" t="b">
        <v>0</v>
      </c>
      <c r="J46" s="1">
        <v>42445</v>
      </c>
      <c r="K46" s="2">
        <v>42445</v>
      </c>
      <c r="L46" t="s">
        <v>40</v>
      </c>
      <c r="M46" s="3">
        <v>0.46875</v>
      </c>
      <c r="N46" t="s">
        <v>367</v>
      </c>
      <c r="O46" t="s">
        <v>368</v>
      </c>
      <c r="P46" t="s">
        <v>128</v>
      </c>
      <c r="Q46" t="b">
        <v>0</v>
      </c>
      <c r="R46" s="1">
        <v>42445</v>
      </c>
      <c r="S46" s="2">
        <v>42445</v>
      </c>
      <c r="T46" t="s">
        <v>40</v>
      </c>
      <c r="U46" s="3">
        <v>0.46875</v>
      </c>
      <c r="V46" t="s">
        <v>367</v>
      </c>
      <c r="W46" t="s">
        <v>368</v>
      </c>
      <c r="X46" t="s">
        <v>128</v>
      </c>
      <c r="Y46" t="s">
        <v>129</v>
      </c>
      <c r="Z46" t="s">
        <v>130</v>
      </c>
      <c r="AA46" t="s">
        <v>129</v>
      </c>
      <c r="AD46" t="s">
        <v>36</v>
      </c>
      <c r="AE46" t="s">
        <v>36</v>
      </c>
      <c r="AF46" t="s">
        <v>37</v>
      </c>
      <c r="AG46" t="s">
        <v>32</v>
      </c>
      <c r="AH46" t="s">
        <v>153</v>
      </c>
      <c r="AI46" t="s">
        <v>154</v>
      </c>
      <c r="AK46" t="s">
        <v>155</v>
      </c>
      <c r="AL46" s="19"/>
    </row>
    <row r="47" spans="1:38" x14ac:dyDescent="0.25">
      <c r="A47" t="s">
        <v>960</v>
      </c>
      <c r="C47" t="s">
        <v>32</v>
      </c>
      <c r="D47" s="20" t="s">
        <v>369</v>
      </c>
      <c r="G47" t="s">
        <v>370</v>
      </c>
      <c r="H47" t="s">
        <v>33</v>
      </c>
      <c r="I47" t="b">
        <v>0</v>
      </c>
      <c r="J47" s="1">
        <v>42445</v>
      </c>
      <c r="K47" s="2">
        <v>42445</v>
      </c>
      <c r="L47" t="s">
        <v>40</v>
      </c>
      <c r="M47" s="3">
        <v>0.6875</v>
      </c>
      <c r="N47" t="s">
        <v>371</v>
      </c>
      <c r="O47" t="s">
        <v>372</v>
      </c>
      <c r="P47" t="s">
        <v>128</v>
      </c>
      <c r="Q47" t="b">
        <v>0</v>
      </c>
      <c r="R47" s="1">
        <v>42445</v>
      </c>
      <c r="S47" s="2">
        <v>42445</v>
      </c>
      <c r="T47" t="s">
        <v>40</v>
      </c>
      <c r="U47" s="3">
        <v>0.6875</v>
      </c>
      <c r="V47" t="s">
        <v>371</v>
      </c>
      <c r="W47" t="s">
        <v>372</v>
      </c>
      <c r="X47" t="s">
        <v>128</v>
      </c>
      <c r="Y47" t="s">
        <v>129</v>
      </c>
      <c r="Z47" t="s">
        <v>130</v>
      </c>
      <c r="AA47" t="s">
        <v>129</v>
      </c>
      <c r="AD47" t="s">
        <v>36</v>
      </c>
      <c r="AE47" t="s">
        <v>36</v>
      </c>
      <c r="AF47" t="s">
        <v>37</v>
      </c>
      <c r="AG47" t="s">
        <v>32</v>
      </c>
      <c r="AH47" t="s">
        <v>167</v>
      </c>
      <c r="AI47" t="s">
        <v>168</v>
      </c>
      <c r="AK47" t="s">
        <v>169</v>
      </c>
      <c r="AL47" s="19"/>
    </row>
    <row r="48" spans="1:38" x14ac:dyDescent="0.25">
      <c r="A48" t="s">
        <v>962</v>
      </c>
      <c r="C48" t="s">
        <v>32</v>
      </c>
      <c r="D48" s="20" t="s">
        <v>373</v>
      </c>
      <c r="G48" t="s">
        <v>374</v>
      </c>
      <c r="H48" t="s">
        <v>33</v>
      </c>
      <c r="I48" t="b">
        <v>0</v>
      </c>
      <c r="J48" s="1">
        <v>42446</v>
      </c>
      <c r="K48" s="2">
        <v>42446</v>
      </c>
      <c r="L48" t="s">
        <v>41</v>
      </c>
      <c r="M48" s="3">
        <v>0.42708333333333331</v>
      </c>
      <c r="N48" t="s">
        <v>375</v>
      </c>
      <c r="O48" t="s">
        <v>376</v>
      </c>
      <c r="P48" t="s">
        <v>128</v>
      </c>
      <c r="Q48" t="b">
        <v>0</v>
      </c>
      <c r="R48" s="1">
        <v>42446</v>
      </c>
      <c r="S48" s="2">
        <v>42446</v>
      </c>
      <c r="T48" t="s">
        <v>41</v>
      </c>
      <c r="U48" s="3">
        <v>0.42708333333333331</v>
      </c>
      <c r="V48" t="s">
        <v>375</v>
      </c>
      <c r="W48" t="s">
        <v>376</v>
      </c>
      <c r="X48" t="s">
        <v>128</v>
      </c>
      <c r="Y48" t="s">
        <v>129</v>
      </c>
      <c r="Z48" t="s">
        <v>130</v>
      </c>
      <c r="AA48" t="s">
        <v>129</v>
      </c>
      <c r="AD48" t="s">
        <v>36</v>
      </c>
      <c r="AE48" t="s">
        <v>36</v>
      </c>
      <c r="AF48" t="s">
        <v>37</v>
      </c>
      <c r="AG48" t="s">
        <v>32</v>
      </c>
      <c r="AH48" t="s">
        <v>177</v>
      </c>
      <c r="AI48" t="s">
        <v>178</v>
      </c>
      <c r="AK48" t="s">
        <v>377</v>
      </c>
      <c r="AL48" s="19"/>
    </row>
    <row r="49" spans="1:38" x14ac:dyDescent="0.25">
      <c r="A49" t="s">
        <v>963</v>
      </c>
      <c r="C49" t="s">
        <v>32</v>
      </c>
      <c r="D49" s="20" t="s">
        <v>378</v>
      </c>
      <c r="G49" t="s">
        <v>379</v>
      </c>
      <c r="H49" t="s">
        <v>33</v>
      </c>
      <c r="I49" t="b">
        <v>0</v>
      </c>
      <c r="J49" s="1">
        <v>42446</v>
      </c>
      <c r="K49" s="2">
        <v>42446</v>
      </c>
      <c r="L49" t="s">
        <v>41</v>
      </c>
      <c r="M49" s="3">
        <v>0.5625</v>
      </c>
      <c r="N49" t="s">
        <v>380</v>
      </c>
      <c r="O49" t="s">
        <v>381</v>
      </c>
      <c r="P49" t="s">
        <v>128</v>
      </c>
      <c r="Q49" t="b">
        <v>0</v>
      </c>
      <c r="R49" s="1">
        <v>42446</v>
      </c>
      <c r="S49" s="2">
        <v>42446</v>
      </c>
      <c r="T49" t="s">
        <v>41</v>
      </c>
      <c r="U49" s="3">
        <v>0.64583333333333337</v>
      </c>
      <c r="V49" t="s">
        <v>382</v>
      </c>
      <c r="W49" t="s">
        <v>383</v>
      </c>
      <c r="X49" t="s">
        <v>128</v>
      </c>
      <c r="Y49" t="s">
        <v>129</v>
      </c>
      <c r="Z49" t="s">
        <v>130</v>
      </c>
      <c r="AA49" t="s">
        <v>129</v>
      </c>
      <c r="AD49" t="s">
        <v>36</v>
      </c>
      <c r="AE49" t="s">
        <v>36</v>
      </c>
      <c r="AF49" t="s">
        <v>37</v>
      </c>
      <c r="AG49" t="s">
        <v>32</v>
      </c>
      <c r="AH49" t="s">
        <v>186</v>
      </c>
      <c r="AI49" t="s">
        <v>187</v>
      </c>
      <c r="AK49" t="s">
        <v>188</v>
      </c>
      <c r="AL49" s="19"/>
    </row>
    <row r="50" spans="1:38" x14ac:dyDescent="0.25">
      <c r="J50" s="1"/>
      <c r="K50" s="2"/>
      <c r="M50" s="3"/>
      <c r="R50" s="1"/>
      <c r="S50" s="2"/>
      <c r="U50" s="3"/>
      <c r="AL50" s="19"/>
    </row>
    <row r="51" spans="1:38" x14ac:dyDescent="0.25">
      <c r="J51" s="1"/>
      <c r="K51" s="2"/>
      <c r="M51" s="3"/>
      <c r="R51" s="1"/>
      <c r="S51" s="2"/>
      <c r="U51" s="3"/>
      <c r="AL51" s="19"/>
    </row>
    <row r="52" spans="1:38" x14ac:dyDescent="0.25">
      <c r="J52" s="1"/>
      <c r="K52" s="2"/>
      <c r="M52" s="3"/>
      <c r="R52" s="1"/>
      <c r="S52" s="2"/>
      <c r="U52" s="3"/>
      <c r="AL52" s="19"/>
    </row>
    <row r="53" spans="1:38" x14ac:dyDescent="0.25">
      <c r="A53" t="s">
        <v>966</v>
      </c>
      <c r="C53" t="s">
        <v>32</v>
      </c>
      <c r="D53" s="20" t="s">
        <v>384</v>
      </c>
      <c r="G53" t="s">
        <v>385</v>
      </c>
      <c r="H53" t="s">
        <v>33</v>
      </c>
      <c r="I53" t="b">
        <v>0</v>
      </c>
      <c r="J53" s="1">
        <v>42448</v>
      </c>
      <c r="K53" s="2">
        <v>42448</v>
      </c>
      <c r="L53" t="s">
        <v>34</v>
      </c>
      <c r="M53" s="3">
        <v>0.42708333333333331</v>
      </c>
      <c r="N53" t="s">
        <v>386</v>
      </c>
      <c r="O53" t="s">
        <v>387</v>
      </c>
      <c r="P53" t="s">
        <v>128</v>
      </c>
      <c r="Q53" t="b">
        <v>0</v>
      </c>
      <c r="R53" s="1">
        <v>42448</v>
      </c>
      <c r="S53" s="2">
        <v>42448</v>
      </c>
      <c r="T53" t="s">
        <v>34</v>
      </c>
      <c r="U53" s="3">
        <v>0.42708333333333331</v>
      </c>
      <c r="V53" t="s">
        <v>386</v>
      </c>
      <c r="W53" t="s">
        <v>387</v>
      </c>
      <c r="X53" t="s">
        <v>128</v>
      </c>
      <c r="Y53" t="s">
        <v>129</v>
      </c>
      <c r="Z53" t="s">
        <v>130</v>
      </c>
      <c r="AA53" t="s">
        <v>129</v>
      </c>
      <c r="AD53" t="s">
        <v>36</v>
      </c>
      <c r="AE53" t="s">
        <v>36</v>
      </c>
      <c r="AF53" t="s">
        <v>37</v>
      </c>
      <c r="AG53" t="s">
        <v>32</v>
      </c>
      <c r="AH53" t="s">
        <v>153</v>
      </c>
      <c r="AI53" t="s">
        <v>200</v>
      </c>
      <c r="AK53" t="s">
        <v>155</v>
      </c>
      <c r="AL53" s="19"/>
    </row>
    <row r="54" spans="1:38" x14ac:dyDescent="0.25">
      <c r="A54" t="s">
        <v>981</v>
      </c>
      <c r="C54" t="s">
        <v>32</v>
      </c>
      <c r="D54" s="20" t="s">
        <v>388</v>
      </c>
      <c r="G54" t="s">
        <v>389</v>
      </c>
      <c r="H54" t="s">
        <v>33</v>
      </c>
      <c r="I54" t="b">
        <v>0</v>
      </c>
      <c r="J54" s="1">
        <v>42449</v>
      </c>
      <c r="K54" s="2">
        <v>42449</v>
      </c>
      <c r="L54" t="s">
        <v>35</v>
      </c>
      <c r="M54" s="3">
        <v>0.625</v>
      </c>
      <c r="N54" t="s">
        <v>390</v>
      </c>
      <c r="O54" t="s">
        <v>391</v>
      </c>
      <c r="P54" t="s">
        <v>128</v>
      </c>
      <c r="Q54" t="b">
        <v>0</v>
      </c>
      <c r="R54" s="1">
        <v>42449</v>
      </c>
      <c r="S54" s="2">
        <v>42449</v>
      </c>
      <c r="T54" t="s">
        <v>35</v>
      </c>
      <c r="U54" s="3">
        <v>0.66666666666666663</v>
      </c>
      <c r="V54" t="s">
        <v>392</v>
      </c>
      <c r="W54" t="s">
        <v>393</v>
      </c>
      <c r="X54" t="s">
        <v>128</v>
      </c>
      <c r="Y54" t="s">
        <v>129</v>
      </c>
      <c r="Z54" t="s">
        <v>130</v>
      </c>
      <c r="AA54" t="s">
        <v>129</v>
      </c>
      <c r="AD54" t="s">
        <v>36</v>
      </c>
      <c r="AE54" t="s">
        <v>36</v>
      </c>
      <c r="AF54" t="s">
        <v>37</v>
      </c>
      <c r="AG54" t="s">
        <v>32</v>
      </c>
      <c r="AH54" t="s">
        <v>177</v>
      </c>
      <c r="AI54" t="s">
        <v>394</v>
      </c>
      <c r="AK54" t="s">
        <v>377</v>
      </c>
      <c r="AL54" s="19"/>
    </row>
    <row r="55" spans="1:38" x14ac:dyDescent="0.25">
      <c r="A55" t="s">
        <v>968</v>
      </c>
      <c r="C55" t="s">
        <v>32</v>
      </c>
      <c r="D55" s="20" t="s">
        <v>395</v>
      </c>
      <c r="G55" t="s">
        <v>396</v>
      </c>
      <c r="H55" t="s">
        <v>33</v>
      </c>
      <c r="I55" t="b">
        <v>0</v>
      </c>
      <c r="J55" s="1">
        <v>42450</v>
      </c>
      <c r="K55" s="2">
        <v>42450</v>
      </c>
      <c r="L55" t="s">
        <v>38</v>
      </c>
      <c r="M55" s="3">
        <v>0.42708333333333331</v>
      </c>
      <c r="N55" t="s">
        <v>397</v>
      </c>
      <c r="O55" t="s">
        <v>398</v>
      </c>
      <c r="P55" t="s">
        <v>128</v>
      </c>
      <c r="Q55" t="b">
        <v>0</v>
      </c>
      <c r="R55" s="1">
        <v>42450</v>
      </c>
      <c r="S55" s="2">
        <v>42450</v>
      </c>
      <c r="T55" t="s">
        <v>38</v>
      </c>
      <c r="U55" s="3">
        <v>0.42708333333333331</v>
      </c>
      <c r="V55" t="s">
        <v>397</v>
      </c>
      <c r="W55" t="s">
        <v>398</v>
      </c>
      <c r="X55" t="s">
        <v>128</v>
      </c>
      <c r="Y55" t="s">
        <v>129</v>
      </c>
      <c r="Z55" t="s">
        <v>130</v>
      </c>
      <c r="AA55" t="s">
        <v>129</v>
      </c>
      <c r="AD55" t="s">
        <v>36</v>
      </c>
      <c r="AE55" t="s">
        <v>36</v>
      </c>
      <c r="AF55" t="s">
        <v>37</v>
      </c>
      <c r="AG55" t="s">
        <v>32</v>
      </c>
      <c r="AH55" t="s">
        <v>153</v>
      </c>
      <c r="AI55" t="s">
        <v>214</v>
      </c>
      <c r="AK55" t="s">
        <v>155</v>
      </c>
      <c r="AL55" s="19"/>
    </row>
    <row r="56" spans="1:38" x14ac:dyDescent="0.25">
      <c r="J56" s="1"/>
      <c r="K56" s="2"/>
      <c r="M56" s="3"/>
      <c r="R56" s="1"/>
      <c r="S56" s="2"/>
      <c r="U56" s="3"/>
      <c r="AL56" s="19"/>
    </row>
    <row r="57" spans="1:38" x14ac:dyDescent="0.25">
      <c r="A57" t="s">
        <v>982</v>
      </c>
      <c r="C57" t="s">
        <v>32</v>
      </c>
      <c r="D57" s="20" t="s">
        <v>399</v>
      </c>
      <c r="G57" t="s">
        <v>400</v>
      </c>
      <c r="H57" t="s">
        <v>33</v>
      </c>
      <c r="I57" t="b">
        <v>0</v>
      </c>
      <c r="J57" s="1">
        <v>42450</v>
      </c>
      <c r="K57" s="2">
        <v>42450</v>
      </c>
      <c r="L57" t="s">
        <v>38</v>
      </c>
      <c r="M57" s="3">
        <v>0.72916666666666663</v>
      </c>
      <c r="N57" t="s">
        <v>401</v>
      </c>
      <c r="O57" t="s">
        <v>402</v>
      </c>
      <c r="P57" t="s">
        <v>128</v>
      </c>
      <c r="Q57" t="b">
        <v>0</v>
      </c>
      <c r="R57" s="1">
        <v>42450</v>
      </c>
      <c r="S57" s="2">
        <v>42450</v>
      </c>
      <c r="T57" t="s">
        <v>38</v>
      </c>
      <c r="U57" s="3">
        <v>0.72916666666666663</v>
      </c>
      <c r="V57" t="s">
        <v>401</v>
      </c>
      <c r="W57" t="s">
        <v>402</v>
      </c>
      <c r="X57" t="s">
        <v>128</v>
      </c>
      <c r="Y57" t="s">
        <v>129</v>
      </c>
      <c r="Z57" t="s">
        <v>130</v>
      </c>
      <c r="AA57" t="s">
        <v>129</v>
      </c>
      <c r="AD57" t="s">
        <v>36</v>
      </c>
      <c r="AE57" t="s">
        <v>36</v>
      </c>
      <c r="AF57" t="s">
        <v>37</v>
      </c>
      <c r="AG57" t="s">
        <v>32</v>
      </c>
      <c r="AH57" t="s">
        <v>403</v>
      </c>
      <c r="AI57" t="s">
        <v>404</v>
      </c>
      <c r="AK57" t="s">
        <v>405</v>
      </c>
      <c r="AL57" s="19"/>
    </row>
    <row r="58" spans="1:38" x14ac:dyDescent="0.25">
      <c r="A58" t="s">
        <v>970</v>
      </c>
      <c r="C58" t="s">
        <v>32</v>
      </c>
      <c r="D58" s="20" t="s">
        <v>406</v>
      </c>
      <c r="G58" t="s">
        <v>407</v>
      </c>
      <c r="H58" t="s">
        <v>33</v>
      </c>
      <c r="I58" t="b">
        <v>0</v>
      </c>
      <c r="J58" s="1">
        <v>42450</v>
      </c>
      <c r="K58" s="2">
        <v>42450</v>
      </c>
      <c r="L58" t="s">
        <v>38</v>
      </c>
      <c r="M58" s="3">
        <v>0.77083333333333337</v>
      </c>
      <c r="N58" t="s">
        <v>408</v>
      </c>
      <c r="O58" t="s">
        <v>409</v>
      </c>
      <c r="P58" t="s">
        <v>128</v>
      </c>
      <c r="Q58" t="b">
        <v>0</v>
      </c>
      <c r="R58" s="1">
        <v>42450</v>
      </c>
      <c r="S58" s="2">
        <v>42450</v>
      </c>
      <c r="T58" t="s">
        <v>38</v>
      </c>
      <c r="U58" s="3">
        <v>0.77083333333333337</v>
      </c>
      <c r="V58" t="s">
        <v>408</v>
      </c>
      <c r="W58" t="s">
        <v>409</v>
      </c>
      <c r="X58" t="s">
        <v>128</v>
      </c>
      <c r="Y58" t="s">
        <v>129</v>
      </c>
      <c r="Z58" t="s">
        <v>130</v>
      </c>
      <c r="AA58" t="s">
        <v>129</v>
      </c>
      <c r="AD58" t="s">
        <v>36</v>
      </c>
      <c r="AE58" t="s">
        <v>36</v>
      </c>
      <c r="AF58" t="s">
        <v>37</v>
      </c>
      <c r="AG58" t="s">
        <v>32</v>
      </c>
      <c r="AH58" t="s">
        <v>153</v>
      </c>
      <c r="AI58" t="s">
        <v>225</v>
      </c>
      <c r="AK58" t="s">
        <v>155</v>
      </c>
      <c r="AL58" s="19"/>
    </row>
    <row r="59" spans="1:38" x14ac:dyDescent="0.25">
      <c r="A59" t="s">
        <v>954</v>
      </c>
      <c r="C59" t="s">
        <v>32</v>
      </c>
      <c r="D59" s="20" t="s">
        <v>410</v>
      </c>
      <c r="G59" t="s">
        <v>411</v>
      </c>
      <c r="H59" t="s">
        <v>33</v>
      </c>
      <c r="I59" t="b">
        <v>0</v>
      </c>
      <c r="J59" s="1">
        <v>42451</v>
      </c>
      <c r="K59" s="2">
        <v>42451</v>
      </c>
      <c r="L59" t="s">
        <v>39</v>
      </c>
      <c r="M59" s="3">
        <v>0.66666666666666663</v>
      </c>
      <c r="N59" t="s">
        <v>412</v>
      </c>
      <c r="O59" t="s">
        <v>413</v>
      </c>
      <c r="P59" t="s">
        <v>128</v>
      </c>
      <c r="Q59" t="b">
        <v>0</v>
      </c>
      <c r="R59" s="1">
        <v>42451</v>
      </c>
      <c r="S59" s="2">
        <v>42451</v>
      </c>
      <c r="T59" t="s">
        <v>39</v>
      </c>
      <c r="U59" s="3">
        <v>0.66666666666666663</v>
      </c>
      <c r="V59" t="s">
        <v>412</v>
      </c>
      <c r="W59" t="s">
        <v>413</v>
      </c>
      <c r="X59" t="s">
        <v>128</v>
      </c>
      <c r="Y59" t="s">
        <v>129</v>
      </c>
      <c r="Z59" t="s">
        <v>130</v>
      </c>
      <c r="AA59" t="s">
        <v>129</v>
      </c>
      <c r="AD59" t="s">
        <v>36</v>
      </c>
      <c r="AE59" t="s">
        <v>36</v>
      </c>
      <c r="AF59" t="s">
        <v>37</v>
      </c>
      <c r="AG59" t="s">
        <v>32</v>
      </c>
      <c r="AH59" t="s">
        <v>139</v>
      </c>
      <c r="AI59" t="s">
        <v>140</v>
      </c>
      <c r="AK59" t="s">
        <v>141</v>
      </c>
      <c r="AL59" s="19"/>
    </row>
    <row r="60" spans="1:38" x14ac:dyDescent="0.25">
      <c r="A60" t="s">
        <v>958</v>
      </c>
      <c r="C60" t="s">
        <v>32</v>
      </c>
      <c r="D60" s="20" t="s">
        <v>414</v>
      </c>
      <c r="G60" t="s">
        <v>415</v>
      </c>
      <c r="H60" t="s">
        <v>33</v>
      </c>
      <c r="I60" t="b">
        <v>0</v>
      </c>
      <c r="J60" s="1">
        <v>42452</v>
      </c>
      <c r="K60" s="2">
        <v>42452</v>
      </c>
      <c r="L60" t="s">
        <v>40</v>
      </c>
      <c r="M60" s="3">
        <v>0.42708333333333331</v>
      </c>
      <c r="N60" t="s">
        <v>416</v>
      </c>
      <c r="O60" t="s">
        <v>417</v>
      </c>
      <c r="P60" t="s">
        <v>128</v>
      </c>
      <c r="Q60" t="b">
        <v>0</v>
      </c>
      <c r="R60" s="1">
        <v>42452</v>
      </c>
      <c r="S60" s="2">
        <v>42452</v>
      </c>
      <c r="T60" t="s">
        <v>40</v>
      </c>
      <c r="U60" s="3">
        <v>0.42708333333333331</v>
      </c>
      <c r="V60" t="s">
        <v>416</v>
      </c>
      <c r="W60" t="s">
        <v>417</v>
      </c>
      <c r="X60" t="s">
        <v>128</v>
      </c>
      <c r="Y60" t="s">
        <v>129</v>
      </c>
      <c r="Z60" t="s">
        <v>130</v>
      </c>
      <c r="AA60" t="s">
        <v>129</v>
      </c>
      <c r="AD60" t="s">
        <v>36</v>
      </c>
      <c r="AE60" t="s">
        <v>36</v>
      </c>
      <c r="AF60" t="s">
        <v>37</v>
      </c>
      <c r="AG60" t="s">
        <v>32</v>
      </c>
      <c r="AH60" t="s">
        <v>153</v>
      </c>
      <c r="AI60" t="s">
        <v>154</v>
      </c>
      <c r="AK60" t="s">
        <v>155</v>
      </c>
      <c r="AL60" s="19"/>
    </row>
    <row r="61" spans="1:38" x14ac:dyDescent="0.25">
      <c r="A61" t="s">
        <v>958</v>
      </c>
      <c r="C61" t="s">
        <v>32</v>
      </c>
      <c r="D61" s="20" t="s">
        <v>418</v>
      </c>
      <c r="G61" t="s">
        <v>419</v>
      </c>
      <c r="H61" t="s">
        <v>33</v>
      </c>
      <c r="I61" t="b">
        <v>0</v>
      </c>
      <c r="J61" s="1">
        <v>42452</v>
      </c>
      <c r="K61" s="2">
        <v>42452</v>
      </c>
      <c r="L61" t="s">
        <v>40</v>
      </c>
      <c r="M61" s="3">
        <v>0.46875</v>
      </c>
      <c r="N61" t="s">
        <v>420</v>
      </c>
      <c r="O61" t="s">
        <v>421</v>
      </c>
      <c r="P61" t="s">
        <v>128</v>
      </c>
      <c r="Q61" t="b">
        <v>0</v>
      </c>
      <c r="R61" s="1">
        <v>42452</v>
      </c>
      <c r="S61" s="2">
        <v>42452</v>
      </c>
      <c r="T61" t="s">
        <v>40</v>
      </c>
      <c r="U61" s="3">
        <v>0.46875</v>
      </c>
      <c r="V61" t="s">
        <v>420</v>
      </c>
      <c r="W61" t="s">
        <v>421</v>
      </c>
      <c r="X61" t="s">
        <v>128</v>
      </c>
      <c r="Y61" t="s">
        <v>129</v>
      </c>
      <c r="Z61" t="s">
        <v>130</v>
      </c>
      <c r="AA61" t="s">
        <v>129</v>
      </c>
      <c r="AD61" t="s">
        <v>36</v>
      </c>
      <c r="AE61" t="s">
        <v>36</v>
      </c>
      <c r="AF61" t="s">
        <v>37</v>
      </c>
      <c r="AG61" t="s">
        <v>32</v>
      </c>
      <c r="AH61" t="s">
        <v>153</v>
      </c>
      <c r="AI61" t="s">
        <v>154</v>
      </c>
      <c r="AK61" t="s">
        <v>155</v>
      </c>
      <c r="AL61" s="19"/>
    </row>
    <row r="62" spans="1:38" x14ac:dyDescent="0.25">
      <c r="A62" t="s">
        <v>983</v>
      </c>
      <c r="C62" t="s">
        <v>32</v>
      </c>
      <c r="D62" s="20" t="s">
        <v>422</v>
      </c>
      <c r="G62" t="s">
        <v>423</v>
      </c>
      <c r="H62" t="s">
        <v>33</v>
      </c>
      <c r="I62" t="b">
        <v>0</v>
      </c>
      <c r="J62" s="1">
        <v>42452</v>
      </c>
      <c r="K62" s="2">
        <v>42452</v>
      </c>
      <c r="L62" t="s">
        <v>40</v>
      </c>
      <c r="M62" s="3">
        <v>0.58333333333333337</v>
      </c>
      <c r="N62" t="s">
        <v>424</v>
      </c>
      <c r="O62" t="s">
        <v>425</v>
      </c>
      <c r="P62" t="s">
        <v>128</v>
      </c>
      <c r="Q62" t="b">
        <v>0</v>
      </c>
      <c r="R62" s="1">
        <v>42452</v>
      </c>
      <c r="S62" s="2">
        <v>42452</v>
      </c>
      <c r="T62" t="s">
        <v>40</v>
      </c>
      <c r="U62" s="3">
        <v>0.58333333333333337</v>
      </c>
      <c r="V62" t="s">
        <v>424</v>
      </c>
      <c r="W62" t="s">
        <v>425</v>
      </c>
      <c r="X62" t="s">
        <v>128</v>
      </c>
      <c r="Y62" t="s">
        <v>129</v>
      </c>
      <c r="Z62" t="s">
        <v>130</v>
      </c>
      <c r="AA62" t="s">
        <v>129</v>
      </c>
      <c r="AD62" t="s">
        <v>36</v>
      </c>
      <c r="AE62" t="s">
        <v>36</v>
      </c>
      <c r="AF62" t="s">
        <v>37</v>
      </c>
      <c r="AG62" t="s">
        <v>32</v>
      </c>
      <c r="AH62" t="s">
        <v>177</v>
      </c>
      <c r="AI62" t="s">
        <v>244</v>
      </c>
      <c r="AK62" t="s">
        <v>179</v>
      </c>
      <c r="AL62" s="19"/>
    </row>
    <row r="63" spans="1:38" x14ac:dyDescent="0.25">
      <c r="A63" t="s">
        <v>960</v>
      </c>
      <c r="C63" t="s">
        <v>32</v>
      </c>
      <c r="D63" s="20" t="s">
        <v>426</v>
      </c>
      <c r="G63" t="s">
        <v>427</v>
      </c>
      <c r="H63" t="s">
        <v>33</v>
      </c>
      <c r="I63" t="b">
        <v>0</v>
      </c>
      <c r="J63" s="1">
        <v>42452</v>
      </c>
      <c r="K63" s="2">
        <v>42452</v>
      </c>
      <c r="L63" t="s">
        <v>40</v>
      </c>
      <c r="M63" s="3">
        <v>0.6875</v>
      </c>
      <c r="N63" t="s">
        <v>428</v>
      </c>
      <c r="O63" t="s">
        <v>429</v>
      </c>
      <c r="P63" t="s">
        <v>128</v>
      </c>
      <c r="Q63" t="b">
        <v>0</v>
      </c>
      <c r="R63" s="1">
        <v>42452</v>
      </c>
      <c r="S63" s="2">
        <v>42452</v>
      </c>
      <c r="T63" t="s">
        <v>40</v>
      </c>
      <c r="U63" s="3">
        <v>0.6875</v>
      </c>
      <c r="V63" t="s">
        <v>428</v>
      </c>
      <c r="W63" t="s">
        <v>429</v>
      </c>
      <c r="X63" t="s">
        <v>128</v>
      </c>
      <c r="Y63" t="s">
        <v>129</v>
      </c>
      <c r="Z63" t="s">
        <v>130</v>
      </c>
      <c r="AA63" t="s">
        <v>129</v>
      </c>
      <c r="AD63" t="s">
        <v>36</v>
      </c>
      <c r="AE63" t="s">
        <v>36</v>
      </c>
      <c r="AF63" t="s">
        <v>37</v>
      </c>
      <c r="AG63" t="s">
        <v>32</v>
      </c>
      <c r="AH63" t="s">
        <v>167</v>
      </c>
      <c r="AI63" t="s">
        <v>168</v>
      </c>
      <c r="AK63" t="s">
        <v>169</v>
      </c>
      <c r="AL63" s="19"/>
    </row>
    <row r="64" spans="1:38" x14ac:dyDescent="0.25">
      <c r="A64" t="s">
        <v>984</v>
      </c>
      <c r="C64" t="s">
        <v>32</v>
      </c>
      <c r="D64" s="20" t="s">
        <v>430</v>
      </c>
      <c r="G64" t="s">
        <v>431</v>
      </c>
      <c r="H64" t="s">
        <v>33</v>
      </c>
      <c r="I64" t="b">
        <v>0</v>
      </c>
      <c r="J64" s="1">
        <v>42452</v>
      </c>
      <c r="K64" s="2">
        <v>42452</v>
      </c>
      <c r="L64" t="s">
        <v>40</v>
      </c>
      <c r="M64" s="3">
        <v>0.75</v>
      </c>
      <c r="N64" t="s">
        <v>432</v>
      </c>
      <c r="O64" t="s">
        <v>433</v>
      </c>
      <c r="P64" t="s">
        <v>128</v>
      </c>
      <c r="Q64" t="b">
        <v>0</v>
      </c>
      <c r="R64" s="1">
        <v>42452</v>
      </c>
      <c r="S64" s="2">
        <v>42452</v>
      </c>
      <c r="T64" t="s">
        <v>40</v>
      </c>
      <c r="U64" s="3">
        <v>0.75</v>
      </c>
      <c r="V64" t="s">
        <v>432</v>
      </c>
      <c r="W64" t="s">
        <v>433</v>
      </c>
      <c r="X64" t="s">
        <v>128</v>
      </c>
      <c r="Y64" t="s">
        <v>129</v>
      </c>
      <c r="Z64" t="s">
        <v>130</v>
      </c>
      <c r="AA64" t="s">
        <v>129</v>
      </c>
      <c r="AD64" t="s">
        <v>36</v>
      </c>
      <c r="AE64" t="s">
        <v>36</v>
      </c>
      <c r="AF64" t="s">
        <v>37</v>
      </c>
      <c r="AG64" t="s">
        <v>32</v>
      </c>
      <c r="AH64" t="s">
        <v>167</v>
      </c>
      <c r="AI64" t="s">
        <v>434</v>
      </c>
      <c r="AK64" t="s">
        <v>169</v>
      </c>
      <c r="AL64" s="19"/>
    </row>
    <row r="65" spans="1:61" x14ac:dyDescent="0.25">
      <c r="A65" t="s">
        <v>984</v>
      </c>
      <c r="C65" t="s">
        <v>32</v>
      </c>
      <c r="D65" s="20" t="s">
        <v>435</v>
      </c>
      <c r="G65" t="s">
        <v>436</v>
      </c>
      <c r="H65" t="s">
        <v>33</v>
      </c>
      <c r="I65" t="b">
        <v>0</v>
      </c>
      <c r="J65" s="1">
        <v>42452</v>
      </c>
      <c r="K65" s="2">
        <v>42452</v>
      </c>
      <c r="L65" t="s">
        <v>40</v>
      </c>
      <c r="M65" s="3">
        <v>0.75</v>
      </c>
      <c r="N65" t="s">
        <v>432</v>
      </c>
      <c r="O65" t="s">
        <v>433</v>
      </c>
      <c r="P65" t="s">
        <v>128</v>
      </c>
      <c r="Q65" t="b">
        <v>0</v>
      </c>
      <c r="R65" s="1">
        <v>42452</v>
      </c>
      <c r="S65" s="2">
        <v>42452</v>
      </c>
      <c r="T65" t="s">
        <v>40</v>
      </c>
      <c r="U65" s="3">
        <v>0.75</v>
      </c>
      <c r="V65" t="s">
        <v>432</v>
      </c>
      <c r="W65" t="s">
        <v>433</v>
      </c>
      <c r="X65" t="s">
        <v>128</v>
      </c>
      <c r="Y65" t="s">
        <v>129</v>
      </c>
      <c r="Z65" t="s">
        <v>130</v>
      </c>
      <c r="AA65" t="s">
        <v>129</v>
      </c>
      <c r="AD65" t="s">
        <v>36</v>
      </c>
      <c r="AE65" t="s">
        <v>36</v>
      </c>
      <c r="AF65" t="s">
        <v>37</v>
      </c>
      <c r="AG65" t="s">
        <v>32</v>
      </c>
      <c r="AH65" t="s">
        <v>167</v>
      </c>
      <c r="AI65" t="s">
        <v>434</v>
      </c>
      <c r="AK65" t="s">
        <v>169</v>
      </c>
      <c r="AL65" s="19"/>
    </row>
    <row r="66" spans="1:61" x14ac:dyDescent="0.25">
      <c r="A66" t="s">
        <v>962</v>
      </c>
      <c r="C66" t="s">
        <v>32</v>
      </c>
      <c r="D66" s="20" t="s">
        <v>437</v>
      </c>
      <c r="G66" t="s">
        <v>438</v>
      </c>
      <c r="H66" t="s">
        <v>33</v>
      </c>
      <c r="I66" t="b">
        <v>0</v>
      </c>
      <c r="J66" s="1">
        <v>42453</v>
      </c>
      <c r="K66" s="2">
        <v>42453</v>
      </c>
      <c r="L66" t="s">
        <v>41</v>
      </c>
      <c r="M66" s="3">
        <v>0.42708333333333331</v>
      </c>
      <c r="N66" t="s">
        <v>439</v>
      </c>
      <c r="O66" t="s">
        <v>440</v>
      </c>
      <c r="P66" t="s">
        <v>128</v>
      </c>
      <c r="Q66" t="b">
        <v>0</v>
      </c>
      <c r="R66" s="1">
        <v>42453</v>
      </c>
      <c r="S66" s="2">
        <v>42453</v>
      </c>
      <c r="T66" t="s">
        <v>41</v>
      </c>
      <c r="U66" s="3">
        <v>0.42708333333333331</v>
      </c>
      <c r="V66" t="s">
        <v>439</v>
      </c>
      <c r="W66" t="s">
        <v>440</v>
      </c>
      <c r="X66" t="s">
        <v>128</v>
      </c>
      <c r="Y66" t="s">
        <v>129</v>
      </c>
      <c r="Z66" t="s">
        <v>130</v>
      </c>
      <c r="AA66" t="s">
        <v>129</v>
      </c>
      <c r="AD66" t="s">
        <v>36</v>
      </c>
      <c r="AE66" t="s">
        <v>36</v>
      </c>
      <c r="AF66" t="s">
        <v>37</v>
      </c>
      <c r="AG66" t="s">
        <v>32</v>
      </c>
      <c r="AH66" t="s">
        <v>177</v>
      </c>
      <c r="AI66" t="s">
        <v>178</v>
      </c>
      <c r="AK66" t="s">
        <v>377</v>
      </c>
      <c r="AL66" s="19"/>
    </row>
    <row r="67" spans="1:61" x14ac:dyDescent="0.25">
      <c r="A67" t="s">
        <v>963</v>
      </c>
      <c r="C67" t="s">
        <v>32</v>
      </c>
      <c r="D67" s="20" t="s">
        <v>441</v>
      </c>
      <c r="G67" t="s">
        <v>442</v>
      </c>
      <c r="H67" t="s">
        <v>33</v>
      </c>
      <c r="I67" t="b">
        <v>0</v>
      </c>
      <c r="J67" s="1">
        <v>42453</v>
      </c>
      <c r="K67" s="2">
        <v>42453</v>
      </c>
      <c r="L67" t="s">
        <v>41</v>
      </c>
      <c r="M67" s="3">
        <v>0.5625</v>
      </c>
      <c r="N67" t="s">
        <v>443</v>
      </c>
      <c r="O67" t="s">
        <v>444</v>
      </c>
      <c r="P67" t="s">
        <v>128</v>
      </c>
      <c r="Q67" t="b">
        <v>0</v>
      </c>
      <c r="R67" s="1">
        <v>42453</v>
      </c>
      <c r="S67" s="2">
        <v>42453</v>
      </c>
      <c r="T67" t="s">
        <v>41</v>
      </c>
      <c r="U67" s="3">
        <v>0.64583333333333337</v>
      </c>
      <c r="V67" t="s">
        <v>445</v>
      </c>
      <c r="W67" t="s">
        <v>446</v>
      </c>
      <c r="X67" t="s">
        <v>128</v>
      </c>
      <c r="Y67" t="s">
        <v>129</v>
      </c>
      <c r="Z67" t="s">
        <v>130</v>
      </c>
      <c r="AA67" t="s">
        <v>129</v>
      </c>
      <c r="AD67" t="s">
        <v>36</v>
      </c>
      <c r="AE67" t="s">
        <v>36</v>
      </c>
      <c r="AF67" t="s">
        <v>37</v>
      </c>
      <c r="AG67" t="s">
        <v>32</v>
      </c>
      <c r="AH67" t="s">
        <v>186</v>
      </c>
      <c r="AI67" t="s">
        <v>187</v>
      </c>
      <c r="AK67" t="s">
        <v>188</v>
      </c>
      <c r="AL67" s="19"/>
    </row>
    <row r="68" spans="1:61" x14ac:dyDescent="0.25">
      <c r="A68" t="s">
        <v>985</v>
      </c>
      <c r="C68" t="s">
        <v>32</v>
      </c>
      <c r="D68" s="20" t="s">
        <v>447</v>
      </c>
      <c r="G68" t="s">
        <v>448</v>
      </c>
      <c r="H68" t="s">
        <v>33</v>
      </c>
      <c r="I68" t="b">
        <v>0</v>
      </c>
      <c r="J68" s="1">
        <v>42453</v>
      </c>
      <c r="K68" s="2">
        <v>42453</v>
      </c>
      <c r="L68" t="s">
        <v>41</v>
      </c>
      <c r="M68" s="3">
        <v>0.75</v>
      </c>
      <c r="N68" t="s">
        <v>449</v>
      </c>
      <c r="O68" t="s">
        <v>450</v>
      </c>
      <c r="P68" t="s">
        <v>128</v>
      </c>
      <c r="Q68" t="b">
        <v>0</v>
      </c>
      <c r="R68" s="1">
        <v>42453</v>
      </c>
      <c r="S68" s="2">
        <v>42453</v>
      </c>
      <c r="T68" t="s">
        <v>41</v>
      </c>
      <c r="U68" s="3">
        <v>0.79166666666666663</v>
      </c>
      <c r="V68" t="s">
        <v>451</v>
      </c>
      <c r="W68" t="s">
        <v>452</v>
      </c>
      <c r="X68" t="s">
        <v>128</v>
      </c>
      <c r="Y68" t="s">
        <v>129</v>
      </c>
      <c r="Z68" t="s">
        <v>130</v>
      </c>
      <c r="AA68" t="s">
        <v>129</v>
      </c>
      <c r="AD68" t="s">
        <v>36</v>
      </c>
      <c r="AE68" t="s">
        <v>36</v>
      </c>
      <c r="AF68" t="s">
        <v>37</v>
      </c>
      <c r="AG68" t="s">
        <v>32</v>
      </c>
      <c r="AH68" t="s">
        <v>453</v>
      </c>
      <c r="AI68" t="s">
        <v>454</v>
      </c>
      <c r="AK68" t="s">
        <v>455</v>
      </c>
      <c r="AL68" s="19"/>
    </row>
    <row r="69" spans="1:61" x14ac:dyDescent="0.25">
      <c r="A69" t="s">
        <v>966</v>
      </c>
      <c r="C69" t="s">
        <v>32</v>
      </c>
      <c r="D69" s="20" t="s">
        <v>456</v>
      </c>
      <c r="G69" t="s">
        <v>457</v>
      </c>
      <c r="H69" t="s">
        <v>33</v>
      </c>
      <c r="I69" t="b">
        <v>0</v>
      </c>
      <c r="J69" s="1">
        <v>42455</v>
      </c>
      <c r="K69" s="2">
        <v>42455</v>
      </c>
      <c r="L69" t="s">
        <v>34</v>
      </c>
      <c r="M69" s="3">
        <v>0.42708333333333331</v>
      </c>
      <c r="N69" t="s">
        <v>458</v>
      </c>
      <c r="O69" t="s">
        <v>459</v>
      </c>
      <c r="P69" t="s">
        <v>128</v>
      </c>
      <c r="Q69" t="b">
        <v>0</v>
      </c>
      <c r="R69" s="1">
        <v>42455</v>
      </c>
      <c r="S69" s="2">
        <v>42455</v>
      </c>
      <c r="T69" t="s">
        <v>34</v>
      </c>
      <c r="U69" s="3">
        <v>0.42708333333333331</v>
      </c>
      <c r="V69" t="s">
        <v>458</v>
      </c>
      <c r="W69" t="s">
        <v>459</v>
      </c>
      <c r="X69" t="s">
        <v>128</v>
      </c>
      <c r="Y69" t="s">
        <v>129</v>
      </c>
      <c r="Z69" t="s">
        <v>130</v>
      </c>
      <c r="AA69" t="s">
        <v>129</v>
      </c>
      <c r="AD69" t="s">
        <v>36</v>
      </c>
      <c r="AE69" t="s">
        <v>36</v>
      </c>
      <c r="AF69" t="s">
        <v>37</v>
      </c>
      <c r="AG69" t="s">
        <v>32</v>
      </c>
      <c r="AH69" t="s">
        <v>153</v>
      </c>
      <c r="AI69" t="s">
        <v>200</v>
      </c>
      <c r="AK69" t="s">
        <v>155</v>
      </c>
      <c r="AL69" s="19"/>
    </row>
    <row r="70" spans="1:61" x14ac:dyDescent="0.25">
      <c r="A70" t="s">
        <v>986</v>
      </c>
      <c r="C70" t="s">
        <v>32</v>
      </c>
      <c r="D70" s="20" t="s">
        <v>460</v>
      </c>
      <c r="G70" t="s">
        <v>461</v>
      </c>
      <c r="H70" t="s">
        <v>33</v>
      </c>
      <c r="I70" t="b">
        <v>0</v>
      </c>
      <c r="J70" s="1">
        <v>42455</v>
      </c>
      <c r="K70" s="2">
        <v>42455</v>
      </c>
      <c r="L70" t="s">
        <v>34</v>
      </c>
      <c r="M70" s="3">
        <v>0.47916666666666669</v>
      </c>
      <c r="N70" t="s">
        <v>462</v>
      </c>
      <c r="O70" t="s">
        <v>463</v>
      </c>
      <c r="P70" t="s">
        <v>128</v>
      </c>
      <c r="Q70" t="b">
        <v>0</v>
      </c>
      <c r="R70" s="1">
        <v>42455</v>
      </c>
      <c r="S70" s="2">
        <v>42455</v>
      </c>
      <c r="T70" t="s">
        <v>34</v>
      </c>
      <c r="U70" s="3">
        <v>0.5625</v>
      </c>
      <c r="V70" t="s">
        <v>464</v>
      </c>
      <c r="W70" t="s">
        <v>465</v>
      </c>
      <c r="X70" t="s">
        <v>128</v>
      </c>
      <c r="Y70" t="s">
        <v>129</v>
      </c>
      <c r="Z70" t="s">
        <v>130</v>
      </c>
      <c r="AA70" t="s">
        <v>129</v>
      </c>
      <c r="AD70" t="s">
        <v>36</v>
      </c>
      <c r="AE70" t="s">
        <v>36</v>
      </c>
      <c r="AF70" t="s">
        <v>37</v>
      </c>
      <c r="AG70" t="s">
        <v>32</v>
      </c>
      <c r="AH70" t="s">
        <v>466</v>
      </c>
      <c r="AI70" t="s">
        <v>467</v>
      </c>
      <c r="AK70" t="s">
        <v>468</v>
      </c>
      <c r="AL70" s="19"/>
    </row>
    <row r="71" spans="1:61" x14ac:dyDescent="0.25">
      <c r="A71" t="s">
        <v>987</v>
      </c>
      <c r="C71" t="s">
        <v>32</v>
      </c>
      <c r="D71" s="20" t="s">
        <v>469</v>
      </c>
      <c r="G71" t="s">
        <v>470</v>
      </c>
      <c r="H71" t="s">
        <v>33</v>
      </c>
      <c r="I71" t="b">
        <v>0</v>
      </c>
      <c r="J71" s="1">
        <v>42456</v>
      </c>
      <c r="K71" s="2">
        <v>42456</v>
      </c>
      <c r="L71" t="s">
        <v>35</v>
      </c>
      <c r="M71" s="3">
        <v>0</v>
      </c>
      <c r="N71" t="s">
        <v>471</v>
      </c>
      <c r="O71" t="s">
        <v>472</v>
      </c>
      <c r="P71" t="s">
        <v>128</v>
      </c>
      <c r="Q71" t="b">
        <v>0</v>
      </c>
      <c r="R71" s="1">
        <v>42456</v>
      </c>
      <c r="S71" s="2">
        <v>42456</v>
      </c>
      <c r="T71" t="s">
        <v>35</v>
      </c>
      <c r="U71" s="3">
        <v>0</v>
      </c>
      <c r="V71" t="s">
        <v>471</v>
      </c>
      <c r="W71" t="s">
        <v>472</v>
      </c>
      <c r="X71" t="s">
        <v>128</v>
      </c>
      <c r="Y71" t="s">
        <v>252</v>
      </c>
      <c r="AA71" t="s">
        <v>134</v>
      </c>
      <c r="AD71" t="s">
        <v>36</v>
      </c>
      <c r="AE71" t="s">
        <v>36</v>
      </c>
      <c r="AF71" t="s">
        <v>37</v>
      </c>
      <c r="AG71" t="s">
        <v>32</v>
      </c>
      <c r="AH71" t="s">
        <v>253</v>
      </c>
      <c r="AI71" t="s">
        <v>473</v>
      </c>
      <c r="AK71" t="s">
        <v>474</v>
      </c>
      <c r="AL71" s="19"/>
      <c r="BB71" t="s">
        <v>1217</v>
      </c>
      <c r="BC71" t="s">
        <v>941</v>
      </c>
      <c r="BD71" t="s">
        <v>933</v>
      </c>
      <c r="BE71" t="s">
        <v>946</v>
      </c>
      <c r="BF71" t="s">
        <v>951</v>
      </c>
      <c r="BG71" t="s">
        <v>1215</v>
      </c>
      <c r="BH71" t="s">
        <v>1218</v>
      </c>
      <c r="BI71" t="s">
        <v>1216</v>
      </c>
    </row>
    <row r="72" spans="1:61" x14ac:dyDescent="0.25">
      <c r="A72" t="s">
        <v>968</v>
      </c>
      <c r="C72" t="s">
        <v>32</v>
      </c>
      <c r="D72" s="20" t="s">
        <v>475</v>
      </c>
      <c r="G72" t="s">
        <v>476</v>
      </c>
      <c r="H72" t="s">
        <v>33</v>
      </c>
      <c r="I72" t="b">
        <v>0</v>
      </c>
      <c r="J72" s="1">
        <v>42457</v>
      </c>
      <c r="K72" s="2">
        <v>42457</v>
      </c>
      <c r="L72" t="s">
        <v>38</v>
      </c>
      <c r="M72" s="3">
        <v>0.42708333333333331</v>
      </c>
      <c r="N72" t="s">
        <v>477</v>
      </c>
      <c r="O72" t="s">
        <v>478</v>
      </c>
      <c r="P72" t="s">
        <v>128</v>
      </c>
      <c r="Q72" t="b">
        <v>0</v>
      </c>
      <c r="R72" s="1">
        <v>42457</v>
      </c>
      <c r="S72" s="2">
        <v>42457</v>
      </c>
      <c r="T72" t="s">
        <v>38</v>
      </c>
      <c r="U72" s="3">
        <v>0.42708333333333331</v>
      </c>
      <c r="V72" t="s">
        <v>477</v>
      </c>
      <c r="W72" t="s">
        <v>478</v>
      </c>
      <c r="X72" t="s">
        <v>128</v>
      </c>
      <c r="Y72" t="s">
        <v>129</v>
      </c>
      <c r="Z72" t="s">
        <v>130</v>
      </c>
      <c r="AA72" t="s">
        <v>129</v>
      </c>
      <c r="AD72" t="s">
        <v>36</v>
      </c>
      <c r="AE72" t="s">
        <v>36</v>
      </c>
      <c r="AF72" t="s">
        <v>37</v>
      </c>
      <c r="AG72" t="s">
        <v>32</v>
      </c>
      <c r="AH72" t="s">
        <v>153</v>
      </c>
      <c r="AI72" t="s">
        <v>214</v>
      </c>
      <c r="AK72" t="s">
        <v>155</v>
      </c>
      <c r="AL72" s="19"/>
    </row>
    <row r="73" spans="1:61" x14ac:dyDescent="0.25">
      <c r="A73" t="s">
        <v>970</v>
      </c>
      <c r="C73" t="s">
        <v>32</v>
      </c>
      <c r="D73" s="20" t="s">
        <v>479</v>
      </c>
      <c r="G73" t="s">
        <v>480</v>
      </c>
      <c r="H73" t="s">
        <v>33</v>
      </c>
      <c r="I73" t="b">
        <v>0</v>
      </c>
      <c r="J73" s="1">
        <v>42457</v>
      </c>
      <c r="K73" s="2">
        <v>42457</v>
      </c>
      <c r="L73" t="s">
        <v>38</v>
      </c>
      <c r="M73" s="3">
        <v>0.77083333333333337</v>
      </c>
      <c r="N73" t="s">
        <v>481</v>
      </c>
      <c r="O73" t="s">
        <v>482</v>
      </c>
      <c r="P73" t="s">
        <v>128</v>
      </c>
      <c r="Q73" t="b">
        <v>0</v>
      </c>
      <c r="R73" s="1">
        <v>42457</v>
      </c>
      <c r="S73" s="2">
        <v>42457</v>
      </c>
      <c r="T73" t="s">
        <v>38</v>
      </c>
      <c r="U73" s="3">
        <v>0.77083333333333337</v>
      </c>
      <c r="V73" t="s">
        <v>481</v>
      </c>
      <c r="W73" t="s">
        <v>482</v>
      </c>
      <c r="X73" t="s">
        <v>128</v>
      </c>
      <c r="Y73" t="s">
        <v>129</v>
      </c>
      <c r="Z73" t="s">
        <v>130</v>
      </c>
      <c r="AA73" t="s">
        <v>129</v>
      </c>
      <c r="AD73" t="s">
        <v>36</v>
      </c>
      <c r="AE73" t="s">
        <v>36</v>
      </c>
      <c r="AF73" t="s">
        <v>37</v>
      </c>
      <c r="AG73" t="s">
        <v>32</v>
      </c>
      <c r="AH73" t="s">
        <v>153</v>
      </c>
      <c r="AI73" t="s">
        <v>225</v>
      </c>
      <c r="AK73" t="s">
        <v>155</v>
      </c>
      <c r="AL73" s="19"/>
    </row>
    <row r="74" spans="1:61" x14ac:dyDescent="0.25">
      <c r="A74" t="s">
        <v>954</v>
      </c>
      <c r="C74" t="s">
        <v>32</v>
      </c>
      <c r="D74" s="20" t="s">
        <v>483</v>
      </c>
      <c r="G74" t="s">
        <v>484</v>
      </c>
      <c r="H74" t="s">
        <v>33</v>
      </c>
      <c r="I74" t="b">
        <v>0</v>
      </c>
      <c r="J74" s="1">
        <v>42458</v>
      </c>
      <c r="K74" s="2">
        <v>42458</v>
      </c>
      <c r="L74" t="s">
        <v>39</v>
      </c>
      <c r="M74" s="3">
        <v>0.66666666666666663</v>
      </c>
      <c r="N74" t="s">
        <v>485</v>
      </c>
      <c r="O74" t="s">
        <v>486</v>
      </c>
      <c r="P74" t="s">
        <v>128</v>
      </c>
      <c r="Q74" t="b">
        <v>0</v>
      </c>
      <c r="R74" s="1">
        <v>42458</v>
      </c>
      <c r="S74" s="2">
        <v>42458</v>
      </c>
      <c r="T74" t="s">
        <v>39</v>
      </c>
      <c r="U74" s="3">
        <v>0.66666666666666663</v>
      </c>
      <c r="V74" t="s">
        <v>485</v>
      </c>
      <c r="W74" t="s">
        <v>486</v>
      </c>
      <c r="X74" t="s">
        <v>128</v>
      </c>
      <c r="Y74" t="s">
        <v>129</v>
      </c>
      <c r="Z74" t="s">
        <v>130</v>
      </c>
      <c r="AA74" t="s">
        <v>129</v>
      </c>
      <c r="AD74" t="s">
        <v>36</v>
      </c>
      <c r="AE74" t="s">
        <v>36</v>
      </c>
      <c r="AF74" t="s">
        <v>37</v>
      </c>
      <c r="AG74" t="s">
        <v>32</v>
      </c>
      <c r="AH74" t="s">
        <v>139</v>
      </c>
      <c r="AI74" t="s">
        <v>140</v>
      </c>
      <c r="AK74" t="s">
        <v>141</v>
      </c>
      <c r="AL74" s="19"/>
    </row>
    <row r="75" spans="1:61" x14ac:dyDescent="0.25">
      <c r="J75" s="1"/>
      <c r="K75" s="2"/>
      <c r="M75" s="3"/>
      <c r="R75" s="1"/>
      <c r="S75" s="2"/>
      <c r="U75" s="3"/>
      <c r="AL75" s="19"/>
    </row>
    <row r="76" spans="1:61" x14ac:dyDescent="0.25">
      <c r="A76" t="s">
        <v>958</v>
      </c>
      <c r="C76" t="s">
        <v>32</v>
      </c>
      <c r="D76" s="20" t="s">
        <v>487</v>
      </c>
      <c r="G76" t="s">
        <v>488</v>
      </c>
      <c r="H76" t="s">
        <v>33</v>
      </c>
      <c r="I76" t="b">
        <v>0</v>
      </c>
      <c r="J76" s="1">
        <v>42459</v>
      </c>
      <c r="K76" s="2">
        <v>42459</v>
      </c>
      <c r="L76" t="s">
        <v>40</v>
      </c>
      <c r="M76" s="3">
        <v>0.42708333333333331</v>
      </c>
      <c r="N76" t="s">
        <v>489</v>
      </c>
      <c r="O76" t="s">
        <v>490</v>
      </c>
      <c r="P76" t="s">
        <v>128</v>
      </c>
      <c r="Q76" t="b">
        <v>0</v>
      </c>
      <c r="R76" s="1">
        <v>42459</v>
      </c>
      <c r="S76" s="2">
        <v>42459</v>
      </c>
      <c r="T76" t="s">
        <v>40</v>
      </c>
      <c r="U76" s="3">
        <v>0.42708333333333331</v>
      </c>
      <c r="V76" t="s">
        <v>489</v>
      </c>
      <c r="W76" t="s">
        <v>490</v>
      </c>
      <c r="X76" t="s">
        <v>128</v>
      </c>
      <c r="Y76" t="s">
        <v>129</v>
      </c>
      <c r="Z76" t="s">
        <v>130</v>
      </c>
      <c r="AA76" t="s">
        <v>129</v>
      </c>
      <c r="AD76" t="s">
        <v>36</v>
      </c>
      <c r="AE76" t="s">
        <v>36</v>
      </c>
      <c r="AF76" t="s">
        <v>37</v>
      </c>
      <c r="AG76" t="s">
        <v>32</v>
      </c>
      <c r="AH76" t="s">
        <v>153</v>
      </c>
      <c r="AI76" t="s">
        <v>154</v>
      </c>
      <c r="AK76" t="s">
        <v>155</v>
      </c>
      <c r="AL76" s="19"/>
    </row>
    <row r="77" spans="1:61" x14ac:dyDescent="0.25">
      <c r="A77" t="s">
        <v>958</v>
      </c>
      <c r="C77" t="s">
        <v>32</v>
      </c>
      <c r="D77" s="20" t="s">
        <v>491</v>
      </c>
      <c r="G77" t="s">
        <v>492</v>
      </c>
      <c r="H77" t="s">
        <v>33</v>
      </c>
      <c r="I77" t="b">
        <v>0</v>
      </c>
      <c r="J77" s="1">
        <v>42459</v>
      </c>
      <c r="K77" s="2">
        <v>42459</v>
      </c>
      <c r="L77" t="s">
        <v>40</v>
      </c>
      <c r="M77" s="3">
        <v>0.46875</v>
      </c>
      <c r="N77" t="s">
        <v>493</v>
      </c>
      <c r="O77" t="s">
        <v>494</v>
      </c>
      <c r="P77" t="s">
        <v>128</v>
      </c>
      <c r="Q77" t="b">
        <v>0</v>
      </c>
      <c r="R77" s="1">
        <v>42459</v>
      </c>
      <c r="S77" s="2">
        <v>42459</v>
      </c>
      <c r="T77" t="s">
        <v>40</v>
      </c>
      <c r="U77" s="3">
        <v>0.46875</v>
      </c>
      <c r="V77" t="s">
        <v>493</v>
      </c>
      <c r="W77" t="s">
        <v>494</v>
      </c>
      <c r="X77" t="s">
        <v>128</v>
      </c>
      <c r="Y77" t="s">
        <v>129</v>
      </c>
      <c r="Z77" t="s">
        <v>130</v>
      </c>
      <c r="AA77" t="s">
        <v>129</v>
      </c>
      <c r="AD77" t="s">
        <v>36</v>
      </c>
      <c r="AE77" t="s">
        <v>36</v>
      </c>
      <c r="AF77" t="s">
        <v>37</v>
      </c>
      <c r="AG77" t="s">
        <v>32</v>
      </c>
      <c r="AH77" t="s">
        <v>153</v>
      </c>
      <c r="AI77" t="s">
        <v>154</v>
      </c>
      <c r="AK77" t="s">
        <v>155</v>
      </c>
      <c r="AL77" s="19"/>
    </row>
    <row r="78" spans="1:61" x14ac:dyDescent="0.25">
      <c r="J78" s="1"/>
      <c r="K78" s="2"/>
      <c r="M78" s="3"/>
      <c r="R78" s="1"/>
      <c r="S78" s="2"/>
      <c r="U78" s="3"/>
      <c r="AL78" s="19"/>
    </row>
    <row r="79" spans="1:61" x14ac:dyDescent="0.25">
      <c r="A79" t="s">
        <v>960</v>
      </c>
      <c r="C79" t="s">
        <v>32</v>
      </c>
      <c r="D79" s="20" t="s">
        <v>495</v>
      </c>
      <c r="G79" t="s">
        <v>496</v>
      </c>
      <c r="H79" t="s">
        <v>33</v>
      </c>
      <c r="I79" t="b">
        <v>0</v>
      </c>
      <c r="J79" s="1">
        <v>42459</v>
      </c>
      <c r="K79" s="2">
        <v>42459</v>
      </c>
      <c r="L79" t="s">
        <v>40</v>
      </c>
      <c r="M79" s="3">
        <v>0.6875</v>
      </c>
      <c r="N79" t="s">
        <v>497</v>
      </c>
      <c r="O79" t="s">
        <v>498</v>
      </c>
      <c r="P79" t="s">
        <v>128</v>
      </c>
      <c r="Q79" t="b">
        <v>0</v>
      </c>
      <c r="R79" s="1">
        <v>42459</v>
      </c>
      <c r="S79" s="2">
        <v>42459</v>
      </c>
      <c r="T79" t="s">
        <v>40</v>
      </c>
      <c r="U79" s="3">
        <v>0.6875</v>
      </c>
      <c r="V79" t="s">
        <v>497</v>
      </c>
      <c r="W79" t="s">
        <v>498</v>
      </c>
      <c r="X79" t="s">
        <v>128</v>
      </c>
      <c r="Y79" t="s">
        <v>129</v>
      </c>
      <c r="Z79" t="s">
        <v>130</v>
      </c>
      <c r="AA79" t="s">
        <v>129</v>
      </c>
      <c r="AD79" t="s">
        <v>36</v>
      </c>
      <c r="AE79" t="s">
        <v>36</v>
      </c>
      <c r="AF79" t="s">
        <v>37</v>
      </c>
      <c r="AG79" t="s">
        <v>32</v>
      </c>
      <c r="AH79" t="s">
        <v>167</v>
      </c>
      <c r="AI79" t="s">
        <v>168</v>
      </c>
      <c r="AK79" t="s">
        <v>169</v>
      </c>
      <c r="AL79" s="19"/>
    </row>
    <row r="80" spans="1:61" x14ac:dyDescent="0.25">
      <c r="A80" t="s">
        <v>962</v>
      </c>
      <c r="C80" t="s">
        <v>32</v>
      </c>
      <c r="D80" s="20" t="s">
        <v>499</v>
      </c>
      <c r="G80" t="s">
        <v>500</v>
      </c>
      <c r="H80" t="s">
        <v>33</v>
      </c>
      <c r="I80" t="b">
        <v>0</v>
      </c>
      <c r="J80" s="1">
        <v>42460</v>
      </c>
      <c r="K80" s="2">
        <v>42460</v>
      </c>
      <c r="L80" t="s">
        <v>41</v>
      </c>
      <c r="M80" s="3">
        <v>0.42708333333333331</v>
      </c>
      <c r="N80" t="s">
        <v>501</v>
      </c>
      <c r="O80" t="s">
        <v>502</v>
      </c>
      <c r="P80" t="s">
        <v>128</v>
      </c>
      <c r="Q80" t="b">
        <v>0</v>
      </c>
      <c r="R80" s="1">
        <v>42460</v>
      </c>
      <c r="S80" s="2">
        <v>42460</v>
      </c>
      <c r="T80" t="s">
        <v>41</v>
      </c>
      <c r="U80" s="3">
        <v>0.42708333333333331</v>
      </c>
      <c r="V80" t="s">
        <v>501</v>
      </c>
      <c r="W80" t="s">
        <v>502</v>
      </c>
      <c r="X80" t="s">
        <v>128</v>
      </c>
      <c r="Y80" t="s">
        <v>129</v>
      </c>
      <c r="Z80" t="s">
        <v>130</v>
      </c>
      <c r="AA80" t="s">
        <v>129</v>
      </c>
      <c r="AD80" t="s">
        <v>36</v>
      </c>
      <c r="AE80" t="s">
        <v>36</v>
      </c>
      <c r="AF80" t="s">
        <v>37</v>
      </c>
      <c r="AG80" t="s">
        <v>32</v>
      </c>
      <c r="AH80" t="s">
        <v>177</v>
      </c>
      <c r="AI80" t="s">
        <v>178</v>
      </c>
      <c r="AK80" t="s">
        <v>377</v>
      </c>
      <c r="AL80" s="19"/>
    </row>
    <row r="81" spans="1:38" x14ac:dyDescent="0.25">
      <c r="A81" t="s">
        <v>963</v>
      </c>
      <c r="C81" t="s">
        <v>32</v>
      </c>
      <c r="D81" s="20" t="s">
        <v>503</v>
      </c>
      <c r="G81" t="s">
        <v>504</v>
      </c>
      <c r="H81" t="s">
        <v>33</v>
      </c>
      <c r="I81" t="b">
        <v>0</v>
      </c>
      <c r="J81" s="1">
        <v>42460</v>
      </c>
      <c r="K81" s="2">
        <v>42460</v>
      </c>
      <c r="L81" t="s">
        <v>41</v>
      </c>
      <c r="M81" s="3">
        <v>0.5625</v>
      </c>
      <c r="N81" t="s">
        <v>505</v>
      </c>
      <c r="O81" t="s">
        <v>506</v>
      </c>
      <c r="P81" t="s">
        <v>128</v>
      </c>
      <c r="Q81" t="b">
        <v>0</v>
      </c>
      <c r="R81" s="1">
        <v>42460</v>
      </c>
      <c r="S81" s="2">
        <v>42460</v>
      </c>
      <c r="T81" t="s">
        <v>41</v>
      </c>
      <c r="U81" s="3">
        <v>0.64583333333333337</v>
      </c>
      <c r="V81" t="s">
        <v>507</v>
      </c>
      <c r="W81" t="s">
        <v>508</v>
      </c>
      <c r="X81" t="s">
        <v>128</v>
      </c>
      <c r="Y81" t="s">
        <v>129</v>
      </c>
      <c r="Z81" t="s">
        <v>130</v>
      </c>
      <c r="AA81" t="s">
        <v>129</v>
      </c>
      <c r="AD81" t="s">
        <v>36</v>
      </c>
      <c r="AE81" t="s">
        <v>36</v>
      </c>
      <c r="AF81" t="s">
        <v>37</v>
      </c>
      <c r="AG81" t="s">
        <v>32</v>
      </c>
      <c r="AH81" t="s">
        <v>186</v>
      </c>
      <c r="AI81" t="s">
        <v>187</v>
      </c>
      <c r="AK81" t="s">
        <v>188</v>
      </c>
      <c r="AL81" s="19"/>
    </row>
    <row r="82" spans="1:38" x14ac:dyDescent="0.25">
      <c r="J82" s="1"/>
      <c r="K82" s="2"/>
      <c r="M82" s="3"/>
      <c r="R82" s="1"/>
      <c r="S82" s="2"/>
      <c r="U82" s="3"/>
      <c r="AL82" s="19"/>
    </row>
    <row r="83" spans="1:38" x14ac:dyDescent="0.25">
      <c r="J83" s="1"/>
      <c r="K83" s="2"/>
      <c r="M83" s="3"/>
      <c r="R83" s="1"/>
      <c r="S83" s="2"/>
      <c r="U83" s="3"/>
      <c r="AL83" s="19"/>
    </row>
    <row r="84" spans="1:38" x14ac:dyDescent="0.25">
      <c r="A84" t="s">
        <v>986</v>
      </c>
      <c r="C84" t="s">
        <v>32</v>
      </c>
      <c r="D84" s="20" t="s">
        <v>511</v>
      </c>
      <c r="G84" t="s">
        <v>512</v>
      </c>
      <c r="H84" t="s">
        <v>33</v>
      </c>
      <c r="I84" t="b">
        <v>0</v>
      </c>
      <c r="J84" s="1">
        <v>42460</v>
      </c>
      <c r="K84" s="2">
        <v>42460</v>
      </c>
      <c r="L84" t="s">
        <v>41</v>
      </c>
      <c r="M84" s="3">
        <v>0.75</v>
      </c>
      <c r="N84" t="s">
        <v>509</v>
      </c>
      <c r="O84" t="s">
        <v>510</v>
      </c>
      <c r="P84" t="s">
        <v>128</v>
      </c>
      <c r="Q84" t="b">
        <v>0</v>
      </c>
      <c r="R84" s="1">
        <v>42460</v>
      </c>
      <c r="S84" s="2">
        <v>42460</v>
      </c>
      <c r="T84" t="s">
        <v>41</v>
      </c>
      <c r="U84" s="3">
        <v>0.83333333333333337</v>
      </c>
      <c r="V84" t="s">
        <v>513</v>
      </c>
      <c r="W84" t="s">
        <v>514</v>
      </c>
      <c r="X84" t="s">
        <v>128</v>
      </c>
      <c r="Y84" t="s">
        <v>129</v>
      </c>
      <c r="Z84" t="s">
        <v>130</v>
      </c>
      <c r="AA84" t="s">
        <v>129</v>
      </c>
      <c r="AD84" t="s">
        <v>36</v>
      </c>
      <c r="AE84" t="s">
        <v>36</v>
      </c>
      <c r="AF84" t="s">
        <v>37</v>
      </c>
      <c r="AG84" t="s">
        <v>32</v>
      </c>
      <c r="AH84" t="s">
        <v>466</v>
      </c>
      <c r="AI84" t="s">
        <v>467</v>
      </c>
      <c r="AK84" t="s">
        <v>468</v>
      </c>
      <c r="AL84" s="19"/>
    </row>
    <row r="85" spans="1:38" x14ac:dyDescent="0.25">
      <c r="J85" s="1"/>
      <c r="K85" s="2"/>
      <c r="M85" s="3"/>
      <c r="R85" s="1"/>
      <c r="S85" s="2"/>
      <c r="U85" s="3"/>
      <c r="AL85" s="19"/>
    </row>
    <row r="86" spans="1:38" x14ac:dyDescent="0.25">
      <c r="A86" t="s">
        <v>976</v>
      </c>
      <c r="C86" t="s">
        <v>32</v>
      </c>
      <c r="D86" s="20" t="s">
        <v>515</v>
      </c>
      <c r="G86" t="s">
        <v>516</v>
      </c>
      <c r="H86" t="s">
        <v>33</v>
      </c>
      <c r="I86" t="b">
        <v>0</v>
      </c>
      <c r="J86" s="1">
        <v>42462</v>
      </c>
      <c r="K86" s="2">
        <v>42462</v>
      </c>
      <c r="L86" t="s">
        <v>34</v>
      </c>
      <c r="M86" s="3">
        <v>0.42708333333333331</v>
      </c>
      <c r="N86" t="s">
        <v>517</v>
      </c>
      <c r="O86" t="s">
        <v>518</v>
      </c>
      <c r="P86" t="s">
        <v>128</v>
      </c>
      <c r="Q86" t="b">
        <v>0</v>
      </c>
      <c r="R86" s="1">
        <v>42462</v>
      </c>
      <c r="S86" s="2">
        <v>42462</v>
      </c>
      <c r="T86" t="s">
        <v>34</v>
      </c>
      <c r="U86" s="3">
        <v>0.42708333333333331</v>
      </c>
      <c r="V86" t="s">
        <v>517</v>
      </c>
      <c r="W86" t="s">
        <v>518</v>
      </c>
      <c r="X86" t="s">
        <v>128</v>
      </c>
      <c r="Y86" t="s">
        <v>129</v>
      </c>
      <c r="Z86" t="s">
        <v>130</v>
      </c>
      <c r="AA86" t="s">
        <v>129</v>
      </c>
      <c r="AD86" t="s">
        <v>36</v>
      </c>
      <c r="AE86" t="s">
        <v>36</v>
      </c>
      <c r="AF86" t="s">
        <v>37</v>
      </c>
      <c r="AG86" t="s">
        <v>32</v>
      </c>
      <c r="AH86" t="s">
        <v>308</v>
      </c>
      <c r="AI86" t="s">
        <v>309</v>
      </c>
      <c r="AK86" t="s">
        <v>310</v>
      </c>
      <c r="AL86" s="19"/>
    </row>
    <row r="87" spans="1:38" x14ac:dyDescent="0.25">
      <c r="A87" t="s">
        <v>966</v>
      </c>
      <c r="C87" t="s">
        <v>32</v>
      </c>
      <c r="D87" s="20" t="s">
        <v>519</v>
      </c>
      <c r="G87" t="s">
        <v>520</v>
      </c>
      <c r="H87" t="s">
        <v>33</v>
      </c>
      <c r="I87" t="b">
        <v>0</v>
      </c>
      <c r="J87" s="1">
        <v>42462</v>
      </c>
      <c r="K87" s="2">
        <v>42462</v>
      </c>
      <c r="L87" t="s">
        <v>34</v>
      </c>
      <c r="M87" s="3">
        <v>0.42708333333333331</v>
      </c>
      <c r="N87" t="s">
        <v>517</v>
      </c>
      <c r="O87" t="s">
        <v>518</v>
      </c>
      <c r="P87" t="s">
        <v>128</v>
      </c>
      <c r="Q87" t="b">
        <v>0</v>
      </c>
      <c r="R87" s="1">
        <v>42462</v>
      </c>
      <c r="S87" s="2">
        <v>42462</v>
      </c>
      <c r="T87" t="s">
        <v>34</v>
      </c>
      <c r="U87" s="3">
        <v>0.42708333333333331</v>
      </c>
      <c r="V87" t="s">
        <v>517</v>
      </c>
      <c r="W87" t="s">
        <v>518</v>
      </c>
      <c r="X87" t="s">
        <v>128</v>
      </c>
      <c r="Y87" t="s">
        <v>129</v>
      </c>
      <c r="Z87" t="s">
        <v>130</v>
      </c>
      <c r="AA87" t="s">
        <v>129</v>
      </c>
      <c r="AD87" t="s">
        <v>36</v>
      </c>
      <c r="AE87" t="s">
        <v>36</v>
      </c>
      <c r="AF87" t="s">
        <v>37</v>
      </c>
      <c r="AG87" t="s">
        <v>32</v>
      </c>
      <c r="AH87" t="s">
        <v>153</v>
      </c>
      <c r="AI87" t="s">
        <v>200</v>
      </c>
      <c r="AK87" t="s">
        <v>155</v>
      </c>
      <c r="AL87" s="19"/>
    </row>
    <row r="88" spans="1:38" x14ac:dyDescent="0.25">
      <c r="A88" t="s">
        <v>967</v>
      </c>
      <c r="C88" t="s">
        <v>32</v>
      </c>
      <c r="D88" s="20" t="s">
        <v>521</v>
      </c>
      <c r="G88" t="s">
        <v>522</v>
      </c>
      <c r="H88" t="s">
        <v>33</v>
      </c>
      <c r="I88" t="b">
        <v>0</v>
      </c>
      <c r="J88" s="1">
        <v>42462</v>
      </c>
      <c r="K88" s="2">
        <v>42462</v>
      </c>
      <c r="L88" t="s">
        <v>34</v>
      </c>
      <c r="M88" s="3">
        <v>0.5625</v>
      </c>
      <c r="N88" t="s">
        <v>523</v>
      </c>
      <c r="O88" t="s">
        <v>524</v>
      </c>
      <c r="P88" t="s">
        <v>128</v>
      </c>
      <c r="Q88" t="b">
        <v>0</v>
      </c>
      <c r="R88" s="1">
        <v>42462</v>
      </c>
      <c r="S88" s="2">
        <v>42462</v>
      </c>
      <c r="T88" t="s">
        <v>34</v>
      </c>
      <c r="U88" s="3">
        <v>0.625</v>
      </c>
      <c r="V88" t="s">
        <v>525</v>
      </c>
      <c r="W88" t="s">
        <v>526</v>
      </c>
      <c r="X88" t="s">
        <v>128</v>
      </c>
      <c r="Y88" t="s">
        <v>129</v>
      </c>
      <c r="Z88" t="s">
        <v>130</v>
      </c>
      <c r="AA88" t="s">
        <v>129</v>
      </c>
      <c r="AD88" t="s">
        <v>36</v>
      </c>
      <c r="AE88" t="s">
        <v>36</v>
      </c>
      <c r="AF88" t="s">
        <v>37</v>
      </c>
      <c r="AG88" t="s">
        <v>32</v>
      </c>
      <c r="AH88" t="s">
        <v>205</v>
      </c>
      <c r="AI88" t="s">
        <v>206</v>
      </c>
      <c r="AK88" t="s">
        <v>207</v>
      </c>
      <c r="AL88" s="19"/>
    </row>
    <row r="89" spans="1:38" x14ac:dyDescent="0.25">
      <c r="A89" t="s">
        <v>988</v>
      </c>
      <c r="C89" t="s">
        <v>32</v>
      </c>
      <c r="D89" s="20" t="s">
        <v>527</v>
      </c>
      <c r="G89" t="s">
        <v>528</v>
      </c>
      <c r="H89" t="s">
        <v>33</v>
      </c>
      <c r="I89" t="b">
        <v>0</v>
      </c>
      <c r="J89" s="1">
        <v>42462</v>
      </c>
      <c r="K89" s="2">
        <v>42462</v>
      </c>
      <c r="L89" t="s">
        <v>34</v>
      </c>
      <c r="M89" s="3">
        <v>0.58333333333333337</v>
      </c>
      <c r="N89" t="s">
        <v>529</v>
      </c>
      <c r="O89" t="s">
        <v>530</v>
      </c>
      <c r="P89" t="s">
        <v>128</v>
      </c>
      <c r="Q89" t="b">
        <v>0</v>
      </c>
      <c r="R89" s="1">
        <v>42462</v>
      </c>
      <c r="S89" s="2">
        <v>42462</v>
      </c>
      <c r="T89" t="s">
        <v>34</v>
      </c>
      <c r="U89" s="3">
        <v>0.58333333333333337</v>
      </c>
      <c r="V89" t="s">
        <v>529</v>
      </c>
      <c r="W89" t="s">
        <v>530</v>
      </c>
      <c r="X89" t="s">
        <v>128</v>
      </c>
      <c r="Y89" t="s">
        <v>129</v>
      </c>
      <c r="Z89" t="s">
        <v>130</v>
      </c>
      <c r="AA89" t="s">
        <v>129</v>
      </c>
      <c r="AD89" t="s">
        <v>36</v>
      </c>
      <c r="AE89" t="s">
        <v>36</v>
      </c>
      <c r="AF89" t="s">
        <v>37</v>
      </c>
      <c r="AG89" t="s">
        <v>32</v>
      </c>
      <c r="AH89" t="s">
        <v>139</v>
      </c>
      <c r="AI89" t="s">
        <v>531</v>
      </c>
      <c r="AK89" t="s">
        <v>141</v>
      </c>
      <c r="AL89" s="19"/>
    </row>
    <row r="90" spans="1:38" x14ac:dyDescent="0.25">
      <c r="A90" t="s">
        <v>968</v>
      </c>
      <c r="C90" t="s">
        <v>32</v>
      </c>
      <c r="D90" s="20" t="s">
        <v>532</v>
      </c>
      <c r="G90" t="s">
        <v>533</v>
      </c>
      <c r="H90" t="s">
        <v>33</v>
      </c>
      <c r="I90" t="b">
        <v>0</v>
      </c>
      <c r="J90" s="1">
        <v>42464</v>
      </c>
      <c r="K90" s="2">
        <v>42464</v>
      </c>
      <c r="L90" t="s">
        <v>38</v>
      </c>
      <c r="M90" s="3">
        <v>0.42708333333333331</v>
      </c>
      <c r="N90" t="s">
        <v>534</v>
      </c>
      <c r="O90" t="s">
        <v>535</v>
      </c>
      <c r="P90" t="s">
        <v>128</v>
      </c>
      <c r="Q90" t="b">
        <v>0</v>
      </c>
      <c r="R90" s="1">
        <v>42464</v>
      </c>
      <c r="S90" s="2">
        <v>42464</v>
      </c>
      <c r="T90" t="s">
        <v>38</v>
      </c>
      <c r="U90" s="3">
        <v>0.42708333333333331</v>
      </c>
      <c r="V90" t="s">
        <v>534</v>
      </c>
      <c r="W90" t="s">
        <v>535</v>
      </c>
      <c r="X90" t="s">
        <v>128</v>
      </c>
      <c r="Y90" t="s">
        <v>129</v>
      </c>
      <c r="Z90" t="s">
        <v>130</v>
      </c>
      <c r="AA90" t="s">
        <v>129</v>
      </c>
      <c r="AD90" t="s">
        <v>36</v>
      </c>
      <c r="AE90" t="s">
        <v>36</v>
      </c>
      <c r="AF90" t="s">
        <v>37</v>
      </c>
      <c r="AG90" t="s">
        <v>32</v>
      </c>
      <c r="AH90" t="s">
        <v>153</v>
      </c>
      <c r="AI90" t="s">
        <v>214</v>
      </c>
      <c r="AK90" t="s">
        <v>155</v>
      </c>
      <c r="AL90" s="19"/>
    </row>
    <row r="91" spans="1:38" x14ac:dyDescent="0.25">
      <c r="A91" t="s">
        <v>989</v>
      </c>
      <c r="C91" t="s">
        <v>32</v>
      </c>
      <c r="D91" s="20" t="s">
        <v>536</v>
      </c>
      <c r="G91" t="s">
        <v>537</v>
      </c>
      <c r="H91" t="s">
        <v>33</v>
      </c>
      <c r="I91" t="b">
        <v>0</v>
      </c>
      <c r="J91" s="1">
        <v>42464</v>
      </c>
      <c r="K91" s="2">
        <v>42464</v>
      </c>
      <c r="L91" t="s">
        <v>38</v>
      </c>
      <c r="M91" s="3">
        <v>0.45833333333333331</v>
      </c>
      <c r="N91" t="s">
        <v>538</v>
      </c>
      <c r="O91" t="s">
        <v>539</v>
      </c>
      <c r="P91" t="s">
        <v>128</v>
      </c>
      <c r="Q91" t="b">
        <v>0</v>
      </c>
      <c r="R91" s="1">
        <v>42464</v>
      </c>
      <c r="S91" s="2">
        <v>42464</v>
      </c>
      <c r="T91" t="s">
        <v>38</v>
      </c>
      <c r="U91" s="3">
        <v>0.45833333333333331</v>
      </c>
      <c r="V91" t="s">
        <v>538</v>
      </c>
      <c r="W91" t="s">
        <v>539</v>
      </c>
      <c r="X91" t="s">
        <v>128</v>
      </c>
      <c r="Y91" t="s">
        <v>129</v>
      </c>
      <c r="Z91" t="s">
        <v>130</v>
      </c>
      <c r="AA91" t="s">
        <v>129</v>
      </c>
      <c r="AD91" t="s">
        <v>36</v>
      </c>
      <c r="AE91" t="s">
        <v>36</v>
      </c>
      <c r="AF91" t="s">
        <v>37</v>
      </c>
      <c r="AG91" t="s">
        <v>32</v>
      </c>
      <c r="AH91" t="s">
        <v>540</v>
      </c>
      <c r="AI91" t="s">
        <v>541</v>
      </c>
      <c r="AK91" t="s">
        <v>542</v>
      </c>
      <c r="AL91" s="19"/>
    </row>
    <row r="92" spans="1:38" x14ac:dyDescent="0.25">
      <c r="J92" s="1"/>
      <c r="K92" s="2"/>
      <c r="M92" s="3"/>
      <c r="R92" s="1"/>
      <c r="S92" s="2"/>
      <c r="U92" s="3"/>
      <c r="AL92" s="19"/>
    </row>
    <row r="93" spans="1:38" x14ac:dyDescent="0.25">
      <c r="A93" t="s">
        <v>990</v>
      </c>
      <c r="C93" t="s">
        <v>32</v>
      </c>
      <c r="D93" s="20" t="s">
        <v>545</v>
      </c>
      <c r="G93" t="s">
        <v>546</v>
      </c>
      <c r="H93" t="s">
        <v>33</v>
      </c>
      <c r="I93" t="b">
        <v>0</v>
      </c>
      <c r="J93" s="1">
        <v>42464</v>
      </c>
      <c r="K93" s="2">
        <v>42464</v>
      </c>
      <c r="L93" t="s">
        <v>38</v>
      </c>
      <c r="M93" s="3">
        <v>0.67708333333333337</v>
      </c>
      <c r="N93" t="s">
        <v>543</v>
      </c>
      <c r="O93" t="s">
        <v>544</v>
      </c>
      <c r="P93" t="s">
        <v>128</v>
      </c>
      <c r="Q93" t="b">
        <v>0</v>
      </c>
      <c r="R93" s="1">
        <v>42464</v>
      </c>
      <c r="S93" s="2">
        <v>42464</v>
      </c>
      <c r="T93" t="s">
        <v>38</v>
      </c>
      <c r="U93" s="3">
        <v>0.67708333333333337</v>
      </c>
      <c r="V93" t="s">
        <v>543</v>
      </c>
      <c r="W93" t="s">
        <v>544</v>
      </c>
      <c r="X93" t="s">
        <v>128</v>
      </c>
      <c r="Y93" t="s">
        <v>129</v>
      </c>
      <c r="Z93" t="s">
        <v>130</v>
      </c>
      <c r="AA93" t="s">
        <v>129</v>
      </c>
      <c r="AD93" t="s">
        <v>36</v>
      </c>
      <c r="AE93" t="s">
        <v>36</v>
      </c>
      <c r="AF93" t="s">
        <v>37</v>
      </c>
      <c r="AG93" t="s">
        <v>32</v>
      </c>
      <c r="AH93" t="s">
        <v>547</v>
      </c>
      <c r="AI93" t="s">
        <v>548</v>
      </c>
      <c r="AK93" t="s">
        <v>549</v>
      </c>
      <c r="AL93" s="19"/>
    </row>
    <row r="94" spans="1:38" x14ac:dyDescent="0.25">
      <c r="A94" t="s">
        <v>970</v>
      </c>
      <c r="C94" t="s">
        <v>32</v>
      </c>
      <c r="D94" s="20" t="s">
        <v>550</v>
      </c>
      <c r="G94" t="s">
        <v>551</v>
      </c>
      <c r="H94" t="s">
        <v>33</v>
      </c>
      <c r="I94" t="b">
        <v>0</v>
      </c>
      <c r="J94" s="1">
        <v>42464</v>
      </c>
      <c r="K94" s="2">
        <v>42464</v>
      </c>
      <c r="L94" t="s">
        <v>38</v>
      </c>
      <c r="M94" s="3">
        <v>0.77083333333333337</v>
      </c>
      <c r="N94" t="s">
        <v>552</v>
      </c>
      <c r="O94" t="s">
        <v>553</v>
      </c>
      <c r="P94" t="s">
        <v>128</v>
      </c>
      <c r="Q94" t="b">
        <v>0</v>
      </c>
      <c r="R94" s="1">
        <v>42464</v>
      </c>
      <c r="S94" s="2">
        <v>42464</v>
      </c>
      <c r="T94" t="s">
        <v>38</v>
      </c>
      <c r="U94" s="3">
        <v>0.77083333333333337</v>
      </c>
      <c r="V94" t="s">
        <v>552</v>
      </c>
      <c r="W94" t="s">
        <v>553</v>
      </c>
      <c r="X94" t="s">
        <v>128</v>
      </c>
      <c r="Y94" t="s">
        <v>129</v>
      </c>
      <c r="Z94" t="s">
        <v>130</v>
      </c>
      <c r="AA94" t="s">
        <v>129</v>
      </c>
      <c r="AD94" t="s">
        <v>36</v>
      </c>
      <c r="AE94" t="s">
        <v>36</v>
      </c>
      <c r="AF94" t="s">
        <v>37</v>
      </c>
      <c r="AG94" t="s">
        <v>32</v>
      </c>
      <c r="AH94" t="s">
        <v>153</v>
      </c>
      <c r="AI94" t="s">
        <v>225</v>
      </c>
      <c r="AK94" t="s">
        <v>155</v>
      </c>
      <c r="AL94" s="19"/>
    </row>
    <row r="95" spans="1:38" x14ac:dyDescent="0.25">
      <c r="A95" t="s">
        <v>991</v>
      </c>
      <c r="C95" t="s">
        <v>32</v>
      </c>
      <c r="D95" s="20" t="s">
        <v>554</v>
      </c>
      <c r="G95" t="s">
        <v>555</v>
      </c>
      <c r="H95" t="s">
        <v>33</v>
      </c>
      <c r="I95" t="b">
        <v>0</v>
      </c>
      <c r="J95" s="1">
        <v>42465</v>
      </c>
      <c r="K95" s="2">
        <v>42465</v>
      </c>
      <c r="L95" t="s">
        <v>39</v>
      </c>
      <c r="M95" s="3">
        <v>0.66666666666666663</v>
      </c>
      <c r="N95" t="s">
        <v>556</v>
      </c>
      <c r="O95" t="s">
        <v>557</v>
      </c>
      <c r="P95" t="s">
        <v>128</v>
      </c>
      <c r="Q95" t="b">
        <v>0</v>
      </c>
      <c r="R95" s="1">
        <v>42465</v>
      </c>
      <c r="S95" s="2">
        <v>42465</v>
      </c>
      <c r="T95" t="s">
        <v>39</v>
      </c>
      <c r="U95" s="3">
        <v>0.66666666666666663</v>
      </c>
      <c r="V95" t="s">
        <v>556</v>
      </c>
      <c r="W95" t="s">
        <v>557</v>
      </c>
      <c r="X95" t="s">
        <v>128</v>
      </c>
      <c r="Y95" t="s">
        <v>129</v>
      </c>
      <c r="Z95" t="s">
        <v>130</v>
      </c>
      <c r="AA95" t="s">
        <v>129</v>
      </c>
      <c r="AD95" t="s">
        <v>36</v>
      </c>
      <c r="AE95" t="s">
        <v>36</v>
      </c>
      <c r="AF95" t="s">
        <v>37</v>
      </c>
      <c r="AG95" t="s">
        <v>32</v>
      </c>
      <c r="AH95" t="s">
        <v>558</v>
      </c>
      <c r="AI95" t="s">
        <v>559</v>
      </c>
      <c r="AK95" t="s">
        <v>560</v>
      </c>
      <c r="AL95" s="19"/>
    </row>
    <row r="96" spans="1:38" x14ac:dyDescent="0.25">
      <c r="J96" s="1"/>
      <c r="K96" s="2"/>
      <c r="M96" s="3"/>
      <c r="R96" s="1"/>
      <c r="S96" s="2"/>
      <c r="U96" s="3"/>
      <c r="AL96" s="19"/>
    </row>
    <row r="97" spans="1:38" x14ac:dyDescent="0.25">
      <c r="A97" t="s">
        <v>956</v>
      </c>
      <c r="C97" t="s">
        <v>32</v>
      </c>
      <c r="D97" s="20" t="s">
        <v>561</v>
      </c>
      <c r="G97" t="s">
        <v>562</v>
      </c>
      <c r="H97" t="s">
        <v>33</v>
      </c>
      <c r="I97" t="b">
        <v>0</v>
      </c>
      <c r="J97" s="1">
        <v>42465</v>
      </c>
      <c r="K97" s="2">
        <v>42465</v>
      </c>
      <c r="L97" t="s">
        <v>39</v>
      </c>
      <c r="M97" s="3">
        <v>0.75</v>
      </c>
      <c r="N97" t="s">
        <v>563</v>
      </c>
      <c r="O97" t="s">
        <v>564</v>
      </c>
      <c r="P97" t="s">
        <v>128</v>
      </c>
      <c r="Q97" t="b">
        <v>0</v>
      </c>
      <c r="R97" s="1">
        <v>42465</v>
      </c>
      <c r="S97" s="2">
        <v>42465</v>
      </c>
      <c r="T97" t="s">
        <v>39</v>
      </c>
      <c r="U97" s="3">
        <v>0.75</v>
      </c>
      <c r="V97" t="s">
        <v>563</v>
      </c>
      <c r="W97" t="s">
        <v>564</v>
      </c>
      <c r="X97" t="s">
        <v>128</v>
      </c>
      <c r="Y97" t="s">
        <v>129</v>
      </c>
      <c r="Z97" t="s">
        <v>130</v>
      </c>
      <c r="AA97" t="s">
        <v>129</v>
      </c>
      <c r="AD97" t="s">
        <v>36</v>
      </c>
      <c r="AE97" t="s">
        <v>36</v>
      </c>
      <c r="AF97" t="s">
        <v>37</v>
      </c>
      <c r="AG97" t="s">
        <v>32</v>
      </c>
      <c r="AH97" t="s">
        <v>146</v>
      </c>
      <c r="AI97" t="s">
        <v>147</v>
      </c>
      <c r="AK97" t="s">
        <v>148</v>
      </c>
      <c r="AL97" s="19"/>
    </row>
    <row r="98" spans="1:38" x14ac:dyDescent="0.25">
      <c r="A98" t="s">
        <v>992</v>
      </c>
      <c r="C98" t="s">
        <v>32</v>
      </c>
      <c r="D98" s="20" t="s">
        <v>565</v>
      </c>
      <c r="G98" t="s">
        <v>566</v>
      </c>
      <c r="H98" t="s">
        <v>33</v>
      </c>
      <c r="I98" t="b">
        <v>0</v>
      </c>
      <c r="J98" s="1">
        <v>42466</v>
      </c>
      <c r="K98" s="2">
        <v>42466</v>
      </c>
      <c r="L98" t="s">
        <v>40</v>
      </c>
      <c r="M98" s="3">
        <v>0.41666666666666669</v>
      </c>
      <c r="N98" t="s">
        <v>567</v>
      </c>
      <c r="O98" t="s">
        <v>568</v>
      </c>
      <c r="P98" t="s">
        <v>128</v>
      </c>
      <c r="Q98" t="b">
        <v>0</v>
      </c>
      <c r="R98" s="1">
        <v>42466</v>
      </c>
      <c r="S98" s="2">
        <v>42466</v>
      </c>
      <c r="T98" t="s">
        <v>40</v>
      </c>
      <c r="U98" s="3">
        <v>0.5</v>
      </c>
      <c r="V98" t="s">
        <v>569</v>
      </c>
      <c r="W98" t="s">
        <v>570</v>
      </c>
      <c r="X98" t="s">
        <v>128</v>
      </c>
      <c r="Y98" t="s">
        <v>129</v>
      </c>
      <c r="Z98" t="s">
        <v>130</v>
      </c>
      <c r="AA98" t="s">
        <v>129</v>
      </c>
      <c r="AD98" t="s">
        <v>36</v>
      </c>
      <c r="AE98" t="s">
        <v>36</v>
      </c>
      <c r="AF98" t="s">
        <v>37</v>
      </c>
      <c r="AG98" t="s">
        <v>32</v>
      </c>
      <c r="AH98" t="s">
        <v>571</v>
      </c>
      <c r="AI98" t="s">
        <v>209</v>
      </c>
      <c r="AK98" t="s">
        <v>572</v>
      </c>
      <c r="AL98" s="19"/>
    </row>
    <row r="99" spans="1:38" x14ac:dyDescent="0.25">
      <c r="A99" t="s">
        <v>958</v>
      </c>
      <c r="C99" t="s">
        <v>32</v>
      </c>
      <c r="D99" s="20" t="s">
        <v>573</v>
      </c>
      <c r="G99" t="s">
        <v>574</v>
      </c>
      <c r="H99" t="s">
        <v>33</v>
      </c>
      <c r="I99" t="b">
        <v>0</v>
      </c>
      <c r="J99" s="1">
        <v>42466</v>
      </c>
      <c r="K99" s="2">
        <v>42466</v>
      </c>
      <c r="L99" t="s">
        <v>40</v>
      </c>
      <c r="M99" s="3">
        <v>0.42708333333333331</v>
      </c>
      <c r="N99" t="s">
        <v>575</v>
      </c>
      <c r="O99" t="s">
        <v>576</v>
      </c>
      <c r="P99" t="s">
        <v>128</v>
      </c>
      <c r="Q99" t="b">
        <v>0</v>
      </c>
      <c r="R99" s="1">
        <v>42466</v>
      </c>
      <c r="S99" s="2">
        <v>42466</v>
      </c>
      <c r="T99" t="s">
        <v>40</v>
      </c>
      <c r="U99" s="3">
        <v>0.42708333333333331</v>
      </c>
      <c r="V99" t="s">
        <v>575</v>
      </c>
      <c r="W99" t="s">
        <v>576</v>
      </c>
      <c r="X99" t="s">
        <v>128</v>
      </c>
      <c r="Y99" t="s">
        <v>129</v>
      </c>
      <c r="Z99" t="s">
        <v>130</v>
      </c>
      <c r="AA99" t="s">
        <v>129</v>
      </c>
      <c r="AD99" t="s">
        <v>36</v>
      </c>
      <c r="AE99" t="s">
        <v>36</v>
      </c>
      <c r="AF99" t="s">
        <v>37</v>
      </c>
      <c r="AG99" t="s">
        <v>32</v>
      </c>
      <c r="AH99" t="s">
        <v>153</v>
      </c>
      <c r="AI99" t="s">
        <v>154</v>
      </c>
      <c r="AK99" t="s">
        <v>155</v>
      </c>
      <c r="AL99" s="19"/>
    </row>
    <row r="100" spans="1:38" x14ac:dyDescent="0.25">
      <c r="A100" t="s">
        <v>958</v>
      </c>
      <c r="C100" t="s">
        <v>32</v>
      </c>
      <c r="D100" s="20" t="s">
        <v>577</v>
      </c>
      <c r="G100" t="s">
        <v>578</v>
      </c>
      <c r="H100" t="s">
        <v>33</v>
      </c>
      <c r="I100" t="b">
        <v>0</v>
      </c>
      <c r="J100" s="1">
        <v>42466</v>
      </c>
      <c r="K100" s="2">
        <v>42466</v>
      </c>
      <c r="L100" t="s">
        <v>40</v>
      </c>
      <c r="M100" s="3">
        <v>0.46875</v>
      </c>
      <c r="N100" t="s">
        <v>579</v>
      </c>
      <c r="O100" t="s">
        <v>580</v>
      </c>
      <c r="P100" t="s">
        <v>128</v>
      </c>
      <c r="Q100" t="b">
        <v>0</v>
      </c>
      <c r="R100" s="1">
        <v>42466</v>
      </c>
      <c r="S100" s="2">
        <v>42466</v>
      </c>
      <c r="T100" t="s">
        <v>40</v>
      </c>
      <c r="U100" s="3">
        <v>0.46875</v>
      </c>
      <c r="V100" t="s">
        <v>579</v>
      </c>
      <c r="W100" t="s">
        <v>580</v>
      </c>
      <c r="X100" t="s">
        <v>128</v>
      </c>
      <c r="Y100" t="s">
        <v>129</v>
      </c>
      <c r="Z100" t="s">
        <v>130</v>
      </c>
      <c r="AA100" t="s">
        <v>129</v>
      </c>
      <c r="AD100" t="s">
        <v>36</v>
      </c>
      <c r="AE100" t="s">
        <v>36</v>
      </c>
      <c r="AF100" t="s">
        <v>37</v>
      </c>
      <c r="AG100" t="s">
        <v>32</v>
      </c>
      <c r="AH100" t="s">
        <v>153</v>
      </c>
      <c r="AI100" t="s">
        <v>154</v>
      </c>
      <c r="AK100" t="s">
        <v>155</v>
      </c>
      <c r="AL100" s="19"/>
    </row>
    <row r="101" spans="1:38" x14ac:dyDescent="0.25">
      <c r="A101" t="s">
        <v>993</v>
      </c>
      <c r="C101" t="s">
        <v>32</v>
      </c>
      <c r="D101" s="20" t="s">
        <v>581</v>
      </c>
      <c r="G101" t="s">
        <v>582</v>
      </c>
      <c r="H101" t="s">
        <v>33</v>
      </c>
      <c r="I101" t="b">
        <v>0</v>
      </c>
      <c r="J101" s="1">
        <v>42466</v>
      </c>
      <c r="K101" s="2">
        <v>42466</v>
      </c>
      <c r="L101" t="s">
        <v>40</v>
      </c>
      <c r="M101" s="3">
        <v>0.58333333333333337</v>
      </c>
      <c r="N101" t="s">
        <v>583</v>
      </c>
      <c r="O101" t="s">
        <v>584</v>
      </c>
      <c r="P101" t="s">
        <v>128</v>
      </c>
      <c r="Q101" t="b">
        <v>0</v>
      </c>
      <c r="R101" s="1">
        <v>42466</v>
      </c>
      <c r="S101" s="2">
        <v>42466</v>
      </c>
      <c r="T101" t="s">
        <v>40</v>
      </c>
      <c r="U101" s="3">
        <v>0.66666666666666663</v>
      </c>
      <c r="V101" t="s">
        <v>585</v>
      </c>
      <c r="W101" t="s">
        <v>586</v>
      </c>
      <c r="X101" t="s">
        <v>128</v>
      </c>
      <c r="Y101" t="s">
        <v>129</v>
      </c>
      <c r="Z101" t="s">
        <v>130</v>
      </c>
      <c r="AA101" t="s">
        <v>129</v>
      </c>
      <c r="AD101" t="s">
        <v>36</v>
      </c>
      <c r="AE101" t="s">
        <v>36</v>
      </c>
      <c r="AF101" t="s">
        <v>37</v>
      </c>
      <c r="AG101" t="s">
        <v>32</v>
      </c>
      <c r="AH101" t="s">
        <v>571</v>
      </c>
      <c r="AI101" t="s">
        <v>215</v>
      </c>
      <c r="AK101" t="s">
        <v>572</v>
      </c>
      <c r="AL101" s="19"/>
    </row>
    <row r="102" spans="1:38" x14ac:dyDescent="0.25">
      <c r="J102" s="1"/>
      <c r="K102" s="2"/>
      <c r="M102" s="3"/>
      <c r="R102" s="1"/>
      <c r="S102" s="2"/>
      <c r="U102" s="3"/>
      <c r="AL102" s="19"/>
    </row>
    <row r="103" spans="1:38" x14ac:dyDescent="0.25">
      <c r="A103" t="s">
        <v>960</v>
      </c>
      <c r="C103" t="s">
        <v>32</v>
      </c>
      <c r="D103" s="20" t="s">
        <v>587</v>
      </c>
      <c r="G103" t="s">
        <v>588</v>
      </c>
      <c r="H103" t="s">
        <v>33</v>
      </c>
      <c r="I103" t="b">
        <v>0</v>
      </c>
      <c r="J103" s="1">
        <v>42466</v>
      </c>
      <c r="K103" s="2">
        <v>42466</v>
      </c>
      <c r="L103" t="s">
        <v>40</v>
      </c>
      <c r="M103" s="3">
        <v>0.6875</v>
      </c>
      <c r="N103" t="s">
        <v>589</v>
      </c>
      <c r="O103" t="s">
        <v>590</v>
      </c>
      <c r="P103" t="s">
        <v>128</v>
      </c>
      <c r="Q103" t="b">
        <v>0</v>
      </c>
      <c r="R103" s="1">
        <v>42466</v>
      </c>
      <c r="S103" s="2">
        <v>42466</v>
      </c>
      <c r="T103" t="s">
        <v>40</v>
      </c>
      <c r="U103" s="3">
        <v>0.6875</v>
      </c>
      <c r="V103" t="s">
        <v>589</v>
      </c>
      <c r="W103" t="s">
        <v>590</v>
      </c>
      <c r="X103" t="s">
        <v>128</v>
      </c>
      <c r="Y103" t="s">
        <v>129</v>
      </c>
      <c r="Z103" t="s">
        <v>130</v>
      </c>
      <c r="AA103" t="s">
        <v>129</v>
      </c>
      <c r="AD103" t="s">
        <v>36</v>
      </c>
      <c r="AE103" t="s">
        <v>36</v>
      </c>
      <c r="AF103" t="s">
        <v>37</v>
      </c>
      <c r="AG103" t="s">
        <v>32</v>
      </c>
      <c r="AH103" t="s">
        <v>167</v>
      </c>
      <c r="AI103" t="s">
        <v>168</v>
      </c>
      <c r="AK103" t="s">
        <v>169</v>
      </c>
      <c r="AL103" s="19"/>
    </row>
    <row r="104" spans="1:38" x14ac:dyDescent="0.25">
      <c r="A104" t="s">
        <v>961</v>
      </c>
      <c r="C104" t="s">
        <v>32</v>
      </c>
      <c r="D104" s="20" t="s">
        <v>591</v>
      </c>
      <c r="G104" t="s">
        <v>592</v>
      </c>
      <c r="H104" t="s">
        <v>33</v>
      </c>
      <c r="I104" t="b">
        <v>0</v>
      </c>
      <c r="J104" s="1">
        <v>42466</v>
      </c>
      <c r="K104" s="2">
        <v>42466</v>
      </c>
      <c r="L104" t="s">
        <v>40</v>
      </c>
      <c r="M104" s="3">
        <v>0.77083333333333337</v>
      </c>
      <c r="N104" t="s">
        <v>593</v>
      </c>
      <c r="O104" t="s">
        <v>594</v>
      </c>
      <c r="P104" t="s">
        <v>128</v>
      </c>
      <c r="Q104" t="b">
        <v>0</v>
      </c>
      <c r="R104" s="1">
        <v>42466</v>
      </c>
      <c r="S104" s="2">
        <v>42466</v>
      </c>
      <c r="T104" t="s">
        <v>40</v>
      </c>
      <c r="U104" s="3">
        <v>0.77083333333333337</v>
      </c>
      <c r="V104" t="s">
        <v>593</v>
      </c>
      <c r="W104" t="s">
        <v>594</v>
      </c>
      <c r="X104" t="s">
        <v>128</v>
      </c>
      <c r="Y104" t="s">
        <v>129</v>
      </c>
      <c r="Z104" t="s">
        <v>130</v>
      </c>
      <c r="AA104" t="s">
        <v>129</v>
      </c>
      <c r="AD104" t="s">
        <v>36</v>
      </c>
      <c r="AE104" t="s">
        <v>36</v>
      </c>
      <c r="AF104" t="s">
        <v>37</v>
      </c>
      <c r="AG104" t="s">
        <v>32</v>
      </c>
      <c r="AH104" t="s">
        <v>167</v>
      </c>
      <c r="AI104" t="s">
        <v>174</v>
      </c>
      <c r="AK104" t="s">
        <v>169</v>
      </c>
      <c r="AL104" s="19"/>
    </row>
    <row r="105" spans="1:38" x14ac:dyDescent="0.25">
      <c r="A105" t="s">
        <v>962</v>
      </c>
      <c r="C105" t="s">
        <v>32</v>
      </c>
      <c r="D105" s="20" t="s">
        <v>595</v>
      </c>
      <c r="G105" t="s">
        <v>596</v>
      </c>
      <c r="H105" t="s">
        <v>33</v>
      </c>
      <c r="I105" t="b">
        <v>0</v>
      </c>
      <c r="J105" s="1">
        <v>42467</v>
      </c>
      <c r="K105" s="2">
        <v>42467</v>
      </c>
      <c r="L105" t="s">
        <v>41</v>
      </c>
      <c r="M105" s="3">
        <v>0.42708333333333331</v>
      </c>
      <c r="N105" t="s">
        <v>597</v>
      </c>
      <c r="O105" t="s">
        <v>598</v>
      </c>
      <c r="P105" t="s">
        <v>128</v>
      </c>
      <c r="Q105" t="b">
        <v>0</v>
      </c>
      <c r="R105" s="1">
        <v>42467</v>
      </c>
      <c r="S105" s="2">
        <v>42467</v>
      </c>
      <c r="T105" t="s">
        <v>41</v>
      </c>
      <c r="U105" s="3">
        <v>0.42708333333333331</v>
      </c>
      <c r="V105" t="s">
        <v>597</v>
      </c>
      <c r="W105" t="s">
        <v>598</v>
      </c>
      <c r="X105" t="s">
        <v>128</v>
      </c>
      <c r="Y105" t="s">
        <v>129</v>
      </c>
      <c r="Z105" t="s">
        <v>130</v>
      </c>
      <c r="AA105" t="s">
        <v>129</v>
      </c>
      <c r="AD105" t="s">
        <v>36</v>
      </c>
      <c r="AE105" t="s">
        <v>36</v>
      </c>
      <c r="AF105" t="s">
        <v>37</v>
      </c>
      <c r="AG105" t="s">
        <v>32</v>
      </c>
      <c r="AH105" t="s">
        <v>177</v>
      </c>
      <c r="AI105" t="s">
        <v>178</v>
      </c>
      <c r="AK105" t="s">
        <v>377</v>
      </c>
      <c r="AL105" s="19"/>
    </row>
    <row r="106" spans="1:38" x14ac:dyDescent="0.25">
      <c r="A106" t="s">
        <v>963</v>
      </c>
      <c r="C106" t="s">
        <v>32</v>
      </c>
      <c r="D106" s="20" t="s">
        <v>599</v>
      </c>
      <c r="G106" t="s">
        <v>600</v>
      </c>
      <c r="H106" t="s">
        <v>33</v>
      </c>
      <c r="I106" t="b">
        <v>0</v>
      </c>
      <c r="J106" s="1">
        <v>42467</v>
      </c>
      <c r="K106" s="2">
        <v>42467</v>
      </c>
      <c r="L106" t="s">
        <v>41</v>
      </c>
      <c r="M106" s="3">
        <v>0.5625</v>
      </c>
      <c r="N106" t="s">
        <v>601</v>
      </c>
      <c r="O106" t="s">
        <v>602</v>
      </c>
      <c r="P106" t="s">
        <v>128</v>
      </c>
      <c r="Q106" t="b">
        <v>0</v>
      </c>
      <c r="R106" s="1">
        <v>42467</v>
      </c>
      <c r="S106" s="2">
        <v>42467</v>
      </c>
      <c r="T106" t="s">
        <v>41</v>
      </c>
      <c r="U106" s="3">
        <v>0.64583333333333337</v>
      </c>
      <c r="V106" t="s">
        <v>603</v>
      </c>
      <c r="W106" t="s">
        <v>604</v>
      </c>
      <c r="X106" t="s">
        <v>128</v>
      </c>
      <c r="Y106" t="s">
        <v>129</v>
      </c>
      <c r="Z106" t="s">
        <v>130</v>
      </c>
      <c r="AA106" t="s">
        <v>129</v>
      </c>
      <c r="AD106" t="s">
        <v>36</v>
      </c>
      <c r="AE106" t="s">
        <v>36</v>
      </c>
      <c r="AF106" t="s">
        <v>37</v>
      </c>
      <c r="AG106" t="s">
        <v>32</v>
      </c>
      <c r="AH106" t="s">
        <v>186</v>
      </c>
      <c r="AI106" t="s">
        <v>187</v>
      </c>
      <c r="AK106" t="s">
        <v>188</v>
      </c>
      <c r="AL106" s="19"/>
    </row>
    <row r="107" spans="1:38" x14ac:dyDescent="0.25">
      <c r="A107" t="s">
        <v>994</v>
      </c>
      <c r="C107" t="s">
        <v>32</v>
      </c>
      <c r="D107" s="20" t="s">
        <v>605</v>
      </c>
      <c r="E107" t="s">
        <v>606</v>
      </c>
      <c r="G107" t="s">
        <v>607</v>
      </c>
      <c r="H107" t="s">
        <v>33</v>
      </c>
      <c r="I107" t="b">
        <v>0</v>
      </c>
      <c r="J107" s="1">
        <v>42467</v>
      </c>
      <c r="K107" s="2">
        <v>42467</v>
      </c>
      <c r="L107" t="s">
        <v>41</v>
      </c>
      <c r="M107" s="3">
        <v>0.66666666666666663</v>
      </c>
      <c r="N107" t="s">
        <v>606</v>
      </c>
      <c r="O107" t="s">
        <v>608</v>
      </c>
      <c r="P107" t="s">
        <v>128</v>
      </c>
      <c r="Q107" t="b">
        <v>0</v>
      </c>
      <c r="R107" s="1">
        <v>42467</v>
      </c>
      <c r="S107" s="2">
        <v>42467</v>
      </c>
      <c r="T107" t="s">
        <v>41</v>
      </c>
      <c r="U107" s="3">
        <v>0.83333333333333337</v>
      </c>
      <c r="V107" t="s">
        <v>609</v>
      </c>
      <c r="W107" t="s">
        <v>610</v>
      </c>
      <c r="X107" t="s">
        <v>128</v>
      </c>
      <c r="Y107" t="s">
        <v>129</v>
      </c>
      <c r="Z107" t="s">
        <v>130</v>
      </c>
      <c r="AA107" t="s">
        <v>129</v>
      </c>
      <c r="AD107" t="s">
        <v>36</v>
      </c>
      <c r="AE107" t="s">
        <v>36</v>
      </c>
      <c r="AF107" t="s">
        <v>37</v>
      </c>
      <c r="AG107" t="s">
        <v>32</v>
      </c>
      <c r="AH107" t="s">
        <v>611</v>
      </c>
      <c r="AI107" t="s">
        <v>1247</v>
      </c>
      <c r="AK107" t="s">
        <v>613</v>
      </c>
      <c r="AL107" s="19"/>
    </row>
    <row r="108" spans="1:38" x14ac:dyDescent="0.25">
      <c r="J108" s="1"/>
      <c r="K108" s="2"/>
      <c r="M108" s="3"/>
      <c r="R108" s="1"/>
      <c r="S108" s="2"/>
      <c r="U108" s="3"/>
      <c r="AL108" s="19"/>
    </row>
    <row r="109" spans="1:38" x14ac:dyDescent="0.25">
      <c r="J109" s="1"/>
      <c r="K109" s="2"/>
      <c r="M109" s="3"/>
      <c r="R109" s="1"/>
      <c r="S109" s="2"/>
      <c r="U109" s="3"/>
      <c r="AL109" s="19"/>
    </row>
    <row r="110" spans="1:38" x14ac:dyDescent="0.25">
      <c r="J110" s="1"/>
      <c r="K110" s="2"/>
      <c r="M110" s="3"/>
      <c r="R110" s="1"/>
      <c r="S110" s="2"/>
      <c r="U110" s="3"/>
      <c r="AL110" s="19"/>
    </row>
    <row r="111" spans="1:38" x14ac:dyDescent="0.25">
      <c r="J111" s="1"/>
      <c r="K111" s="2"/>
      <c r="M111" s="3"/>
      <c r="R111" s="1"/>
      <c r="S111" s="2"/>
      <c r="U111" s="3"/>
      <c r="AL111" s="19"/>
    </row>
    <row r="112" spans="1:38" x14ac:dyDescent="0.25">
      <c r="J112" s="1"/>
      <c r="K112" s="2"/>
      <c r="M112" s="3"/>
      <c r="R112" s="1"/>
      <c r="S112" s="2"/>
      <c r="U112" s="3"/>
      <c r="AL112" s="19"/>
    </row>
    <row r="113" spans="1:38" x14ac:dyDescent="0.25">
      <c r="A113" t="s">
        <v>966</v>
      </c>
      <c r="C113" t="s">
        <v>32</v>
      </c>
      <c r="D113" s="20" t="s">
        <v>614</v>
      </c>
      <c r="G113" t="s">
        <v>615</v>
      </c>
      <c r="H113" t="s">
        <v>33</v>
      </c>
      <c r="I113" t="b">
        <v>0</v>
      </c>
      <c r="J113" s="1">
        <v>42469</v>
      </c>
      <c r="K113" s="2">
        <v>42469</v>
      </c>
      <c r="L113" t="s">
        <v>34</v>
      </c>
      <c r="M113" s="3">
        <v>0.42708333333333331</v>
      </c>
      <c r="N113" t="s">
        <v>616</v>
      </c>
      <c r="O113" t="s">
        <v>617</v>
      </c>
      <c r="P113" t="s">
        <v>128</v>
      </c>
      <c r="Q113" t="b">
        <v>0</v>
      </c>
      <c r="R113" s="1">
        <v>42469</v>
      </c>
      <c r="S113" s="2">
        <v>42469</v>
      </c>
      <c r="T113" t="s">
        <v>34</v>
      </c>
      <c r="U113" s="3">
        <v>0.42708333333333331</v>
      </c>
      <c r="V113" t="s">
        <v>616</v>
      </c>
      <c r="W113" t="s">
        <v>617</v>
      </c>
      <c r="X113" t="s">
        <v>128</v>
      </c>
      <c r="Y113" t="s">
        <v>129</v>
      </c>
      <c r="Z113" t="s">
        <v>130</v>
      </c>
      <c r="AA113" t="s">
        <v>129</v>
      </c>
      <c r="AD113" t="s">
        <v>36</v>
      </c>
      <c r="AE113" t="s">
        <v>36</v>
      </c>
      <c r="AF113" t="s">
        <v>37</v>
      </c>
      <c r="AG113" t="s">
        <v>32</v>
      </c>
      <c r="AH113" t="s">
        <v>153</v>
      </c>
      <c r="AI113" t="s">
        <v>200</v>
      </c>
      <c r="AK113" t="s">
        <v>155</v>
      </c>
      <c r="AL113" s="19"/>
    </row>
    <row r="114" spans="1:38" x14ac:dyDescent="0.25">
      <c r="A114" t="s">
        <v>995</v>
      </c>
      <c r="C114" t="s">
        <v>32</v>
      </c>
      <c r="D114" s="20" t="s">
        <v>618</v>
      </c>
      <c r="G114" t="s">
        <v>619</v>
      </c>
      <c r="H114" t="s">
        <v>33</v>
      </c>
      <c r="I114" t="b">
        <v>0</v>
      </c>
      <c r="J114" s="1">
        <v>42469</v>
      </c>
      <c r="K114" s="2">
        <v>42469</v>
      </c>
      <c r="L114" t="s">
        <v>34</v>
      </c>
      <c r="M114" s="3">
        <v>0.58333333333333337</v>
      </c>
      <c r="N114" t="s">
        <v>620</v>
      </c>
      <c r="O114" t="s">
        <v>621</v>
      </c>
      <c r="P114" t="s">
        <v>128</v>
      </c>
      <c r="Q114" t="b">
        <v>0</v>
      </c>
      <c r="R114" s="1">
        <v>42469</v>
      </c>
      <c r="S114" s="2">
        <v>42469</v>
      </c>
      <c r="T114" t="s">
        <v>34</v>
      </c>
      <c r="U114" s="3">
        <v>0.58333333333333337</v>
      </c>
      <c r="V114" t="s">
        <v>620</v>
      </c>
      <c r="W114" t="s">
        <v>621</v>
      </c>
      <c r="X114" t="s">
        <v>128</v>
      </c>
      <c r="Y114" t="s">
        <v>129</v>
      </c>
      <c r="Z114" t="s">
        <v>130</v>
      </c>
      <c r="AA114" t="s">
        <v>129</v>
      </c>
      <c r="AD114" t="s">
        <v>36</v>
      </c>
      <c r="AE114" t="s">
        <v>36</v>
      </c>
      <c r="AF114" t="s">
        <v>37</v>
      </c>
      <c r="AG114" t="s">
        <v>32</v>
      </c>
      <c r="AH114" t="s">
        <v>622</v>
      </c>
      <c r="AI114" t="s">
        <v>623</v>
      </c>
      <c r="AK114" t="s">
        <v>624</v>
      </c>
      <c r="AL114" s="19"/>
    </row>
    <row r="115" spans="1:38" x14ac:dyDescent="0.25">
      <c r="J115" s="1"/>
      <c r="K115" s="2"/>
      <c r="M115" s="3"/>
      <c r="R115" s="1"/>
      <c r="S115" s="2"/>
      <c r="U115" s="3"/>
      <c r="AL115" s="19"/>
    </row>
    <row r="116" spans="1:38" x14ac:dyDescent="0.25">
      <c r="A116" t="s">
        <v>968</v>
      </c>
      <c r="C116" t="s">
        <v>32</v>
      </c>
      <c r="D116" s="20" t="s">
        <v>625</v>
      </c>
      <c r="G116" t="s">
        <v>626</v>
      </c>
      <c r="H116" t="s">
        <v>33</v>
      </c>
      <c r="I116" t="b">
        <v>0</v>
      </c>
      <c r="J116" s="1">
        <v>42471</v>
      </c>
      <c r="K116" s="2">
        <v>42471</v>
      </c>
      <c r="L116" t="s">
        <v>38</v>
      </c>
      <c r="M116" s="3">
        <v>0.42708333333333331</v>
      </c>
      <c r="N116" t="s">
        <v>627</v>
      </c>
      <c r="O116" t="s">
        <v>628</v>
      </c>
      <c r="P116" t="s">
        <v>128</v>
      </c>
      <c r="Q116" t="b">
        <v>0</v>
      </c>
      <c r="R116" s="1">
        <v>42471</v>
      </c>
      <c r="S116" s="2">
        <v>42471</v>
      </c>
      <c r="T116" t="s">
        <v>38</v>
      </c>
      <c r="U116" s="3">
        <v>0.42708333333333331</v>
      </c>
      <c r="V116" t="s">
        <v>627</v>
      </c>
      <c r="W116" t="s">
        <v>628</v>
      </c>
      <c r="X116" t="s">
        <v>128</v>
      </c>
      <c r="Y116" t="s">
        <v>129</v>
      </c>
      <c r="Z116" t="s">
        <v>130</v>
      </c>
      <c r="AA116" t="s">
        <v>129</v>
      </c>
      <c r="AD116" t="s">
        <v>36</v>
      </c>
      <c r="AE116" t="s">
        <v>36</v>
      </c>
      <c r="AF116" t="s">
        <v>37</v>
      </c>
      <c r="AG116" t="s">
        <v>32</v>
      </c>
      <c r="AH116" t="s">
        <v>153</v>
      </c>
      <c r="AI116" t="s">
        <v>214</v>
      </c>
      <c r="AK116" t="s">
        <v>155</v>
      </c>
      <c r="AL116" s="19"/>
    </row>
    <row r="117" spans="1:38" x14ac:dyDescent="0.25">
      <c r="J117" s="1"/>
      <c r="K117" s="2"/>
      <c r="M117" s="3"/>
      <c r="R117" s="1"/>
      <c r="S117" s="2"/>
      <c r="U117" s="3"/>
      <c r="AL117" s="19"/>
    </row>
    <row r="118" spans="1:38" x14ac:dyDescent="0.25">
      <c r="J118" s="1"/>
      <c r="K118" s="2"/>
      <c r="M118" s="3"/>
      <c r="R118" s="1"/>
      <c r="S118" s="2"/>
      <c r="U118" s="3"/>
      <c r="AL118" s="19"/>
    </row>
    <row r="119" spans="1:38" x14ac:dyDescent="0.25">
      <c r="A119" t="s">
        <v>970</v>
      </c>
      <c r="C119" t="s">
        <v>32</v>
      </c>
      <c r="D119" s="20" t="s">
        <v>630</v>
      </c>
      <c r="G119" t="s">
        <v>631</v>
      </c>
      <c r="H119" t="s">
        <v>33</v>
      </c>
      <c r="I119" t="b">
        <v>0</v>
      </c>
      <c r="J119" s="1">
        <v>42471</v>
      </c>
      <c r="K119" s="2">
        <v>42471</v>
      </c>
      <c r="L119" t="s">
        <v>38</v>
      </c>
      <c r="M119" s="3">
        <v>0.77083333333333337</v>
      </c>
      <c r="N119" t="s">
        <v>632</v>
      </c>
      <c r="O119" t="s">
        <v>633</v>
      </c>
      <c r="P119" t="s">
        <v>128</v>
      </c>
      <c r="Q119" t="b">
        <v>0</v>
      </c>
      <c r="R119" s="1">
        <v>42471</v>
      </c>
      <c r="S119" s="2">
        <v>42471</v>
      </c>
      <c r="T119" t="s">
        <v>38</v>
      </c>
      <c r="U119" s="3">
        <v>0.77083333333333337</v>
      </c>
      <c r="V119" t="s">
        <v>632</v>
      </c>
      <c r="W119" t="s">
        <v>633</v>
      </c>
      <c r="X119" t="s">
        <v>128</v>
      </c>
      <c r="Y119" t="s">
        <v>129</v>
      </c>
      <c r="Z119" t="s">
        <v>130</v>
      </c>
      <c r="AA119" t="s">
        <v>129</v>
      </c>
      <c r="AD119" t="s">
        <v>36</v>
      </c>
      <c r="AE119" t="s">
        <v>36</v>
      </c>
      <c r="AF119" t="s">
        <v>37</v>
      </c>
      <c r="AG119" t="s">
        <v>32</v>
      </c>
      <c r="AH119" t="s">
        <v>153</v>
      </c>
      <c r="AI119" t="s">
        <v>225</v>
      </c>
      <c r="AK119" t="s">
        <v>155</v>
      </c>
      <c r="AL119" s="19"/>
    </row>
    <row r="120" spans="1:38" x14ac:dyDescent="0.25">
      <c r="A120" t="s">
        <v>996</v>
      </c>
      <c r="C120" t="s">
        <v>32</v>
      </c>
      <c r="D120" s="20" t="s">
        <v>634</v>
      </c>
      <c r="G120" t="s">
        <v>635</v>
      </c>
      <c r="H120" t="s">
        <v>33</v>
      </c>
      <c r="I120" t="b">
        <v>0</v>
      </c>
      <c r="J120" s="1">
        <v>42472</v>
      </c>
      <c r="K120" s="2">
        <v>42472</v>
      </c>
      <c r="L120" t="s">
        <v>39</v>
      </c>
      <c r="M120" s="3">
        <v>0.66666666666666663</v>
      </c>
      <c r="N120" t="s">
        <v>636</v>
      </c>
      <c r="O120" t="s">
        <v>637</v>
      </c>
      <c r="P120" t="s">
        <v>128</v>
      </c>
      <c r="Q120" t="b">
        <v>0</v>
      </c>
      <c r="R120" s="1">
        <v>42472</v>
      </c>
      <c r="S120" s="2">
        <v>42472</v>
      </c>
      <c r="T120" t="s">
        <v>39</v>
      </c>
      <c r="U120" s="3">
        <v>0.66666666666666663</v>
      </c>
      <c r="V120" t="s">
        <v>636</v>
      </c>
      <c r="W120" t="s">
        <v>637</v>
      </c>
      <c r="X120" t="s">
        <v>128</v>
      </c>
      <c r="Y120" t="s">
        <v>129</v>
      </c>
      <c r="Z120" t="s">
        <v>130</v>
      </c>
      <c r="AA120" t="s">
        <v>129</v>
      </c>
      <c r="AD120" t="s">
        <v>36</v>
      </c>
      <c r="AE120" t="s">
        <v>36</v>
      </c>
      <c r="AF120" t="s">
        <v>37</v>
      </c>
      <c r="AG120" t="s">
        <v>32</v>
      </c>
      <c r="AH120" t="s">
        <v>638</v>
      </c>
      <c r="AI120" t="s">
        <v>639</v>
      </c>
      <c r="AK120" t="s">
        <v>640</v>
      </c>
      <c r="AL120" s="19"/>
    </row>
    <row r="121" spans="1:38" x14ac:dyDescent="0.25">
      <c r="A121" t="s">
        <v>997</v>
      </c>
      <c r="C121" t="s">
        <v>32</v>
      </c>
      <c r="D121" s="20" t="s">
        <v>641</v>
      </c>
      <c r="G121" t="s">
        <v>642</v>
      </c>
      <c r="H121" t="s">
        <v>33</v>
      </c>
      <c r="I121" t="b">
        <v>0</v>
      </c>
      <c r="J121" s="1">
        <v>42472</v>
      </c>
      <c r="K121" s="2">
        <v>42472</v>
      </c>
      <c r="L121" t="s">
        <v>39</v>
      </c>
      <c r="M121" s="3">
        <v>0.67708333333333337</v>
      </c>
      <c r="N121" t="s">
        <v>643</v>
      </c>
      <c r="O121" t="s">
        <v>644</v>
      </c>
      <c r="P121" t="s">
        <v>128</v>
      </c>
      <c r="Q121" t="b">
        <v>0</v>
      </c>
      <c r="R121" s="1">
        <v>42472</v>
      </c>
      <c r="S121" s="2">
        <v>42472</v>
      </c>
      <c r="T121" t="s">
        <v>39</v>
      </c>
      <c r="U121" s="3">
        <v>0.67708333333333337</v>
      </c>
      <c r="V121" t="s">
        <v>643</v>
      </c>
      <c r="W121" t="s">
        <v>644</v>
      </c>
      <c r="X121" t="s">
        <v>128</v>
      </c>
      <c r="Y121" t="s">
        <v>129</v>
      </c>
      <c r="Z121" t="s">
        <v>130</v>
      </c>
      <c r="AA121" t="s">
        <v>129</v>
      </c>
      <c r="AD121" t="s">
        <v>36</v>
      </c>
      <c r="AE121" t="s">
        <v>36</v>
      </c>
      <c r="AF121" t="s">
        <v>37</v>
      </c>
      <c r="AG121" t="s">
        <v>32</v>
      </c>
      <c r="AH121" t="s">
        <v>259</v>
      </c>
      <c r="AI121" t="s">
        <v>645</v>
      </c>
      <c r="AK121" t="s">
        <v>646</v>
      </c>
      <c r="AL121" s="19"/>
    </row>
    <row r="122" spans="1:38" x14ac:dyDescent="0.25">
      <c r="A122" t="s">
        <v>998</v>
      </c>
      <c r="C122" t="s">
        <v>32</v>
      </c>
      <c r="D122" s="20" t="s">
        <v>647</v>
      </c>
      <c r="G122" t="s">
        <v>648</v>
      </c>
      <c r="H122" t="s">
        <v>33</v>
      </c>
      <c r="I122" t="b">
        <v>0</v>
      </c>
      <c r="J122" s="1">
        <v>42473</v>
      </c>
      <c r="K122" s="2">
        <v>42473</v>
      </c>
      <c r="L122" t="s">
        <v>40</v>
      </c>
      <c r="M122" s="3">
        <v>0.42708333333333331</v>
      </c>
      <c r="N122" t="s">
        <v>649</v>
      </c>
      <c r="O122" t="s">
        <v>650</v>
      </c>
      <c r="P122" t="s">
        <v>128</v>
      </c>
      <c r="Q122" t="b">
        <v>0</v>
      </c>
      <c r="R122" s="1">
        <v>42473</v>
      </c>
      <c r="S122" s="2">
        <v>42473</v>
      </c>
      <c r="T122" t="s">
        <v>40</v>
      </c>
      <c r="U122" s="3">
        <v>0.42708333333333331</v>
      </c>
      <c r="V122" t="s">
        <v>649</v>
      </c>
      <c r="W122" t="s">
        <v>650</v>
      </c>
      <c r="X122" t="s">
        <v>128</v>
      </c>
      <c r="Y122" t="s">
        <v>129</v>
      </c>
      <c r="Z122" t="s">
        <v>130</v>
      </c>
      <c r="AA122" t="s">
        <v>129</v>
      </c>
      <c r="AD122" t="s">
        <v>36</v>
      </c>
      <c r="AE122" t="s">
        <v>36</v>
      </c>
      <c r="AF122" t="s">
        <v>37</v>
      </c>
      <c r="AG122" t="s">
        <v>32</v>
      </c>
      <c r="AH122" t="s">
        <v>153</v>
      </c>
      <c r="AI122" t="s">
        <v>651</v>
      </c>
      <c r="AK122" t="s">
        <v>155</v>
      </c>
      <c r="AL122" s="19"/>
    </row>
    <row r="123" spans="1:38" x14ac:dyDescent="0.25">
      <c r="A123" t="s">
        <v>999</v>
      </c>
      <c r="C123" t="s">
        <v>32</v>
      </c>
      <c r="D123" s="20" t="s">
        <v>652</v>
      </c>
      <c r="G123" t="s">
        <v>653</v>
      </c>
      <c r="H123" t="s">
        <v>33</v>
      </c>
      <c r="I123" t="b">
        <v>0</v>
      </c>
      <c r="J123" s="1">
        <v>42473</v>
      </c>
      <c r="K123" s="2">
        <v>42473</v>
      </c>
      <c r="L123" t="s">
        <v>40</v>
      </c>
      <c r="M123" s="3">
        <v>0.46875</v>
      </c>
      <c r="N123" t="s">
        <v>654</v>
      </c>
      <c r="O123" t="s">
        <v>655</v>
      </c>
      <c r="P123" t="s">
        <v>128</v>
      </c>
      <c r="Q123" t="b">
        <v>0</v>
      </c>
      <c r="R123" s="1">
        <v>42473</v>
      </c>
      <c r="S123" s="2">
        <v>42473</v>
      </c>
      <c r="T123" t="s">
        <v>40</v>
      </c>
      <c r="U123" s="3">
        <v>0.46875</v>
      </c>
      <c r="V123" t="s">
        <v>654</v>
      </c>
      <c r="W123" t="s">
        <v>655</v>
      </c>
      <c r="X123" t="s">
        <v>128</v>
      </c>
      <c r="Y123" t="s">
        <v>129</v>
      </c>
      <c r="Z123" t="s">
        <v>130</v>
      </c>
      <c r="AA123" t="s">
        <v>129</v>
      </c>
      <c r="AD123" t="s">
        <v>36</v>
      </c>
      <c r="AE123" t="s">
        <v>36</v>
      </c>
      <c r="AF123" t="s">
        <v>37</v>
      </c>
      <c r="AG123" t="s">
        <v>32</v>
      </c>
      <c r="AH123" t="s">
        <v>153</v>
      </c>
      <c r="AI123" t="s">
        <v>651</v>
      </c>
      <c r="AK123" t="s">
        <v>155</v>
      </c>
      <c r="AL123" s="19"/>
    </row>
    <row r="124" spans="1:38" x14ac:dyDescent="0.25">
      <c r="A124" t="s">
        <v>1000</v>
      </c>
      <c r="C124" t="s">
        <v>32</v>
      </c>
      <c r="D124" s="20" t="s">
        <v>656</v>
      </c>
      <c r="G124" t="s">
        <v>657</v>
      </c>
      <c r="H124" t="s">
        <v>33</v>
      </c>
      <c r="I124" t="b">
        <v>0</v>
      </c>
      <c r="J124" s="1">
        <v>42473</v>
      </c>
      <c r="K124" s="2">
        <v>42473</v>
      </c>
      <c r="L124" t="s">
        <v>40</v>
      </c>
      <c r="M124" s="3">
        <v>0.58333333333333337</v>
      </c>
      <c r="N124" t="s">
        <v>658</v>
      </c>
      <c r="O124" t="s">
        <v>659</v>
      </c>
      <c r="P124" t="s">
        <v>128</v>
      </c>
      <c r="Q124" t="b">
        <v>0</v>
      </c>
      <c r="R124" s="1">
        <v>42473</v>
      </c>
      <c r="S124" s="2">
        <v>42473</v>
      </c>
      <c r="T124" t="s">
        <v>40</v>
      </c>
      <c r="U124" s="3">
        <v>0.58333333333333337</v>
      </c>
      <c r="V124" t="s">
        <v>658</v>
      </c>
      <c r="W124" t="s">
        <v>659</v>
      </c>
      <c r="X124" t="s">
        <v>128</v>
      </c>
      <c r="Y124" t="s">
        <v>129</v>
      </c>
      <c r="Z124" t="s">
        <v>130</v>
      </c>
      <c r="AA124" t="s">
        <v>129</v>
      </c>
      <c r="AD124" t="s">
        <v>36</v>
      </c>
      <c r="AE124" t="s">
        <v>36</v>
      </c>
      <c r="AF124" t="s">
        <v>37</v>
      </c>
      <c r="AG124" t="s">
        <v>32</v>
      </c>
      <c r="AH124" t="s">
        <v>660</v>
      </c>
      <c r="AI124" t="s">
        <v>244</v>
      </c>
      <c r="AK124" t="s">
        <v>661</v>
      </c>
      <c r="AL124" s="19"/>
    </row>
    <row r="125" spans="1:38" x14ac:dyDescent="0.25">
      <c r="A125" t="s">
        <v>1001</v>
      </c>
      <c r="C125" t="s">
        <v>32</v>
      </c>
      <c r="D125" s="20" t="s">
        <v>662</v>
      </c>
      <c r="G125" t="s">
        <v>663</v>
      </c>
      <c r="H125" t="s">
        <v>33</v>
      </c>
      <c r="I125" t="b">
        <v>0</v>
      </c>
      <c r="J125" s="1">
        <v>42473</v>
      </c>
      <c r="K125" s="2">
        <v>42473</v>
      </c>
      <c r="L125" t="s">
        <v>40</v>
      </c>
      <c r="M125" s="3">
        <v>0.58333333333333337</v>
      </c>
      <c r="N125" t="s">
        <v>658</v>
      </c>
      <c r="O125" t="s">
        <v>659</v>
      </c>
      <c r="P125" t="s">
        <v>128</v>
      </c>
      <c r="Q125" t="b">
        <v>0</v>
      </c>
      <c r="R125" s="1">
        <v>42473</v>
      </c>
      <c r="S125" s="2">
        <v>42473</v>
      </c>
      <c r="T125" t="s">
        <v>40</v>
      </c>
      <c r="U125" s="3">
        <v>0.66666666666666663</v>
      </c>
      <c r="V125" t="s">
        <v>664</v>
      </c>
      <c r="W125" t="s">
        <v>665</v>
      </c>
      <c r="X125" t="s">
        <v>128</v>
      </c>
      <c r="Y125" t="s">
        <v>129</v>
      </c>
      <c r="Z125" t="s">
        <v>130</v>
      </c>
      <c r="AA125" t="s">
        <v>129</v>
      </c>
      <c r="AD125" t="s">
        <v>36</v>
      </c>
      <c r="AE125" t="s">
        <v>36</v>
      </c>
      <c r="AF125" t="s">
        <v>37</v>
      </c>
      <c r="AG125" t="s">
        <v>32</v>
      </c>
      <c r="AH125" t="s">
        <v>571</v>
      </c>
      <c r="AI125" t="s">
        <v>666</v>
      </c>
      <c r="AK125" t="s">
        <v>572</v>
      </c>
      <c r="AL125" s="19"/>
    </row>
    <row r="126" spans="1:38" x14ac:dyDescent="0.25">
      <c r="J126" s="1"/>
      <c r="K126" s="2"/>
      <c r="M126" s="3"/>
      <c r="R126" s="1"/>
      <c r="S126" s="2"/>
      <c r="U126" s="3"/>
      <c r="AL126" s="19"/>
    </row>
    <row r="127" spans="1:38" x14ac:dyDescent="0.25">
      <c r="A127" t="s">
        <v>960</v>
      </c>
      <c r="C127" t="s">
        <v>32</v>
      </c>
      <c r="D127" s="20" t="s">
        <v>667</v>
      </c>
      <c r="G127" t="s">
        <v>668</v>
      </c>
      <c r="H127" t="s">
        <v>33</v>
      </c>
      <c r="I127" t="b">
        <v>0</v>
      </c>
      <c r="J127" s="1">
        <v>42473</v>
      </c>
      <c r="K127" s="2">
        <v>42473</v>
      </c>
      <c r="L127" t="s">
        <v>40</v>
      </c>
      <c r="M127" s="3">
        <v>0.6875</v>
      </c>
      <c r="N127" t="s">
        <v>669</v>
      </c>
      <c r="O127" t="s">
        <v>670</v>
      </c>
      <c r="P127" t="s">
        <v>128</v>
      </c>
      <c r="Q127" t="b">
        <v>0</v>
      </c>
      <c r="R127" s="1">
        <v>42473</v>
      </c>
      <c r="S127" s="2">
        <v>42473</v>
      </c>
      <c r="T127" t="s">
        <v>40</v>
      </c>
      <c r="U127" s="3">
        <v>0.6875</v>
      </c>
      <c r="V127" t="s">
        <v>669</v>
      </c>
      <c r="W127" t="s">
        <v>670</v>
      </c>
      <c r="X127" t="s">
        <v>128</v>
      </c>
      <c r="Y127" t="s">
        <v>129</v>
      </c>
      <c r="Z127" t="s">
        <v>130</v>
      </c>
      <c r="AA127" t="s">
        <v>129</v>
      </c>
      <c r="AD127" t="s">
        <v>36</v>
      </c>
      <c r="AE127" t="s">
        <v>36</v>
      </c>
      <c r="AF127" t="s">
        <v>37</v>
      </c>
      <c r="AG127" t="s">
        <v>32</v>
      </c>
      <c r="AH127" t="s">
        <v>167</v>
      </c>
      <c r="AI127" t="s">
        <v>168</v>
      </c>
      <c r="AK127" t="s">
        <v>169</v>
      </c>
      <c r="AL127" s="19"/>
    </row>
    <row r="128" spans="1:38" x14ac:dyDescent="0.25">
      <c r="A128" t="s">
        <v>962</v>
      </c>
      <c r="C128" t="s">
        <v>32</v>
      </c>
      <c r="D128" s="20" t="s">
        <v>671</v>
      </c>
      <c r="G128" t="s">
        <v>672</v>
      </c>
      <c r="H128" t="s">
        <v>33</v>
      </c>
      <c r="I128" t="b">
        <v>0</v>
      </c>
      <c r="J128" s="1">
        <v>42474</v>
      </c>
      <c r="K128" s="2">
        <v>42474</v>
      </c>
      <c r="L128" t="s">
        <v>41</v>
      </c>
      <c r="M128" s="3">
        <v>0.42708333333333331</v>
      </c>
      <c r="N128" t="s">
        <v>673</v>
      </c>
      <c r="O128" t="s">
        <v>674</v>
      </c>
      <c r="P128" t="s">
        <v>128</v>
      </c>
      <c r="Q128" t="b">
        <v>0</v>
      </c>
      <c r="R128" s="1">
        <v>42474</v>
      </c>
      <c r="S128" s="2">
        <v>42474</v>
      </c>
      <c r="T128" t="s">
        <v>41</v>
      </c>
      <c r="U128" s="3">
        <v>0.42708333333333331</v>
      </c>
      <c r="V128" t="s">
        <v>673</v>
      </c>
      <c r="W128" t="s">
        <v>674</v>
      </c>
      <c r="X128" t="s">
        <v>128</v>
      </c>
      <c r="Y128" t="s">
        <v>129</v>
      </c>
      <c r="Z128" t="s">
        <v>130</v>
      </c>
      <c r="AA128" t="s">
        <v>129</v>
      </c>
      <c r="AD128" t="s">
        <v>36</v>
      </c>
      <c r="AE128" t="s">
        <v>36</v>
      </c>
      <c r="AF128" t="s">
        <v>37</v>
      </c>
      <c r="AG128" t="s">
        <v>32</v>
      </c>
      <c r="AH128" t="s">
        <v>177</v>
      </c>
      <c r="AI128" t="s">
        <v>178</v>
      </c>
      <c r="AK128" t="s">
        <v>377</v>
      </c>
      <c r="AL128" s="19"/>
    </row>
    <row r="129" spans="1:38" x14ac:dyDescent="0.25">
      <c r="A129" t="s">
        <v>963</v>
      </c>
      <c r="C129" t="s">
        <v>32</v>
      </c>
      <c r="D129" s="20" t="s">
        <v>675</v>
      </c>
      <c r="G129" t="s">
        <v>676</v>
      </c>
      <c r="H129" t="s">
        <v>33</v>
      </c>
      <c r="I129" t="b">
        <v>0</v>
      </c>
      <c r="J129" s="1">
        <v>42474</v>
      </c>
      <c r="K129" s="2">
        <v>42474</v>
      </c>
      <c r="L129" t="s">
        <v>41</v>
      </c>
      <c r="M129" s="3">
        <v>0.5625</v>
      </c>
      <c r="N129" t="s">
        <v>677</v>
      </c>
      <c r="O129" t="s">
        <v>678</v>
      </c>
      <c r="P129" t="s">
        <v>128</v>
      </c>
      <c r="Q129" t="b">
        <v>0</v>
      </c>
      <c r="R129" s="1">
        <v>42474</v>
      </c>
      <c r="S129" s="2">
        <v>42474</v>
      </c>
      <c r="T129" t="s">
        <v>41</v>
      </c>
      <c r="U129" s="3">
        <v>0.64583333333333337</v>
      </c>
      <c r="V129" t="s">
        <v>679</v>
      </c>
      <c r="W129" t="s">
        <v>680</v>
      </c>
      <c r="X129" t="s">
        <v>128</v>
      </c>
      <c r="Y129" t="s">
        <v>129</v>
      </c>
      <c r="Z129" t="s">
        <v>130</v>
      </c>
      <c r="AA129" t="s">
        <v>129</v>
      </c>
      <c r="AD129" t="s">
        <v>36</v>
      </c>
      <c r="AE129" t="s">
        <v>36</v>
      </c>
      <c r="AF129" t="s">
        <v>37</v>
      </c>
      <c r="AG129" t="s">
        <v>32</v>
      </c>
      <c r="AH129" t="s">
        <v>186</v>
      </c>
      <c r="AI129" t="s">
        <v>187</v>
      </c>
      <c r="AK129" t="s">
        <v>188</v>
      </c>
      <c r="AL129" s="19"/>
    </row>
    <row r="130" spans="1:38" x14ac:dyDescent="0.25">
      <c r="J130" s="1"/>
      <c r="K130" s="2"/>
      <c r="M130" s="3"/>
      <c r="R130" s="1"/>
      <c r="S130" s="2"/>
      <c r="U130" s="3"/>
      <c r="AL130" s="19"/>
    </row>
    <row r="131" spans="1:38" x14ac:dyDescent="0.25">
      <c r="J131" s="1"/>
      <c r="K131" s="2"/>
      <c r="M131" s="3"/>
      <c r="R131" s="1"/>
      <c r="S131" s="2"/>
      <c r="U131" s="3"/>
      <c r="AL131" s="19"/>
    </row>
    <row r="132" spans="1:38" x14ac:dyDescent="0.25">
      <c r="A132" t="s">
        <v>1002</v>
      </c>
      <c r="C132" t="s">
        <v>32</v>
      </c>
      <c r="D132" s="20" t="s">
        <v>683</v>
      </c>
      <c r="G132" t="s">
        <v>684</v>
      </c>
      <c r="H132" t="s">
        <v>33</v>
      </c>
      <c r="I132" t="b">
        <v>0</v>
      </c>
      <c r="J132" s="1">
        <v>42474</v>
      </c>
      <c r="K132" s="2">
        <v>42474</v>
      </c>
      <c r="L132" t="s">
        <v>41</v>
      </c>
      <c r="M132" s="3">
        <v>0.75</v>
      </c>
      <c r="N132" t="s">
        <v>681</v>
      </c>
      <c r="O132" t="s">
        <v>682</v>
      </c>
      <c r="P132" t="s">
        <v>128</v>
      </c>
      <c r="Q132" t="b">
        <v>0</v>
      </c>
      <c r="R132" s="1">
        <v>42474</v>
      </c>
      <c r="S132" s="2">
        <v>42474</v>
      </c>
      <c r="T132" t="s">
        <v>41</v>
      </c>
      <c r="U132" s="3">
        <v>0.75</v>
      </c>
      <c r="V132" t="s">
        <v>681</v>
      </c>
      <c r="W132" t="s">
        <v>682</v>
      </c>
      <c r="X132" t="s">
        <v>128</v>
      </c>
      <c r="Y132" t="s">
        <v>129</v>
      </c>
      <c r="Z132" t="s">
        <v>130</v>
      </c>
      <c r="AA132" t="s">
        <v>129</v>
      </c>
      <c r="AD132" t="s">
        <v>36</v>
      </c>
      <c r="AE132" t="s">
        <v>36</v>
      </c>
      <c r="AF132" t="s">
        <v>37</v>
      </c>
      <c r="AG132" t="s">
        <v>32</v>
      </c>
      <c r="AH132" t="s">
        <v>685</v>
      </c>
      <c r="AI132" t="s">
        <v>686</v>
      </c>
      <c r="AK132" t="s">
        <v>687</v>
      </c>
      <c r="AL132" s="19"/>
    </row>
    <row r="133" spans="1:38" x14ac:dyDescent="0.25">
      <c r="J133" s="1"/>
      <c r="K133" s="2"/>
      <c r="M133" s="3"/>
      <c r="R133" s="1"/>
      <c r="S133" s="2"/>
      <c r="U133" s="3"/>
      <c r="AL133" s="19"/>
    </row>
    <row r="134" spans="1:38" x14ac:dyDescent="0.25">
      <c r="A134" t="s">
        <v>966</v>
      </c>
      <c r="C134" t="s">
        <v>32</v>
      </c>
      <c r="D134" s="20" t="s">
        <v>688</v>
      </c>
      <c r="G134" t="s">
        <v>689</v>
      </c>
      <c r="H134" t="s">
        <v>33</v>
      </c>
      <c r="I134" t="b">
        <v>0</v>
      </c>
      <c r="J134" s="1">
        <v>42476</v>
      </c>
      <c r="K134" s="2">
        <v>42476</v>
      </c>
      <c r="L134" t="s">
        <v>34</v>
      </c>
      <c r="M134" s="3">
        <v>0.42708333333333331</v>
      </c>
      <c r="N134" t="s">
        <v>690</v>
      </c>
      <c r="O134" t="s">
        <v>691</v>
      </c>
      <c r="P134" t="s">
        <v>128</v>
      </c>
      <c r="Q134" t="b">
        <v>0</v>
      </c>
      <c r="R134" s="1">
        <v>42476</v>
      </c>
      <c r="S134" s="2">
        <v>42476</v>
      </c>
      <c r="T134" t="s">
        <v>34</v>
      </c>
      <c r="U134" s="3">
        <v>0.42708333333333331</v>
      </c>
      <c r="V134" t="s">
        <v>690</v>
      </c>
      <c r="W134" t="s">
        <v>691</v>
      </c>
      <c r="X134" t="s">
        <v>128</v>
      </c>
      <c r="Y134" t="s">
        <v>129</v>
      </c>
      <c r="Z134" t="s">
        <v>130</v>
      </c>
      <c r="AA134" t="s">
        <v>129</v>
      </c>
      <c r="AD134" t="s">
        <v>36</v>
      </c>
      <c r="AE134" t="s">
        <v>36</v>
      </c>
      <c r="AF134" t="s">
        <v>37</v>
      </c>
      <c r="AG134" t="s">
        <v>32</v>
      </c>
      <c r="AH134" t="s">
        <v>153</v>
      </c>
      <c r="AI134" t="s">
        <v>692</v>
      </c>
      <c r="AK134" t="s">
        <v>155</v>
      </c>
      <c r="AL134" s="19"/>
    </row>
    <row r="135" spans="1:38" x14ac:dyDescent="0.25">
      <c r="A135" t="s">
        <v>1003</v>
      </c>
      <c r="C135" t="s">
        <v>32</v>
      </c>
      <c r="D135" s="20" t="s">
        <v>693</v>
      </c>
      <c r="G135" t="s">
        <v>694</v>
      </c>
      <c r="H135" t="s">
        <v>33</v>
      </c>
      <c r="I135" t="b">
        <v>0</v>
      </c>
      <c r="J135" s="1">
        <v>42476</v>
      </c>
      <c r="K135" s="2">
        <v>42476</v>
      </c>
      <c r="L135" t="s">
        <v>34</v>
      </c>
      <c r="M135" s="3">
        <v>0.5</v>
      </c>
      <c r="N135" t="s">
        <v>695</v>
      </c>
      <c r="O135" t="s">
        <v>696</v>
      </c>
      <c r="P135" t="s">
        <v>128</v>
      </c>
      <c r="Q135" t="b">
        <v>0</v>
      </c>
      <c r="R135" s="1">
        <v>42476</v>
      </c>
      <c r="S135" s="2">
        <v>42476</v>
      </c>
      <c r="T135" t="s">
        <v>34</v>
      </c>
      <c r="U135" s="3">
        <v>0.5</v>
      </c>
      <c r="V135" t="s">
        <v>695</v>
      </c>
      <c r="W135" t="s">
        <v>696</v>
      </c>
      <c r="X135" t="s">
        <v>128</v>
      </c>
      <c r="Y135" t="s">
        <v>129</v>
      </c>
      <c r="Z135" t="s">
        <v>130</v>
      </c>
      <c r="AA135" t="s">
        <v>129</v>
      </c>
      <c r="AD135" t="s">
        <v>36</v>
      </c>
      <c r="AE135" t="s">
        <v>36</v>
      </c>
      <c r="AF135" t="s">
        <v>37</v>
      </c>
      <c r="AG135" t="s">
        <v>32</v>
      </c>
      <c r="AH135" t="s">
        <v>697</v>
      </c>
      <c r="AI135" t="s">
        <v>698</v>
      </c>
      <c r="AK135" t="s">
        <v>699</v>
      </c>
      <c r="AL135" s="19"/>
    </row>
    <row r="136" spans="1:38" x14ac:dyDescent="0.25">
      <c r="A136" t="s">
        <v>981</v>
      </c>
      <c r="C136" t="s">
        <v>32</v>
      </c>
      <c r="D136" s="20" t="s">
        <v>700</v>
      </c>
      <c r="G136" t="s">
        <v>701</v>
      </c>
      <c r="H136" t="s">
        <v>33</v>
      </c>
      <c r="I136" t="b">
        <v>0</v>
      </c>
      <c r="J136" s="1">
        <v>42477</v>
      </c>
      <c r="K136" s="2">
        <v>42477</v>
      </c>
      <c r="L136" t="s">
        <v>35</v>
      </c>
      <c r="M136" s="3">
        <v>0.625</v>
      </c>
      <c r="N136" t="s">
        <v>702</v>
      </c>
      <c r="O136" t="s">
        <v>703</v>
      </c>
      <c r="P136" t="s">
        <v>128</v>
      </c>
      <c r="Q136" t="b">
        <v>0</v>
      </c>
      <c r="R136" s="1">
        <v>42477</v>
      </c>
      <c r="S136" s="2">
        <v>42477</v>
      </c>
      <c r="T136" t="s">
        <v>35</v>
      </c>
      <c r="U136" s="3">
        <v>0.66666666666666663</v>
      </c>
      <c r="V136" t="s">
        <v>704</v>
      </c>
      <c r="W136" t="s">
        <v>705</v>
      </c>
      <c r="X136" t="s">
        <v>128</v>
      </c>
      <c r="Y136" t="s">
        <v>129</v>
      </c>
      <c r="Z136" t="s">
        <v>130</v>
      </c>
      <c r="AA136" t="s">
        <v>129</v>
      </c>
      <c r="AD136" t="s">
        <v>36</v>
      </c>
      <c r="AE136" t="s">
        <v>36</v>
      </c>
      <c r="AF136" t="s">
        <v>37</v>
      </c>
      <c r="AG136" t="s">
        <v>32</v>
      </c>
      <c r="AH136" t="s">
        <v>177</v>
      </c>
      <c r="AI136" t="s">
        <v>706</v>
      </c>
      <c r="AK136" t="s">
        <v>707</v>
      </c>
      <c r="AL136" s="19"/>
    </row>
    <row r="137" spans="1:38" x14ac:dyDescent="0.25">
      <c r="A137" t="s">
        <v>968</v>
      </c>
      <c r="C137" t="s">
        <v>32</v>
      </c>
      <c r="D137" s="20" t="s">
        <v>708</v>
      </c>
      <c r="G137" t="s">
        <v>709</v>
      </c>
      <c r="H137" t="s">
        <v>33</v>
      </c>
      <c r="I137" t="b">
        <v>0</v>
      </c>
      <c r="J137" s="1">
        <v>42478</v>
      </c>
      <c r="K137" s="2">
        <v>42478</v>
      </c>
      <c r="L137" t="s">
        <v>38</v>
      </c>
      <c r="M137" s="3">
        <v>0.42708333333333331</v>
      </c>
      <c r="N137" t="s">
        <v>710</v>
      </c>
      <c r="O137" t="s">
        <v>711</v>
      </c>
      <c r="P137" t="s">
        <v>128</v>
      </c>
      <c r="Q137" t="b">
        <v>0</v>
      </c>
      <c r="R137" s="1">
        <v>42478</v>
      </c>
      <c r="S137" s="2">
        <v>42478</v>
      </c>
      <c r="T137" t="s">
        <v>38</v>
      </c>
      <c r="U137" s="3">
        <v>0.42708333333333331</v>
      </c>
      <c r="V137" t="s">
        <v>710</v>
      </c>
      <c r="W137" t="s">
        <v>711</v>
      </c>
      <c r="X137" t="s">
        <v>128</v>
      </c>
      <c r="Y137" t="s">
        <v>129</v>
      </c>
      <c r="Z137" t="s">
        <v>130</v>
      </c>
      <c r="AA137" t="s">
        <v>129</v>
      </c>
      <c r="AD137" t="s">
        <v>36</v>
      </c>
      <c r="AE137" t="s">
        <v>36</v>
      </c>
      <c r="AF137" t="s">
        <v>37</v>
      </c>
      <c r="AG137" t="s">
        <v>32</v>
      </c>
      <c r="AH137" t="s">
        <v>153</v>
      </c>
      <c r="AI137" t="s">
        <v>214</v>
      </c>
      <c r="AK137" t="s">
        <v>155</v>
      </c>
      <c r="AL137" s="19"/>
    </row>
    <row r="138" spans="1:38" x14ac:dyDescent="0.25">
      <c r="J138" s="1"/>
      <c r="K138" s="2"/>
      <c r="M138" s="3"/>
      <c r="R138" s="1"/>
      <c r="S138" s="2"/>
      <c r="U138" s="3"/>
      <c r="AL138" s="19"/>
    </row>
    <row r="139" spans="1:38" x14ac:dyDescent="0.25">
      <c r="A139" t="s">
        <v>970</v>
      </c>
      <c r="C139" t="s">
        <v>32</v>
      </c>
      <c r="D139" s="20" t="s">
        <v>712</v>
      </c>
      <c r="G139" t="s">
        <v>713</v>
      </c>
      <c r="H139" t="s">
        <v>33</v>
      </c>
      <c r="I139" t="b">
        <v>0</v>
      </c>
      <c r="J139" s="1">
        <v>42478</v>
      </c>
      <c r="K139" s="2">
        <v>42478</v>
      </c>
      <c r="L139" t="s">
        <v>38</v>
      </c>
      <c r="M139" s="3">
        <v>0.77083333333333337</v>
      </c>
      <c r="N139" t="s">
        <v>714</v>
      </c>
      <c r="O139" t="s">
        <v>715</v>
      </c>
      <c r="P139" t="s">
        <v>128</v>
      </c>
      <c r="Q139" t="b">
        <v>0</v>
      </c>
      <c r="R139" s="1">
        <v>42478</v>
      </c>
      <c r="S139" s="2">
        <v>42478</v>
      </c>
      <c r="T139" t="s">
        <v>38</v>
      </c>
      <c r="U139" s="3">
        <v>0.77083333333333337</v>
      </c>
      <c r="V139" t="s">
        <v>714</v>
      </c>
      <c r="W139" t="s">
        <v>715</v>
      </c>
      <c r="X139" t="s">
        <v>128</v>
      </c>
      <c r="Y139" t="s">
        <v>129</v>
      </c>
      <c r="Z139" t="s">
        <v>130</v>
      </c>
      <c r="AA139" t="s">
        <v>129</v>
      </c>
      <c r="AD139" t="s">
        <v>36</v>
      </c>
      <c r="AE139" t="s">
        <v>36</v>
      </c>
      <c r="AF139" t="s">
        <v>37</v>
      </c>
      <c r="AG139" t="s">
        <v>32</v>
      </c>
      <c r="AH139" t="s">
        <v>153</v>
      </c>
      <c r="AI139" t="s">
        <v>225</v>
      </c>
      <c r="AK139" t="s">
        <v>155</v>
      </c>
      <c r="AL139" s="19"/>
    </row>
    <row r="140" spans="1:38" x14ac:dyDescent="0.25">
      <c r="A140" t="s">
        <v>1004</v>
      </c>
      <c r="C140" t="s">
        <v>32</v>
      </c>
      <c r="D140" s="20" t="s">
        <v>716</v>
      </c>
      <c r="G140" t="s">
        <v>717</v>
      </c>
      <c r="H140" t="s">
        <v>33</v>
      </c>
      <c r="I140" t="b">
        <v>0</v>
      </c>
      <c r="J140" s="1">
        <v>42479</v>
      </c>
      <c r="K140" s="2">
        <v>42479</v>
      </c>
      <c r="L140" t="s">
        <v>39</v>
      </c>
      <c r="M140" s="3">
        <v>0.4375</v>
      </c>
      <c r="N140" t="s">
        <v>718</v>
      </c>
      <c r="O140" t="s">
        <v>719</v>
      </c>
      <c r="P140" t="s">
        <v>128</v>
      </c>
      <c r="Q140" t="b">
        <v>0</v>
      </c>
      <c r="R140" s="1">
        <v>42479</v>
      </c>
      <c r="S140" s="2">
        <v>42479</v>
      </c>
      <c r="T140" t="s">
        <v>39</v>
      </c>
      <c r="U140" s="3">
        <v>0.4375</v>
      </c>
      <c r="V140" t="s">
        <v>718</v>
      </c>
      <c r="W140" t="s">
        <v>719</v>
      </c>
      <c r="X140" t="s">
        <v>128</v>
      </c>
      <c r="Y140" t="s">
        <v>129</v>
      </c>
      <c r="Z140" t="s">
        <v>130</v>
      </c>
      <c r="AA140" t="s">
        <v>129</v>
      </c>
      <c r="AD140" t="s">
        <v>36</v>
      </c>
      <c r="AE140" t="s">
        <v>36</v>
      </c>
      <c r="AF140" t="s">
        <v>37</v>
      </c>
      <c r="AG140" t="s">
        <v>32</v>
      </c>
      <c r="AH140" t="s">
        <v>720</v>
      </c>
      <c r="AI140" t="s">
        <v>721</v>
      </c>
      <c r="AK140" t="s">
        <v>722</v>
      </c>
      <c r="AL140" s="19"/>
    </row>
    <row r="141" spans="1:38" x14ac:dyDescent="0.25">
      <c r="A141" t="s">
        <v>954</v>
      </c>
      <c r="C141" t="s">
        <v>32</v>
      </c>
      <c r="D141" s="20" t="s">
        <v>723</v>
      </c>
      <c r="G141" t="s">
        <v>724</v>
      </c>
      <c r="H141" t="s">
        <v>33</v>
      </c>
      <c r="I141" t="b">
        <v>0</v>
      </c>
      <c r="J141" s="1">
        <v>42479</v>
      </c>
      <c r="K141" s="2">
        <v>42479</v>
      </c>
      <c r="L141" t="s">
        <v>39</v>
      </c>
      <c r="M141" s="3">
        <v>0.66666666666666663</v>
      </c>
      <c r="N141" t="s">
        <v>725</v>
      </c>
      <c r="O141" t="s">
        <v>726</v>
      </c>
      <c r="P141" t="s">
        <v>128</v>
      </c>
      <c r="Q141" t="b">
        <v>0</v>
      </c>
      <c r="R141" s="1">
        <v>42479</v>
      </c>
      <c r="S141" s="2">
        <v>42479</v>
      </c>
      <c r="T141" t="s">
        <v>39</v>
      </c>
      <c r="U141" s="3">
        <v>0.66666666666666663</v>
      </c>
      <c r="V141" t="s">
        <v>725</v>
      </c>
      <c r="W141" t="s">
        <v>726</v>
      </c>
      <c r="X141" t="s">
        <v>128</v>
      </c>
      <c r="Y141" t="s">
        <v>129</v>
      </c>
      <c r="Z141" t="s">
        <v>130</v>
      </c>
      <c r="AA141" t="s">
        <v>129</v>
      </c>
      <c r="AD141" t="s">
        <v>36</v>
      </c>
      <c r="AE141" t="s">
        <v>36</v>
      </c>
      <c r="AF141" t="s">
        <v>37</v>
      </c>
      <c r="AG141" t="s">
        <v>32</v>
      </c>
      <c r="AH141" t="s">
        <v>139</v>
      </c>
      <c r="AI141" t="s">
        <v>140</v>
      </c>
      <c r="AK141" t="s">
        <v>141</v>
      </c>
      <c r="AL141" s="19"/>
    </row>
    <row r="142" spans="1:38" x14ac:dyDescent="0.25">
      <c r="J142" s="1"/>
      <c r="K142" s="2"/>
      <c r="M142" s="3"/>
      <c r="R142" s="1"/>
      <c r="S142" s="2"/>
      <c r="U142" s="3"/>
      <c r="AL142" s="19"/>
    </row>
    <row r="143" spans="1:38" x14ac:dyDescent="0.25">
      <c r="A143" t="s">
        <v>956</v>
      </c>
      <c r="C143" t="s">
        <v>32</v>
      </c>
      <c r="D143" s="20" t="s">
        <v>727</v>
      </c>
      <c r="G143" t="s">
        <v>728</v>
      </c>
      <c r="H143" t="s">
        <v>33</v>
      </c>
      <c r="I143" t="b">
        <v>0</v>
      </c>
      <c r="J143" s="1">
        <v>42479</v>
      </c>
      <c r="K143" s="2">
        <v>42479</v>
      </c>
      <c r="L143" t="s">
        <v>39</v>
      </c>
      <c r="M143" s="3">
        <v>0.75</v>
      </c>
      <c r="N143" t="s">
        <v>729</v>
      </c>
      <c r="O143" t="s">
        <v>730</v>
      </c>
      <c r="P143" t="s">
        <v>128</v>
      </c>
      <c r="Q143" t="b">
        <v>0</v>
      </c>
      <c r="R143" s="1">
        <v>42479</v>
      </c>
      <c r="S143" s="2">
        <v>42479</v>
      </c>
      <c r="T143" t="s">
        <v>39</v>
      </c>
      <c r="U143" s="3">
        <v>0.75</v>
      </c>
      <c r="V143" t="s">
        <v>729</v>
      </c>
      <c r="W143" t="s">
        <v>730</v>
      </c>
      <c r="X143" t="s">
        <v>128</v>
      </c>
      <c r="Y143" t="s">
        <v>129</v>
      </c>
      <c r="Z143" t="s">
        <v>130</v>
      </c>
      <c r="AA143" t="s">
        <v>129</v>
      </c>
      <c r="AD143" t="s">
        <v>36</v>
      </c>
      <c r="AE143" t="s">
        <v>36</v>
      </c>
      <c r="AF143" t="s">
        <v>37</v>
      </c>
      <c r="AG143" t="s">
        <v>32</v>
      </c>
      <c r="AH143" t="s">
        <v>146</v>
      </c>
      <c r="AI143" t="s">
        <v>147</v>
      </c>
      <c r="AK143" t="s">
        <v>148</v>
      </c>
      <c r="AL143" s="19"/>
    </row>
    <row r="144" spans="1:38" x14ac:dyDescent="0.25">
      <c r="A144" t="s">
        <v>958</v>
      </c>
      <c r="C144" t="s">
        <v>32</v>
      </c>
      <c r="D144" s="20" t="s">
        <v>731</v>
      </c>
      <c r="G144" t="s">
        <v>732</v>
      </c>
      <c r="H144" t="s">
        <v>33</v>
      </c>
      <c r="I144" t="b">
        <v>0</v>
      </c>
      <c r="J144" s="1">
        <v>42480</v>
      </c>
      <c r="K144" s="2">
        <v>42480</v>
      </c>
      <c r="L144" t="s">
        <v>40</v>
      </c>
      <c r="M144" s="3">
        <v>0.42708333333333331</v>
      </c>
      <c r="N144" t="s">
        <v>733</v>
      </c>
      <c r="O144" t="s">
        <v>734</v>
      </c>
      <c r="P144" t="s">
        <v>128</v>
      </c>
      <c r="Q144" t="b">
        <v>0</v>
      </c>
      <c r="R144" s="1">
        <v>42480</v>
      </c>
      <c r="S144" s="2">
        <v>42480</v>
      </c>
      <c r="T144" t="s">
        <v>40</v>
      </c>
      <c r="U144" s="3">
        <v>0.42708333333333331</v>
      </c>
      <c r="V144" t="s">
        <v>733</v>
      </c>
      <c r="W144" t="s">
        <v>734</v>
      </c>
      <c r="X144" t="s">
        <v>128</v>
      </c>
      <c r="Y144" t="s">
        <v>129</v>
      </c>
      <c r="Z144" t="s">
        <v>130</v>
      </c>
      <c r="AA144" t="s">
        <v>129</v>
      </c>
      <c r="AD144" t="s">
        <v>36</v>
      </c>
      <c r="AE144" t="s">
        <v>36</v>
      </c>
      <c r="AF144" t="s">
        <v>37</v>
      </c>
      <c r="AG144" t="s">
        <v>32</v>
      </c>
      <c r="AH144" t="s">
        <v>153</v>
      </c>
      <c r="AI144" t="s">
        <v>154</v>
      </c>
      <c r="AK144" t="s">
        <v>155</v>
      </c>
      <c r="AL144" s="19"/>
    </row>
    <row r="145" spans="1:38" x14ac:dyDescent="0.25">
      <c r="A145" t="s">
        <v>958</v>
      </c>
      <c r="C145" t="s">
        <v>32</v>
      </c>
      <c r="D145" s="20" t="s">
        <v>735</v>
      </c>
      <c r="G145" t="s">
        <v>736</v>
      </c>
      <c r="H145" t="s">
        <v>33</v>
      </c>
      <c r="I145" t="b">
        <v>0</v>
      </c>
      <c r="J145" s="1">
        <v>42480</v>
      </c>
      <c r="K145" s="2">
        <v>42480</v>
      </c>
      <c r="L145" t="s">
        <v>40</v>
      </c>
      <c r="M145" s="3">
        <v>0.46875</v>
      </c>
      <c r="N145" t="s">
        <v>737</v>
      </c>
      <c r="O145" t="s">
        <v>738</v>
      </c>
      <c r="P145" t="s">
        <v>128</v>
      </c>
      <c r="Q145" t="b">
        <v>0</v>
      </c>
      <c r="R145" s="1">
        <v>42480</v>
      </c>
      <c r="S145" s="2">
        <v>42480</v>
      </c>
      <c r="T145" t="s">
        <v>40</v>
      </c>
      <c r="U145" s="3">
        <v>0.46875</v>
      </c>
      <c r="V145" t="s">
        <v>737</v>
      </c>
      <c r="W145" t="s">
        <v>738</v>
      </c>
      <c r="X145" t="s">
        <v>128</v>
      </c>
      <c r="Y145" t="s">
        <v>129</v>
      </c>
      <c r="Z145" t="s">
        <v>130</v>
      </c>
      <c r="AA145" t="s">
        <v>129</v>
      </c>
      <c r="AD145" t="s">
        <v>36</v>
      </c>
      <c r="AE145" t="s">
        <v>36</v>
      </c>
      <c r="AF145" t="s">
        <v>37</v>
      </c>
      <c r="AG145" t="s">
        <v>32</v>
      </c>
      <c r="AH145" t="s">
        <v>153</v>
      </c>
      <c r="AI145" t="s">
        <v>154</v>
      </c>
      <c r="AK145" t="s">
        <v>155</v>
      </c>
      <c r="AL145" s="19"/>
    </row>
    <row r="146" spans="1:38" x14ac:dyDescent="0.25">
      <c r="A146" t="s">
        <v>1005</v>
      </c>
      <c r="C146" t="s">
        <v>32</v>
      </c>
      <c r="D146" s="20" t="s">
        <v>739</v>
      </c>
      <c r="G146" t="s">
        <v>740</v>
      </c>
      <c r="H146" t="s">
        <v>33</v>
      </c>
      <c r="I146" t="b">
        <v>0</v>
      </c>
      <c r="J146" s="1">
        <v>42480</v>
      </c>
      <c r="K146" s="2">
        <v>42480</v>
      </c>
      <c r="L146" t="s">
        <v>40</v>
      </c>
      <c r="M146" s="3">
        <v>0.58333333333333337</v>
      </c>
      <c r="N146" t="s">
        <v>741</v>
      </c>
      <c r="O146" t="s">
        <v>742</v>
      </c>
      <c r="P146" t="s">
        <v>128</v>
      </c>
      <c r="Q146" t="b">
        <v>0</v>
      </c>
      <c r="R146" s="1">
        <v>42480</v>
      </c>
      <c r="S146" s="2">
        <v>42480</v>
      </c>
      <c r="T146" t="s">
        <v>40</v>
      </c>
      <c r="U146" s="3">
        <v>0.66666666666666663</v>
      </c>
      <c r="V146" t="s">
        <v>743</v>
      </c>
      <c r="W146" t="s">
        <v>744</v>
      </c>
      <c r="X146" t="s">
        <v>128</v>
      </c>
      <c r="Y146" t="s">
        <v>129</v>
      </c>
      <c r="Z146" t="s">
        <v>130</v>
      </c>
      <c r="AA146" t="s">
        <v>129</v>
      </c>
      <c r="AD146" t="s">
        <v>36</v>
      </c>
      <c r="AE146" t="s">
        <v>36</v>
      </c>
      <c r="AF146" t="s">
        <v>37</v>
      </c>
      <c r="AG146" t="s">
        <v>32</v>
      </c>
      <c r="AH146" t="s">
        <v>571</v>
      </c>
      <c r="AI146" t="s">
        <v>745</v>
      </c>
      <c r="AK146" t="s">
        <v>572</v>
      </c>
      <c r="AL146" s="19"/>
    </row>
    <row r="147" spans="1:38" x14ac:dyDescent="0.25">
      <c r="J147" s="1"/>
      <c r="K147" s="2"/>
      <c r="M147" s="3"/>
      <c r="R147" s="1"/>
      <c r="S147" s="2"/>
      <c r="U147" s="3"/>
      <c r="AL147" s="19"/>
    </row>
    <row r="148" spans="1:38" x14ac:dyDescent="0.25">
      <c r="A148" t="s">
        <v>960</v>
      </c>
      <c r="C148" t="s">
        <v>32</v>
      </c>
      <c r="D148" s="20" t="s">
        <v>746</v>
      </c>
      <c r="G148" t="s">
        <v>747</v>
      </c>
      <c r="H148" t="s">
        <v>33</v>
      </c>
      <c r="I148" t="b">
        <v>0</v>
      </c>
      <c r="J148" s="1">
        <v>42480</v>
      </c>
      <c r="K148" s="2">
        <v>42480</v>
      </c>
      <c r="L148" t="s">
        <v>40</v>
      </c>
      <c r="M148" s="3">
        <v>0.6875</v>
      </c>
      <c r="N148" t="s">
        <v>748</v>
      </c>
      <c r="O148" t="s">
        <v>749</v>
      </c>
      <c r="P148" t="s">
        <v>128</v>
      </c>
      <c r="Q148" t="b">
        <v>0</v>
      </c>
      <c r="R148" s="1">
        <v>42480</v>
      </c>
      <c r="S148" s="2">
        <v>42480</v>
      </c>
      <c r="T148" t="s">
        <v>40</v>
      </c>
      <c r="U148" s="3">
        <v>0.6875</v>
      </c>
      <c r="V148" t="s">
        <v>748</v>
      </c>
      <c r="W148" t="s">
        <v>749</v>
      </c>
      <c r="X148" t="s">
        <v>128</v>
      </c>
      <c r="Y148" t="s">
        <v>129</v>
      </c>
      <c r="Z148" t="s">
        <v>130</v>
      </c>
      <c r="AA148" t="s">
        <v>129</v>
      </c>
      <c r="AD148" t="s">
        <v>36</v>
      </c>
      <c r="AE148" t="s">
        <v>36</v>
      </c>
      <c r="AF148" t="s">
        <v>37</v>
      </c>
      <c r="AG148" t="s">
        <v>32</v>
      </c>
      <c r="AH148" t="s">
        <v>167</v>
      </c>
      <c r="AI148" t="s">
        <v>168</v>
      </c>
      <c r="AK148" t="s">
        <v>169</v>
      </c>
      <c r="AL148" s="19"/>
    </row>
    <row r="149" spans="1:38" x14ac:dyDescent="0.25">
      <c r="A149" t="s">
        <v>962</v>
      </c>
      <c r="C149" t="s">
        <v>32</v>
      </c>
      <c r="D149" s="20" t="s">
        <v>750</v>
      </c>
      <c r="G149" t="s">
        <v>751</v>
      </c>
      <c r="H149" t="s">
        <v>33</v>
      </c>
      <c r="I149" t="b">
        <v>0</v>
      </c>
      <c r="J149" s="1">
        <v>42481</v>
      </c>
      <c r="K149" s="2">
        <v>42481</v>
      </c>
      <c r="L149" t="s">
        <v>41</v>
      </c>
      <c r="M149" s="3">
        <v>0.42708333333333331</v>
      </c>
      <c r="N149" t="s">
        <v>752</v>
      </c>
      <c r="O149" t="s">
        <v>753</v>
      </c>
      <c r="P149" t="s">
        <v>128</v>
      </c>
      <c r="Q149" t="b">
        <v>0</v>
      </c>
      <c r="R149" s="1">
        <v>42481</v>
      </c>
      <c r="S149" s="2">
        <v>42481</v>
      </c>
      <c r="T149" t="s">
        <v>41</v>
      </c>
      <c r="U149" s="3">
        <v>0.42708333333333331</v>
      </c>
      <c r="V149" t="s">
        <v>752</v>
      </c>
      <c r="W149" t="s">
        <v>753</v>
      </c>
      <c r="X149" t="s">
        <v>128</v>
      </c>
      <c r="Y149" t="s">
        <v>129</v>
      </c>
      <c r="Z149" t="s">
        <v>130</v>
      </c>
      <c r="AA149" t="s">
        <v>129</v>
      </c>
      <c r="AD149" t="s">
        <v>36</v>
      </c>
      <c r="AE149" t="s">
        <v>36</v>
      </c>
      <c r="AF149" t="s">
        <v>37</v>
      </c>
      <c r="AG149" t="s">
        <v>32</v>
      </c>
      <c r="AH149" t="s">
        <v>177</v>
      </c>
      <c r="AI149" t="s">
        <v>178</v>
      </c>
      <c r="AK149" t="s">
        <v>754</v>
      </c>
      <c r="AL149" s="19"/>
    </row>
    <row r="150" spans="1:38" x14ac:dyDescent="0.25">
      <c r="A150" t="s">
        <v>963</v>
      </c>
      <c r="C150" t="s">
        <v>32</v>
      </c>
      <c r="D150" s="20" t="s">
        <v>755</v>
      </c>
      <c r="G150" t="s">
        <v>756</v>
      </c>
      <c r="H150" t="s">
        <v>33</v>
      </c>
      <c r="I150" t="b">
        <v>0</v>
      </c>
      <c r="J150" s="1">
        <v>42481</v>
      </c>
      <c r="K150" s="2">
        <v>42481</v>
      </c>
      <c r="L150" t="s">
        <v>41</v>
      </c>
      <c r="M150" s="3">
        <v>0.5625</v>
      </c>
      <c r="N150" t="s">
        <v>757</v>
      </c>
      <c r="O150" t="s">
        <v>758</v>
      </c>
      <c r="P150" t="s">
        <v>128</v>
      </c>
      <c r="Q150" t="b">
        <v>0</v>
      </c>
      <c r="R150" s="1">
        <v>42481</v>
      </c>
      <c r="S150" s="2">
        <v>42481</v>
      </c>
      <c r="T150" t="s">
        <v>41</v>
      </c>
      <c r="U150" s="3">
        <v>0.64583333333333337</v>
      </c>
      <c r="V150" t="s">
        <v>759</v>
      </c>
      <c r="W150" t="s">
        <v>760</v>
      </c>
      <c r="X150" t="s">
        <v>128</v>
      </c>
      <c r="Y150" t="s">
        <v>129</v>
      </c>
      <c r="Z150" t="s">
        <v>130</v>
      </c>
      <c r="AA150" t="s">
        <v>129</v>
      </c>
      <c r="AD150" t="s">
        <v>36</v>
      </c>
      <c r="AE150" t="s">
        <v>36</v>
      </c>
      <c r="AF150" t="s">
        <v>37</v>
      </c>
      <c r="AG150" t="s">
        <v>32</v>
      </c>
      <c r="AH150" t="s">
        <v>186</v>
      </c>
      <c r="AI150" t="s">
        <v>187</v>
      </c>
      <c r="AK150" t="s">
        <v>188</v>
      </c>
      <c r="AL150" s="19"/>
    </row>
    <row r="151" spans="1:38" x14ac:dyDescent="0.25">
      <c r="J151" s="1"/>
      <c r="K151" s="2"/>
      <c r="M151" s="3"/>
      <c r="R151" s="1"/>
      <c r="S151" s="2"/>
      <c r="U151" s="3"/>
      <c r="AL151" s="19"/>
    </row>
    <row r="152" spans="1:38" x14ac:dyDescent="0.25">
      <c r="J152" s="1"/>
      <c r="K152" s="2"/>
      <c r="M152" s="3"/>
      <c r="R152" s="1"/>
      <c r="S152" s="2"/>
      <c r="U152" s="3"/>
      <c r="AL152" s="19"/>
    </row>
    <row r="153" spans="1:38" x14ac:dyDescent="0.25">
      <c r="J153" s="1"/>
      <c r="K153" s="2"/>
      <c r="M153" s="3"/>
      <c r="R153" s="1"/>
      <c r="S153" s="2"/>
      <c r="U153" s="3"/>
      <c r="AL153" s="19"/>
    </row>
    <row r="154" spans="1:38" x14ac:dyDescent="0.25">
      <c r="A154" t="s">
        <v>966</v>
      </c>
      <c r="C154" t="s">
        <v>32</v>
      </c>
      <c r="D154" s="20" t="s">
        <v>761</v>
      </c>
      <c r="G154" t="s">
        <v>762</v>
      </c>
      <c r="H154" t="s">
        <v>33</v>
      </c>
      <c r="I154" t="b">
        <v>0</v>
      </c>
      <c r="J154" s="1">
        <v>42483</v>
      </c>
      <c r="K154" s="2">
        <v>42483</v>
      </c>
      <c r="L154" t="s">
        <v>34</v>
      </c>
      <c r="M154" s="3">
        <v>0.42708333333333331</v>
      </c>
      <c r="N154" t="s">
        <v>763</v>
      </c>
      <c r="O154" t="s">
        <v>764</v>
      </c>
      <c r="P154" t="s">
        <v>128</v>
      </c>
      <c r="Q154" t="b">
        <v>0</v>
      </c>
      <c r="R154" s="1">
        <v>42483</v>
      </c>
      <c r="S154" s="2">
        <v>42483</v>
      </c>
      <c r="T154" t="s">
        <v>34</v>
      </c>
      <c r="U154" s="3">
        <v>0.42708333333333331</v>
      </c>
      <c r="V154" t="s">
        <v>763</v>
      </c>
      <c r="W154" t="s">
        <v>764</v>
      </c>
      <c r="X154" t="s">
        <v>128</v>
      </c>
      <c r="Y154" t="s">
        <v>129</v>
      </c>
      <c r="Z154" t="s">
        <v>130</v>
      </c>
      <c r="AA154" t="s">
        <v>129</v>
      </c>
      <c r="AD154" t="s">
        <v>36</v>
      </c>
      <c r="AE154" t="s">
        <v>36</v>
      </c>
      <c r="AF154" t="s">
        <v>37</v>
      </c>
      <c r="AG154" t="s">
        <v>32</v>
      </c>
      <c r="AH154" t="s">
        <v>153</v>
      </c>
      <c r="AI154" t="s">
        <v>200</v>
      </c>
      <c r="AK154" t="s">
        <v>155</v>
      </c>
      <c r="AL154" s="19"/>
    </row>
    <row r="155" spans="1:38" x14ac:dyDescent="0.25">
      <c r="A155" t="s">
        <v>1006</v>
      </c>
      <c r="C155" t="s">
        <v>32</v>
      </c>
      <c r="D155" s="20" t="s">
        <v>765</v>
      </c>
      <c r="G155" t="s">
        <v>766</v>
      </c>
      <c r="H155" t="s">
        <v>33</v>
      </c>
      <c r="I155" t="b">
        <v>0</v>
      </c>
      <c r="J155" s="1">
        <v>42483</v>
      </c>
      <c r="K155" s="2">
        <v>42483</v>
      </c>
      <c r="L155" t="s">
        <v>34</v>
      </c>
      <c r="M155" s="3">
        <v>0.54166666666666663</v>
      </c>
      <c r="N155" t="s">
        <v>767</v>
      </c>
      <c r="O155" t="s">
        <v>768</v>
      </c>
      <c r="P155" t="s">
        <v>128</v>
      </c>
      <c r="Q155" t="b">
        <v>0</v>
      </c>
      <c r="R155" s="1">
        <v>42483</v>
      </c>
      <c r="S155" s="2">
        <v>42483</v>
      </c>
      <c r="T155" t="s">
        <v>34</v>
      </c>
      <c r="U155" s="3">
        <v>0.54166666666666663</v>
      </c>
      <c r="V155" t="s">
        <v>767</v>
      </c>
      <c r="W155" t="s">
        <v>768</v>
      </c>
      <c r="X155" t="s">
        <v>128</v>
      </c>
      <c r="Y155" t="s">
        <v>129</v>
      </c>
      <c r="Z155" t="s">
        <v>130</v>
      </c>
      <c r="AA155" t="s">
        <v>129</v>
      </c>
      <c r="AD155" t="s">
        <v>36</v>
      </c>
      <c r="AE155" t="s">
        <v>36</v>
      </c>
      <c r="AF155" t="s">
        <v>37</v>
      </c>
      <c r="AG155" t="s">
        <v>32</v>
      </c>
      <c r="AH155" t="s">
        <v>697</v>
      </c>
      <c r="AI155" t="s">
        <v>769</v>
      </c>
      <c r="AK155" t="s">
        <v>699</v>
      </c>
      <c r="AL155" s="19"/>
    </row>
    <row r="156" spans="1:38" x14ac:dyDescent="0.25">
      <c r="A156" t="s">
        <v>968</v>
      </c>
      <c r="C156" t="s">
        <v>32</v>
      </c>
      <c r="D156" s="20" t="s">
        <v>770</v>
      </c>
      <c r="G156" t="s">
        <v>771</v>
      </c>
      <c r="H156" t="s">
        <v>33</v>
      </c>
      <c r="I156" t="b">
        <v>0</v>
      </c>
      <c r="J156" s="1">
        <v>42485</v>
      </c>
      <c r="K156" s="2">
        <v>42485</v>
      </c>
      <c r="L156" t="s">
        <v>38</v>
      </c>
      <c r="M156" s="3">
        <v>0.42708333333333331</v>
      </c>
      <c r="N156" t="s">
        <v>772</v>
      </c>
      <c r="O156" t="s">
        <v>773</v>
      </c>
      <c r="P156" t="s">
        <v>128</v>
      </c>
      <c r="Q156" t="b">
        <v>0</v>
      </c>
      <c r="R156" s="1">
        <v>42485</v>
      </c>
      <c r="S156" s="2">
        <v>42485</v>
      </c>
      <c r="T156" t="s">
        <v>38</v>
      </c>
      <c r="U156" s="3">
        <v>0.42708333333333331</v>
      </c>
      <c r="V156" t="s">
        <v>772</v>
      </c>
      <c r="W156" t="s">
        <v>773</v>
      </c>
      <c r="X156" t="s">
        <v>128</v>
      </c>
      <c r="Y156" t="s">
        <v>129</v>
      </c>
      <c r="Z156" t="s">
        <v>130</v>
      </c>
      <c r="AA156" t="s">
        <v>129</v>
      </c>
      <c r="AD156" t="s">
        <v>36</v>
      </c>
      <c r="AE156" t="s">
        <v>36</v>
      </c>
      <c r="AF156" t="s">
        <v>37</v>
      </c>
      <c r="AG156" t="s">
        <v>32</v>
      </c>
      <c r="AH156" t="s">
        <v>153</v>
      </c>
      <c r="AI156" t="s">
        <v>214</v>
      </c>
      <c r="AK156" t="s">
        <v>155</v>
      </c>
      <c r="AL156" s="19"/>
    </row>
    <row r="157" spans="1:38" x14ac:dyDescent="0.25">
      <c r="J157" s="1"/>
      <c r="K157" s="2"/>
      <c r="M157" s="3"/>
      <c r="R157" s="1"/>
      <c r="S157" s="2"/>
      <c r="U157" s="3"/>
      <c r="AL157" s="19"/>
    </row>
    <row r="158" spans="1:38" x14ac:dyDescent="0.25">
      <c r="A158" t="s">
        <v>970</v>
      </c>
      <c r="C158" t="s">
        <v>32</v>
      </c>
      <c r="D158" s="20" t="s">
        <v>774</v>
      </c>
      <c r="G158" t="s">
        <v>775</v>
      </c>
      <c r="H158" t="s">
        <v>33</v>
      </c>
      <c r="I158" t="b">
        <v>0</v>
      </c>
      <c r="J158" s="1">
        <v>42485</v>
      </c>
      <c r="K158" s="2">
        <v>42485</v>
      </c>
      <c r="L158" t="s">
        <v>38</v>
      </c>
      <c r="M158" s="3">
        <v>0.77083333333333337</v>
      </c>
      <c r="N158" t="s">
        <v>776</v>
      </c>
      <c r="O158" t="s">
        <v>777</v>
      </c>
      <c r="P158" t="s">
        <v>128</v>
      </c>
      <c r="Q158" t="b">
        <v>0</v>
      </c>
      <c r="R158" s="1">
        <v>42485</v>
      </c>
      <c r="S158" s="2">
        <v>42485</v>
      </c>
      <c r="T158" t="s">
        <v>38</v>
      </c>
      <c r="U158" s="3">
        <v>0.77083333333333337</v>
      </c>
      <c r="V158" t="s">
        <v>776</v>
      </c>
      <c r="W158" t="s">
        <v>777</v>
      </c>
      <c r="X158" t="s">
        <v>128</v>
      </c>
      <c r="Y158" t="s">
        <v>129</v>
      </c>
      <c r="Z158" t="s">
        <v>130</v>
      </c>
      <c r="AA158" t="s">
        <v>129</v>
      </c>
      <c r="AD158" t="s">
        <v>36</v>
      </c>
      <c r="AE158" t="s">
        <v>36</v>
      </c>
      <c r="AF158" t="s">
        <v>37</v>
      </c>
      <c r="AG158" t="s">
        <v>32</v>
      </c>
      <c r="AH158" t="s">
        <v>153</v>
      </c>
      <c r="AI158" t="s">
        <v>225</v>
      </c>
      <c r="AK158" t="s">
        <v>155</v>
      </c>
      <c r="AL158" s="19"/>
    </row>
    <row r="159" spans="1:38" x14ac:dyDescent="0.25">
      <c r="A159" t="s">
        <v>954</v>
      </c>
      <c r="C159" t="s">
        <v>32</v>
      </c>
      <c r="D159" s="20" t="s">
        <v>778</v>
      </c>
      <c r="G159" t="s">
        <v>779</v>
      </c>
      <c r="H159" t="s">
        <v>33</v>
      </c>
      <c r="I159" t="b">
        <v>0</v>
      </c>
      <c r="J159" s="1">
        <v>42486</v>
      </c>
      <c r="K159" s="2">
        <v>42486</v>
      </c>
      <c r="L159" t="s">
        <v>39</v>
      </c>
      <c r="M159" s="3">
        <v>0.66666666666666663</v>
      </c>
      <c r="N159" t="s">
        <v>780</v>
      </c>
      <c r="O159" t="s">
        <v>781</v>
      </c>
      <c r="P159" t="s">
        <v>128</v>
      </c>
      <c r="Q159" t="b">
        <v>0</v>
      </c>
      <c r="R159" s="1">
        <v>42486</v>
      </c>
      <c r="S159" s="2">
        <v>42486</v>
      </c>
      <c r="T159" t="s">
        <v>39</v>
      </c>
      <c r="U159" s="3">
        <v>0.66666666666666663</v>
      </c>
      <c r="V159" t="s">
        <v>780</v>
      </c>
      <c r="W159" t="s">
        <v>781</v>
      </c>
      <c r="X159" t="s">
        <v>128</v>
      </c>
      <c r="Y159" t="s">
        <v>129</v>
      </c>
      <c r="Z159" t="s">
        <v>130</v>
      </c>
      <c r="AA159" t="s">
        <v>129</v>
      </c>
      <c r="AD159" t="s">
        <v>36</v>
      </c>
      <c r="AE159" t="s">
        <v>36</v>
      </c>
      <c r="AF159" t="s">
        <v>37</v>
      </c>
      <c r="AG159" t="s">
        <v>32</v>
      </c>
      <c r="AH159" t="s">
        <v>139</v>
      </c>
      <c r="AI159" t="s">
        <v>140</v>
      </c>
      <c r="AK159" t="s">
        <v>141</v>
      </c>
      <c r="AL159" s="19"/>
    </row>
    <row r="160" spans="1:38" x14ac:dyDescent="0.25">
      <c r="J160" s="1"/>
      <c r="K160" s="2"/>
      <c r="M160" s="3"/>
      <c r="R160" s="1"/>
      <c r="S160" s="2"/>
      <c r="U160" s="3"/>
      <c r="AL160" s="19"/>
    </row>
    <row r="161" spans="1:38" x14ac:dyDescent="0.25">
      <c r="A161" t="s">
        <v>1007</v>
      </c>
      <c r="C161" t="s">
        <v>32</v>
      </c>
      <c r="D161" s="20" t="s">
        <v>782</v>
      </c>
      <c r="G161" t="s">
        <v>783</v>
      </c>
      <c r="H161" t="s">
        <v>33</v>
      </c>
      <c r="I161" t="b">
        <v>0</v>
      </c>
      <c r="J161" s="1">
        <v>42487</v>
      </c>
      <c r="K161" s="2">
        <v>42487</v>
      </c>
      <c r="L161" t="s">
        <v>40</v>
      </c>
      <c r="M161" s="3">
        <v>0.41666666666666669</v>
      </c>
      <c r="N161" t="s">
        <v>784</v>
      </c>
      <c r="O161" t="s">
        <v>785</v>
      </c>
      <c r="P161" t="s">
        <v>128</v>
      </c>
      <c r="Q161" t="b">
        <v>0</v>
      </c>
      <c r="R161" s="1">
        <v>42487</v>
      </c>
      <c r="S161" s="2">
        <v>42487</v>
      </c>
      <c r="T161" t="s">
        <v>40</v>
      </c>
      <c r="U161" s="3">
        <v>0.5</v>
      </c>
      <c r="V161" t="s">
        <v>786</v>
      </c>
      <c r="W161" t="s">
        <v>787</v>
      </c>
      <c r="X161" t="s">
        <v>128</v>
      </c>
      <c r="Y161" t="s">
        <v>129</v>
      </c>
      <c r="Z161" t="s">
        <v>130</v>
      </c>
      <c r="AA161" t="s">
        <v>129</v>
      </c>
      <c r="AD161" t="s">
        <v>36</v>
      </c>
      <c r="AE161" t="s">
        <v>36</v>
      </c>
      <c r="AF161" t="s">
        <v>37</v>
      </c>
      <c r="AG161" t="s">
        <v>32</v>
      </c>
      <c r="AH161" t="s">
        <v>571</v>
      </c>
      <c r="AI161" t="s">
        <v>788</v>
      </c>
      <c r="AK161" t="s">
        <v>572</v>
      </c>
      <c r="AL161" s="19"/>
    </row>
    <row r="162" spans="1:38" x14ac:dyDescent="0.25">
      <c r="A162" t="s">
        <v>958</v>
      </c>
      <c r="C162" t="s">
        <v>32</v>
      </c>
      <c r="D162" s="20" t="s">
        <v>789</v>
      </c>
      <c r="G162" t="s">
        <v>790</v>
      </c>
      <c r="H162" t="s">
        <v>33</v>
      </c>
      <c r="I162" t="b">
        <v>0</v>
      </c>
      <c r="J162" s="1">
        <v>42487</v>
      </c>
      <c r="K162" s="2">
        <v>42487</v>
      </c>
      <c r="L162" t="s">
        <v>40</v>
      </c>
      <c r="M162" s="3">
        <v>0.42708333333333331</v>
      </c>
      <c r="N162" t="s">
        <v>791</v>
      </c>
      <c r="O162" t="s">
        <v>792</v>
      </c>
      <c r="P162" t="s">
        <v>128</v>
      </c>
      <c r="Q162" t="b">
        <v>0</v>
      </c>
      <c r="R162" s="1">
        <v>42487</v>
      </c>
      <c r="S162" s="2">
        <v>42487</v>
      </c>
      <c r="T162" t="s">
        <v>40</v>
      </c>
      <c r="U162" s="3">
        <v>0.42708333333333331</v>
      </c>
      <c r="V162" t="s">
        <v>791</v>
      </c>
      <c r="W162" t="s">
        <v>792</v>
      </c>
      <c r="X162" t="s">
        <v>128</v>
      </c>
      <c r="Y162" t="s">
        <v>129</v>
      </c>
      <c r="Z162" t="s">
        <v>130</v>
      </c>
      <c r="AA162" t="s">
        <v>129</v>
      </c>
      <c r="AD162" t="s">
        <v>36</v>
      </c>
      <c r="AE162" t="s">
        <v>36</v>
      </c>
      <c r="AF162" t="s">
        <v>37</v>
      </c>
      <c r="AG162" t="s">
        <v>32</v>
      </c>
      <c r="AH162" t="s">
        <v>153</v>
      </c>
      <c r="AI162" t="s">
        <v>154</v>
      </c>
      <c r="AK162" t="s">
        <v>155</v>
      </c>
      <c r="AL162" s="19"/>
    </row>
    <row r="163" spans="1:38" x14ac:dyDescent="0.25">
      <c r="A163" t="s">
        <v>1008</v>
      </c>
      <c r="C163" t="s">
        <v>32</v>
      </c>
      <c r="D163" s="20" t="s">
        <v>793</v>
      </c>
      <c r="G163" t="s">
        <v>794</v>
      </c>
      <c r="H163" t="s">
        <v>33</v>
      </c>
      <c r="I163" t="b">
        <v>0</v>
      </c>
      <c r="J163" s="1">
        <v>42487</v>
      </c>
      <c r="K163" s="2">
        <v>42487</v>
      </c>
      <c r="L163" t="s">
        <v>40</v>
      </c>
      <c r="M163" s="3">
        <v>0.46875</v>
      </c>
      <c r="N163" t="s">
        <v>795</v>
      </c>
      <c r="O163" t="s">
        <v>796</v>
      </c>
      <c r="P163" t="s">
        <v>128</v>
      </c>
      <c r="Q163" t="b">
        <v>0</v>
      </c>
      <c r="R163" s="1">
        <v>42487</v>
      </c>
      <c r="S163" s="2">
        <v>42487</v>
      </c>
      <c r="T163" t="s">
        <v>40</v>
      </c>
      <c r="U163" s="3">
        <v>0.46875</v>
      </c>
      <c r="V163" t="s">
        <v>795</v>
      </c>
      <c r="W163" t="s">
        <v>796</v>
      </c>
      <c r="X163" t="s">
        <v>128</v>
      </c>
      <c r="Y163" t="s">
        <v>129</v>
      </c>
      <c r="Z163" t="s">
        <v>130</v>
      </c>
      <c r="AA163" t="s">
        <v>129</v>
      </c>
      <c r="AD163" t="s">
        <v>36</v>
      </c>
      <c r="AE163" t="s">
        <v>36</v>
      </c>
      <c r="AF163" t="s">
        <v>37</v>
      </c>
      <c r="AG163" t="s">
        <v>32</v>
      </c>
      <c r="AH163" t="s">
        <v>797</v>
      </c>
      <c r="AI163" t="s">
        <v>798</v>
      </c>
      <c r="AK163" t="s">
        <v>799</v>
      </c>
      <c r="AL163" s="19"/>
    </row>
    <row r="164" spans="1:38" x14ac:dyDescent="0.25">
      <c r="A164" t="s">
        <v>1009</v>
      </c>
      <c r="C164" t="s">
        <v>32</v>
      </c>
      <c r="D164" s="20" t="s">
        <v>800</v>
      </c>
      <c r="G164" t="s">
        <v>801</v>
      </c>
      <c r="H164" t="s">
        <v>33</v>
      </c>
      <c r="I164" t="b">
        <v>0</v>
      </c>
      <c r="J164" s="1">
        <v>42487</v>
      </c>
      <c r="K164" s="2">
        <v>42487</v>
      </c>
      <c r="L164" t="s">
        <v>40</v>
      </c>
      <c r="M164" s="3">
        <v>0.58333333333333337</v>
      </c>
      <c r="N164" t="s">
        <v>802</v>
      </c>
      <c r="O164" t="s">
        <v>803</v>
      </c>
      <c r="P164" t="s">
        <v>128</v>
      </c>
      <c r="Q164" t="b">
        <v>0</v>
      </c>
      <c r="R164" s="1">
        <v>42487</v>
      </c>
      <c r="S164" s="2">
        <v>42487</v>
      </c>
      <c r="T164" t="s">
        <v>40</v>
      </c>
      <c r="U164" s="3">
        <v>0.58333333333333337</v>
      </c>
      <c r="V164" t="s">
        <v>802</v>
      </c>
      <c r="W164" t="s">
        <v>803</v>
      </c>
      <c r="X164" t="s">
        <v>128</v>
      </c>
      <c r="Y164" t="s">
        <v>129</v>
      </c>
      <c r="Z164" t="s">
        <v>130</v>
      </c>
      <c r="AA164" t="s">
        <v>129</v>
      </c>
      <c r="AD164" t="s">
        <v>36</v>
      </c>
      <c r="AE164" t="s">
        <v>36</v>
      </c>
      <c r="AF164" t="s">
        <v>37</v>
      </c>
      <c r="AG164" t="s">
        <v>32</v>
      </c>
      <c r="AH164" t="s">
        <v>177</v>
      </c>
      <c r="AI164" t="s">
        <v>244</v>
      </c>
      <c r="AK164" t="s">
        <v>179</v>
      </c>
      <c r="AL164" s="19"/>
    </row>
    <row r="165" spans="1:38" x14ac:dyDescent="0.25">
      <c r="J165" s="1"/>
      <c r="K165" s="2"/>
      <c r="M165" s="3"/>
      <c r="R165" s="1"/>
      <c r="S165" s="2"/>
      <c r="U165" s="3"/>
      <c r="AL165" s="19"/>
    </row>
    <row r="166" spans="1:38" x14ac:dyDescent="0.25">
      <c r="A166" t="s">
        <v>960</v>
      </c>
      <c r="C166" t="s">
        <v>32</v>
      </c>
      <c r="D166" s="20" t="s">
        <v>804</v>
      </c>
      <c r="G166" t="s">
        <v>805</v>
      </c>
      <c r="H166" t="s">
        <v>33</v>
      </c>
      <c r="I166" t="b">
        <v>0</v>
      </c>
      <c r="J166" s="1">
        <v>42487</v>
      </c>
      <c r="K166" s="2">
        <v>42487</v>
      </c>
      <c r="L166" t="s">
        <v>40</v>
      </c>
      <c r="M166" s="3">
        <v>0.6875</v>
      </c>
      <c r="N166" t="s">
        <v>806</v>
      </c>
      <c r="O166" t="s">
        <v>807</v>
      </c>
      <c r="P166" t="s">
        <v>128</v>
      </c>
      <c r="Q166" t="b">
        <v>0</v>
      </c>
      <c r="R166" s="1">
        <v>42487</v>
      </c>
      <c r="S166" s="2">
        <v>42487</v>
      </c>
      <c r="T166" t="s">
        <v>40</v>
      </c>
      <c r="U166" s="3">
        <v>0.6875</v>
      </c>
      <c r="V166" t="s">
        <v>806</v>
      </c>
      <c r="W166" t="s">
        <v>807</v>
      </c>
      <c r="X166" t="s">
        <v>128</v>
      </c>
      <c r="Y166" t="s">
        <v>129</v>
      </c>
      <c r="Z166" t="s">
        <v>130</v>
      </c>
      <c r="AA166" t="s">
        <v>129</v>
      </c>
      <c r="AD166" t="s">
        <v>36</v>
      </c>
      <c r="AE166" t="s">
        <v>36</v>
      </c>
      <c r="AF166" t="s">
        <v>37</v>
      </c>
      <c r="AG166" t="s">
        <v>32</v>
      </c>
      <c r="AH166" t="s">
        <v>167</v>
      </c>
      <c r="AI166" t="s">
        <v>168</v>
      </c>
      <c r="AK166" t="s">
        <v>169</v>
      </c>
      <c r="AL166" s="19"/>
    </row>
    <row r="167" spans="1:38" x14ac:dyDescent="0.25">
      <c r="A167" t="s">
        <v>962</v>
      </c>
      <c r="C167" t="s">
        <v>32</v>
      </c>
      <c r="D167" s="20" t="s">
        <v>808</v>
      </c>
      <c r="G167" t="s">
        <v>809</v>
      </c>
      <c r="H167" t="s">
        <v>33</v>
      </c>
      <c r="I167" t="b">
        <v>0</v>
      </c>
      <c r="J167" s="1">
        <v>42488</v>
      </c>
      <c r="K167" s="2">
        <v>42488</v>
      </c>
      <c r="L167" t="s">
        <v>41</v>
      </c>
      <c r="M167" s="3">
        <v>0.42708333333333331</v>
      </c>
      <c r="N167" t="s">
        <v>810</v>
      </c>
      <c r="O167" t="s">
        <v>811</v>
      </c>
      <c r="P167" t="s">
        <v>128</v>
      </c>
      <c r="Q167" t="b">
        <v>0</v>
      </c>
      <c r="R167" s="1">
        <v>42488</v>
      </c>
      <c r="S167" s="2">
        <v>42488</v>
      </c>
      <c r="T167" t="s">
        <v>41</v>
      </c>
      <c r="U167" s="3">
        <v>0.42708333333333331</v>
      </c>
      <c r="V167" t="s">
        <v>810</v>
      </c>
      <c r="W167" t="s">
        <v>811</v>
      </c>
      <c r="X167" t="s">
        <v>128</v>
      </c>
      <c r="Y167" t="s">
        <v>129</v>
      </c>
      <c r="Z167" t="s">
        <v>130</v>
      </c>
      <c r="AA167" t="s">
        <v>129</v>
      </c>
      <c r="AD167" t="s">
        <v>36</v>
      </c>
      <c r="AE167" t="s">
        <v>36</v>
      </c>
      <c r="AF167" t="s">
        <v>37</v>
      </c>
      <c r="AG167" t="s">
        <v>32</v>
      </c>
      <c r="AH167" t="s">
        <v>177</v>
      </c>
      <c r="AI167" t="s">
        <v>178</v>
      </c>
      <c r="AK167" t="s">
        <v>179</v>
      </c>
      <c r="AL167" s="19"/>
    </row>
    <row r="168" spans="1:38" x14ac:dyDescent="0.25">
      <c r="A168" t="s">
        <v>963</v>
      </c>
      <c r="C168" t="s">
        <v>32</v>
      </c>
      <c r="D168" s="20" t="s">
        <v>812</v>
      </c>
      <c r="G168" t="s">
        <v>813</v>
      </c>
      <c r="H168" t="s">
        <v>33</v>
      </c>
      <c r="I168" t="b">
        <v>0</v>
      </c>
      <c r="J168" s="1">
        <v>42488</v>
      </c>
      <c r="K168" s="2">
        <v>42488</v>
      </c>
      <c r="L168" t="s">
        <v>41</v>
      </c>
      <c r="M168" s="3">
        <v>0.5625</v>
      </c>
      <c r="N168" t="s">
        <v>814</v>
      </c>
      <c r="O168" t="s">
        <v>815</v>
      </c>
      <c r="P168" t="s">
        <v>128</v>
      </c>
      <c r="Q168" t="b">
        <v>0</v>
      </c>
      <c r="R168" s="1">
        <v>42488</v>
      </c>
      <c r="S168" s="2">
        <v>42488</v>
      </c>
      <c r="T168" t="s">
        <v>41</v>
      </c>
      <c r="U168" s="3">
        <v>0.64583333333333337</v>
      </c>
      <c r="V168" t="s">
        <v>816</v>
      </c>
      <c r="W168" t="s">
        <v>817</v>
      </c>
      <c r="X168" t="s">
        <v>128</v>
      </c>
      <c r="Y168" t="s">
        <v>129</v>
      </c>
      <c r="Z168" t="s">
        <v>130</v>
      </c>
      <c r="AA168" t="s">
        <v>129</v>
      </c>
      <c r="AD168" t="s">
        <v>36</v>
      </c>
      <c r="AE168" t="s">
        <v>36</v>
      </c>
      <c r="AF168" t="s">
        <v>37</v>
      </c>
      <c r="AG168" t="s">
        <v>32</v>
      </c>
      <c r="AH168" t="s">
        <v>186</v>
      </c>
      <c r="AI168" t="s">
        <v>187</v>
      </c>
      <c r="AK168" t="s">
        <v>188</v>
      </c>
      <c r="AL168" s="19"/>
    </row>
    <row r="169" spans="1:38" x14ac:dyDescent="0.25">
      <c r="J169" s="1"/>
      <c r="K169" s="2"/>
      <c r="M169" s="3"/>
      <c r="R169" s="1"/>
      <c r="S169" s="2"/>
      <c r="U169" s="3"/>
      <c r="AL169" s="19"/>
    </row>
    <row r="170" spans="1:38" x14ac:dyDescent="0.25">
      <c r="J170" s="1"/>
      <c r="K170" s="2"/>
      <c r="M170" s="3"/>
      <c r="R170" s="1"/>
      <c r="S170" s="2"/>
      <c r="U170" s="3"/>
      <c r="AL170" s="19"/>
    </row>
    <row r="171" spans="1:38" x14ac:dyDescent="0.25">
      <c r="J171" s="1"/>
      <c r="K171" s="2"/>
      <c r="M171" s="3"/>
      <c r="R171" s="1"/>
      <c r="S171" s="2"/>
      <c r="U171" s="3"/>
      <c r="AL171" s="19"/>
    </row>
    <row r="172" spans="1:38" x14ac:dyDescent="0.25">
      <c r="A172" t="s">
        <v>966</v>
      </c>
      <c r="C172" t="s">
        <v>32</v>
      </c>
      <c r="D172" s="20" t="s">
        <v>818</v>
      </c>
      <c r="G172" t="s">
        <v>819</v>
      </c>
      <c r="H172" t="s">
        <v>33</v>
      </c>
      <c r="I172" t="b">
        <v>0</v>
      </c>
      <c r="J172" s="1">
        <v>42490</v>
      </c>
      <c r="K172" s="2">
        <v>42490</v>
      </c>
      <c r="L172" t="s">
        <v>34</v>
      </c>
      <c r="M172" s="3">
        <v>0.42708333333333331</v>
      </c>
      <c r="N172" t="s">
        <v>820</v>
      </c>
      <c r="O172" t="s">
        <v>821</v>
      </c>
      <c r="P172" t="s">
        <v>128</v>
      </c>
      <c r="Q172" t="b">
        <v>0</v>
      </c>
      <c r="R172" s="1">
        <v>42490</v>
      </c>
      <c r="S172" s="2">
        <v>42490</v>
      </c>
      <c r="T172" t="s">
        <v>34</v>
      </c>
      <c r="U172" s="3">
        <v>0.42708333333333331</v>
      </c>
      <c r="V172" t="s">
        <v>820</v>
      </c>
      <c r="W172" t="s">
        <v>821</v>
      </c>
      <c r="X172" t="s">
        <v>128</v>
      </c>
      <c r="Y172" t="s">
        <v>129</v>
      </c>
      <c r="Z172" t="s">
        <v>130</v>
      </c>
      <c r="AA172" t="s">
        <v>129</v>
      </c>
      <c r="AD172" t="s">
        <v>36</v>
      </c>
      <c r="AE172" t="s">
        <v>36</v>
      </c>
      <c r="AF172" t="s">
        <v>37</v>
      </c>
      <c r="AG172" t="s">
        <v>32</v>
      </c>
      <c r="AH172" t="s">
        <v>153</v>
      </c>
      <c r="AI172" t="s">
        <v>200</v>
      </c>
      <c r="AK172" t="s">
        <v>155</v>
      </c>
      <c r="AL172" s="19"/>
    </row>
    <row r="173" spans="1:38" x14ac:dyDescent="0.25">
      <c r="A173" t="s">
        <v>968</v>
      </c>
      <c r="C173" t="s">
        <v>32</v>
      </c>
      <c r="D173" s="20" t="s">
        <v>822</v>
      </c>
      <c r="G173" t="s">
        <v>823</v>
      </c>
      <c r="H173" t="s">
        <v>33</v>
      </c>
      <c r="I173" t="b">
        <v>0</v>
      </c>
      <c r="J173" s="1">
        <v>42492</v>
      </c>
      <c r="K173" s="2">
        <v>42492</v>
      </c>
      <c r="L173" t="s">
        <v>38</v>
      </c>
      <c r="M173" s="3">
        <v>0.42708333333333331</v>
      </c>
      <c r="N173" t="s">
        <v>824</v>
      </c>
      <c r="O173" t="s">
        <v>825</v>
      </c>
      <c r="P173" t="s">
        <v>128</v>
      </c>
      <c r="Q173" t="b">
        <v>0</v>
      </c>
      <c r="R173" s="1">
        <v>42492</v>
      </c>
      <c r="S173" s="2">
        <v>42492</v>
      </c>
      <c r="T173" t="s">
        <v>38</v>
      </c>
      <c r="U173" s="3">
        <v>0.42708333333333331</v>
      </c>
      <c r="V173" t="s">
        <v>824</v>
      </c>
      <c r="W173" t="s">
        <v>825</v>
      </c>
      <c r="X173" t="s">
        <v>128</v>
      </c>
      <c r="Y173" t="s">
        <v>129</v>
      </c>
      <c r="Z173" t="s">
        <v>130</v>
      </c>
      <c r="AA173" t="s">
        <v>129</v>
      </c>
      <c r="AD173" t="s">
        <v>36</v>
      </c>
      <c r="AE173" t="s">
        <v>36</v>
      </c>
      <c r="AF173" t="s">
        <v>37</v>
      </c>
      <c r="AG173" t="s">
        <v>32</v>
      </c>
      <c r="AH173" t="s">
        <v>153</v>
      </c>
      <c r="AI173" t="s">
        <v>214</v>
      </c>
      <c r="AK173" t="s">
        <v>155</v>
      </c>
      <c r="AL173" s="19"/>
    </row>
    <row r="174" spans="1:38" x14ac:dyDescent="0.25">
      <c r="A174" t="s">
        <v>1010</v>
      </c>
      <c r="C174" t="s">
        <v>32</v>
      </c>
      <c r="D174" s="20" t="s">
        <v>826</v>
      </c>
      <c r="G174" t="s">
        <v>827</v>
      </c>
      <c r="H174" t="s">
        <v>33</v>
      </c>
      <c r="I174" t="b">
        <v>0</v>
      </c>
      <c r="J174" s="1">
        <v>42492</v>
      </c>
      <c r="K174" s="2">
        <v>42492</v>
      </c>
      <c r="L174" t="s">
        <v>38</v>
      </c>
      <c r="M174" s="3">
        <v>0.67708333333333337</v>
      </c>
      <c r="N174" t="s">
        <v>828</v>
      </c>
      <c r="O174" t="s">
        <v>829</v>
      </c>
      <c r="P174" t="s">
        <v>128</v>
      </c>
      <c r="Q174" t="b">
        <v>0</v>
      </c>
      <c r="R174" s="1">
        <v>42492</v>
      </c>
      <c r="S174" s="2">
        <v>42492</v>
      </c>
      <c r="T174" t="s">
        <v>38</v>
      </c>
      <c r="U174" s="3">
        <v>0.67708333333333337</v>
      </c>
      <c r="V174" t="s">
        <v>828</v>
      </c>
      <c r="W174" t="s">
        <v>829</v>
      </c>
      <c r="X174" t="s">
        <v>128</v>
      </c>
      <c r="Y174" t="s">
        <v>129</v>
      </c>
      <c r="Z174" t="s">
        <v>130</v>
      </c>
      <c r="AA174" t="s">
        <v>129</v>
      </c>
      <c r="AD174" t="s">
        <v>36</v>
      </c>
      <c r="AE174" t="s">
        <v>36</v>
      </c>
      <c r="AF174" t="s">
        <v>37</v>
      </c>
      <c r="AG174" t="s">
        <v>32</v>
      </c>
      <c r="AH174" t="s">
        <v>830</v>
      </c>
      <c r="AI174" t="s">
        <v>831</v>
      </c>
      <c r="AK174" t="s">
        <v>832</v>
      </c>
      <c r="AL174" s="19"/>
    </row>
    <row r="175" spans="1:38" x14ac:dyDescent="0.25">
      <c r="A175" t="s">
        <v>970</v>
      </c>
      <c r="C175" t="s">
        <v>32</v>
      </c>
      <c r="D175" s="20" t="s">
        <v>833</v>
      </c>
      <c r="G175" t="s">
        <v>834</v>
      </c>
      <c r="H175" t="s">
        <v>33</v>
      </c>
      <c r="I175" t="b">
        <v>0</v>
      </c>
      <c r="J175" s="1">
        <v>42492</v>
      </c>
      <c r="K175" s="2">
        <v>42492</v>
      </c>
      <c r="L175" t="s">
        <v>38</v>
      </c>
      <c r="M175" s="3">
        <v>0.77083333333333337</v>
      </c>
      <c r="N175" t="s">
        <v>835</v>
      </c>
      <c r="O175" t="s">
        <v>836</v>
      </c>
      <c r="P175" t="s">
        <v>128</v>
      </c>
      <c r="Q175" t="b">
        <v>0</v>
      </c>
      <c r="R175" s="1">
        <v>42492</v>
      </c>
      <c r="S175" s="2">
        <v>42492</v>
      </c>
      <c r="T175" t="s">
        <v>38</v>
      </c>
      <c r="U175" s="3">
        <v>0.77083333333333337</v>
      </c>
      <c r="V175" t="s">
        <v>835</v>
      </c>
      <c r="W175" t="s">
        <v>836</v>
      </c>
      <c r="X175" t="s">
        <v>128</v>
      </c>
      <c r="Y175" t="s">
        <v>129</v>
      </c>
      <c r="Z175" t="s">
        <v>130</v>
      </c>
      <c r="AA175" t="s">
        <v>129</v>
      </c>
      <c r="AD175" t="s">
        <v>36</v>
      </c>
      <c r="AE175" t="s">
        <v>36</v>
      </c>
      <c r="AF175" t="s">
        <v>37</v>
      </c>
      <c r="AG175" t="s">
        <v>32</v>
      </c>
      <c r="AH175" t="s">
        <v>153</v>
      </c>
      <c r="AI175" t="s">
        <v>225</v>
      </c>
      <c r="AK175" t="s">
        <v>155</v>
      </c>
      <c r="AL175" s="19"/>
    </row>
    <row r="176" spans="1:38" x14ac:dyDescent="0.25">
      <c r="A176" t="s">
        <v>954</v>
      </c>
      <c r="C176" t="s">
        <v>32</v>
      </c>
      <c r="D176" s="20" t="s">
        <v>837</v>
      </c>
      <c r="G176" t="s">
        <v>838</v>
      </c>
      <c r="H176" t="s">
        <v>33</v>
      </c>
      <c r="I176" t="b">
        <v>0</v>
      </c>
      <c r="J176" s="1">
        <v>42493</v>
      </c>
      <c r="K176" s="2">
        <v>42493</v>
      </c>
      <c r="L176" t="s">
        <v>39</v>
      </c>
      <c r="M176" s="3">
        <v>0.66666666666666663</v>
      </c>
      <c r="N176" t="s">
        <v>839</v>
      </c>
      <c r="O176" t="s">
        <v>840</v>
      </c>
      <c r="P176" t="s">
        <v>128</v>
      </c>
      <c r="Q176" t="b">
        <v>0</v>
      </c>
      <c r="R176" s="1">
        <v>42493</v>
      </c>
      <c r="S176" s="2">
        <v>42493</v>
      </c>
      <c r="T176" t="s">
        <v>39</v>
      </c>
      <c r="U176" s="3">
        <v>0.66666666666666663</v>
      </c>
      <c r="V176" t="s">
        <v>839</v>
      </c>
      <c r="W176" t="s">
        <v>840</v>
      </c>
      <c r="X176" t="s">
        <v>128</v>
      </c>
      <c r="Y176" t="s">
        <v>129</v>
      </c>
      <c r="Z176" t="s">
        <v>130</v>
      </c>
      <c r="AA176" t="s">
        <v>129</v>
      </c>
      <c r="AD176" t="s">
        <v>36</v>
      </c>
      <c r="AE176" t="s">
        <v>36</v>
      </c>
      <c r="AF176" t="s">
        <v>37</v>
      </c>
      <c r="AG176" t="s">
        <v>32</v>
      </c>
      <c r="AH176" t="s">
        <v>139</v>
      </c>
      <c r="AI176" t="s">
        <v>140</v>
      </c>
      <c r="AK176" t="s">
        <v>141</v>
      </c>
      <c r="AL176" s="19"/>
    </row>
    <row r="177" spans="1:38" x14ac:dyDescent="0.25">
      <c r="J177" s="1"/>
      <c r="K177" s="2"/>
      <c r="M177" s="3"/>
      <c r="R177" s="1"/>
      <c r="S177" s="2"/>
      <c r="U177" s="3"/>
      <c r="AL177" s="19"/>
    </row>
    <row r="178" spans="1:38" x14ac:dyDescent="0.25">
      <c r="A178" t="s">
        <v>956</v>
      </c>
      <c r="C178" t="s">
        <v>32</v>
      </c>
      <c r="D178" s="20" t="s">
        <v>841</v>
      </c>
      <c r="G178" t="s">
        <v>842</v>
      </c>
      <c r="H178" t="s">
        <v>33</v>
      </c>
      <c r="I178" t="b">
        <v>0</v>
      </c>
      <c r="J178" s="1">
        <v>42493</v>
      </c>
      <c r="K178" s="2">
        <v>42493</v>
      </c>
      <c r="L178" t="s">
        <v>39</v>
      </c>
      <c r="M178" s="3">
        <v>0.75</v>
      </c>
      <c r="N178" t="s">
        <v>843</v>
      </c>
      <c r="O178" t="s">
        <v>844</v>
      </c>
      <c r="P178" t="s">
        <v>128</v>
      </c>
      <c r="Q178" t="b">
        <v>0</v>
      </c>
      <c r="R178" s="1">
        <v>42493</v>
      </c>
      <c r="S178" s="2">
        <v>42493</v>
      </c>
      <c r="T178" t="s">
        <v>39</v>
      </c>
      <c r="U178" s="3">
        <v>0.75</v>
      </c>
      <c r="V178" t="s">
        <v>843</v>
      </c>
      <c r="W178" t="s">
        <v>844</v>
      </c>
      <c r="X178" t="s">
        <v>128</v>
      </c>
      <c r="Y178" t="s">
        <v>129</v>
      </c>
      <c r="Z178" t="s">
        <v>130</v>
      </c>
      <c r="AA178" t="s">
        <v>129</v>
      </c>
      <c r="AD178" t="s">
        <v>36</v>
      </c>
      <c r="AE178" t="s">
        <v>36</v>
      </c>
      <c r="AF178" t="s">
        <v>37</v>
      </c>
      <c r="AG178" t="s">
        <v>32</v>
      </c>
      <c r="AH178" t="s">
        <v>146</v>
      </c>
      <c r="AI178" t="s">
        <v>147</v>
      </c>
      <c r="AK178" t="s">
        <v>148</v>
      </c>
      <c r="AL178" s="19"/>
    </row>
    <row r="179" spans="1:38" x14ac:dyDescent="0.25">
      <c r="A179" t="s">
        <v>958</v>
      </c>
      <c r="C179" t="s">
        <v>32</v>
      </c>
      <c r="D179" s="20" t="s">
        <v>845</v>
      </c>
      <c r="G179" t="s">
        <v>846</v>
      </c>
      <c r="H179" t="s">
        <v>33</v>
      </c>
      <c r="I179" t="b">
        <v>0</v>
      </c>
      <c r="J179" s="1">
        <v>42494</v>
      </c>
      <c r="K179" s="2">
        <v>42494</v>
      </c>
      <c r="L179" t="s">
        <v>40</v>
      </c>
      <c r="M179" s="3">
        <v>0.42708333333333331</v>
      </c>
      <c r="N179" t="s">
        <v>847</v>
      </c>
      <c r="O179" t="s">
        <v>848</v>
      </c>
      <c r="P179" t="s">
        <v>128</v>
      </c>
      <c r="Q179" t="b">
        <v>0</v>
      </c>
      <c r="R179" s="1">
        <v>42494</v>
      </c>
      <c r="S179" s="2">
        <v>42494</v>
      </c>
      <c r="T179" t="s">
        <v>40</v>
      </c>
      <c r="U179" s="3">
        <v>0.42708333333333331</v>
      </c>
      <c r="V179" t="s">
        <v>847</v>
      </c>
      <c r="W179" t="s">
        <v>848</v>
      </c>
      <c r="X179" t="s">
        <v>128</v>
      </c>
      <c r="Y179" t="s">
        <v>129</v>
      </c>
      <c r="Z179" t="s">
        <v>130</v>
      </c>
      <c r="AA179" t="s">
        <v>129</v>
      </c>
      <c r="AD179" t="s">
        <v>36</v>
      </c>
      <c r="AE179" t="s">
        <v>36</v>
      </c>
      <c r="AF179" t="s">
        <v>37</v>
      </c>
      <c r="AG179" t="s">
        <v>32</v>
      </c>
      <c r="AH179" t="s">
        <v>153</v>
      </c>
      <c r="AI179" t="s">
        <v>154</v>
      </c>
      <c r="AK179" t="s">
        <v>155</v>
      </c>
      <c r="AL179" s="19"/>
    </row>
    <row r="180" spans="1:38" x14ac:dyDescent="0.25">
      <c r="A180" t="s">
        <v>958</v>
      </c>
      <c r="C180" t="s">
        <v>32</v>
      </c>
      <c r="D180" s="20" t="s">
        <v>849</v>
      </c>
      <c r="G180" t="s">
        <v>850</v>
      </c>
      <c r="H180" t="s">
        <v>33</v>
      </c>
      <c r="I180" t="b">
        <v>0</v>
      </c>
      <c r="J180" s="1">
        <v>42494</v>
      </c>
      <c r="K180" s="2">
        <v>42494</v>
      </c>
      <c r="L180" t="s">
        <v>40</v>
      </c>
      <c r="M180" s="3">
        <v>0.46875</v>
      </c>
      <c r="N180" t="s">
        <v>851</v>
      </c>
      <c r="O180" t="s">
        <v>852</v>
      </c>
      <c r="P180" t="s">
        <v>128</v>
      </c>
      <c r="Q180" t="b">
        <v>0</v>
      </c>
      <c r="R180" s="1">
        <v>42494</v>
      </c>
      <c r="S180" s="2">
        <v>42494</v>
      </c>
      <c r="T180" t="s">
        <v>40</v>
      </c>
      <c r="U180" s="3">
        <v>0.46875</v>
      </c>
      <c r="V180" t="s">
        <v>851</v>
      </c>
      <c r="W180" t="s">
        <v>852</v>
      </c>
      <c r="X180" t="s">
        <v>128</v>
      </c>
      <c r="Y180" t="s">
        <v>129</v>
      </c>
      <c r="Z180" t="s">
        <v>130</v>
      </c>
      <c r="AA180" t="s">
        <v>129</v>
      </c>
      <c r="AD180" t="s">
        <v>36</v>
      </c>
      <c r="AE180" t="s">
        <v>36</v>
      </c>
      <c r="AF180" t="s">
        <v>37</v>
      </c>
      <c r="AG180" t="s">
        <v>32</v>
      </c>
      <c r="AH180" t="s">
        <v>153</v>
      </c>
      <c r="AI180" t="s">
        <v>154</v>
      </c>
      <c r="AK180" t="s">
        <v>155</v>
      </c>
      <c r="AL180" s="19"/>
    </row>
    <row r="181" spans="1:38" x14ac:dyDescent="0.25">
      <c r="A181" t="s">
        <v>1011</v>
      </c>
      <c r="C181" t="s">
        <v>32</v>
      </c>
      <c r="D181" s="20" t="s">
        <v>853</v>
      </c>
      <c r="G181" t="s">
        <v>854</v>
      </c>
      <c r="H181" t="s">
        <v>33</v>
      </c>
      <c r="I181" t="b">
        <v>0</v>
      </c>
      <c r="J181" s="1">
        <v>42494</v>
      </c>
      <c r="K181" s="2">
        <v>42494</v>
      </c>
      <c r="L181" t="s">
        <v>40</v>
      </c>
      <c r="M181" s="3">
        <v>0.67708333333333337</v>
      </c>
      <c r="N181" t="s">
        <v>855</v>
      </c>
      <c r="O181" t="s">
        <v>856</v>
      </c>
      <c r="P181" t="s">
        <v>128</v>
      </c>
      <c r="Q181" t="b">
        <v>0</v>
      </c>
      <c r="R181" s="1">
        <v>42494</v>
      </c>
      <c r="S181" s="2">
        <v>42494</v>
      </c>
      <c r="T181" t="s">
        <v>40</v>
      </c>
      <c r="U181" s="3">
        <v>0.67708333333333337</v>
      </c>
      <c r="V181" t="s">
        <v>855</v>
      </c>
      <c r="W181" t="s">
        <v>856</v>
      </c>
      <c r="X181" t="s">
        <v>128</v>
      </c>
      <c r="Y181" t="s">
        <v>129</v>
      </c>
      <c r="Z181" t="s">
        <v>130</v>
      </c>
      <c r="AA181" t="s">
        <v>129</v>
      </c>
      <c r="AD181" t="s">
        <v>36</v>
      </c>
      <c r="AE181" t="s">
        <v>36</v>
      </c>
      <c r="AF181" t="s">
        <v>37</v>
      </c>
      <c r="AG181" t="s">
        <v>32</v>
      </c>
      <c r="AH181" t="s">
        <v>259</v>
      </c>
      <c r="AI181" t="s">
        <v>857</v>
      </c>
      <c r="AK181" t="s">
        <v>858</v>
      </c>
      <c r="AL181" s="19"/>
    </row>
    <row r="182" spans="1:38" x14ac:dyDescent="0.25">
      <c r="A182" t="s">
        <v>960</v>
      </c>
      <c r="C182" t="s">
        <v>32</v>
      </c>
      <c r="D182" s="20" t="s">
        <v>859</v>
      </c>
      <c r="G182" t="s">
        <v>860</v>
      </c>
      <c r="H182" t="s">
        <v>33</v>
      </c>
      <c r="I182" t="b">
        <v>0</v>
      </c>
      <c r="J182" s="1">
        <v>42494</v>
      </c>
      <c r="K182" s="2">
        <v>42494</v>
      </c>
      <c r="L182" t="s">
        <v>40</v>
      </c>
      <c r="M182" s="3">
        <v>0.6875</v>
      </c>
      <c r="N182" t="s">
        <v>861</v>
      </c>
      <c r="O182" t="s">
        <v>862</v>
      </c>
      <c r="P182" t="s">
        <v>128</v>
      </c>
      <c r="Q182" t="b">
        <v>0</v>
      </c>
      <c r="R182" s="1">
        <v>42494</v>
      </c>
      <c r="S182" s="2">
        <v>42494</v>
      </c>
      <c r="T182" t="s">
        <v>40</v>
      </c>
      <c r="U182" s="3">
        <v>0.6875</v>
      </c>
      <c r="V182" t="s">
        <v>861</v>
      </c>
      <c r="W182" t="s">
        <v>862</v>
      </c>
      <c r="X182" t="s">
        <v>128</v>
      </c>
      <c r="Y182" t="s">
        <v>129</v>
      </c>
      <c r="Z182" t="s">
        <v>130</v>
      </c>
      <c r="AA182" t="s">
        <v>129</v>
      </c>
      <c r="AD182" t="s">
        <v>36</v>
      </c>
      <c r="AE182" t="s">
        <v>36</v>
      </c>
      <c r="AF182" t="s">
        <v>37</v>
      </c>
      <c r="AG182" t="s">
        <v>32</v>
      </c>
      <c r="AH182" t="s">
        <v>167</v>
      </c>
      <c r="AI182" t="s">
        <v>168</v>
      </c>
      <c r="AK182" t="s">
        <v>169</v>
      </c>
      <c r="AL182" s="19"/>
    </row>
    <row r="183" spans="1:38" x14ac:dyDescent="0.25">
      <c r="A183" t="s">
        <v>1012</v>
      </c>
      <c r="C183" t="s">
        <v>32</v>
      </c>
      <c r="D183" s="20" t="s">
        <v>863</v>
      </c>
      <c r="G183" t="s">
        <v>864</v>
      </c>
      <c r="H183" t="s">
        <v>33</v>
      </c>
      <c r="I183" t="b">
        <v>0</v>
      </c>
      <c r="J183" s="1">
        <v>42494</v>
      </c>
      <c r="K183" s="2">
        <v>42494</v>
      </c>
      <c r="L183" t="s">
        <v>40</v>
      </c>
      <c r="M183" s="3">
        <v>0.72916666666666663</v>
      </c>
      <c r="N183" t="s">
        <v>865</v>
      </c>
      <c r="O183" t="s">
        <v>866</v>
      </c>
      <c r="P183" t="s">
        <v>128</v>
      </c>
      <c r="Q183" t="b">
        <v>0</v>
      </c>
      <c r="R183" s="1">
        <v>42494</v>
      </c>
      <c r="S183" s="2">
        <v>42494</v>
      </c>
      <c r="T183" t="s">
        <v>40</v>
      </c>
      <c r="U183" s="3">
        <v>0.72916666666666663</v>
      </c>
      <c r="V183" t="s">
        <v>865</v>
      </c>
      <c r="W183" t="s">
        <v>866</v>
      </c>
      <c r="X183" t="s">
        <v>128</v>
      </c>
      <c r="Y183" t="s">
        <v>129</v>
      </c>
      <c r="Z183" t="s">
        <v>130</v>
      </c>
      <c r="AA183" t="s">
        <v>129</v>
      </c>
      <c r="AD183" t="s">
        <v>36</v>
      </c>
      <c r="AE183" t="s">
        <v>36</v>
      </c>
      <c r="AF183" t="s">
        <v>37</v>
      </c>
      <c r="AG183" t="s">
        <v>32</v>
      </c>
      <c r="AH183" t="s">
        <v>867</v>
      </c>
      <c r="AI183" t="s">
        <v>208</v>
      </c>
      <c r="AK183" t="s">
        <v>868</v>
      </c>
      <c r="AL183" s="19"/>
    </row>
    <row r="184" spans="1:38" x14ac:dyDescent="0.25">
      <c r="A184" t="s">
        <v>961</v>
      </c>
      <c r="C184" t="s">
        <v>32</v>
      </c>
      <c r="D184" s="20" t="s">
        <v>869</v>
      </c>
      <c r="G184" t="s">
        <v>870</v>
      </c>
      <c r="H184" t="s">
        <v>33</v>
      </c>
      <c r="I184" t="b">
        <v>0</v>
      </c>
      <c r="J184" s="1">
        <v>42494</v>
      </c>
      <c r="K184" s="2">
        <v>42494</v>
      </c>
      <c r="L184" t="s">
        <v>40</v>
      </c>
      <c r="M184" s="3">
        <v>0.77083333333333337</v>
      </c>
      <c r="N184" t="s">
        <v>871</v>
      </c>
      <c r="O184" t="s">
        <v>872</v>
      </c>
      <c r="P184" t="s">
        <v>128</v>
      </c>
      <c r="Q184" t="b">
        <v>0</v>
      </c>
      <c r="R184" s="1">
        <v>42494</v>
      </c>
      <c r="S184" s="2">
        <v>42494</v>
      </c>
      <c r="T184" t="s">
        <v>40</v>
      </c>
      <c r="U184" s="3">
        <v>0.77083333333333337</v>
      </c>
      <c r="V184" t="s">
        <v>871</v>
      </c>
      <c r="W184" t="s">
        <v>872</v>
      </c>
      <c r="X184" t="s">
        <v>128</v>
      </c>
      <c r="Y184" t="s">
        <v>129</v>
      </c>
      <c r="Z184" t="s">
        <v>130</v>
      </c>
      <c r="AA184" t="s">
        <v>129</v>
      </c>
      <c r="AD184" t="s">
        <v>36</v>
      </c>
      <c r="AE184" t="s">
        <v>36</v>
      </c>
      <c r="AF184" t="s">
        <v>37</v>
      </c>
      <c r="AG184" t="s">
        <v>32</v>
      </c>
      <c r="AH184" t="s">
        <v>167</v>
      </c>
      <c r="AI184" t="s">
        <v>174</v>
      </c>
      <c r="AK184" t="s">
        <v>169</v>
      </c>
      <c r="AL184" s="19"/>
    </row>
    <row r="185" spans="1:38" x14ac:dyDescent="0.25">
      <c r="A185" t="s">
        <v>962</v>
      </c>
      <c r="C185" t="s">
        <v>32</v>
      </c>
      <c r="D185" s="20" t="s">
        <v>873</v>
      </c>
      <c r="G185" t="s">
        <v>874</v>
      </c>
      <c r="H185" t="s">
        <v>33</v>
      </c>
      <c r="I185" t="b">
        <v>0</v>
      </c>
      <c r="J185" s="1">
        <v>42495</v>
      </c>
      <c r="K185" s="2">
        <v>42495</v>
      </c>
      <c r="L185" t="s">
        <v>41</v>
      </c>
      <c r="M185" s="3">
        <v>0.42708333333333331</v>
      </c>
      <c r="N185" t="s">
        <v>875</v>
      </c>
      <c r="O185" t="s">
        <v>876</v>
      </c>
      <c r="P185" t="s">
        <v>128</v>
      </c>
      <c r="Q185" t="b">
        <v>0</v>
      </c>
      <c r="R185" s="1">
        <v>42495</v>
      </c>
      <c r="S185" s="2">
        <v>42495</v>
      </c>
      <c r="T185" t="s">
        <v>41</v>
      </c>
      <c r="U185" s="3">
        <v>0.42708333333333331</v>
      </c>
      <c r="V185" t="s">
        <v>875</v>
      </c>
      <c r="W185" t="s">
        <v>876</v>
      </c>
      <c r="X185" t="s">
        <v>128</v>
      </c>
      <c r="Y185" t="s">
        <v>129</v>
      </c>
      <c r="Z185" t="s">
        <v>130</v>
      </c>
      <c r="AA185" t="s">
        <v>129</v>
      </c>
      <c r="AD185" t="s">
        <v>36</v>
      </c>
      <c r="AE185" t="s">
        <v>36</v>
      </c>
      <c r="AF185" t="s">
        <v>37</v>
      </c>
      <c r="AG185" t="s">
        <v>32</v>
      </c>
      <c r="AH185" t="s">
        <v>177</v>
      </c>
      <c r="AI185" t="s">
        <v>178</v>
      </c>
      <c r="AK185" t="s">
        <v>179</v>
      </c>
      <c r="AL185" s="19"/>
    </row>
    <row r="186" spans="1:38" x14ac:dyDescent="0.25">
      <c r="A186" t="s">
        <v>963</v>
      </c>
      <c r="C186" t="s">
        <v>32</v>
      </c>
      <c r="D186" s="20" t="s">
        <v>877</v>
      </c>
      <c r="G186" t="s">
        <v>878</v>
      </c>
      <c r="H186" t="s">
        <v>33</v>
      </c>
      <c r="I186" t="b">
        <v>0</v>
      </c>
      <c r="J186" s="1">
        <v>42495</v>
      </c>
      <c r="K186" s="2">
        <v>42495</v>
      </c>
      <c r="L186" t="s">
        <v>41</v>
      </c>
      <c r="M186" s="3">
        <v>0.5625</v>
      </c>
      <c r="N186" t="s">
        <v>879</v>
      </c>
      <c r="O186" t="s">
        <v>880</v>
      </c>
      <c r="P186" t="s">
        <v>128</v>
      </c>
      <c r="Q186" t="b">
        <v>0</v>
      </c>
      <c r="R186" s="1">
        <v>42495</v>
      </c>
      <c r="S186" s="2">
        <v>42495</v>
      </c>
      <c r="T186" t="s">
        <v>41</v>
      </c>
      <c r="U186" s="3">
        <v>0.64583333333333337</v>
      </c>
      <c r="V186" t="s">
        <v>881</v>
      </c>
      <c r="W186" t="s">
        <v>882</v>
      </c>
      <c r="X186" t="s">
        <v>128</v>
      </c>
      <c r="Y186" t="s">
        <v>129</v>
      </c>
      <c r="Z186" t="s">
        <v>130</v>
      </c>
      <c r="AA186" t="s">
        <v>129</v>
      </c>
      <c r="AD186" t="s">
        <v>36</v>
      </c>
      <c r="AE186" t="s">
        <v>36</v>
      </c>
      <c r="AF186" t="s">
        <v>37</v>
      </c>
      <c r="AG186" t="s">
        <v>32</v>
      </c>
      <c r="AH186" t="s">
        <v>186</v>
      </c>
      <c r="AI186" t="s">
        <v>187</v>
      </c>
      <c r="AK186" t="s">
        <v>188</v>
      </c>
      <c r="AL186" s="19"/>
    </row>
    <row r="187" spans="1:38" x14ac:dyDescent="0.25">
      <c r="J187" s="1"/>
      <c r="K187" s="2"/>
      <c r="M187" s="3"/>
      <c r="R187" s="1"/>
      <c r="S187" s="2"/>
      <c r="U187" s="3"/>
      <c r="AL187" s="19"/>
    </row>
    <row r="188" spans="1:38" x14ac:dyDescent="0.25">
      <c r="J188" s="1"/>
      <c r="K188" s="2"/>
      <c r="M188" s="3"/>
      <c r="R188" s="1"/>
      <c r="S188" s="2"/>
      <c r="U188" s="3"/>
      <c r="AL188" s="19"/>
    </row>
    <row r="189" spans="1:38" x14ac:dyDescent="0.25">
      <c r="J189" s="1"/>
      <c r="K189" s="2"/>
      <c r="M189" s="3"/>
      <c r="R189" s="1"/>
      <c r="S189" s="2"/>
      <c r="U189" s="3"/>
      <c r="AL189" s="19"/>
    </row>
    <row r="190" spans="1:38" x14ac:dyDescent="0.25">
      <c r="A190" t="s">
        <v>966</v>
      </c>
      <c r="C190" t="s">
        <v>32</v>
      </c>
      <c r="D190" s="20" t="s">
        <v>883</v>
      </c>
      <c r="G190" t="s">
        <v>884</v>
      </c>
      <c r="H190" t="s">
        <v>33</v>
      </c>
      <c r="I190" t="b">
        <v>0</v>
      </c>
      <c r="J190" s="1">
        <v>42497</v>
      </c>
      <c r="K190" s="2">
        <v>42497</v>
      </c>
      <c r="L190" t="s">
        <v>34</v>
      </c>
      <c r="M190" s="3">
        <v>0.42708333333333331</v>
      </c>
      <c r="N190" t="s">
        <v>885</v>
      </c>
      <c r="O190" t="s">
        <v>886</v>
      </c>
      <c r="P190" t="s">
        <v>128</v>
      </c>
      <c r="Q190" t="b">
        <v>0</v>
      </c>
      <c r="R190" s="1">
        <v>42497</v>
      </c>
      <c r="S190" s="2">
        <v>42497</v>
      </c>
      <c r="T190" t="s">
        <v>34</v>
      </c>
      <c r="U190" s="3">
        <v>0.42708333333333331</v>
      </c>
      <c r="V190" t="s">
        <v>885</v>
      </c>
      <c r="W190" t="s">
        <v>886</v>
      </c>
      <c r="X190" t="s">
        <v>128</v>
      </c>
      <c r="Y190" t="s">
        <v>129</v>
      </c>
      <c r="Z190" t="s">
        <v>130</v>
      </c>
      <c r="AA190" t="s">
        <v>129</v>
      </c>
      <c r="AD190" t="s">
        <v>36</v>
      </c>
      <c r="AE190" t="s">
        <v>36</v>
      </c>
      <c r="AF190" t="s">
        <v>37</v>
      </c>
      <c r="AG190" t="s">
        <v>32</v>
      </c>
      <c r="AH190" t="s">
        <v>153</v>
      </c>
      <c r="AI190" t="s">
        <v>200</v>
      </c>
      <c r="AK190" t="s">
        <v>155</v>
      </c>
      <c r="AL190" s="19"/>
    </row>
    <row r="191" spans="1:38" x14ac:dyDescent="0.25">
      <c r="A191" t="s">
        <v>967</v>
      </c>
      <c r="C191" t="s">
        <v>32</v>
      </c>
      <c r="D191" s="20" t="s">
        <v>887</v>
      </c>
      <c r="G191" t="s">
        <v>888</v>
      </c>
      <c r="H191" t="s">
        <v>33</v>
      </c>
      <c r="I191" t="b">
        <v>0</v>
      </c>
      <c r="J191" s="1">
        <v>42497</v>
      </c>
      <c r="K191" s="2">
        <v>42497</v>
      </c>
      <c r="L191" t="s">
        <v>34</v>
      </c>
      <c r="M191" s="3">
        <v>0.5625</v>
      </c>
      <c r="N191" t="s">
        <v>889</v>
      </c>
      <c r="O191" t="s">
        <v>890</v>
      </c>
      <c r="P191" t="s">
        <v>128</v>
      </c>
      <c r="Q191" t="b">
        <v>0</v>
      </c>
      <c r="R191" s="1">
        <v>42497</v>
      </c>
      <c r="S191" s="2">
        <v>42497</v>
      </c>
      <c r="T191" t="s">
        <v>34</v>
      </c>
      <c r="U191" s="3">
        <v>0.625</v>
      </c>
      <c r="V191" t="s">
        <v>891</v>
      </c>
      <c r="W191" t="s">
        <v>892</v>
      </c>
      <c r="X191" t="s">
        <v>128</v>
      </c>
      <c r="Y191" t="s">
        <v>129</v>
      </c>
      <c r="Z191" t="s">
        <v>130</v>
      </c>
      <c r="AA191" t="s">
        <v>129</v>
      </c>
      <c r="AD191" t="s">
        <v>36</v>
      </c>
      <c r="AE191" t="s">
        <v>36</v>
      </c>
      <c r="AF191" t="s">
        <v>37</v>
      </c>
      <c r="AG191" t="s">
        <v>32</v>
      </c>
      <c r="AH191" t="s">
        <v>205</v>
      </c>
      <c r="AI191" t="s">
        <v>206</v>
      </c>
      <c r="AK191" t="s">
        <v>207</v>
      </c>
      <c r="AL191" s="19"/>
    </row>
    <row r="192" spans="1:38" x14ac:dyDescent="0.25">
      <c r="A192" t="s">
        <v>968</v>
      </c>
      <c r="C192" t="s">
        <v>32</v>
      </c>
      <c r="D192" s="20" t="s">
        <v>893</v>
      </c>
      <c r="G192" t="s">
        <v>894</v>
      </c>
      <c r="H192" t="s">
        <v>33</v>
      </c>
      <c r="I192" t="b">
        <v>0</v>
      </c>
      <c r="J192" s="1">
        <v>42499</v>
      </c>
      <c r="K192" s="2">
        <v>42499</v>
      </c>
      <c r="L192" t="s">
        <v>38</v>
      </c>
      <c r="M192" s="3">
        <v>0.42708333333333331</v>
      </c>
      <c r="N192" t="s">
        <v>895</v>
      </c>
      <c r="O192" t="s">
        <v>896</v>
      </c>
      <c r="P192" t="s">
        <v>128</v>
      </c>
      <c r="Q192" t="b">
        <v>0</v>
      </c>
      <c r="R192" s="1">
        <v>42499</v>
      </c>
      <c r="S192" s="2">
        <v>42499</v>
      </c>
      <c r="T192" t="s">
        <v>38</v>
      </c>
      <c r="U192" s="3">
        <v>0.42708333333333331</v>
      </c>
      <c r="V192" t="s">
        <v>895</v>
      </c>
      <c r="W192" t="s">
        <v>896</v>
      </c>
      <c r="X192" t="s">
        <v>128</v>
      </c>
      <c r="Y192" t="s">
        <v>129</v>
      </c>
      <c r="Z192" t="s">
        <v>130</v>
      </c>
      <c r="AA192" t="s">
        <v>129</v>
      </c>
      <c r="AD192" t="s">
        <v>36</v>
      </c>
      <c r="AE192" t="s">
        <v>36</v>
      </c>
      <c r="AF192" t="s">
        <v>37</v>
      </c>
      <c r="AG192" t="s">
        <v>32</v>
      </c>
      <c r="AH192" t="s">
        <v>153</v>
      </c>
      <c r="AI192" t="s">
        <v>214</v>
      </c>
      <c r="AK192" t="s">
        <v>155</v>
      </c>
      <c r="AL192" s="19"/>
    </row>
    <row r="193" spans="1:38" x14ac:dyDescent="0.25">
      <c r="J193" s="1"/>
      <c r="K193" s="2"/>
      <c r="M193" s="3"/>
      <c r="R193" s="1"/>
      <c r="S193" s="2"/>
      <c r="U193" s="3"/>
      <c r="AL193" s="19"/>
    </row>
    <row r="194" spans="1:38" x14ac:dyDescent="0.25">
      <c r="J194" s="1"/>
      <c r="K194" s="2"/>
      <c r="M194" s="3"/>
      <c r="R194" s="1"/>
      <c r="S194" s="2"/>
      <c r="U194" s="3"/>
      <c r="AL194" s="19"/>
    </row>
    <row r="195" spans="1:38" x14ac:dyDescent="0.25">
      <c r="A195" t="s">
        <v>970</v>
      </c>
      <c r="C195" t="s">
        <v>32</v>
      </c>
      <c r="D195" s="20" t="s">
        <v>897</v>
      </c>
      <c r="G195" t="s">
        <v>898</v>
      </c>
      <c r="H195" t="s">
        <v>33</v>
      </c>
      <c r="I195" t="b">
        <v>0</v>
      </c>
      <c r="J195" s="1">
        <v>42499</v>
      </c>
      <c r="K195" s="2">
        <v>42499</v>
      </c>
      <c r="L195" t="s">
        <v>38</v>
      </c>
      <c r="M195" s="3">
        <v>0.77083333333333337</v>
      </c>
      <c r="N195" t="s">
        <v>899</v>
      </c>
      <c r="O195" t="s">
        <v>900</v>
      </c>
      <c r="P195" t="s">
        <v>128</v>
      </c>
      <c r="Q195" t="b">
        <v>0</v>
      </c>
      <c r="R195" s="1">
        <v>42499</v>
      </c>
      <c r="S195" s="2">
        <v>42499</v>
      </c>
      <c r="T195" t="s">
        <v>38</v>
      </c>
      <c r="U195" s="3">
        <v>0.77083333333333337</v>
      </c>
      <c r="V195" t="s">
        <v>899</v>
      </c>
      <c r="W195" t="s">
        <v>900</v>
      </c>
      <c r="X195" t="s">
        <v>128</v>
      </c>
      <c r="Y195" t="s">
        <v>129</v>
      </c>
      <c r="Z195" t="s">
        <v>130</v>
      </c>
      <c r="AA195" t="s">
        <v>129</v>
      </c>
      <c r="AD195" t="s">
        <v>36</v>
      </c>
      <c r="AE195" t="s">
        <v>36</v>
      </c>
      <c r="AF195" t="s">
        <v>37</v>
      </c>
      <c r="AG195" t="s">
        <v>32</v>
      </c>
      <c r="AH195" t="s">
        <v>153</v>
      </c>
      <c r="AI195" t="s">
        <v>225</v>
      </c>
      <c r="AK195" t="s">
        <v>155</v>
      </c>
      <c r="AL195" s="19"/>
    </row>
    <row r="196" spans="1:38" x14ac:dyDescent="0.25">
      <c r="A196" t="s">
        <v>970</v>
      </c>
      <c r="C196" t="s">
        <v>32</v>
      </c>
      <c r="D196" s="20" t="s">
        <v>901</v>
      </c>
      <c r="G196" t="s">
        <v>902</v>
      </c>
      <c r="H196" t="s">
        <v>33</v>
      </c>
      <c r="I196" t="b">
        <v>0</v>
      </c>
      <c r="J196" s="1">
        <v>42499</v>
      </c>
      <c r="K196" s="2">
        <v>42499</v>
      </c>
      <c r="L196" t="s">
        <v>38</v>
      </c>
      <c r="M196" s="3">
        <v>0.77083333333333337</v>
      </c>
      <c r="N196" t="s">
        <v>899</v>
      </c>
      <c r="O196" t="s">
        <v>900</v>
      </c>
      <c r="P196" t="s">
        <v>128</v>
      </c>
      <c r="Q196" t="b">
        <v>0</v>
      </c>
      <c r="R196" s="1">
        <v>42499</v>
      </c>
      <c r="S196" s="2">
        <v>42499</v>
      </c>
      <c r="T196" t="s">
        <v>38</v>
      </c>
      <c r="U196" s="3">
        <v>0.77083333333333337</v>
      </c>
      <c r="V196" t="s">
        <v>899</v>
      </c>
      <c r="W196" t="s">
        <v>900</v>
      </c>
      <c r="X196" t="s">
        <v>128</v>
      </c>
      <c r="Y196" t="s">
        <v>129</v>
      </c>
      <c r="Z196" t="s">
        <v>130</v>
      </c>
      <c r="AA196" t="s">
        <v>129</v>
      </c>
      <c r="AD196" t="s">
        <v>36</v>
      </c>
      <c r="AE196" t="s">
        <v>36</v>
      </c>
      <c r="AF196" t="s">
        <v>37</v>
      </c>
      <c r="AG196" t="s">
        <v>32</v>
      </c>
      <c r="AH196" t="s">
        <v>153</v>
      </c>
      <c r="AI196" t="s">
        <v>225</v>
      </c>
      <c r="AK196" t="s">
        <v>155</v>
      </c>
      <c r="AL196" s="19"/>
    </row>
    <row r="197" spans="1:38" x14ac:dyDescent="0.25">
      <c r="A197" t="s">
        <v>954</v>
      </c>
      <c r="C197" t="s">
        <v>32</v>
      </c>
      <c r="D197" s="20" t="s">
        <v>903</v>
      </c>
      <c r="G197" t="s">
        <v>904</v>
      </c>
      <c r="H197" t="s">
        <v>33</v>
      </c>
      <c r="I197" t="b">
        <v>0</v>
      </c>
      <c r="J197" s="1">
        <v>42500</v>
      </c>
      <c r="K197" s="2">
        <v>42500</v>
      </c>
      <c r="L197" t="s">
        <v>39</v>
      </c>
      <c r="M197" s="3">
        <v>0.66666666666666663</v>
      </c>
      <c r="N197" t="s">
        <v>905</v>
      </c>
      <c r="O197" t="s">
        <v>906</v>
      </c>
      <c r="P197" t="s">
        <v>128</v>
      </c>
      <c r="Q197" t="b">
        <v>0</v>
      </c>
      <c r="R197" s="1">
        <v>42500</v>
      </c>
      <c r="S197" s="2">
        <v>42500</v>
      </c>
      <c r="T197" t="s">
        <v>39</v>
      </c>
      <c r="U197" s="3">
        <v>0.66666666666666663</v>
      </c>
      <c r="V197" t="s">
        <v>905</v>
      </c>
      <c r="W197" t="s">
        <v>906</v>
      </c>
      <c r="X197" t="s">
        <v>128</v>
      </c>
      <c r="Y197" t="s">
        <v>129</v>
      </c>
      <c r="Z197" t="s">
        <v>130</v>
      </c>
      <c r="AA197" t="s">
        <v>129</v>
      </c>
      <c r="AD197" t="s">
        <v>36</v>
      </c>
      <c r="AE197" t="s">
        <v>36</v>
      </c>
      <c r="AF197" t="s">
        <v>37</v>
      </c>
      <c r="AG197" t="s">
        <v>32</v>
      </c>
      <c r="AH197" t="s">
        <v>907</v>
      </c>
      <c r="AI197" t="s">
        <v>191</v>
      </c>
      <c r="AK197" t="s">
        <v>908</v>
      </c>
      <c r="AL197" s="19"/>
    </row>
    <row r="198" spans="1:38" x14ac:dyDescent="0.25">
      <c r="J198" s="1"/>
      <c r="K198" s="2"/>
      <c r="M198" s="3"/>
      <c r="R198" s="1"/>
      <c r="S198" s="2"/>
      <c r="U198" s="3"/>
      <c r="AL198" s="19"/>
    </row>
    <row r="199" spans="1:38" x14ac:dyDescent="0.25">
      <c r="A199" t="s">
        <v>1013</v>
      </c>
      <c r="C199" t="s">
        <v>32</v>
      </c>
      <c r="D199" s="20" t="s">
        <v>909</v>
      </c>
      <c r="G199" t="s">
        <v>910</v>
      </c>
      <c r="H199" t="s">
        <v>33</v>
      </c>
      <c r="I199" t="b">
        <v>0</v>
      </c>
      <c r="J199" s="1">
        <v>42500</v>
      </c>
      <c r="K199" s="2">
        <v>42500</v>
      </c>
      <c r="L199" t="s">
        <v>39</v>
      </c>
      <c r="M199" s="3">
        <v>0.75</v>
      </c>
      <c r="N199" t="s">
        <v>911</v>
      </c>
      <c r="O199" t="s">
        <v>912</v>
      </c>
      <c r="P199" t="s">
        <v>128</v>
      </c>
      <c r="Q199" t="b">
        <v>0</v>
      </c>
      <c r="R199" s="1">
        <v>42500</v>
      </c>
      <c r="S199" s="2">
        <v>42500</v>
      </c>
      <c r="T199" t="s">
        <v>39</v>
      </c>
      <c r="U199" s="3">
        <v>0.79166666666666663</v>
      </c>
      <c r="V199" t="s">
        <v>913</v>
      </c>
      <c r="W199" t="s">
        <v>914</v>
      </c>
      <c r="X199" t="s">
        <v>128</v>
      </c>
      <c r="Y199" t="s">
        <v>129</v>
      </c>
      <c r="Z199" t="s">
        <v>130</v>
      </c>
      <c r="AA199" t="s">
        <v>129</v>
      </c>
      <c r="AD199" t="s">
        <v>36</v>
      </c>
      <c r="AE199" t="s">
        <v>36</v>
      </c>
      <c r="AF199" t="s">
        <v>37</v>
      </c>
      <c r="AG199" t="s">
        <v>32</v>
      </c>
      <c r="AH199" t="s">
        <v>1245</v>
      </c>
      <c r="AI199" t="s">
        <v>915</v>
      </c>
      <c r="AK199" t="s">
        <v>916</v>
      </c>
      <c r="AL199" s="19"/>
    </row>
    <row r="200" spans="1:38" x14ac:dyDescent="0.25">
      <c r="A200" t="s">
        <v>958</v>
      </c>
      <c r="C200" t="s">
        <v>32</v>
      </c>
      <c r="D200" s="20" t="s">
        <v>917</v>
      </c>
      <c r="G200" t="s">
        <v>918</v>
      </c>
      <c r="H200" t="s">
        <v>33</v>
      </c>
      <c r="I200" t="b">
        <v>0</v>
      </c>
      <c r="J200" s="1">
        <v>42501</v>
      </c>
      <c r="K200" s="2">
        <v>42501</v>
      </c>
      <c r="L200" t="s">
        <v>40</v>
      </c>
      <c r="M200" s="3">
        <v>0.42708333333333331</v>
      </c>
      <c r="N200" t="s">
        <v>919</v>
      </c>
      <c r="O200" t="s">
        <v>920</v>
      </c>
      <c r="P200" t="s">
        <v>128</v>
      </c>
      <c r="Q200" t="b">
        <v>0</v>
      </c>
      <c r="R200" s="1">
        <v>42501</v>
      </c>
      <c r="S200" s="2">
        <v>42501</v>
      </c>
      <c r="T200" t="s">
        <v>40</v>
      </c>
      <c r="U200" s="3">
        <v>0.42708333333333331</v>
      </c>
      <c r="V200" t="s">
        <v>919</v>
      </c>
      <c r="W200" t="s">
        <v>920</v>
      </c>
      <c r="X200" t="s">
        <v>128</v>
      </c>
      <c r="Y200" t="s">
        <v>129</v>
      </c>
      <c r="Z200" t="s">
        <v>130</v>
      </c>
      <c r="AA200" t="s">
        <v>129</v>
      </c>
      <c r="AD200" t="s">
        <v>36</v>
      </c>
      <c r="AE200" t="s">
        <v>36</v>
      </c>
      <c r="AF200" t="s">
        <v>37</v>
      </c>
      <c r="AG200" t="s">
        <v>32</v>
      </c>
      <c r="AH200" t="s">
        <v>153</v>
      </c>
      <c r="AI200" t="s">
        <v>154</v>
      </c>
      <c r="AK200" t="s">
        <v>155</v>
      </c>
      <c r="AL200" s="19"/>
    </row>
    <row r="201" spans="1:38" x14ac:dyDescent="0.25">
      <c r="A201" t="s">
        <v>958</v>
      </c>
      <c r="C201" t="s">
        <v>32</v>
      </c>
      <c r="D201" s="20" t="s">
        <v>921</v>
      </c>
      <c r="G201" t="s">
        <v>922</v>
      </c>
      <c r="H201" t="s">
        <v>33</v>
      </c>
      <c r="I201" t="b">
        <v>0</v>
      </c>
      <c r="J201" s="1">
        <v>42501</v>
      </c>
      <c r="K201" s="2">
        <v>42501</v>
      </c>
      <c r="L201" t="s">
        <v>40</v>
      </c>
      <c r="M201" s="3">
        <v>0.46875</v>
      </c>
      <c r="N201" t="s">
        <v>923</v>
      </c>
      <c r="O201" t="s">
        <v>924</v>
      </c>
      <c r="P201" t="s">
        <v>128</v>
      </c>
      <c r="Q201" t="b">
        <v>0</v>
      </c>
      <c r="R201" s="1">
        <v>42501</v>
      </c>
      <c r="S201" s="2">
        <v>42501</v>
      </c>
      <c r="T201" t="s">
        <v>40</v>
      </c>
      <c r="U201" s="3">
        <v>0.46875</v>
      </c>
      <c r="V201" t="s">
        <v>923</v>
      </c>
      <c r="W201" t="s">
        <v>924</v>
      </c>
      <c r="X201" t="s">
        <v>128</v>
      </c>
      <c r="Y201" t="s">
        <v>129</v>
      </c>
      <c r="Z201" t="s">
        <v>130</v>
      </c>
      <c r="AA201" t="s">
        <v>129</v>
      </c>
      <c r="AD201" t="s">
        <v>36</v>
      </c>
      <c r="AE201" t="s">
        <v>36</v>
      </c>
      <c r="AF201" t="s">
        <v>37</v>
      </c>
      <c r="AG201" t="s">
        <v>32</v>
      </c>
      <c r="AH201" t="s">
        <v>153</v>
      </c>
      <c r="AI201" t="s">
        <v>154</v>
      </c>
      <c r="AK201" t="s">
        <v>155</v>
      </c>
      <c r="AL201" s="19"/>
    </row>
  </sheetData>
  <sortState ref="A2:AI146">
    <sortCondition ref="A1"/>
  </sortSt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6"/>
  <sheetViews>
    <sheetView workbookViewId="0">
      <selection activeCell="A6" sqref="A6"/>
    </sheetView>
  </sheetViews>
  <sheetFormatPr defaultRowHeight="15" x14ac:dyDescent="0.25"/>
  <cols>
    <col min="1" max="1" width="92.7109375" bestFit="1" customWidth="1"/>
  </cols>
  <sheetData>
    <row r="1" spans="1:1" x14ac:dyDescent="0.25">
      <c r="A1" s="15" t="s">
        <v>1014</v>
      </c>
    </row>
    <row r="2" spans="1:1" x14ac:dyDescent="0.25">
      <c r="A2" s="16" t="s">
        <v>252</v>
      </c>
    </row>
    <row r="3" spans="1:1" x14ac:dyDescent="0.25">
      <c r="A3" s="18" t="s">
        <v>1213</v>
      </c>
    </row>
    <row r="4" spans="1:1" x14ac:dyDescent="0.25">
      <c r="A4" s="17" t="s">
        <v>1017</v>
      </c>
    </row>
    <row r="5" spans="1:1" x14ac:dyDescent="0.25">
      <c r="A5" s="16" t="s">
        <v>129</v>
      </c>
    </row>
    <row r="6" spans="1:1" x14ac:dyDescent="0.25">
      <c r="A6" s="18" t="s">
        <v>927</v>
      </c>
    </row>
    <row r="7" spans="1:1" x14ac:dyDescent="0.25">
      <c r="A7" s="17" t="s">
        <v>1019</v>
      </c>
    </row>
    <row r="8" spans="1:1" x14ac:dyDescent="0.25">
      <c r="A8" s="17" t="s">
        <v>1020</v>
      </c>
    </row>
    <row r="9" spans="1:1" x14ac:dyDescent="0.25">
      <c r="A9" s="17" t="s">
        <v>1021</v>
      </c>
    </row>
    <row r="10" spans="1:1" x14ac:dyDescent="0.25">
      <c r="A10" s="17" t="s">
        <v>1022</v>
      </c>
    </row>
    <row r="11" spans="1:1" x14ac:dyDescent="0.25">
      <c r="A11" s="17" t="s">
        <v>1023</v>
      </c>
    </row>
    <row r="12" spans="1:1" x14ac:dyDescent="0.25">
      <c r="A12" s="17" t="s">
        <v>1024</v>
      </c>
    </row>
    <row r="13" spans="1:1" x14ac:dyDescent="0.25">
      <c r="A13" s="17" t="s">
        <v>1025</v>
      </c>
    </row>
    <row r="14" spans="1:1" x14ac:dyDescent="0.25">
      <c r="A14" s="17" t="s">
        <v>1026</v>
      </c>
    </row>
    <row r="15" spans="1:1" x14ac:dyDescent="0.25">
      <c r="A15" s="17" t="s">
        <v>1027</v>
      </c>
    </row>
    <row r="16" spans="1:1" x14ac:dyDescent="0.25">
      <c r="A16" s="17" t="s">
        <v>1028</v>
      </c>
    </row>
    <row r="17" spans="1:1" x14ac:dyDescent="0.25">
      <c r="A17" s="17" t="s">
        <v>1029</v>
      </c>
    </row>
    <row r="18" spans="1:1" x14ac:dyDescent="0.25">
      <c r="A18" s="17" t="s">
        <v>1041</v>
      </c>
    </row>
    <row r="19" spans="1:1" x14ac:dyDescent="0.25">
      <c r="A19" s="17" t="s">
        <v>1057</v>
      </c>
    </row>
    <row r="20" spans="1:1" x14ac:dyDescent="0.25">
      <c r="A20" s="17" t="s">
        <v>1058</v>
      </c>
    </row>
    <row r="21" spans="1:1" x14ac:dyDescent="0.25">
      <c r="A21" s="17" t="s">
        <v>1059</v>
      </c>
    </row>
    <row r="22" spans="1:1" x14ac:dyDescent="0.25">
      <c r="A22" s="17" t="s">
        <v>1060</v>
      </c>
    </row>
    <row r="23" spans="1:1" x14ac:dyDescent="0.25">
      <c r="A23" s="17" t="s">
        <v>1061</v>
      </c>
    </row>
    <row r="24" spans="1:1" x14ac:dyDescent="0.25">
      <c r="A24" s="17" t="s">
        <v>1062</v>
      </c>
    </row>
    <row r="25" spans="1:1" x14ac:dyDescent="0.25">
      <c r="A25" s="17" t="s">
        <v>1063</v>
      </c>
    </row>
    <row r="26" spans="1:1" x14ac:dyDescent="0.25">
      <c r="A26" s="17" t="s">
        <v>1064</v>
      </c>
    </row>
    <row r="27" spans="1:1" x14ac:dyDescent="0.25">
      <c r="A27" s="17" t="s">
        <v>1065</v>
      </c>
    </row>
    <row r="28" spans="1:1" x14ac:dyDescent="0.25">
      <c r="A28" s="17" t="s">
        <v>1066</v>
      </c>
    </row>
    <row r="29" spans="1:1" x14ac:dyDescent="0.25">
      <c r="A29" s="17" t="s">
        <v>1086</v>
      </c>
    </row>
    <row r="30" spans="1:1" x14ac:dyDescent="0.25">
      <c r="A30" s="17" t="s">
        <v>1087</v>
      </c>
    </row>
    <row r="31" spans="1:1" x14ac:dyDescent="0.25">
      <c r="A31" s="17" t="s">
        <v>1091</v>
      </c>
    </row>
    <row r="32" spans="1:1" x14ac:dyDescent="0.25">
      <c r="A32" s="17" t="s">
        <v>1094</v>
      </c>
    </row>
    <row r="33" spans="1:1" x14ac:dyDescent="0.25">
      <c r="A33" s="17" t="s">
        <v>1095</v>
      </c>
    </row>
    <row r="34" spans="1:1" x14ac:dyDescent="0.25">
      <c r="A34" s="17" t="s">
        <v>1097</v>
      </c>
    </row>
    <row r="35" spans="1:1" x14ac:dyDescent="0.25">
      <c r="A35" s="17" t="s">
        <v>1098</v>
      </c>
    </row>
    <row r="36" spans="1:1" x14ac:dyDescent="0.25">
      <c r="A36" s="17" t="s">
        <v>1102</v>
      </c>
    </row>
    <row r="37" spans="1:1" x14ac:dyDescent="0.25">
      <c r="A37" s="17" t="s">
        <v>1103</v>
      </c>
    </row>
    <row r="38" spans="1:1" x14ac:dyDescent="0.25">
      <c r="A38" s="17" t="s">
        <v>1104</v>
      </c>
    </row>
    <row r="39" spans="1:1" x14ac:dyDescent="0.25">
      <c r="A39" s="17" t="s">
        <v>1105</v>
      </c>
    </row>
    <row r="40" spans="1:1" x14ac:dyDescent="0.25">
      <c r="A40" s="17" t="s">
        <v>1106</v>
      </c>
    </row>
    <row r="41" spans="1:1" x14ac:dyDescent="0.25">
      <c r="A41" s="17" t="s">
        <v>1107</v>
      </c>
    </row>
    <row r="42" spans="1:1" x14ac:dyDescent="0.25">
      <c r="A42" s="17" t="s">
        <v>1108</v>
      </c>
    </row>
    <row r="43" spans="1:1" x14ac:dyDescent="0.25">
      <c r="A43" s="17" t="s">
        <v>1109</v>
      </c>
    </row>
    <row r="44" spans="1:1" x14ac:dyDescent="0.25">
      <c r="A44" s="17" t="s">
        <v>1110</v>
      </c>
    </row>
    <row r="45" spans="1:1" x14ac:dyDescent="0.25">
      <c r="A45" s="17" t="s">
        <v>1111</v>
      </c>
    </row>
    <row r="46" spans="1:1" x14ac:dyDescent="0.25">
      <c r="A46" s="17" t="s">
        <v>1112</v>
      </c>
    </row>
    <row r="47" spans="1:1" x14ac:dyDescent="0.25">
      <c r="A47" s="17" t="s">
        <v>1113</v>
      </c>
    </row>
    <row r="48" spans="1:1" x14ac:dyDescent="0.25">
      <c r="A48" s="17" t="s">
        <v>1114</v>
      </c>
    </row>
    <row r="49" spans="1:1" x14ac:dyDescent="0.25">
      <c r="A49" s="17" t="s">
        <v>1115</v>
      </c>
    </row>
    <row r="50" spans="1:1" x14ac:dyDescent="0.25">
      <c r="A50" s="17" t="s">
        <v>1116</v>
      </c>
    </row>
    <row r="51" spans="1:1" x14ac:dyDescent="0.25">
      <c r="A51" s="17" t="s">
        <v>1117</v>
      </c>
    </row>
    <row r="52" spans="1:1" x14ac:dyDescent="0.25">
      <c r="A52" s="17" t="s">
        <v>1118</v>
      </c>
    </row>
    <row r="53" spans="1:1" x14ac:dyDescent="0.25">
      <c r="A53" s="17" t="s">
        <v>1119</v>
      </c>
    </row>
    <row r="54" spans="1:1" x14ac:dyDescent="0.25">
      <c r="A54" s="17" t="s">
        <v>1120</v>
      </c>
    </row>
    <row r="55" spans="1:1" x14ac:dyDescent="0.25">
      <c r="A55" s="17" t="s">
        <v>1123</v>
      </c>
    </row>
    <row r="56" spans="1:1" x14ac:dyDescent="0.25">
      <c r="A56" s="17" t="s">
        <v>1124</v>
      </c>
    </row>
    <row r="57" spans="1:1" x14ac:dyDescent="0.25">
      <c r="A57" s="17" t="s">
        <v>1125</v>
      </c>
    </row>
    <row r="58" spans="1:1" x14ac:dyDescent="0.25">
      <c r="A58" s="17" t="s">
        <v>1136</v>
      </c>
    </row>
    <row r="59" spans="1:1" x14ac:dyDescent="0.25">
      <c r="A59" s="17" t="s">
        <v>1137</v>
      </c>
    </row>
    <row r="60" spans="1:1" x14ac:dyDescent="0.25">
      <c r="A60" s="17" t="s">
        <v>1138</v>
      </c>
    </row>
    <row r="61" spans="1:1" x14ac:dyDescent="0.25">
      <c r="A61" s="17" t="s">
        <v>1139</v>
      </c>
    </row>
    <row r="62" spans="1:1" x14ac:dyDescent="0.25">
      <c r="A62" s="17" t="s">
        <v>1140</v>
      </c>
    </row>
    <row r="63" spans="1:1" x14ac:dyDescent="0.25">
      <c r="A63" s="17" t="s">
        <v>1141</v>
      </c>
    </row>
    <row r="64" spans="1:1" x14ac:dyDescent="0.25">
      <c r="A64" s="17" t="s">
        <v>1142</v>
      </c>
    </row>
    <row r="65" spans="1:1" x14ac:dyDescent="0.25">
      <c r="A65" s="17" t="s">
        <v>1143</v>
      </c>
    </row>
    <row r="66" spans="1:1" x14ac:dyDescent="0.25">
      <c r="A66" s="17" t="s">
        <v>1144</v>
      </c>
    </row>
    <row r="67" spans="1:1" x14ac:dyDescent="0.25">
      <c r="A67" s="17" t="s">
        <v>1145</v>
      </c>
    </row>
    <row r="68" spans="1:1" x14ac:dyDescent="0.25">
      <c r="A68" s="17" t="s">
        <v>1146</v>
      </c>
    </row>
    <row r="69" spans="1:1" x14ac:dyDescent="0.25">
      <c r="A69" s="17" t="s">
        <v>1147</v>
      </c>
    </row>
    <row r="70" spans="1:1" x14ac:dyDescent="0.25">
      <c r="A70" s="17" t="s">
        <v>1148</v>
      </c>
    </row>
    <row r="71" spans="1:1" x14ac:dyDescent="0.25">
      <c r="A71" s="17" t="s">
        <v>1149</v>
      </c>
    </row>
    <row r="72" spans="1:1" x14ac:dyDescent="0.25">
      <c r="A72" s="17" t="s">
        <v>1150</v>
      </c>
    </row>
    <row r="73" spans="1:1" x14ac:dyDescent="0.25">
      <c r="A73" s="17" t="s">
        <v>1151</v>
      </c>
    </row>
    <row r="74" spans="1:1" x14ac:dyDescent="0.25">
      <c r="A74" s="17" t="s">
        <v>1152</v>
      </c>
    </row>
    <row r="75" spans="1:1" x14ac:dyDescent="0.25">
      <c r="A75" s="17" t="s">
        <v>1153</v>
      </c>
    </row>
    <row r="76" spans="1:1" x14ac:dyDescent="0.25">
      <c r="A76" s="17" t="s">
        <v>1154</v>
      </c>
    </row>
    <row r="77" spans="1:1" x14ac:dyDescent="0.25">
      <c r="A77" s="17" t="s">
        <v>1155</v>
      </c>
    </row>
    <row r="78" spans="1:1" x14ac:dyDescent="0.25">
      <c r="A78" s="17" t="s">
        <v>1156</v>
      </c>
    </row>
    <row r="79" spans="1:1" x14ac:dyDescent="0.25">
      <c r="A79" s="17" t="s">
        <v>1157</v>
      </c>
    </row>
    <row r="80" spans="1:1" x14ac:dyDescent="0.25">
      <c r="A80" s="17" t="s">
        <v>1158</v>
      </c>
    </row>
    <row r="81" spans="1:1" x14ac:dyDescent="0.25">
      <c r="A81" s="17" t="s">
        <v>1159</v>
      </c>
    </row>
    <row r="82" spans="1:1" x14ac:dyDescent="0.25">
      <c r="A82" s="17" t="s">
        <v>1160</v>
      </c>
    </row>
    <row r="83" spans="1:1" x14ac:dyDescent="0.25">
      <c r="A83" s="17" t="s">
        <v>1161</v>
      </c>
    </row>
    <row r="84" spans="1:1" x14ac:dyDescent="0.25">
      <c r="A84" s="17" t="s">
        <v>1162</v>
      </c>
    </row>
    <row r="85" spans="1:1" x14ac:dyDescent="0.25">
      <c r="A85" s="17" t="s">
        <v>1163</v>
      </c>
    </row>
    <row r="86" spans="1:1" x14ac:dyDescent="0.25">
      <c r="A86" s="17" t="s">
        <v>1164</v>
      </c>
    </row>
    <row r="87" spans="1:1" x14ac:dyDescent="0.25">
      <c r="A87" s="17" t="s">
        <v>1165</v>
      </c>
    </row>
    <row r="88" spans="1:1" x14ac:dyDescent="0.25">
      <c r="A88" s="17" t="s">
        <v>1166</v>
      </c>
    </row>
    <row r="89" spans="1:1" x14ac:dyDescent="0.25">
      <c r="A89" s="17" t="s">
        <v>1167</v>
      </c>
    </row>
    <row r="90" spans="1:1" x14ac:dyDescent="0.25">
      <c r="A90" s="17" t="s">
        <v>1171</v>
      </c>
    </row>
    <row r="91" spans="1:1" x14ac:dyDescent="0.25">
      <c r="A91" s="17" t="s">
        <v>1172</v>
      </c>
    </row>
    <row r="92" spans="1:1" x14ac:dyDescent="0.25">
      <c r="A92" s="17" t="s">
        <v>1173</v>
      </c>
    </row>
    <row r="93" spans="1:1" x14ac:dyDescent="0.25">
      <c r="A93" s="17" t="s">
        <v>1174</v>
      </c>
    </row>
    <row r="94" spans="1:1" x14ac:dyDescent="0.25">
      <c r="A94" s="17" t="s">
        <v>1175</v>
      </c>
    </row>
    <row r="95" spans="1:1" x14ac:dyDescent="0.25">
      <c r="A95" s="17" t="s">
        <v>1176</v>
      </c>
    </row>
    <row r="96" spans="1:1" x14ac:dyDescent="0.25">
      <c r="A96" s="17" t="s">
        <v>1177</v>
      </c>
    </row>
    <row r="97" spans="1:1" x14ac:dyDescent="0.25">
      <c r="A97" s="17" t="s">
        <v>1178</v>
      </c>
    </row>
    <row r="98" spans="1:1" x14ac:dyDescent="0.25">
      <c r="A98" s="17" t="s">
        <v>1179</v>
      </c>
    </row>
    <row r="99" spans="1:1" x14ac:dyDescent="0.25">
      <c r="A99" s="17" t="s">
        <v>1180</v>
      </c>
    </row>
    <row r="100" spans="1:1" x14ac:dyDescent="0.25">
      <c r="A100" s="17" t="s">
        <v>1181</v>
      </c>
    </row>
    <row r="101" spans="1:1" x14ac:dyDescent="0.25">
      <c r="A101" s="17" t="s">
        <v>1182</v>
      </c>
    </row>
    <row r="102" spans="1:1" x14ac:dyDescent="0.25">
      <c r="A102" s="17" t="s">
        <v>1183</v>
      </c>
    </row>
    <row r="103" spans="1:1" x14ac:dyDescent="0.25">
      <c r="A103" s="17" t="s">
        <v>1184</v>
      </c>
    </row>
    <row r="104" spans="1:1" x14ac:dyDescent="0.25">
      <c r="A104" s="17" t="s">
        <v>1185</v>
      </c>
    </row>
    <row r="105" spans="1:1" x14ac:dyDescent="0.25">
      <c r="A105" s="17" t="s">
        <v>1186</v>
      </c>
    </row>
    <row r="106" spans="1:1" x14ac:dyDescent="0.25">
      <c r="A106" s="17" t="s">
        <v>1187</v>
      </c>
    </row>
    <row r="107" spans="1:1" x14ac:dyDescent="0.25">
      <c r="A107" s="17" t="s">
        <v>1188</v>
      </c>
    </row>
    <row r="108" spans="1:1" x14ac:dyDescent="0.25">
      <c r="A108" s="17" t="s">
        <v>1189</v>
      </c>
    </row>
    <row r="109" spans="1:1" x14ac:dyDescent="0.25">
      <c r="A109" s="17" t="s">
        <v>1190</v>
      </c>
    </row>
    <row r="110" spans="1:1" x14ac:dyDescent="0.25">
      <c r="A110" s="17" t="s">
        <v>1191</v>
      </c>
    </row>
    <row r="111" spans="1:1" x14ac:dyDescent="0.25">
      <c r="A111" s="17" t="s">
        <v>1192</v>
      </c>
    </row>
    <row r="112" spans="1:1" x14ac:dyDescent="0.25">
      <c r="A112" s="17" t="s">
        <v>1193</v>
      </c>
    </row>
    <row r="113" spans="1:1" x14ac:dyDescent="0.25">
      <c r="A113" s="17" t="s">
        <v>1194</v>
      </c>
    </row>
    <row r="114" spans="1:1" x14ac:dyDescent="0.25">
      <c r="A114" s="17" t="s">
        <v>1195</v>
      </c>
    </row>
    <row r="115" spans="1:1" x14ac:dyDescent="0.25">
      <c r="A115" s="17" t="s">
        <v>1196</v>
      </c>
    </row>
    <row r="116" spans="1:1" x14ac:dyDescent="0.25">
      <c r="A116" s="17" t="s">
        <v>1197</v>
      </c>
    </row>
    <row r="117" spans="1:1" x14ac:dyDescent="0.25">
      <c r="A117" s="17" t="s">
        <v>1199</v>
      </c>
    </row>
    <row r="118" spans="1:1" x14ac:dyDescent="0.25">
      <c r="A118" s="17" t="s">
        <v>1200</v>
      </c>
    </row>
    <row r="119" spans="1:1" x14ac:dyDescent="0.25">
      <c r="A119" s="17" t="s">
        <v>1201</v>
      </c>
    </row>
    <row r="120" spans="1:1" x14ac:dyDescent="0.25">
      <c r="A120" s="17" t="s">
        <v>1203</v>
      </c>
    </row>
    <row r="121" spans="1:1" x14ac:dyDescent="0.25">
      <c r="A121" s="17" t="s">
        <v>1204</v>
      </c>
    </row>
    <row r="122" spans="1:1" x14ac:dyDescent="0.25">
      <c r="A122" s="17" t="s">
        <v>1205</v>
      </c>
    </row>
    <row r="123" spans="1:1" x14ac:dyDescent="0.25">
      <c r="A123" s="17" t="s">
        <v>1206</v>
      </c>
    </row>
    <row r="124" spans="1:1" x14ac:dyDescent="0.25">
      <c r="A124" s="17" t="s">
        <v>1207</v>
      </c>
    </row>
    <row r="125" spans="1:1" x14ac:dyDescent="0.25">
      <c r="A125" s="17" t="s">
        <v>1208</v>
      </c>
    </row>
    <row r="126" spans="1:1" x14ac:dyDescent="0.25">
      <c r="A126" s="17" t="s">
        <v>1210</v>
      </c>
    </row>
    <row r="127" spans="1:1" x14ac:dyDescent="0.25">
      <c r="A127" s="18" t="s">
        <v>928</v>
      </c>
    </row>
    <row r="128" spans="1:1" x14ac:dyDescent="0.25">
      <c r="A128" s="17" t="s">
        <v>1018</v>
      </c>
    </row>
    <row r="129" spans="1:1" x14ac:dyDescent="0.25">
      <c r="A129" s="18" t="s">
        <v>926</v>
      </c>
    </row>
    <row r="130" spans="1:1" x14ac:dyDescent="0.25">
      <c r="A130" s="17" t="s">
        <v>1030</v>
      </c>
    </row>
    <row r="131" spans="1:1" x14ac:dyDescent="0.25">
      <c r="A131" s="17" t="s">
        <v>1031</v>
      </c>
    </row>
    <row r="132" spans="1:1" x14ac:dyDescent="0.25">
      <c r="A132" s="17" t="s">
        <v>1032</v>
      </c>
    </row>
    <row r="133" spans="1:1" x14ac:dyDescent="0.25">
      <c r="A133" s="17" t="s">
        <v>1033</v>
      </c>
    </row>
    <row r="134" spans="1:1" x14ac:dyDescent="0.25">
      <c r="A134" s="17" t="s">
        <v>1034</v>
      </c>
    </row>
    <row r="135" spans="1:1" x14ac:dyDescent="0.25">
      <c r="A135" s="17" t="s">
        <v>1035</v>
      </c>
    </row>
    <row r="136" spans="1:1" x14ac:dyDescent="0.25">
      <c r="A136" s="17" t="s">
        <v>1036</v>
      </c>
    </row>
    <row r="137" spans="1:1" x14ac:dyDescent="0.25">
      <c r="A137" s="17" t="s">
        <v>1037</v>
      </c>
    </row>
    <row r="138" spans="1:1" x14ac:dyDescent="0.25">
      <c r="A138" s="17" t="s">
        <v>1038</v>
      </c>
    </row>
    <row r="139" spans="1:1" x14ac:dyDescent="0.25">
      <c r="A139" s="17" t="s">
        <v>1039</v>
      </c>
    </row>
    <row r="140" spans="1:1" x14ac:dyDescent="0.25">
      <c r="A140" s="17" t="s">
        <v>1040</v>
      </c>
    </row>
    <row r="141" spans="1:1" x14ac:dyDescent="0.25">
      <c r="A141" s="17" t="s">
        <v>1042</v>
      </c>
    </row>
    <row r="142" spans="1:1" x14ac:dyDescent="0.25">
      <c r="A142" s="17" t="s">
        <v>1043</v>
      </c>
    </row>
    <row r="143" spans="1:1" x14ac:dyDescent="0.25">
      <c r="A143" s="17" t="s">
        <v>1044</v>
      </c>
    </row>
    <row r="144" spans="1:1" x14ac:dyDescent="0.25">
      <c r="A144" s="17" t="s">
        <v>1045</v>
      </c>
    </row>
    <row r="145" spans="1:1" x14ac:dyDescent="0.25">
      <c r="A145" s="17" t="s">
        <v>1046</v>
      </c>
    </row>
    <row r="146" spans="1:1" x14ac:dyDescent="0.25">
      <c r="A146" s="17" t="s">
        <v>1047</v>
      </c>
    </row>
    <row r="147" spans="1:1" x14ac:dyDescent="0.25">
      <c r="A147" s="17" t="s">
        <v>1048</v>
      </c>
    </row>
    <row r="148" spans="1:1" x14ac:dyDescent="0.25">
      <c r="A148" s="17" t="s">
        <v>1049</v>
      </c>
    </row>
    <row r="149" spans="1:1" x14ac:dyDescent="0.25">
      <c r="A149" s="17" t="s">
        <v>1050</v>
      </c>
    </row>
    <row r="150" spans="1:1" x14ac:dyDescent="0.25">
      <c r="A150" s="17" t="s">
        <v>1051</v>
      </c>
    </row>
    <row r="151" spans="1:1" x14ac:dyDescent="0.25">
      <c r="A151" s="17" t="s">
        <v>1052</v>
      </c>
    </row>
    <row r="152" spans="1:1" x14ac:dyDescent="0.25">
      <c r="A152" s="17" t="s">
        <v>1053</v>
      </c>
    </row>
    <row r="153" spans="1:1" x14ac:dyDescent="0.25">
      <c r="A153" s="17" t="s">
        <v>1054</v>
      </c>
    </row>
    <row r="154" spans="1:1" x14ac:dyDescent="0.25">
      <c r="A154" s="17" t="s">
        <v>1055</v>
      </c>
    </row>
    <row r="155" spans="1:1" x14ac:dyDescent="0.25">
      <c r="A155" s="17" t="s">
        <v>1056</v>
      </c>
    </row>
    <row r="156" spans="1:1" x14ac:dyDescent="0.25">
      <c r="A156" s="17" t="s">
        <v>1067</v>
      </c>
    </row>
    <row r="157" spans="1:1" x14ac:dyDescent="0.25">
      <c r="A157" s="17" t="s">
        <v>1068</v>
      </c>
    </row>
    <row r="158" spans="1:1" x14ac:dyDescent="0.25">
      <c r="A158" s="17" t="s">
        <v>1069</v>
      </c>
    </row>
    <row r="159" spans="1:1" x14ac:dyDescent="0.25">
      <c r="A159" s="17" t="s">
        <v>1070</v>
      </c>
    </row>
    <row r="160" spans="1:1" x14ac:dyDescent="0.25">
      <c r="A160" s="17" t="s">
        <v>1071</v>
      </c>
    </row>
    <row r="161" spans="1:1" x14ac:dyDescent="0.25">
      <c r="A161" s="17" t="s">
        <v>1072</v>
      </c>
    </row>
    <row r="162" spans="1:1" x14ac:dyDescent="0.25">
      <c r="A162" s="17" t="s">
        <v>1073</v>
      </c>
    </row>
    <row r="163" spans="1:1" x14ac:dyDescent="0.25">
      <c r="A163" s="17" t="s">
        <v>1074</v>
      </c>
    </row>
    <row r="164" spans="1:1" x14ac:dyDescent="0.25">
      <c r="A164" s="17" t="s">
        <v>1075</v>
      </c>
    </row>
    <row r="165" spans="1:1" x14ac:dyDescent="0.25">
      <c r="A165" s="17" t="s">
        <v>1076</v>
      </c>
    </row>
    <row r="166" spans="1:1" x14ac:dyDescent="0.25">
      <c r="A166" s="17" t="s">
        <v>1077</v>
      </c>
    </row>
    <row r="167" spans="1:1" x14ac:dyDescent="0.25">
      <c r="A167" s="17" t="s">
        <v>1078</v>
      </c>
    </row>
    <row r="168" spans="1:1" x14ac:dyDescent="0.25">
      <c r="A168" s="17" t="s">
        <v>1079</v>
      </c>
    </row>
    <row r="169" spans="1:1" x14ac:dyDescent="0.25">
      <c r="A169" s="17" t="s">
        <v>1080</v>
      </c>
    </row>
    <row r="170" spans="1:1" x14ac:dyDescent="0.25">
      <c r="A170" s="17" t="s">
        <v>1081</v>
      </c>
    </row>
    <row r="171" spans="1:1" x14ac:dyDescent="0.25">
      <c r="A171" s="17" t="s">
        <v>1082</v>
      </c>
    </row>
    <row r="172" spans="1:1" x14ac:dyDescent="0.25">
      <c r="A172" s="17" t="s">
        <v>1083</v>
      </c>
    </row>
    <row r="173" spans="1:1" x14ac:dyDescent="0.25">
      <c r="A173" s="17" t="s">
        <v>1084</v>
      </c>
    </row>
    <row r="174" spans="1:1" x14ac:dyDescent="0.25">
      <c r="A174" s="17" t="s">
        <v>1085</v>
      </c>
    </row>
    <row r="175" spans="1:1" x14ac:dyDescent="0.25">
      <c r="A175" s="17" t="s">
        <v>1088</v>
      </c>
    </row>
    <row r="176" spans="1:1" x14ac:dyDescent="0.25">
      <c r="A176" s="17" t="s">
        <v>1089</v>
      </c>
    </row>
    <row r="177" spans="1:1" x14ac:dyDescent="0.25">
      <c r="A177" s="17" t="s">
        <v>1090</v>
      </c>
    </row>
    <row r="178" spans="1:1" x14ac:dyDescent="0.25">
      <c r="A178" s="17" t="s">
        <v>1092</v>
      </c>
    </row>
    <row r="179" spans="1:1" x14ac:dyDescent="0.25">
      <c r="A179" s="17" t="s">
        <v>1093</v>
      </c>
    </row>
    <row r="180" spans="1:1" x14ac:dyDescent="0.25">
      <c r="A180" s="17" t="s">
        <v>1096</v>
      </c>
    </row>
    <row r="181" spans="1:1" x14ac:dyDescent="0.25">
      <c r="A181" s="17" t="s">
        <v>1099</v>
      </c>
    </row>
    <row r="182" spans="1:1" x14ac:dyDescent="0.25">
      <c r="A182" s="17" t="s">
        <v>1100</v>
      </c>
    </row>
    <row r="183" spans="1:1" x14ac:dyDescent="0.25">
      <c r="A183" s="17" t="s">
        <v>1101</v>
      </c>
    </row>
    <row r="184" spans="1:1" x14ac:dyDescent="0.25">
      <c r="A184" s="17" t="s">
        <v>1121</v>
      </c>
    </row>
    <row r="185" spans="1:1" x14ac:dyDescent="0.25">
      <c r="A185" s="17" t="s">
        <v>1122</v>
      </c>
    </row>
    <row r="186" spans="1:1" x14ac:dyDescent="0.25">
      <c r="A186" s="17" t="s">
        <v>1126</v>
      </c>
    </row>
    <row r="187" spans="1:1" x14ac:dyDescent="0.25">
      <c r="A187" s="17" t="s">
        <v>1127</v>
      </c>
    </row>
    <row r="188" spans="1:1" x14ac:dyDescent="0.25">
      <c r="A188" s="17" t="s">
        <v>1128</v>
      </c>
    </row>
    <row r="189" spans="1:1" x14ac:dyDescent="0.25">
      <c r="A189" s="17" t="s">
        <v>1129</v>
      </c>
    </row>
    <row r="190" spans="1:1" x14ac:dyDescent="0.25">
      <c r="A190" s="17" t="s">
        <v>1130</v>
      </c>
    </row>
    <row r="191" spans="1:1" x14ac:dyDescent="0.25">
      <c r="A191" s="17" t="s">
        <v>1131</v>
      </c>
    </row>
    <row r="192" spans="1:1" x14ac:dyDescent="0.25">
      <c r="A192" s="17" t="s">
        <v>1132</v>
      </c>
    </row>
    <row r="193" spans="1:1" x14ac:dyDescent="0.25">
      <c r="A193" s="17" t="s">
        <v>1133</v>
      </c>
    </row>
    <row r="194" spans="1:1" x14ac:dyDescent="0.25">
      <c r="A194" s="17" t="s">
        <v>1134</v>
      </c>
    </row>
    <row r="195" spans="1:1" x14ac:dyDescent="0.25">
      <c r="A195" s="17" t="s">
        <v>1135</v>
      </c>
    </row>
    <row r="196" spans="1:1" x14ac:dyDescent="0.25">
      <c r="A196" s="17" t="s">
        <v>1168</v>
      </c>
    </row>
    <row r="197" spans="1:1" x14ac:dyDescent="0.25">
      <c r="A197" s="17" t="s">
        <v>1169</v>
      </c>
    </row>
    <row r="198" spans="1:1" x14ac:dyDescent="0.25">
      <c r="A198" s="17" t="s">
        <v>1170</v>
      </c>
    </row>
    <row r="199" spans="1:1" x14ac:dyDescent="0.25">
      <c r="A199" s="17" t="s">
        <v>1198</v>
      </c>
    </row>
    <row r="200" spans="1:1" x14ac:dyDescent="0.25">
      <c r="A200" s="17" t="s">
        <v>1202</v>
      </c>
    </row>
    <row r="201" spans="1:1" x14ac:dyDescent="0.25">
      <c r="A201" s="17" t="s">
        <v>1209</v>
      </c>
    </row>
    <row r="202" spans="1:1" x14ac:dyDescent="0.25">
      <c r="A202" s="17" t="s">
        <v>1211</v>
      </c>
    </row>
    <row r="203" spans="1:1" x14ac:dyDescent="0.25">
      <c r="A203" s="16" t="s">
        <v>300</v>
      </c>
    </row>
    <row r="204" spans="1:1" x14ac:dyDescent="0.25">
      <c r="A204" s="18" t="s">
        <v>926</v>
      </c>
    </row>
    <row r="205" spans="1:1" x14ac:dyDescent="0.25">
      <c r="A205" s="17" t="s">
        <v>1212</v>
      </c>
    </row>
    <row r="206" spans="1:1" x14ac:dyDescent="0.25">
      <c r="A206" s="16" t="s">
        <v>1015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9" workbookViewId="0">
      <selection activeCell="C3" sqref="C3"/>
    </sheetView>
  </sheetViews>
  <sheetFormatPr defaultRowHeight="15" x14ac:dyDescent="0.25"/>
  <cols>
    <col min="1" max="1" width="13.28515625" customWidth="1"/>
    <col min="4" max="4" width="11" customWidth="1"/>
  </cols>
  <sheetData>
    <row r="1" spans="1:4" x14ac:dyDescent="0.25">
      <c r="A1" t="s">
        <v>1246</v>
      </c>
      <c r="B1" t="s">
        <v>952</v>
      </c>
      <c r="C1" t="s">
        <v>1244</v>
      </c>
      <c r="D1" t="s">
        <v>1214</v>
      </c>
    </row>
    <row r="2" spans="1:4" x14ac:dyDescent="0.25">
      <c r="A2" t="str">
        <f>VLOOKUP(DATA_GOES_HERE!Y2,VENUEID!$A$2:$B$28,1,TRUE)</f>
        <v>BELLEVUE</v>
      </c>
      <c r="B2" t="b">
        <f>IF(DATA_GOES_HERE!AH2="","",
IF(ISNUMBER(SEARCH("*ADULTS*",DATA_GOES_HERE!AH71)),"ADULTS",
IF(ISNUMBER(SEARCH("*CHILDREN*",DATA_GOES_HERE!AH71)),"CHILDREN",
IF(ISNUMBER(SEARCH("*TEENS*",DATA_GOES_HERE!AH71)),"TEENS"))))</f>
        <v>0</v>
      </c>
      <c r="C2" t="str">
        <f>Table1[startdatetime]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VLOOKUP(DATA_GOES_HERE!Y3,VENUEID!$A$2:$B$28,1,TRUE)</f>
        <v>BELLEVUE</v>
      </c>
      <c r="B3" t="str">
        <f>IF(DATA_GOES_HERE!AH3="","",
IF(ISNUMBER(SEARCH("*ADULTS*",DATA_GOES_HERE!AH72)),"ADULTS",
IF(ISNUMBER(SEARCH("*CHILDREN*",DATA_GOES_HERE!AH72)),"CHILDREN",
IF(ISNUMBER(SEARCH("*TEENS*",DATA_GOES_HERE!AH72)),"TEENS"))))</f>
        <v>CHILDREN</v>
      </c>
      <c r="C3" t="str">
        <f>Table1[startdatetime]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VLOOKUP(DATA_GOES_HERE!Y4,VENUEID!$A$2:$B$28,1,TRUE)</f>
        <v>BELLEVUE</v>
      </c>
      <c r="B4" t="str">
        <f>IF(DATA_GOES_HERE!AH4="","",
IF(ISNUMBER(SEARCH("*ADULTS*",DATA_GOES_HERE!AH73)),"ADULTS",
IF(ISNUMBER(SEARCH("*CHILDREN*",DATA_GOES_HERE!AH73)),"CHILDREN",
IF(ISNUMBER(SEARCH("*TEENS*",DATA_GOES_HERE!AH73)),"TEENS"))))</f>
        <v>CHILDREN</v>
      </c>
      <c r="C4" t="str">
        <f>Table1[startdatetime]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VLOOKUP(DATA_GOES_HERE!Y5,VENUEID!$A$2:$B$28,1,TRUE)</f>
        <v>BELLEVUE</v>
      </c>
      <c r="B5" t="str">
        <f>IF(DATA_GOES_HERE!AH5="","",
IF(ISNUMBER(SEARCH("*ADULTS*",DATA_GOES_HERE!AH74)),"ADULTS",
IF(ISNUMBER(SEARCH("*CHILDREN*",DATA_GOES_HERE!AH74)),"CHILDREN",
IF(ISNUMBER(SEARCH("*TEENS*",DATA_GOES_HERE!AH74)),"TEENS"))))</f>
        <v>CHILDREN</v>
      </c>
      <c r="C5" t="str">
        <f>Table1[startdatetime]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VLOOKUP(DATA_GOES_HERE!Y6,VENUEID!$A$2:$B$28,1,TRUE)</f>
        <v>BELLEVUE</v>
      </c>
      <c r="B6" t="b">
        <f>IF(DATA_GOES_HERE!AH6="","",
IF(ISNUMBER(SEARCH("*ADULTS*",DATA_GOES_HERE!AH75)),"ADULTS",
IF(ISNUMBER(SEARCH("*CHILDREN*",DATA_GOES_HERE!AH75)),"CHILDREN",
IF(ISNUMBER(SEARCH("*TEENS*",DATA_GOES_HERE!AH75)),"TEENS"))))</f>
        <v>0</v>
      </c>
      <c r="C6" t="str">
        <f>Table1[startdatetime]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VLOOKUP(DATA_GOES_HERE!Y7,VENUEID!$A$2:$B$28,1,TRUE)</f>
        <v>BELLEVUE</v>
      </c>
      <c r="B7" t="str">
        <f>IF(DATA_GOES_HERE!AH7="","",
IF(ISNUMBER(SEARCH("*ADULTS*",DATA_GOES_HERE!AH76)),"ADULTS",
IF(ISNUMBER(SEARCH("*CHILDREN*",DATA_GOES_HERE!AH76)),"CHILDREN",
IF(ISNUMBER(SEARCH("*TEENS*",DATA_GOES_HERE!AH76)),"TEENS"))))</f>
        <v>CHILDREN</v>
      </c>
      <c r="C7" t="str">
        <f>Table1[startdatetime]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VLOOKUP(DATA_GOES_HERE!Y8,VENUEID!$A$2:$B$28,1,TRUE)</f>
        <v>BELLEVUE</v>
      </c>
      <c r="B8" t="str">
        <f>IF(DATA_GOES_HERE!AH8="","",
IF(ISNUMBER(SEARCH("*ADULTS*",DATA_GOES_HERE!AH77)),"ADULTS",
IF(ISNUMBER(SEARCH("*CHILDREN*",DATA_GOES_HERE!AH77)),"CHILDREN",
IF(ISNUMBER(SEARCH("*TEENS*",DATA_GOES_HERE!AH77)),"TEENS"))))</f>
        <v>CHILDREN</v>
      </c>
      <c r="C8" t="str">
        <f>Table1[startdatetime]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VLOOKUP(DATA_GOES_HERE!Y9,VENUEID!$A$2:$B$28,1,TRUE)</f>
        <v>BELLEVUE</v>
      </c>
      <c r="B9" t="b">
        <f>IF(DATA_GOES_HERE!AH9="","",
IF(ISNUMBER(SEARCH("*ADULTS*",DATA_GOES_HERE!AH78)),"ADULTS",
IF(ISNUMBER(SEARCH("*CHILDREN*",DATA_GOES_HERE!AH78)),"CHILDREN",
IF(ISNUMBER(SEARCH("*TEENS*",DATA_GOES_HERE!AH78)),"TEENS"))))</f>
        <v>0</v>
      </c>
      <c r="C9" t="str">
        <f>Table1[startdatetime]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VLOOKUP(DATA_GOES_HERE!Y10,VENUEID!$A$2:$B$28,1,TRUE)</f>
        <v>BELLEVUE</v>
      </c>
      <c r="B10" t="str">
        <f>IF(DATA_GOES_HERE!AH10="","",
IF(ISNUMBER(SEARCH("*ADULTS*",DATA_GOES_HERE!AH79)),"ADULTS",
IF(ISNUMBER(SEARCH("*CHILDREN*",DATA_GOES_HERE!AH79)),"CHILDREN",
IF(ISNUMBER(SEARCH("*TEENS*",DATA_GOES_HERE!AH79)),"TEENS"))))</f>
        <v>ADULTS</v>
      </c>
      <c r="C10" t="str">
        <f>Table1[startdatetime]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VLOOKUP(DATA_GOES_HERE!Y11,VENUEID!$A$2:$B$28,1,TRUE)</f>
        <v>BELLEVUE</v>
      </c>
      <c r="B11" t="str">
        <f>IF(DATA_GOES_HERE!AH11="","",
IF(ISNUMBER(SEARCH("*ADULTS*",DATA_GOES_HERE!AH80)),"ADULTS",
IF(ISNUMBER(SEARCH("*CHILDREN*",DATA_GOES_HERE!AH80)),"CHILDREN",
IF(ISNUMBER(SEARCH("*TEENS*",DATA_GOES_HERE!AH80)),"TEENS"))))</f>
        <v>CHILDREN</v>
      </c>
      <c r="C11" t="str">
        <f>Table1[startdatetime]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VLOOKUP(DATA_GOES_HERE!Y12,VENUEID!$A$2:$B$28,1,TRUE)</f>
        <v>#N/A</v>
      </c>
      <c r="B12" t="str">
        <f>IF(DATA_GOES_HERE!AH12="","",
IF(ISNUMBER(SEARCH("*ADULTS*",DATA_GOES_HERE!AH81)),"ADULTS",
IF(ISNUMBER(SEARCH("*CHILDREN*",DATA_GOES_HERE!AH81)),"CHILDREN",
IF(ISNUMBER(SEARCH("*TEENS*",DATA_GOES_HERE!AH81)),"TEENS"))))</f>
        <v/>
      </c>
      <c r="C12">
        <f>Table1[startdatetime]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VLOOKUP(DATA_GOES_HERE!Y13,VENUEID!$A$2:$B$28,1,TRUE)</f>
        <v>BELLEVUE</v>
      </c>
      <c r="B13" t="b">
        <f>IF(DATA_GOES_HERE!AH13="","",
IF(ISNUMBER(SEARCH("*ADULTS*",DATA_GOES_HERE!AH82)),"ADULTS",
IF(ISNUMBER(SEARCH("*CHILDREN*",DATA_GOES_HERE!AH82)),"CHILDREN",
IF(ISNUMBER(SEARCH("*TEENS*",DATA_GOES_HERE!AH82)),"TEENS"))))</f>
        <v>0</v>
      </c>
      <c r="C13" t="str">
        <f>Table1[startdatetime]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VLOOKUP(DATA_GOES_HERE!Y14,VENUEID!$A$2:$B$28,1,TRUE)</f>
        <v>BELLEVUE</v>
      </c>
      <c r="B14" t="b">
        <f>IF(DATA_GOES_HERE!AH14="","",
IF(ISNUMBER(SEARCH("*ADULTS*",DATA_GOES_HERE!AH83)),"ADULTS",
IF(ISNUMBER(SEARCH("*CHILDREN*",DATA_GOES_HERE!AH83)),"CHILDREN",
IF(ISNUMBER(SEARCH("*TEENS*",DATA_GOES_HERE!AH83)),"TEENS"))))</f>
        <v>0</v>
      </c>
      <c r="C14" t="str">
        <f>Table1[startdatetime]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VLOOKUP(DATA_GOES_HERE!Y15,VENUEID!$A$2:$B$28,1,TRUE)</f>
        <v>#N/A</v>
      </c>
      <c r="B15" t="str">
        <f>IF(DATA_GOES_HERE!AH15="","",
IF(ISNUMBER(SEARCH("*ADULTS*",DATA_GOES_HERE!AH84)),"ADULTS",
IF(ISNUMBER(SEARCH("*CHILDREN*",DATA_GOES_HERE!AH84)),"CHILDREN",
IF(ISNUMBER(SEARCH("*TEENS*",DATA_GOES_HERE!AH84)),"TEENS"))))</f>
        <v/>
      </c>
      <c r="C15">
        <f>Table1[startdatetime]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VLOOKUP(DATA_GOES_HERE!Y16,VENUEID!$A$2:$B$28,1,TRUE)</f>
        <v>BELLEVUE</v>
      </c>
      <c r="B16" t="b">
        <f>IF(DATA_GOES_HERE!AH16="","",
IF(ISNUMBER(SEARCH("*ADULTS*",DATA_GOES_HERE!AH85)),"ADULTS",
IF(ISNUMBER(SEARCH("*CHILDREN*",DATA_GOES_HERE!AH85)),"CHILDREN",
IF(ISNUMBER(SEARCH("*TEENS*",DATA_GOES_HERE!AH85)),"TEENS"))))</f>
        <v>0</v>
      </c>
      <c r="C16" t="str">
        <f>Table1[startdatetime]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VLOOKUP(DATA_GOES_HERE!Y17,VENUEID!$A$2:$B$28,1,TRUE)</f>
        <v>BELLEVUE</v>
      </c>
      <c r="B17" t="str">
        <f>IF(DATA_GOES_HERE!AH17="","",
IF(ISNUMBER(SEARCH("*ADULTS*",DATA_GOES_HERE!AH86)),"ADULTS",
IF(ISNUMBER(SEARCH("*CHILDREN*",DATA_GOES_HERE!AH86)),"CHILDREN",
IF(ISNUMBER(SEARCH("*TEENS*",DATA_GOES_HERE!AH86)),"TEENS"))))</f>
        <v>ADULTS</v>
      </c>
      <c r="C17" t="str">
        <f>Table1[startdatetime]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VLOOKUP(DATA_GOES_HERE!Y18,VENUEID!$A$2:$B$28,1,TRUE)</f>
        <v>BELLEVUE</v>
      </c>
      <c r="B18" t="str">
        <f>IF(DATA_GOES_HERE!AH18="","",
IF(ISNUMBER(SEARCH("*ADULTS*",DATA_GOES_HERE!AH87)),"ADULTS",
IF(ISNUMBER(SEARCH("*CHILDREN*",DATA_GOES_HERE!AH87)),"CHILDREN",
IF(ISNUMBER(SEARCH("*TEENS*",DATA_GOES_HERE!AH87)),"TEENS"))))</f>
        <v>CHILDREN</v>
      </c>
      <c r="C18" t="str">
        <f>Table1[startdatetime]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VLOOKUP(DATA_GOES_HERE!Y19,VENUEID!$A$2:$B$28,1,TRUE)</f>
        <v>BELLEVUE</v>
      </c>
      <c r="B19" t="str">
        <f>IF(DATA_GOES_HERE!AH19="","",
IF(ISNUMBER(SEARCH("*ADULTS*",DATA_GOES_HERE!AH88)),"ADULTS",
IF(ISNUMBER(SEARCH("*CHILDREN*",DATA_GOES_HERE!AH88)),"CHILDREN",
IF(ISNUMBER(SEARCH("*TEENS*",DATA_GOES_HERE!AH88)),"TEENS"))))</f>
        <v>CHILDREN</v>
      </c>
      <c r="C19" t="str">
        <f>Table1[startdatetime]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VLOOKUP(DATA_GOES_HERE!Y20,VENUEID!$A$2:$B$28,1,TRUE)</f>
        <v>BELLEVUE</v>
      </c>
      <c r="B20" t="str">
        <f>IF(DATA_GOES_HERE!AH20="","",
IF(ISNUMBER(SEARCH("*ADULTS*",DATA_GOES_HERE!AH89)),"ADULTS",
IF(ISNUMBER(SEARCH("*CHILDREN*",DATA_GOES_HERE!AH89)),"CHILDREN",
IF(ISNUMBER(SEARCH("*TEENS*",DATA_GOES_HERE!AH89)),"TEENS"))))</f>
        <v>CHILDREN</v>
      </c>
      <c r="C20" t="str">
        <f>Table1[startdatetime]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VLOOKUP(DATA_GOES_HERE!Y21,VENUEID!$A$2:$B$28,1,TRUE)</f>
        <v>BELLEVUE</v>
      </c>
      <c r="B21" t="str">
        <f>IF(DATA_GOES_HERE!AH21="","",
IF(ISNUMBER(SEARCH("*ADULTS*",DATA_GOES_HERE!AH90)),"ADULTS",
IF(ISNUMBER(SEARCH("*CHILDREN*",DATA_GOES_HERE!AH90)),"CHILDREN",
IF(ISNUMBER(SEARCH("*TEENS*",DATA_GOES_HERE!AH90)),"TEENS"))))</f>
        <v>CHILDREN</v>
      </c>
      <c r="C21" t="str">
        <f>Table1[startdatetime]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VLOOKUP(DATA_GOES_HERE!Y22,VENUEID!$A$2:$B$28,1,TRUE)</f>
        <v>#N/A</v>
      </c>
      <c r="B22" t="str">
        <f>IF(DATA_GOES_HERE!AH22="","",
IF(ISNUMBER(SEARCH("*ADULTS*",DATA_GOES_HERE!AH91)),"ADULTS",
IF(ISNUMBER(SEARCH("*CHILDREN*",DATA_GOES_HERE!AH91)),"CHILDREN",
IF(ISNUMBER(SEARCH("*TEENS*",DATA_GOES_HERE!AH91)),"TEENS"))))</f>
        <v/>
      </c>
      <c r="C22">
        <f>Table1[startdatetime]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VLOOKUP(DATA_GOES_HERE!Y23,VENUEID!$A$2:$B$28,1,TRUE)</f>
        <v>BELLEVUE</v>
      </c>
      <c r="B23" t="b">
        <f>IF(DATA_GOES_HERE!AH23="","",
IF(ISNUMBER(SEARCH("*ADULTS*",DATA_GOES_HERE!AH92)),"ADULTS",
IF(ISNUMBER(SEARCH("*CHILDREN*",DATA_GOES_HERE!AH92)),"CHILDREN",
IF(ISNUMBER(SEARCH("*TEENS*",DATA_GOES_HERE!AH92)),"TEENS"))))</f>
        <v>0</v>
      </c>
      <c r="C23" t="str">
        <f>Table1[startdatetime]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VLOOKUP(DATA_GOES_HERE!Y24,VENUEID!$A$2:$B$28,1,TRUE)</f>
        <v>BELLEVUE</v>
      </c>
      <c r="B24" t="str">
        <f>IF(DATA_GOES_HERE!AH24="","",
IF(ISNUMBER(SEARCH("*ADULTS*",DATA_GOES_HERE!AH93)),"ADULTS",
IF(ISNUMBER(SEARCH("*CHILDREN*",DATA_GOES_HERE!AH93)),"CHILDREN",
IF(ISNUMBER(SEARCH("*TEENS*",DATA_GOES_HERE!AH93)),"TEENS"))))</f>
        <v>TEENS</v>
      </c>
      <c r="C24" t="str">
        <f>Table1[startdatetime]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VLOOKUP(DATA_GOES_HERE!Y25,VENUEID!$A$2:$B$28,1,TRUE)</f>
        <v>BELLEVUE</v>
      </c>
      <c r="B25" t="str">
        <f>IF(DATA_GOES_HERE!AH25="","",
IF(ISNUMBER(SEARCH("*ADULTS*",DATA_GOES_HERE!AH94)),"ADULTS",
IF(ISNUMBER(SEARCH("*CHILDREN*",DATA_GOES_HERE!AH94)),"CHILDREN",
IF(ISNUMBER(SEARCH("*TEENS*",DATA_GOES_HERE!AH94)),"TEENS"))))</f>
        <v>CHILDREN</v>
      </c>
      <c r="C25" t="str">
        <f>Table1[startdatetime]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VLOOKUP(DATA_GOES_HERE!Y26,VENUEID!$A$2:$B$28,1,TRUE)</f>
        <v>BELLEVUE</v>
      </c>
      <c r="B26" t="str">
        <f>IF(DATA_GOES_HERE!AH26="","",
IF(ISNUMBER(SEARCH("*ADULTS*",DATA_GOES_HERE!AH95)),"ADULTS",
IF(ISNUMBER(SEARCH("*CHILDREN*",DATA_GOES_HERE!AH95)),"CHILDREN",
IF(ISNUMBER(SEARCH("*TEENS*",DATA_GOES_HERE!AH95)),"TEENS"))))</f>
        <v>CHILDREN</v>
      </c>
      <c r="C26" t="str">
        <f>Table1[startdatetime]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VLOOKUP(DATA_GOES_HERE!Y27,VENUEID!$A$2:$B$28,1,TRUE)</f>
        <v>BELLEVUE</v>
      </c>
      <c r="B27" t="b">
        <f>IF(DATA_GOES_HERE!AH27="","",
IF(ISNUMBER(SEARCH("*ADULTS*",DATA_GOES_HERE!AH96)),"ADULTS",
IF(ISNUMBER(SEARCH("*CHILDREN*",DATA_GOES_HERE!AH96)),"CHILDREN",
IF(ISNUMBER(SEARCH("*TEENS*",DATA_GOES_HERE!AH96)),"TEENS"))))</f>
        <v>0</v>
      </c>
      <c r="C27" t="str">
        <f>Table1[startdatetime]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VLOOKUP(DATA_GOES_HERE!Y28,VENUEID!$A$2:$B$28,1,TRUE)</f>
        <v>BELLEVUE</v>
      </c>
      <c r="B28" t="str">
        <f>IF(DATA_GOES_HERE!AH28="","",
IF(ISNUMBER(SEARCH("*ADULTS*",DATA_GOES_HERE!AH97)),"ADULTS",
IF(ISNUMBER(SEARCH("*CHILDREN*",DATA_GOES_HERE!AH97)),"CHILDREN",
IF(ISNUMBER(SEARCH("*TEENS*",DATA_GOES_HERE!AH97)),"TEENS"))))</f>
        <v>ADULTS</v>
      </c>
      <c r="C28" t="str">
        <f>Table1[startdatetime]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VLOOKUP(DATA_GOES_HERE!Y29,VENUEID!$A$2:$B$28,1,TRUE)</f>
        <v>BELLEVUE</v>
      </c>
      <c r="B29" t="str">
        <f>IF(DATA_GOES_HERE!AH29="","",
IF(ISNUMBER(SEARCH("*ADULTS*",DATA_GOES_HERE!AH98)),"ADULTS",
IF(ISNUMBER(SEARCH("*CHILDREN*",DATA_GOES_HERE!AH98)),"CHILDREN",
IF(ISNUMBER(SEARCH("*TEENS*",DATA_GOES_HERE!AH98)),"TEENS"))))</f>
        <v>ADULTS</v>
      </c>
      <c r="C29" t="str">
        <f>Table1[startdatetime]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VLOOKUP(DATA_GOES_HERE!Y30,VENUEID!$A$2:$B$28,1,TRUE)</f>
        <v>NORTH</v>
      </c>
      <c r="B30" t="str">
        <f>IF(DATA_GOES_HERE!AH30="","",
IF(ISNUMBER(SEARCH("*ADULTS*",DATA_GOES_HERE!AH99)),"ADULTS",
IF(ISNUMBER(SEARCH("*CHILDREN*",DATA_GOES_HERE!AH99)),"CHILDREN",
IF(ISNUMBER(SEARCH("*TEENS*",DATA_GOES_HERE!AH99)),"TEENS"))))</f>
        <v>CHILDREN</v>
      </c>
      <c r="C30" t="str">
        <f>Table1[startdatetime]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VLOOKUP(DATA_GOES_HERE!Y31,VENUEID!$A$2:$B$28,1,TRUE)</f>
        <v>#N/A</v>
      </c>
      <c r="B31" t="str">
        <f>IF(DATA_GOES_HERE!AH31="","",
IF(ISNUMBER(SEARCH("*ADULTS*",DATA_GOES_HERE!AH100)),"ADULTS",
IF(ISNUMBER(SEARCH("*CHILDREN*",DATA_GOES_HERE!AH100)),"CHILDREN",
IF(ISNUMBER(SEARCH("*TEENS*",DATA_GOES_HERE!AH100)),"TEENS"))))</f>
        <v/>
      </c>
      <c r="C31">
        <f>Table1[startdatetime]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VLOOKUP(DATA_GOES_HERE!Y32,VENUEID!$A$2:$B$28,1,TRUE)</f>
        <v>BELLEVUE</v>
      </c>
      <c r="B32" t="str">
        <f>IF(DATA_GOES_HERE!AH32="","",
IF(ISNUMBER(SEARCH("*ADULTS*",DATA_GOES_HERE!AH101)),"ADULTS",
IF(ISNUMBER(SEARCH("*CHILDREN*",DATA_GOES_HERE!AH101)),"CHILDREN",
IF(ISNUMBER(SEARCH("*TEENS*",DATA_GOES_HERE!AH101)),"TEENS"))))</f>
        <v>ADULTS</v>
      </c>
      <c r="C32" t="str">
        <f>Table1[startdatetime]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VLOOKUP(DATA_GOES_HERE!Y33,VENUEID!$A$2:$B$28,1,TRUE)</f>
        <v>BELLEVUE</v>
      </c>
      <c r="B33" t="b">
        <f>IF(DATA_GOES_HERE!AH33="","",
IF(ISNUMBER(SEARCH("*ADULTS*",DATA_GOES_HERE!AH102)),"ADULTS",
IF(ISNUMBER(SEARCH("*CHILDREN*",DATA_GOES_HERE!AH102)),"CHILDREN",
IF(ISNUMBER(SEARCH("*TEENS*",DATA_GOES_HERE!AH102)),"TEENS"))))</f>
        <v>0</v>
      </c>
      <c r="C33" t="str">
        <f>Table1[startdatetime]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VLOOKUP(DATA_GOES_HERE!Y34,VENUEID!$A$2:$B$28,1,TRUE)</f>
        <v>BELLEVUE</v>
      </c>
      <c r="B34" t="str">
        <f>IF(DATA_GOES_HERE!AH34="","",
IF(ISNUMBER(SEARCH("*ADULTS*",DATA_GOES_HERE!AH103)),"ADULTS",
IF(ISNUMBER(SEARCH("*CHILDREN*",DATA_GOES_HERE!AH103)),"CHILDREN",
IF(ISNUMBER(SEARCH("*TEENS*",DATA_GOES_HERE!AH103)),"TEENS"))))</f>
        <v>ADULTS</v>
      </c>
      <c r="C34" t="str">
        <f>Table1[startdatetime]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VLOOKUP(DATA_GOES_HERE!Y35,VENUEID!$A$2:$B$28,1,TRUE)</f>
        <v>BELLEVUE</v>
      </c>
      <c r="B35" t="str">
        <f>IF(DATA_GOES_HERE!AH35="","",
IF(ISNUMBER(SEARCH("*ADULTS*",DATA_GOES_HERE!AH104)),"ADULTS",
IF(ISNUMBER(SEARCH("*CHILDREN*",DATA_GOES_HERE!AH104)),"CHILDREN",
IF(ISNUMBER(SEARCH("*TEENS*",DATA_GOES_HERE!AH104)),"TEENS"))))</f>
        <v>ADULTS</v>
      </c>
      <c r="C35" t="str">
        <f>Table1[startdatetime]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VLOOKUP(DATA_GOES_HERE!Y36,VENUEID!$A$2:$B$28,1,TRUE)</f>
        <v>BELLEVUE</v>
      </c>
      <c r="B36" t="str">
        <f>IF(DATA_GOES_HERE!AH36="","",
IF(ISNUMBER(SEARCH("*ADULTS*",DATA_GOES_HERE!AH105)),"ADULTS",
IF(ISNUMBER(SEARCH("*CHILDREN*",DATA_GOES_HERE!AH105)),"CHILDREN",
IF(ISNUMBER(SEARCH("*TEENS*",DATA_GOES_HERE!AH105)),"TEENS"))))</f>
        <v>CHILDREN</v>
      </c>
      <c r="C36" t="str">
        <f>Table1[startdatetime]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VLOOKUP(DATA_GOES_HERE!Y37,VENUEID!$A$2:$B$28,1,TRUE)</f>
        <v>BELLEVUE</v>
      </c>
      <c r="B37" t="str">
        <f>IF(DATA_GOES_HERE!AH37="","",
IF(ISNUMBER(SEARCH("*ADULTS*",DATA_GOES_HERE!AH106)),"ADULTS",
IF(ISNUMBER(SEARCH("*CHILDREN*",DATA_GOES_HERE!AH106)),"CHILDREN",
IF(ISNUMBER(SEARCH("*TEENS*",DATA_GOES_HERE!AH106)),"TEENS"))))</f>
        <v>ADULTS</v>
      </c>
      <c r="C37" t="str">
        <f>Table1[startdatetime]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VLOOKUP(DATA_GOES_HERE!Y38,VENUEID!$A$2:$B$28,1,TRUE)</f>
        <v>#N/A</v>
      </c>
      <c r="B38" t="str">
        <f>IF(DATA_GOES_HERE!AH38="","",
IF(ISNUMBER(SEARCH("*ADULTS*",DATA_GOES_HERE!AH107)),"ADULTS",
IF(ISNUMBER(SEARCH("*CHILDREN*",DATA_GOES_HERE!AH107)),"CHILDREN",
IF(ISNUMBER(SEARCH("*TEENS*",DATA_GOES_HERE!AH107)),"TEENS"))))</f>
        <v/>
      </c>
      <c r="C38">
        <f>Table1[startdatetime]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VLOOKUP(DATA_GOES_HERE!Y39,VENUEID!$A$2:$B$28,1,TRUE)</f>
        <v>BELLEVUE</v>
      </c>
      <c r="B39" t="b">
        <f>IF(DATA_GOES_HERE!AH39="","",
IF(ISNUMBER(SEARCH("*ADULTS*",DATA_GOES_HERE!AH108)),"ADULTS",
IF(ISNUMBER(SEARCH("*CHILDREN*",DATA_GOES_HERE!AH108)),"CHILDREN",
IF(ISNUMBER(SEARCH("*TEENS*",DATA_GOES_HERE!AH108)),"TEENS"))))</f>
        <v>0</v>
      </c>
      <c r="C39" t="str">
        <f>Table1[startdatetime]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VLOOKUP(DATA_GOES_HERE!Y40,VENUEID!$A$2:$B$28,1,TRUE)</f>
        <v>BELLEVUE</v>
      </c>
      <c r="B40" t="b">
        <f>IF(DATA_GOES_HERE!AH40="","",
IF(ISNUMBER(SEARCH("*ADULTS*",DATA_GOES_HERE!AH109)),"ADULTS",
IF(ISNUMBER(SEARCH("*CHILDREN*",DATA_GOES_HERE!AH109)),"CHILDREN",
IF(ISNUMBER(SEARCH("*TEENS*",DATA_GOES_HERE!AH109)),"TEENS"))))</f>
        <v>0</v>
      </c>
      <c r="C40" t="str">
        <f>Table1[startdatetime]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VLOOKUP(DATA_GOES_HERE!Y41,VENUEID!$A$2:$B$28,1,TRUE)</f>
        <v>BELLEVUE</v>
      </c>
      <c r="B41" t="b">
        <f>IF(DATA_GOES_HERE!AH41="","",
IF(ISNUMBER(SEARCH("*ADULTS*",DATA_GOES_HERE!AH110)),"ADULTS",
IF(ISNUMBER(SEARCH("*CHILDREN*",DATA_GOES_HERE!AH110)),"CHILDREN",
IF(ISNUMBER(SEARCH("*TEENS*",DATA_GOES_HERE!AH110)),"TEENS"))))</f>
        <v>0</v>
      </c>
      <c r="C41" t="str">
        <f>Table1[startdatetime]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VLOOKUP(DATA_GOES_HERE!Y42,VENUEID!$A$2:$B$28,1,TRUE)</f>
        <v>#N/A</v>
      </c>
      <c r="B42" t="str">
        <f>IF(DATA_GOES_HERE!AH42="","",
IF(ISNUMBER(SEARCH("*ADULTS*",DATA_GOES_HERE!AH111)),"ADULTS",
IF(ISNUMBER(SEARCH("*CHILDREN*",DATA_GOES_HERE!AH111)),"CHILDREN",
IF(ISNUMBER(SEARCH("*TEENS*",DATA_GOES_HERE!AH111)),"TEENS"))))</f>
        <v/>
      </c>
      <c r="C42">
        <f>Table1[startdatetime]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VLOOKUP(DATA_GOES_HERE!Y43,VENUEID!$A$2:$B$28,1,TRUE)</f>
        <v>BELLEVUE</v>
      </c>
      <c r="B43" t="b">
        <f>IF(DATA_GOES_HERE!AH43="","",
IF(ISNUMBER(SEARCH("*ADULTS*",DATA_GOES_HERE!AH112)),"ADULTS",
IF(ISNUMBER(SEARCH("*CHILDREN*",DATA_GOES_HERE!AH112)),"CHILDREN",
IF(ISNUMBER(SEARCH("*TEENS*",DATA_GOES_HERE!AH112)),"TEENS"))))</f>
        <v>0</v>
      </c>
      <c r="C43" t="str">
        <f>Table1[startdatetime]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VLOOKUP(DATA_GOES_HERE!Y44,VENUEID!$A$2:$B$28,1,TRUE)</f>
        <v>BELLEVUE</v>
      </c>
      <c r="B44" t="str">
        <f>IF(DATA_GOES_HERE!AH44="","",
IF(ISNUMBER(SEARCH("*ADULTS*",DATA_GOES_HERE!AH113)),"ADULTS",
IF(ISNUMBER(SEARCH("*CHILDREN*",DATA_GOES_HERE!AH113)),"CHILDREN",
IF(ISNUMBER(SEARCH("*TEENS*",DATA_GOES_HERE!AH113)),"TEENS"))))</f>
        <v>CHILDREN</v>
      </c>
      <c r="C44" t="str">
        <f>Table1[startdatetime]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VLOOKUP(DATA_GOES_HERE!Y45,VENUEID!$A$2:$B$28,1,TRUE)</f>
        <v>BELLEVUE</v>
      </c>
      <c r="B45" t="str">
        <f>IF(DATA_GOES_HERE!AH45="","",
IF(ISNUMBER(SEARCH("*ADULTS*",DATA_GOES_HERE!AH114)),"ADULTS",
IF(ISNUMBER(SEARCH("*CHILDREN*",DATA_GOES_HERE!AH114)),"CHILDREN",
IF(ISNUMBER(SEARCH("*TEENS*",DATA_GOES_HERE!AH114)),"TEENS"))))</f>
        <v>CHILDREN</v>
      </c>
      <c r="C45" t="str">
        <f>Table1[startdatetime]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VLOOKUP(DATA_GOES_HERE!Y46,VENUEID!$A$2:$B$28,1,TRUE)</f>
        <v>BELLEVUE</v>
      </c>
      <c r="B46" t="b">
        <f>IF(DATA_GOES_HERE!AH46="","",
IF(ISNUMBER(SEARCH("*ADULTS*",DATA_GOES_HERE!AH115)),"ADULTS",
IF(ISNUMBER(SEARCH("*CHILDREN*",DATA_GOES_HERE!AH115)),"CHILDREN",
IF(ISNUMBER(SEARCH("*TEENS*",DATA_GOES_HERE!AH115)),"TEENS"))))</f>
        <v>0</v>
      </c>
      <c r="C46" t="str">
        <f>Table1[startdatetime]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VLOOKUP(DATA_GOES_HERE!Y47,VENUEID!$A$2:$B$28,1,TRUE)</f>
        <v>BELLEVUE</v>
      </c>
      <c r="B47" t="str">
        <f>IF(DATA_GOES_HERE!AH47="","",
IF(ISNUMBER(SEARCH("*ADULTS*",DATA_GOES_HERE!AH116)),"ADULTS",
IF(ISNUMBER(SEARCH("*CHILDREN*",DATA_GOES_HERE!AH116)),"CHILDREN",
IF(ISNUMBER(SEARCH("*TEENS*",DATA_GOES_HERE!AH116)),"TEENS"))))</f>
        <v>CHILDREN</v>
      </c>
      <c r="C47" t="str">
        <f>Table1[startdatetime]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VLOOKUP(DATA_GOES_HERE!Y48,VENUEID!$A$2:$B$28,1,TRUE)</f>
        <v>BELLEVUE</v>
      </c>
      <c r="B48" t="b">
        <f>IF(DATA_GOES_HERE!AH48="","",
IF(ISNUMBER(SEARCH("*ADULTS*",DATA_GOES_HERE!AH117)),"ADULTS",
IF(ISNUMBER(SEARCH("*CHILDREN*",DATA_GOES_HERE!AH117)),"CHILDREN",
IF(ISNUMBER(SEARCH("*TEENS*",DATA_GOES_HERE!AH117)),"TEENS"))))</f>
        <v>0</v>
      </c>
      <c r="C48" t="str">
        <f>Table1[startdatetime]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VLOOKUP(DATA_GOES_HERE!Y49,VENUEID!$A$2:$B$28,1,TRUE)</f>
        <v>BELLEVUE</v>
      </c>
      <c r="B49" t="b">
        <f>IF(DATA_GOES_HERE!AH49="","",
IF(ISNUMBER(SEARCH("*ADULTS*",DATA_GOES_HERE!AH118)),"ADULTS",
IF(ISNUMBER(SEARCH("*CHILDREN*",DATA_GOES_HERE!AH118)),"CHILDREN",
IF(ISNUMBER(SEARCH("*TEENS*",DATA_GOES_HERE!AH118)),"TEENS"))))</f>
        <v>0</v>
      </c>
      <c r="C49" t="str">
        <f>Table1[startdatetime]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VLOOKUP(DATA_GOES_HERE!Y50,VENUEID!$A$2:$B$28,1,TRUE)</f>
        <v>#N/A</v>
      </c>
      <c r="B50" t="str">
        <f>IF(DATA_GOES_HERE!AH50="","",
IF(ISNUMBER(SEARCH("*ADULTS*",DATA_GOES_HERE!AH119)),"ADULTS",
IF(ISNUMBER(SEARCH("*CHILDREN*",DATA_GOES_HERE!AH119)),"CHILDREN",
IF(ISNUMBER(SEARCH("*TEENS*",DATA_GOES_HERE!AH119)),"TEENS"))))</f>
        <v/>
      </c>
      <c r="C50">
        <f>Table1[startdatetime]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VLOOKUP(DATA_GOES_HERE!Y51,VENUEID!$A$2:$B$28,1,TRUE)</f>
        <v>#N/A</v>
      </c>
      <c r="B51" t="str">
        <f>IF(DATA_GOES_HERE!AH51="","",
IF(ISNUMBER(SEARCH("*ADULTS*",DATA_GOES_HERE!AH120)),"ADULTS",
IF(ISNUMBER(SEARCH("*CHILDREN*",DATA_GOES_HERE!AH120)),"CHILDREN",
IF(ISNUMBER(SEARCH("*TEENS*",DATA_GOES_HERE!AH120)),"TEENS"))))</f>
        <v/>
      </c>
      <c r="C51">
        <f>Table1[startdatetime]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VLOOKUP(DATA_GOES_HERE!Y52,VENUEID!$A$2:$B$28,1,TRUE)</f>
        <v>#N/A</v>
      </c>
      <c r="B52" t="str">
        <f>IF(DATA_GOES_HERE!AH52="","",
IF(ISNUMBER(SEARCH("*ADULTS*",DATA_GOES_HERE!AH121)),"ADULTS",
IF(ISNUMBER(SEARCH("*CHILDREN*",DATA_GOES_HERE!AH121)),"CHILDREN",
IF(ISNUMBER(SEARCH("*TEENS*",DATA_GOES_HERE!AH121)),"TEENS"))))</f>
        <v/>
      </c>
      <c r="C52">
        <f>Table1[startdatetime]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VLOOKUP(DATA_GOES_HERE!Y53,VENUEID!$A$2:$B$28,1,TRUE)</f>
        <v>BELLEVUE</v>
      </c>
      <c r="B53" t="str">
        <f>IF(DATA_GOES_HERE!AH53="","",
IF(ISNUMBER(SEARCH("*ADULTS*",DATA_GOES_HERE!AH122)),"ADULTS",
IF(ISNUMBER(SEARCH("*CHILDREN*",DATA_GOES_HERE!AH122)),"CHILDREN",
IF(ISNUMBER(SEARCH("*TEENS*",DATA_GOES_HERE!AH122)),"TEENS"))))</f>
        <v>CHILDREN</v>
      </c>
      <c r="C53" t="str">
        <f>Table1[startdatetime]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VLOOKUP(DATA_GOES_HERE!Y54,VENUEID!$A$2:$B$28,1,TRUE)</f>
        <v>BELLEVUE</v>
      </c>
      <c r="B54" t="str">
        <f>IF(DATA_GOES_HERE!AH54="","",
IF(ISNUMBER(SEARCH("*ADULTS*",DATA_GOES_HERE!AH123)),"ADULTS",
IF(ISNUMBER(SEARCH("*CHILDREN*",DATA_GOES_HERE!AH123)),"CHILDREN",
IF(ISNUMBER(SEARCH("*TEENS*",DATA_GOES_HERE!AH123)),"TEENS"))))</f>
        <v>CHILDREN</v>
      </c>
      <c r="C54" t="str">
        <f>Table1[startdatetime]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VLOOKUP(DATA_GOES_HERE!Y55,VENUEID!$A$2:$B$28,1,TRUE)</f>
        <v>BELLEVUE</v>
      </c>
      <c r="B55" t="str">
        <f>IF(DATA_GOES_HERE!AH55="","",
IF(ISNUMBER(SEARCH("*ADULTS*",DATA_GOES_HERE!AH124)),"ADULTS",
IF(ISNUMBER(SEARCH("*CHILDREN*",DATA_GOES_HERE!AH124)),"CHILDREN",
IF(ISNUMBER(SEARCH("*TEENS*",DATA_GOES_HERE!AH124)),"TEENS"))))</f>
        <v>CHILDREN</v>
      </c>
      <c r="C55" t="str">
        <f>Table1[startdatetime]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VLOOKUP(DATA_GOES_HERE!Y56,VENUEID!$A$2:$B$28,1,TRUE)</f>
        <v>#N/A</v>
      </c>
      <c r="B56" t="str">
        <f>IF(DATA_GOES_HERE!AH56="","",
IF(ISNUMBER(SEARCH("*ADULTS*",DATA_GOES_HERE!AH125)),"ADULTS",
IF(ISNUMBER(SEARCH("*CHILDREN*",DATA_GOES_HERE!AH125)),"CHILDREN",
IF(ISNUMBER(SEARCH("*TEENS*",DATA_GOES_HERE!AH125)),"TEENS"))))</f>
        <v/>
      </c>
      <c r="C56">
        <f>Table1[startdatetime]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VLOOKUP(DATA_GOES_HERE!Y57,VENUEID!$A$2:$B$28,1,TRUE)</f>
        <v>BELLEVUE</v>
      </c>
      <c r="B57" t="b">
        <f>IF(DATA_GOES_HERE!AH57="","",
IF(ISNUMBER(SEARCH("*ADULTS*",DATA_GOES_HERE!AH126)),"ADULTS",
IF(ISNUMBER(SEARCH("*CHILDREN*",DATA_GOES_HERE!AH126)),"CHILDREN",
IF(ISNUMBER(SEARCH("*TEENS*",DATA_GOES_HERE!AH126)),"TEENS"))))</f>
        <v>0</v>
      </c>
      <c r="C57" t="str">
        <f>Table1[startdatetime]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VLOOKUP(DATA_GOES_HERE!Y58,VENUEID!$A$2:$B$28,1,TRUE)</f>
        <v>BELLEVUE</v>
      </c>
      <c r="B58" t="str">
        <f>IF(DATA_GOES_HERE!AH58="","",
IF(ISNUMBER(SEARCH("*ADULTS*",DATA_GOES_HERE!AH127)),"ADULTS",
IF(ISNUMBER(SEARCH("*CHILDREN*",DATA_GOES_HERE!AH127)),"CHILDREN",
IF(ISNUMBER(SEARCH("*TEENS*",DATA_GOES_HERE!AH127)),"TEENS"))))</f>
        <v>ADULTS</v>
      </c>
      <c r="C58" t="str">
        <f>Table1[startdatetime]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VLOOKUP(DATA_GOES_HERE!Y59,VENUEID!$A$2:$B$28,1,TRUE)</f>
        <v>BELLEVUE</v>
      </c>
      <c r="B59" t="str">
        <f>IF(DATA_GOES_HERE!AH59="","",
IF(ISNUMBER(SEARCH("*ADULTS*",DATA_GOES_HERE!AH128)),"ADULTS",
IF(ISNUMBER(SEARCH("*CHILDREN*",DATA_GOES_HERE!AH128)),"CHILDREN",
IF(ISNUMBER(SEARCH("*TEENS*",DATA_GOES_HERE!AH128)),"TEENS"))))</f>
        <v>CHILDREN</v>
      </c>
      <c r="C59" t="str">
        <f>Table1[startdatetime]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VLOOKUP(DATA_GOES_HERE!Y60,VENUEID!$A$2:$B$28,1,TRUE)</f>
        <v>BELLEVUE</v>
      </c>
      <c r="B60" t="str">
        <f>IF(DATA_GOES_HERE!AH60="","",
IF(ISNUMBER(SEARCH("*ADULTS*",DATA_GOES_HERE!AH129)),"ADULTS",
IF(ISNUMBER(SEARCH("*CHILDREN*",DATA_GOES_HERE!AH129)),"CHILDREN",
IF(ISNUMBER(SEARCH("*TEENS*",DATA_GOES_HERE!AH129)),"TEENS"))))</f>
        <v>ADULTS</v>
      </c>
      <c r="C60" t="str">
        <f>Table1[startdatetime]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VLOOKUP(DATA_GOES_HERE!Y61,VENUEID!$A$2:$B$28,1,TRUE)</f>
        <v>BELLEVUE</v>
      </c>
      <c r="B61" t="b">
        <f>IF(DATA_GOES_HERE!AH61="","",
IF(ISNUMBER(SEARCH("*ADULTS*",DATA_GOES_HERE!AH130)),"ADULTS",
IF(ISNUMBER(SEARCH("*CHILDREN*",DATA_GOES_HERE!AH130)),"CHILDREN",
IF(ISNUMBER(SEARCH("*TEENS*",DATA_GOES_HERE!AH130)),"TEENS"))))</f>
        <v>0</v>
      </c>
      <c r="C61" t="str">
        <f>Table1[startdatetime]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VLOOKUP(DATA_GOES_HERE!Y62,VENUEID!$A$2:$B$28,1,TRUE)</f>
        <v>BELLEVUE</v>
      </c>
      <c r="B62" t="b">
        <f>IF(DATA_GOES_HERE!AH62="","",
IF(ISNUMBER(SEARCH("*ADULTS*",DATA_GOES_HERE!AH131)),"ADULTS",
IF(ISNUMBER(SEARCH("*CHILDREN*",DATA_GOES_HERE!AH131)),"CHILDREN",
IF(ISNUMBER(SEARCH("*TEENS*",DATA_GOES_HERE!AH131)),"TEENS"))))</f>
        <v>0</v>
      </c>
      <c r="C62" t="str">
        <f>Table1[startdatetime]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VLOOKUP(DATA_GOES_HERE!Y63,VENUEID!$A$2:$B$28,1,TRUE)</f>
        <v>BELLEVUE</v>
      </c>
      <c r="B63" t="str">
        <f>IF(DATA_GOES_HERE!AH63="","",
IF(ISNUMBER(SEARCH("*ADULTS*",DATA_GOES_HERE!AH132)),"ADULTS",
IF(ISNUMBER(SEARCH("*CHILDREN*",DATA_GOES_HERE!AH132)),"CHILDREN",
IF(ISNUMBER(SEARCH("*TEENS*",DATA_GOES_HERE!AH132)),"TEENS"))))</f>
        <v>ADULTS</v>
      </c>
      <c r="C63" t="str">
        <f>Table1[startdatetime]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VLOOKUP(DATA_GOES_HERE!Y64,VENUEID!$A$2:$B$28,1,TRUE)</f>
        <v>BELLEVUE</v>
      </c>
      <c r="B64" t="b">
        <f>IF(DATA_GOES_HERE!AH64="","",
IF(ISNUMBER(SEARCH("*ADULTS*",DATA_GOES_HERE!AH133)),"ADULTS",
IF(ISNUMBER(SEARCH("*CHILDREN*",DATA_GOES_HERE!AH133)),"CHILDREN",
IF(ISNUMBER(SEARCH("*TEENS*",DATA_GOES_HERE!AH133)),"TEENS"))))</f>
        <v>0</v>
      </c>
      <c r="C64" t="str">
        <f>Table1[startdatetime]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VLOOKUP(DATA_GOES_HERE!Y65,VENUEID!$A$2:$B$28,1,TRUE)</f>
        <v>BELLEVUE</v>
      </c>
      <c r="B65" t="str">
        <f>IF(DATA_GOES_HERE!AH65="","",
IF(ISNUMBER(SEARCH("*ADULTS*",DATA_GOES_HERE!AH134)),"ADULTS",
IF(ISNUMBER(SEARCH("*CHILDREN*",DATA_GOES_HERE!AH134)),"CHILDREN",
IF(ISNUMBER(SEARCH("*TEENS*",DATA_GOES_HERE!AH134)),"TEENS"))))</f>
        <v>CHILDREN</v>
      </c>
      <c r="C65" t="str">
        <f>Table1[startdatetime]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VLOOKUP(DATA_GOES_HERE!Y66,VENUEID!$A$2:$B$28,1,TRUE)</f>
        <v>BELLEVUE</v>
      </c>
      <c r="B66" t="str">
        <f>IF(DATA_GOES_HERE!AH66="","",
IF(ISNUMBER(SEARCH("*ADULTS*",DATA_GOES_HERE!AH135)),"ADULTS",
IF(ISNUMBER(SEARCH("*CHILDREN*",DATA_GOES_HERE!AH135)),"CHILDREN",
IF(ISNUMBER(SEARCH("*TEENS*",DATA_GOES_HERE!AH135)),"TEENS"))))</f>
        <v>ADULTS</v>
      </c>
      <c r="C66" t="str">
        <f>Table1[startdatetime]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VLOOKUP(DATA_GOES_HERE!Y67,VENUEID!$A$2:$B$28,1,TRUE)</f>
        <v>BELLEVUE</v>
      </c>
      <c r="B67" t="str">
        <f>IF(DATA_GOES_HERE!AH67="","",
IF(ISNUMBER(SEARCH("*ADULTS*",DATA_GOES_HERE!AH136)),"ADULTS",
IF(ISNUMBER(SEARCH("*CHILDREN*",DATA_GOES_HERE!AH136)),"CHILDREN",
IF(ISNUMBER(SEARCH("*TEENS*",DATA_GOES_HERE!AH136)),"TEENS"))))</f>
        <v>CHILDREN</v>
      </c>
      <c r="C67" t="str">
        <f>Table1[startdatetime]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VLOOKUP(DATA_GOES_HERE!Y68,VENUEID!$A$2:$B$28,1,TRUE)</f>
        <v>BELLEVUE</v>
      </c>
      <c r="B68" t="str">
        <f>IF(DATA_GOES_HERE!AH68="","",
IF(ISNUMBER(SEARCH("*ADULTS*",DATA_GOES_HERE!AH137)),"ADULTS",
IF(ISNUMBER(SEARCH("*CHILDREN*",DATA_GOES_HERE!AH137)),"CHILDREN",
IF(ISNUMBER(SEARCH("*TEENS*",DATA_GOES_HERE!AH137)),"TEENS"))))</f>
        <v>CHILDREN</v>
      </c>
      <c r="C68" t="str">
        <f>Table1[startdatetime]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VLOOKUP(DATA_GOES_HERE!Y69,VENUEID!$A$2:$B$28,1,TRUE)</f>
        <v>BELLEVUE</v>
      </c>
      <c r="B69" t="b">
        <f>IF(DATA_GOES_HERE!AH69="","",
IF(ISNUMBER(SEARCH("*ADULTS*",DATA_GOES_HERE!AH138)),"ADULTS",
IF(ISNUMBER(SEARCH("*CHILDREN*",DATA_GOES_HERE!AH138)),"CHILDREN",
IF(ISNUMBER(SEARCH("*TEENS*",DATA_GOES_HERE!AH138)),"TEENS"))))</f>
        <v>0</v>
      </c>
      <c r="C69" t="str">
        <f>Table1[startdatetime]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VLOOKUP(DATA_GOES_HERE!Y70,VENUEID!$A$2:$B$28,1,TRUE)</f>
        <v>BELLEVUE</v>
      </c>
      <c r="B70" t="str">
        <f>IF(DATA_GOES_HERE!AH70="","",
IF(ISNUMBER(SEARCH("*ADULTS*",DATA_GOES_HERE!AH139)),"ADULTS",
IF(ISNUMBER(SEARCH("*CHILDREN*",DATA_GOES_HERE!AH139)),"CHILDREN",
IF(ISNUMBER(SEARCH("*TEENS*",DATA_GOES_HERE!AH139)),"TEENS"))))</f>
        <v>CHILDREN</v>
      </c>
      <c r="C70" t="str">
        <f>Table1[startdatetime]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VLOOKUP(DATA_GOES_HERE!Y71,VENUEID!$A$2:$B$28,1,TRUE)</f>
        <v>#N/A</v>
      </c>
      <c r="B71" t="str">
        <f>IF(DATA_GOES_HERE!AH71="","",
IF(ISNUMBER(SEARCH("*ADULTS*",DATA_GOES_HERE!AH140)),"ADULTS",
IF(ISNUMBER(SEARCH("*CHILDREN*",DATA_GOES_HERE!AH140)),"CHILDREN",
IF(ISNUMBER(SEARCH("*TEENS*",DATA_GOES_HERE!AH140)),"TEENS"))))</f>
        <v>CHILDREN</v>
      </c>
      <c r="C71" t="str">
        <f>Table1[startdatetime]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VLOOKUP(DATA_GOES_HERE!Y72,VENUEID!$A$2:$B$28,1,TRUE)</f>
        <v>BELLEVUE</v>
      </c>
      <c r="B72" t="str">
        <f>IF(DATA_GOES_HERE!AH72="","",
IF(ISNUMBER(SEARCH("*ADULTS*",DATA_GOES_HERE!AH141)),"ADULTS",
IF(ISNUMBER(SEARCH("*CHILDREN*",DATA_GOES_HERE!AH141)),"CHILDREN",
IF(ISNUMBER(SEARCH("*TEENS*",DATA_GOES_HERE!AH141)),"TEENS"))))</f>
        <v>CHILDREN</v>
      </c>
      <c r="C72" t="str">
        <f>Table1[startdatetime]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VLOOKUP(DATA_GOES_HERE!Y73,VENUEID!$A$2:$B$28,1,TRUE)</f>
        <v>BELLEVUE</v>
      </c>
      <c r="B73" t="b">
        <f>IF(DATA_GOES_HERE!AH73="","",
IF(ISNUMBER(SEARCH("*ADULTS*",DATA_GOES_HERE!AH142)),"ADULTS",
IF(ISNUMBER(SEARCH("*CHILDREN*",DATA_GOES_HERE!AH142)),"CHILDREN",
IF(ISNUMBER(SEARCH("*TEENS*",DATA_GOES_HERE!AH142)),"TEENS"))))</f>
        <v>0</v>
      </c>
      <c r="C73" t="str">
        <f>Table1[startdatetime]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VLOOKUP(DATA_GOES_HERE!Y74,VENUEID!$A$2:$B$28,1,TRUE)</f>
        <v>BELLEVUE</v>
      </c>
      <c r="B74" t="str">
        <f>IF(DATA_GOES_HERE!AH74="","",
IF(ISNUMBER(SEARCH("*ADULTS*",DATA_GOES_HERE!AH143)),"ADULTS",
IF(ISNUMBER(SEARCH("*CHILDREN*",DATA_GOES_HERE!AH143)),"CHILDREN",
IF(ISNUMBER(SEARCH("*TEENS*",DATA_GOES_HERE!AH143)),"TEENS"))))</f>
        <v>ADULTS</v>
      </c>
      <c r="C74" t="str">
        <f>Table1[startdatetime]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VLOOKUP(DATA_GOES_HERE!Y75,VENUEID!$A$2:$B$28,1,TRUE)</f>
        <v>#N/A</v>
      </c>
      <c r="B75" t="str">
        <f>IF(DATA_GOES_HERE!AH75="","",
IF(ISNUMBER(SEARCH("*ADULTS*",DATA_GOES_HERE!AH144)),"ADULTS",
IF(ISNUMBER(SEARCH("*CHILDREN*",DATA_GOES_HERE!AH144)),"CHILDREN",
IF(ISNUMBER(SEARCH("*TEENS*",DATA_GOES_HERE!AH144)),"TEENS"))))</f>
        <v/>
      </c>
      <c r="C75">
        <f>Table1[startdatetime]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VLOOKUP(DATA_GOES_HERE!Y76,VENUEID!$A$2:$B$28,1,TRUE)</f>
        <v>BELLEVUE</v>
      </c>
      <c r="B76" t="str">
        <f>IF(DATA_GOES_HERE!AH76="","",
IF(ISNUMBER(SEARCH("*ADULTS*",DATA_GOES_HERE!AH145)),"ADULTS",
IF(ISNUMBER(SEARCH("*CHILDREN*",DATA_GOES_HERE!AH145)),"CHILDREN",
IF(ISNUMBER(SEARCH("*TEENS*",DATA_GOES_HERE!AH145)),"TEENS"))))</f>
        <v>CHILDREN</v>
      </c>
      <c r="C76" t="str">
        <f>Table1[startdatetime]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VLOOKUP(DATA_GOES_HERE!Y77,VENUEID!$A$2:$B$28,1,TRUE)</f>
        <v>BELLEVUE</v>
      </c>
      <c r="B77" t="str">
        <f>IF(DATA_GOES_HERE!AH77="","",
IF(ISNUMBER(SEARCH("*ADULTS*",DATA_GOES_HERE!AH146)),"ADULTS",
IF(ISNUMBER(SEARCH("*CHILDREN*",DATA_GOES_HERE!AH146)),"CHILDREN",
IF(ISNUMBER(SEARCH("*TEENS*",DATA_GOES_HERE!AH146)),"TEENS"))))</f>
        <v>ADULTS</v>
      </c>
      <c r="C77" t="str">
        <f>Table1[startdatetime]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VLOOKUP(DATA_GOES_HERE!Y78,VENUEID!$A$2:$B$28,1,TRUE)</f>
        <v>#N/A</v>
      </c>
      <c r="B78" t="str">
        <f>IF(DATA_GOES_HERE!AH78="","",
IF(ISNUMBER(SEARCH("*ADULTS*",DATA_GOES_HERE!AH147)),"ADULTS",
IF(ISNUMBER(SEARCH("*CHILDREN*",DATA_GOES_HERE!AH147)),"CHILDREN",
IF(ISNUMBER(SEARCH("*TEENS*",DATA_GOES_HERE!AH147)),"TEENS"))))</f>
        <v/>
      </c>
      <c r="C78">
        <f>Table1[startdatetime]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VLOOKUP(DATA_GOES_HERE!Y79,VENUEID!$A$2:$B$28,1,TRUE)</f>
        <v>BELLEVUE</v>
      </c>
      <c r="B79" t="str">
        <f>IF(DATA_GOES_HERE!AH79="","",
IF(ISNUMBER(SEARCH("*ADULTS*",DATA_GOES_HERE!AH148)),"ADULTS",
IF(ISNUMBER(SEARCH("*CHILDREN*",DATA_GOES_HERE!AH148)),"CHILDREN",
IF(ISNUMBER(SEARCH("*TEENS*",DATA_GOES_HERE!AH148)),"TEENS"))))</f>
        <v>ADULTS</v>
      </c>
      <c r="C79" t="str">
        <f>Table1[startdatetime]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VLOOKUP(DATA_GOES_HERE!Y80,VENUEID!$A$2:$B$28,1,TRUE)</f>
        <v>BELLEVUE</v>
      </c>
      <c r="B80" t="str">
        <f>IF(DATA_GOES_HERE!AH80="","",
IF(ISNUMBER(SEARCH("*ADULTS*",DATA_GOES_HERE!AH149)),"ADULTS",
IF(ISNUMBER(SEARCH("*CHILDREN*",DATA_GOES_HERE!AH149)),"CHILDREN",
IF(ISNUMBER(SEARCH("*TEENS*",DATA_GOES_HERE!AH149)),"TEENS"))))</f>
        <v>CHILDREN</v>
      </c>
      <c r="C80" t="str">
        <f>Table1[startdatetime]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VLOOKUP(DATA_GOES_HERE!Y81,VENUEID!$A$2:$B$28,1,TRUE)</f>
        <v>BELLEVUE</v>
      </c>
      <c r="B81" t="str">
        <f>IF(DATA_GOES_HERE!AH81="","",
IF(ISNUMBER(SEARCH("*ADULTS*",DATA_GOES_HERE!AH150)),"ADULTS",
IF(ISNUMBER(SEARCH("*CHILDREN*",DATA_GOES_HERE!AH150)),"CHILDREN",
IF(ISNUMBER(SEARCH("*TEENS*",DATA_GOES_HERE!AH150)),"TEENS"))))</f>
        <v>ADULTS</v>
      </c>
      <c r="C81" t="str">
        <f>Table1[startdatetime]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VLOOKUP(DATA_GOES_HERE!Y82,VENUEID!$A$2:$B$28,1,TRUE)</f>
        <v>#N/A</v>
      </c>
      <c r="B82" t="str">
        <f>IF(DATA_GOES_HERE!AH82="","",
IF(ISNUMBER(SEARCH("*ADULTS*",DATA_GOES_HERE!AH151)),"ADULTS",
IF(ISNUMBER(SEARCH("*CHILDREN*",DATA_GOES_HERE!AH151)),"CHILDREN",
IF(ISNUMBER(SEARCH("*TEENS*",DATA_GOES_HERE!AH151)),"TEENS"))))</f>
        <v/>
      </c>
      <c r="C82">
        <f>Table1[startdatetime]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VLOOKUP(DATA_GOES_HERE!Y83,VENUEID!$A$2:$B$28,1,TRUE)</f>
        <v>#N/A</v>
      </c>
      <c r="B83" t="str">
        <f>IF(DATA_GOES_HERE!AH83="","",
IF(ISNUMBER(SEARCH("*ADULTS*",DATA_GOES_HERE!AH152)),"ADULTS",
IF(ISNUMBER(SEARCH("*CHILDREN*",DATA_GOES_HERE!AH152)),"CHILDREN",
IF(ISNUMBER(SEARCH("*TEENS*",DATA_GOES_HERE!AH152)),"TEENS"))))</f>
        <v/>
      </c>
      <c r="C83">
        <f>Table1[startdatetime]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VLOOKUP(DATA_GOES_HERE!Y84,VENUEID!$A$2:$B$28,1,TRUE)</f>
        <v>BELLEVUE</v>
      </c>
      <c r="B84" t="b">
        <f>IF(DATA_GOES_HERE!AH84="","",
IF(ISNUMBER(SEARCH("*ADULTS*",DATA_GOES_HERE!AH153)),"ADULTS",
IF(ISNUMBER(SEARCH("*CHILDREN*",DATA_GOES_HERE!AH153)),"CHILDREN",
IF(ISNUMBER(SEARCH("*TEENS*",DATA_GOES_HERE!AH153)),"TEENS"))))</f>
        <v>0</v>
      </c>
      <c r="C84" t="str">
        <f>Table1[startdatetime]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VLOOKUP(DATA_GOES_HERE!Y85,VENUEID!$A$2:$B$28,1,TRUE)</f>
        <v>#N/A</v>
      </c>
      <c r="B85" t="str">
        <f>IF(DATA_GOES_HERE!AH85="","",
IF(ISNUMBER(SEARCH("*ADULTS*",DATA_GOES_HERE!AH154)),"ADULTS",
IF(ISNUMBER(SEARCH("*CHILDREN*",DATA_GOES_HERE!AH154)),"CHILDREN",
IF(ISNUMBER(SEARCH("*TEENS*",DATA_GOES_HERE!AH154)),"TEENS"))))</f>
        <v/>
      </c>
      <c r="C85">
        <f>Table1[startdatetime]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VLOOKUP(DATA_GOES_HERE!Y86,VENUEID!$A$2:$B$28,1,TRUE)</f>
        <v>BELLEVUE</v>
      </c>
      <c r="B86" t="str">
        <f>IF(DATA_GOES_HERE!AH86="","",
IF(ISNUMBER(SEARCH("*ADULTS*",DATA_GOES_HERE!AH155)),"ADULTS",
IF(ISNUMBER(SEARCH("*CHILDREN*",DATA_GOES_HERE!AH155)),"CHILDREN",
IF(ISNUMBER(SEARCH("*TEENS*",DATA_GOES_HERE!AH155)),"TEENS"))))</f>
        <v>ADULTS</v>
      </c>
      <c r="C86" t="str">
        <f>Table1[startdatetime]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VLOOKUP(DATA_GOES_HERE!Y87,VENUEID!$A$2:$B$28,1,TRUE)</f>
        <v>BELLEVUE</v>
      </c>
      <c r="B87" t="str">
        <f>IF(DATA_GOES_HERE!AH87="","",
IF(ISNUMBER(SEARCH("*ADULTS*",DATA_GOES_HERE!AH156)),"ADULTS",
IF(ISNUMBER(SEARCH("*CHILDREN*",DATA_GOES_HERE!AH156)),"CHILDREN",
IF(ISNUMBER(SEARCH("*TEENS*",DATA_GOES_HERE!AH156)),"TEENS"))))</f>
        <v>CHILDREN</v>
      </c>
      <c r="C87" t="str">
        <f>Table1[startdatetime]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VLOOKUP(DATA_GOES_HERE!Y88,VENUEID!$A$2:$B$28,1,TRUE)</f>
        <v>BELLEVUE</v>
      </c>
      <c r="B88" t="b">
        <f>IF(DATA_GOES_HERE!AH88="","",
IF(ISNUMBER(SEARCH("*ADULTS*",DATA_GOES_HERE!AH157)),"ADULTS",
IF(ISNUMBER(SEARCH("*CHILDREN*",DATA_GOES_HERE!AH157)),"CHILDREN",
IF(ISNUMBER(SEARCH("*TEENS*",DATA_GOES_HERE!AH157)),"TEENS"))))</f>
        <v>0</v>
      </c>
      <c r="C88" t="str">
        <f>Table1[startdatetime]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VLOOKUP(DATA_GOES_HERE!Y89,VENUEID!$A$2:$B$28,1,TRUE)</f>
        <v>BELLEVUE</v>
      </c>
      <c r="B89" t="str">
        <f>IF(DATA_GOES_HERE!AH89="","",
IF(ISNUMBER(SEARCH("*ADULTS*",DATA_GOES_HERE!AH158)),"ADULTS",
IF(ISNUMBER(SEARCH("*CHILDREN*",DATA_GOES_HERE!AH158)),"CHILDREN",
IF(ISNUMBER(SEARCH("*TEENS*",DATA_GOES_HERE!AH158)),"TEENS"))))</f>
        <v>CHILDREN</v>
      </c>
      <c r="C89" t="str">
        <f>Table1[startdatetime]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VLOOKUP(DATA_GOES_HERE!Y90,VENUEID!$A$2:$B$28,1,TRUE)</f>
        <v>BELLEVUE</v>
      </c>
      <c r="B90" t="str">
        <f>IF(DATA_GOES_HERE!AH90="","",
IF(ISNUMBER(SEARCH("*ADULTS*",DATA_GOES_HERE!AH159)),"ADULTS",
IF(ISNUMBER(SEARCH("*CHILDREN*",DATA_GOES_HERE!AH159)),"CHILDREN",
IF(ISNUMBER(SEARCH("*TEENS*",DATA_GOES_HERE!AH159)),"TEENS"))))</f>
        <v>CHILDREN</v>
      </c>
      <c r="C90" t="str">
        <f>Table1[startdatetime]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VLOOKUP(DATA_GOES_HERE!Y91,VENUEID!$A$2:$B$28,1,TRUE)</f>
        <v>BELLEVUE</v>
      </c>
      <c r="B91" t="b">
        <f>IF(DATA_GOES_HERE!AH91="","",
IF(ISNUMBER(SEARCH("*ADULTS*",DATA_GOES_HERE!AH160)),"ADULTS",
IF(ISNUMBER(SEARCH("*CHILDREN*",DATA_GOES_HERE!AH160)),"CHILDREN",
IF(ISNUMBER(SEARCH("*TEENS*",DATA_GOES_HERE!AH160)),"TEENS"))))</f>
        <v>0</v>
      </c>
      <c r="C91" t="str">
        <f>Table1[startdatetime]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VLOOKUP(DATA_GOES_HERE!Y92,VENUEID!$A$2:$B$28,1,TRUE)</f>
        <v>#N/A</v>
      </c>
      <c r="B92" t="str">
        <f>IF(DATA_GOES_HERE!AH92="","",
IF(ISNUMBER(SEARCH("*ADULTS*",DATA_GOES_HERE!AH161)),"ADULTS",
IF(ISNUMBER(SEARCH("*CHILDREN*",DATA_GOES_HERE!AH161)),"CHILDREN",
IF(ISNUMBER(SEARCH("*TEENS*",DATA_GOES_HERE!AH161)),"TEENS"))))</f>
        <v/>
      </c>
      <c r="C92">
        <f>Table1[startdatetime]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VLOOKUP(DATA_GOES_HERE!Y93,VENUEID!$A$2:$B$28,1,TRUE)</f>
        <v>BELLEVUE</v>
      </c>
      <c r="B93" t="str">
        <f>IF(DATA_GOES_HERE!AH93="","",
IF(ISNUMBER(SEARCH("*ADULTS*",DATA_GOES_HERE!AH162)),"ADULTS",
IF(ISNUMBER(SEARCH("*CHILDREN*",DATA_GOES_HERE!AH162)),"CHILDREN",
IF(ISNUMBER(SEARCH("*TEENS*",DATA_GOES_HERE!AH162)),"TEENS"))))</f>
        <v>CHILDREN</v>
      </c>
      <c r="C93" t="str">
        <f>Table1[startdatetime]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VLOOKUP(DATA_GOES_HERE!Y94,VENUEID!$A$2:$B$28,1,TRUE)</f>
        <v>BELLEVUE</v>
      </c>
      <c r="B94" t="str">
        <f>IF(DATA_GOES_HERE!AH94="","",
IF(ISNUMBER(SEARCH("*ADULTS*",DATA_GOES_HERE!AH163)),"ADULTS",
IF(ISNUMBER(SEARCH("*CHILDREN*",DATA_GOES_HERE!AH163)),"CHILDREN",
IF(ISNUMBER(SEARCH("*TEENS*",DATA_GOES_HERE!AH163)),"TEENS"))))</f>
        <v>CHILDREN</v>
      </c>
      <c r="C94" t="str">
        <f>Table1[startdatetime]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VLOOKUP(DATA_GOES_HERE!Y95,VENUEID!$A$2:$B$28,1,TRUE)</f>
        <v>BELLEVUE</v>
      </c>
      <c r="B95" t="str">
        <f>IF(DATA_GOES_HERE!AH95="","",
IF(ISNUMBER(SEARCH("*ADULTS*",DATA_GOES_HERE!AH164)),"ADULTS",
IF(ISNUMBER(SEARCH("*CHILDREN*",DATA_GOES_HERE!AH164)),"CHILDREN",
IF(ISNUMBER(SEARCH("*TEENS*",DATA_GOES_HERE!AH164)),"TEENS"))))</f>
        <v>CHILDREN</v>
      </c>
      <c r="C95" t="str">
        <f>Table1[startdatetime]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VLOOKUP(DATA_GOES_HERE!Y96,VENUEID!$A$2:$B$28,1,TRUE)</f>
        <v>#N/A</v>
      </c>
      <c r="B96" t="str">
        <f>IF(DATA_GOES_HERE!AH96="","",
IF(ISNUMBER(SEARCH("*ADULTS*",DATA_GOES_HERE!AH165)),"ADULTS",
IF(ISNUMBER(SEARCH("*CHILDREN*",DATA_GOES_HERE!AH165)),"CHILDREN",
IF(ISNUMBER(SEARCH("*TEENS*",DATA_GOES_HERE!AH165)),"TEENS"))))</f>
        <v/>
      </c>
      <c r="C96">
        <f>Table1[startdatetime]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VLOOKUP(DATA_GOES_HERE!Y97,VENUEID!$A$2:$B$28,1,TRUE)</f>
        <v>BELLEVUE</v>
      </c>
      <c r="B97" t="str">
        <f>IF(DATA_GOES_HERE!AH97="","",
IF(ISNUMBER(SEARCH("*ADULTS*",DATA_GOES_HERE!AH166)),"ADULTS",
IF(ISNUMBER(SEARCH("*CHILDREN*",DATA_GOES_HERE!AH166)),"CHILDREN",
IF(ISNUMBER(SEARCH("*TEENS*",DATA_GOES_HERE!AH166)),"TEENS"))))</f>
        <v>ADULTS</v>
      </c>
      <c r="C97" t="str">
        <f>Table1[startdatetime]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VLOOKUP(DATA_GOES_HERE!Y98,VENUEID!$A$2:$B$28,1,TRUE)</f>
        <v>BELLEVUE</v>
      </c>
      <c r="B98" t="str">
        <f>IF(DATA_GOES_HERE!AH98="","",
IF(ISNUMBER(SEARCH("*ADULTS*",DATA_GOES_HERE!AH167)),"ADULTS",
IF(ISNUMBER(SEARCH("*CHILDREN*",DATA_GOES_HERE!AH167)),"CHILDREN",
IF(ISNUMBER(SEARCH("*TEENS*",DATA_GOES_HERE!AH167)),"TEENS"))))</f>
        <v>CHILDREN</v>
      </c>
      <c r="C98" t="str">
        <f>Table1[startdatetime]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VLOOKUP(DATA_GOES_HERE!Y99,VENUEID!$A$2:$B$28,1,TRUE)</f>
        <v>BELLEVUE</v>
      </c>
      <c r="B99" t="str">
        <f>IF(DATA_GOES_HERE!AH99="","",
IF(ISNUMBER(SEARCH("*ADULTS*",DATA_GOES_HERE!AH168)),"ADULTS",
IF(ISNUMBER(SEARCH("*CHILDREN*",DATA_GOES_HERE!AH168)),"CHILDREN",
IF(ISNUMBER(SEARCH("*TEENS*",DATA_GOES_HERE!AH168)),"TEENS"))))</f>
        <v>ADULTS</v>
      </c>
      <c r="C99" t="str">
        <f>Table1[startdatetime]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VLOOKUP(DATA_GOES_HERE!Y100,VENUEID!$A$2:$B$28,1,TRUE)</f>
        <v>BELLEVUE</v>
      </c>
      <c r="B100" t="b">
        <f>IF(DATA_GOES_HERE!AH100="","",
IF(ISNUMBER(SEARCH("*ADULTS*",DATA_GOES_HERE!AH169)),"ADULTS",
IF(ISNUMBER(SEARCH("*CHILDREN*",DATA_GOES_HERE!AH169)),"CHILDREN",
IF(ISNUMBER(SEARCH("*TEENS*",DATA_GOES_HERE!AH169)),"TEENS"))))</f>
        <v>0</v>
      </c>
      <c r="C100" t="str">
        <f>Table1[startdatetime]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VLOOKUP(DATA_GOES_HERE!Y101,VENUEID!$A$2:$B$28,1,TRUE)</f>
        <v>BELLEVUE</v>
      </c>
      <c r="B101" t="b">
        <f>IF(DATA_GOES_HERE!AH101="","",
IF(ISNUMBER(SEARCH("*ADULTS*",DATA_GOES_HERE!AH170)),"ADULTS",
IF(ISNUMBER(SEARCH("*CHILDREN*",DATA_GOES_HERE!AH170)),"CHILDREN",
IF(ISNUMBER(SEARCH("*TEENS*",DATA_GOES_HERE!AH170)),"TEENS"))))</f>
        <v>0</v>
      </c>
      <c r="C101" t="str">
        <f>Table1[startdatetime]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VLOOKUP(DATA_GOES_HERE!Y102,VENUEID!$A$2:$B$28,1,TRUE)</f>
        <v>#N/A</v>
      </c>
      <c r="B102" t="str">
        <f>IF(DATA_GOES_HERE!AH102="","",
IF(ISNUMBER(SEARCH("*ADULTS*",DATA_GOES_HERE!AH171)),"ADULTS",
IF(ISNUMBER(SEARCH("*CHILDREN*",DATA_GOES_HERE!AH171)),"CHILDREN",
IF(ISNUMBER(SEARCH("*TEENS*",DATA_GOES_HERE!AH171)),"TEENS"))))</f>
        <v/>
      </c>
      <c r="C102">
        <f>Table1[startdatetime]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VLOOKUP(DATA_GOES_HERE!Y103,VENUEID!$A$2:$B$28,1,TRUE)</f>
        <v>BELLEVUE</v>
      </c>
      <c r="B103" t="str">
        <f>IF(DATA_GOES_HERE!AH103="","",
IF(ISNUMBER(SEARCH("*ADULTS*",DATA_GOES_HERE!AH172)),"ADULTS",
IF(ISNUMBER(SEARCH("*CHILDREN*",DATA_GOES_HERE!AH172)),"CHILDREN",
IF(ISNUMBER(SEARCH("*TEENS*",DATA_GOES_HERE!AH172)),"TEENS"))))</f>
        <v>CHILDREN</v>
      </c>
      <c r="C103" t="str">
        <f>Table1[startdatetime]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VLOOKUP(DATA_GOES_HERE!Y104,VENUEID!$A$2:$B$28,1,TRUE)</f>
        <v>BELLEVUE</v>
      </c>
      <c r="B104" t="str">
        <f>IF(DATA_GOES_HERE!AH104="","",
IF(ISNUMBER(SEARCH("*ADULTS*",DATA_GOES_HERE!AH173)),"ADULTS",
IF(ISNUMBER(SEARCH("*CHILDREN*",DATA_GOES_HERE!AH173)),"CHILDREN",
IF(ISNUMBER(SEARCH("*TEENS*",DATA_GOES_HERE!AH173)),"TEENS"))))</f>
        <v>CHILDREN</v>
      </c>
      <c r="C104" t="str">
        <f>Table1[startdatetime]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VLOOKUP(DATA_GOES_HERE!Y105,VENUEID!$A$2:$B$28,1,TRUE)</f>
        <v>BELLEVUE</v>
      </c>
      <c r="B105" t="str">
        <f>IF(DATA_GOES_HERE!AH105="","",
IF(ISNUMBER(SEARCH("*ADULTS*",DATA_GOES_HERE!AH174)),"ADULTS",
IF(ISNUMBER(SEARCH("*CHILDREN*",DATA_GOES_HERE!AH174)),"CHILDREN",
IF(ISNUMBER(SEARCH("*TEENS*",DATA_GOES_HERE!AH174)),"TEENS"))))</f>
        <v>TEENS</v>
      </c>
      <c r="C105" t="str">
        <f>Table1[startdatetime]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VLOOKUP(DATA_GOES_HERE!Y106,VENUEID!$A$2:$B$28,1,TRUE)</f>
        <v>BELLEVUE</v>
      </c>
      <c r="B106" t="str">
        <f>IF(DATA_GOES_HERE!AH106="","",
IF(ISNUMBER(SEARCH("*ADULTS*",DATA_GOES_HERE!AH175)),"ADULTS",
IF(ISNUMBER(SEARCH("*CHILDREN*",DATA_GOES_HERE!AH175)),"CHILDREN",
IF(ISNUMBER(SEARCH("*TEENS*",DATA_GOES_HERE!AH175)),"TEENS"))))</f>
        <v>CHILDREN</v>
      </c>
      <c r="C106" t="str">
        <f>Table1[startdatetime]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VLOOKUP(DATA_GOES_HERE!Y107,VENUEID!$A$2:$B$28,1,TRUE)</f>
        <v>BELLEVUE</v>
      </c>
      <c r="B107" t="str">
        <f>IF(DATA_GOES_HERE!AH107="","",
IF(ISNUMBER(SEARCH("*ADULTS*",DATA_GOES_HERE!AH176)),"ADULTS",
IF(ISNUMBER(SEARCH("*CHILDREN*",DATA_GOES_HERE!AH176)),"CHILDREN",
IF(ISNUMBER(SEARCH("*TEENS*",DATA_GOES_HERE!AH176)),"TEENS"))))</f>
        <v>CHILDREN</v>
      </c>
      <c r="C107" t="str">
        <f>Table1[startdatetime]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VLOOKUP(DATA_GOES_HERE!Y108,VENUEID!$A$2:$B$28,1,TRUE)</f>
        <v>#N/A</v>
      </c>
      <c r="B108" t="str">
        <f>IF(DATA_GOES_HERE!AH108="","",
IF(ISNUMBER(SEARCH("*ADULTS*",DATA_GOES_HERE!AH177)),"ADULTS",
IF(ISNUMBER(SEARCH("*CHILDREN*",DATA_GOES_HERE!AH177)),"CHILDREN",
IF(ISNUMBER(SEARCH("*TEENS*",DATA_GOES_HERE!AH177)),"TEENS"))))</f>
        <v/>
      </c>
      <c r="C108">
        <f>Table1[startdatetime]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VLOOKUP(DATA_GOES_HERE!Y109,VENUEID!$A$2:$B$28,1,TRUE)</f>
        <v>#N/A</v>
      </c>
      <c r="B109" t="str">
        <f>IF(DATA_GOES_HERE!AH109="","",
IF(ISNUMBER(SEARCH("*ADULTS*",DATA_GOES_HERE!AH178)),"ADULTS",
IF(ISNUMBER(SEARCH("*CHILDREN*",DATA_GOES_HERE!AH178)),"CHILDREN",
IF(ISNUMBER(SEARCH("*TEENS*",DATA_GOES_HERE!AH178)),"TEENS"))))</f>
        <v/>
      </c>
      <c r="C109">
        <f>Table1[startdatetime]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VLOOKUP(DATA_GOES_HERE!Y110,VENUEID!$A$2:$B$28,1,TRUE)</f>
        <v>#N/A</v>
      </c>
      <c r="B110" t="str">
        <f>IF(DATA_GOES_HERE!AH110="","",
IF(ISNUMBER(SEARCH("*ADULTS*",DATA_GOES_HERE!AH179)),"ADULTS",
IF(ISNUMBER(SEARCH("*CHILDREN*",DATA_GOES_HERE!AH179)),"CHILDREN",
IF(ISNUMBER(SEARCH("*TEENS*",DATA_GOES_HERE!AH179)),"TEENS"))))</f>
        <v/>
      </c>
      <c r="C110">
        <f>Table1[startdatetime]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VLOOKUP(DATA_GOES_HERE!Y111,VENUEID!$A$2:$B$28,1,TRUE)</f>
        <v>#N/A</v>
      </c>
      <c r="B111" t="str">
        <f>IF(DATA_GOES_HERE!AH111="","",
IF(ISNUMBER(SEARCH("*ADULTS*",DATA_GOES_HERE!AH180)),"ADULTS",
IF(ISNUMBER(SEARCH("*CHILDREN*",DATA_GOES_HERE!AH180)),"CHILDREN",
IF(ISNUMBER(SEARCH("*TEENS*",DATA_GOES_HERE!AH180)),"TEENS"))))</f>
        <v/>
      </c>
      <c r="C111">
        <f>Table1[startdatetime]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VLOOKUP(DATA_GOES_HERE!Y112,VENUEID!$A$2:$B$28,1,TRUE)</f>
        <v>#N/A</v>
      </c>
      <c r="B112" t="str">
        <f>IF(DATA_GOES_HERE!AH112="","",
IF(ISNUMBER(SEARCH("*ADULTS*",DATA_GOES_HERE!AH181)),"ADULTS",
IF(ISNUMBER(SEARCH("*CHILDREN*",DATA_GOES_HERE!AH181)),"CHILDREN",
IF(ISNUMBER(SEARCH("*TEENS*",DATA_GOES_HERE!AH181)),"TEENS"))))</f>
        <v/>
      </c>
      <c r="C112">
        <f>Table1[startdatetime]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VLOOKUP(DATA_GOES_HERE!Y113,VENUEID!$A$2:$B$28,1,TRUE)</f>
        <v>BELLEVUE</v>
      </c>
      <c r="B113" t="str">
        <f>IF(DATA_GOES_HERE!AH113="","",
IF(ISNUMBER(SEARCH("*ADULTS*",DATA_GOES_HERE!AH182)),"ADULTS",
IF(ISNUMBER(SEARCH("*CHILDREN*",DATA_GOES_HERE!AH182)),"CHILDREN",
IF(ISNUMBER(SEARCH("*TEENS*",DATA_GOES_HERE!AH182)),"TEENS"))))</f>
        <v>ADULTS</v>
      </c>
      <c r="C113" t="str">
        <f>Table1[startdatetime]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VLOOKUP(DATA_GOES_HERE!Y114,VENUEID!$A$2:$B$28,1,TRUE)</f>
        <v>BELLEVUE</v>
      </c>
      <c r="B114" t="str">
        <f>IF(DATA_GOES_HERE!AH114="","",
IF(ISNUMBER(SEARCH("*ADULTS*",DATA_GOES_HERE!AH183)),"ADULTS",
IF(ISNUMBER(SEARCH("*CHILDREN*",DATA_GOES_HERE!AH183)),"CHILDREN",
IF(ISNUMBER(SEARCH("*TEENS*",DATA_GOES_HERE!AH183)),"TEENS"))))</f>
        <v>ADULTS</v>
      </c>
      <c r="C114" t="str">
        <f>Table1[startdatetime]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VLOOKUP(DATA_GOES_HERE!Y115,VENUEID!$A$2:$B$28,1,TRUE)</f>
        <v>#N/A</v>
      </c>
      <c r="B115" t="str">
        <f>IF(DATA_GOES_HERE!AH115="","",
IF(ISNUMBER(SEARCH("*ADULTS*",DATA_GOES_HERE!AH184)),"ADULTS",
IF(ISNUMBER(SEARCH("*CHILDREN*",DATA_GOES_HERE!AH184)),"CHILDREN",
IF(ISNUMBER(SEARCH("*TEENS*",DATA_GOES_HERE!AH184)),"TEENS"))))</f>
        <v/>
      </c>
      <c r="C115">
        <f>Table1[startdatetime]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VLOOKUP(DATA_GOES_HERE!Y116,VENUEID!$A$2:$B$28,1,TRUE)</f>
        <v>BELLEVUE</v>
      </c>
      <c r="B116" t="str">
        <f>IF(DATA_GOES_HERE!AH116="","",
IF(ISNUMBER(SEARCH("*ADULTS*",DATA_GOES_HERE!AH185)),"ADULTS",
IF(ISNUMBER(SEARCH("*CHILDREN*",DATA_GOES_HERE!AH185)),"CHILDREN",
IF(ISNUMBER(SEARCH("*TEENS*",DATA_GOES_HERE!AH185)),"TEENS"))))</f>
        <v>CHILDREN</v>
      </c>
      <c r="C116" t="str">
        <f>Table1[startdatetime]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VLOOKUP(DATA_GOES_HERE!Y117,VENUEID!$A$2:$B$28,1,TRUE)</f>
        <v>#N/A</v>
      </c>
      <c r="B117" t="str">
        <f>IF(DATA_GOES_HERE!AH117="","",
IF(ISNUMBER(SEARCH("*ADULTS*",DATA_GOES_HERE!AH186)),"ADULTS",
IF(ISNUMBER(SEARCH("*CHILDREN*",DATA_GOES_HERE!AH186)),"CHILDREN",
IF(ISNUMBER(SEARCH("*TEENS*",DATA_GOES_HERE!AH186)),"TEENS"))))</f>
        <v/>
      </c>
      <c r="C117">
        <f>Table1[startdatetime]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VLOOKUP(DATA_GOES_HERE!Y118,VENUEID!$A$2:$B$28,1,TRUE)</f>
        <v>#N/A</v>
      </c>
      <c r="B118" t="str">
        <f>IF(DATA_GOES_HERE!AH118="","",
IF(ISNUMBER(SEARCH("*ADULTS*",DATA_GOES_HERE!AH187)),"ADULTS",
IF(ISNUMBER(SEARCH("*CHILDREN*",DATA_GOES_HERE!AH187)),"CHILDREN",
IF(ISNUMBER(SEARCH("*TEENS*",DATA_GOES_HERE!AH187)),"TEENS"))))</f>
        <v/>
      </c>
      <c r="C118">
        <f>Table1[startdatetime]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VLOOKUP(DATA_GOES_HERE!Y119,VENUEID!$A$2:$B$28,1,TRUE)</f>
        <v>BELLEVUE</v>
      </c>
      <c r="B119" t="b">
        <f>IF(DATA_GOES_HERE!AH119="","",
IF(ISNUMBER(SEARCH("*ADULTS*",DATA_GOES_HERE!AH188)),"ADULTS",
IF(ISNUMBER(SEARCH("*CHILDREN*",DATA_GOES_HERE!AH188)),"CHILDREN",
IF(ISNUMBER(SEARCH("*TEENS*",DATA_GOES_HERE!AH188)),"TEENS"))))</f>
        <v>0</v>
      </c>
      <c r="C119" t="str">
        <f>Table1[startdatetime]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VLOOKUP(DATA_GOES_HERE!Y120,VENUEID!$A$2:$B$28,1,TRUE)</f>
        <v>BELLEVUE</v>
      </c>
      <c r="B120" t="b">
        <f>IF(DATA_GOES_HERE!AH120="","",
IF(ISNUMBER(SEARCH("*ADULTS*",DATA_GOES_HERE!AH189)),"ADULTS",
IF(ISNUMBER(SEARCH("*CHILDREN*",DATA_GOES_HERE!AH189)),"CHILDREN",
IF(ISNUMBER(SEARCH("*TEENS*",DATA_GOES_HERE!AH189)),"TEENS"))))</f>
        <v>0</v>
      </c>
      <c r="C120" t="str">
        <f>Table1[startdatetime]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VLOOKUP(DATA_GOES_HERE!Y121,VENUEID!$A$2:$B$28,1,TRUE)</f>
        <v>BELLEVUE</v>
      </c>
      <c r="B121" t="str">
        <f>IF(DATA_GOES_HERE!AH121="","",
IF(ISNUMBER(SEARCH("*ADULTS*",DATA_GOES_HERE!AH190)),"ADULTS",
IF(ISNUMBER(SEARCH("*CHILDREN*",DATA_GOES_HERE!AH190)),"CHILDREN",
IF(ISNUMBER(SEARCH("*TEENS*",DATA_GOES_HERE!AH190)),"TEENS"))))</f>
        <v>CHILDREN</v>
      </c>
      <c r="C121" t="str">
        <f>Table1[startdatetime]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VLOOKUP(DATA_GOES_HERE!Y122,VENUEID!$A$2:$B$28,1,TRUE)</f>
        <v>BELLEVUE</v>
      </c>
      <c r="B122" t="str">
        <f>IF(DATA_GOES_HERE!AH122="","",
IF(ISNUMBER(SEARCH("*ADULTS*",DATA_GOES_HERE!AH191)),"ADULTS",
IF(ISNUMBER(SEARCH("*CHILDREN*",DATA_GOES_HERE!AH191)),"CHILDREN",
IF(ISNUMBER(SEARCH("*TEENS*",DATA_GOES_HERE!AH191)),"TEENS"))))</f>
        <v>CHILDREN</v>
      </c>
      <c r="C122" t="str">
        <f>Table1[startdatetime]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VLOOKUP(DATA_GOES_HERE!Y123,VENUEID!$A$2:$B$28,1,TRUE)</f>
        <v>BELLEVUE</v>
      </c>
      <c r="B123" t="str">
        <f>IF(DATA_GOES_HERE!AH123="","",
IF(ISNUMBER(SEARCH("*ADULTS*",DATA_GOES_HERE!AH192)),"ADULTS",
IF(ISNUMBER(SEARCH("*CHILDREN*",DATA_GOES_HERE!AH192)),"CHILDREN",
IF(ISNUMBER(SEARCH("*TEENS*",DATA_GOES_HERE!AH192)),"TEENS"))))</f>
        <v>CHILDREN</v>
      </c>
      <c r="C123" t="str">
        <f>Table1[startdatetime]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VLOOKUP(DATA_GOES_HERE!Y124,VENUEID!$A$2:$B$28,1,TRUE)</f>
        <v>BELLEVUE</v>
      </c>
      <c r="B124" t="b">
        <f>IF(DATA_GOES_HERE!AH124="","",
IF(ISNUMBER(SEARCH("*ADULTS*",DATA_GOES_HERE!AH193)),"ADULTS",
IF(ISNUMBER(SEARCH("*CHILDREN*",DATA_GOES_HERE!AH193)),"CHILDREN",
IF(ISNUMBER(SEARCH("*TEENS*",DATA_GOES_HERE!AH193)),"TEENS"))))</f>
        <v>0</v>
      </c>
      <c r="C124" t="str">
        <f>Table1[startdatetime]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VLOOKUP(DATA_GOES_HERE!Y125,VENUEID!$A$2:$B$28,1,TRUE)</f>
        <v>BELLEVUE</v>
      </c>
      <c r="B125" t="b">
        <f>IF(DATA_GOES_HERE!AH125="","",
IF(ISNUMBER(SEARCH("*ADULTS*",DATA_GOES_HERE!AH194)),"ADULTS",
IF(ISNUMBER(SEARCH("*CHILDREN*",DATA_GOES_HERE!AH194)),"CHILDREN",
IF(ISNUMBER(SEARCH("*TEENS*",DATA_GOES_HERE!AH194)),"TEENS"))))</f>
        <v>0</v>
      </c>
      <c r="C125" t="str">
        <f>Table1[startdatetime]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VLOOKUP(DATA_GOES_HERE!Y126,VENUEID!$A$2:$B$28,1,TRUE)</f>
        <v>#N/A</v>
      </c>
      <c r="B126" t="str">
        <f>IF(DATA_GOES_HERE!AH126="","",
IF(ISNUMBER(SEARCH("*ADULTS*",DATA_GOES_HERE!AH195)),"ADULTS",
IF(ISNUMBER(SEARCH("*CHILDREN*",DATA_GOES_HERE!AH195)),"CHILDREN",
IF(ISNUMBER(SEARCH("*TEENS*",DATA_GOES_HERE!AH195)),"TEENS"))))</f>
        <v/>
      </c>
      <c r="C126">
        <f>Table1[startdatetime]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VLOOKUP(DATA_GOES_HERE!Y127,VENUEID!$A$2:$B$28,1,TRUE)</f>
        <v>BELLEVUE</v>
      </c>
      <c r="B127" t="str">
        <f>IF(DATA_GOES_HERE!AH127="","",
IF(ISNUMBER(SEARCH("*ADULTS*",DATA_GOES_HERE!AH196)),"ADULTS",
IF(ISNUMBER(SEARCH("*CHILDREN*",DATA_GOES_HERE!AH196)),"CHILDREN",
IF(ISNUMBER(SEARCH("*TEENS*",DATA_GOES_HERE!AH196)),"TEENS"))))</f>
        <v>CHILDREN</v>
      </c>
      <c r="C127" t="str">
        <f>Table1[startdatetime]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VLOOKUP(DATA_GOES_HERE!Y128,VENUEID!$A$2:$B$28,1,TRUE)</f>
        <v>BELLEVUE</v>
      </c>
      <c r="B128" t="str">
        <f>IF(DATA_GOES_HERE!AH128="","",
IF(ISNUMBER(SEARCH("*ADULTS*",DATA_GOES_HERE!AH197)),"ADULTS",
IF(ISNUMBER(SEARCH("*CHILDREN*",DATA_GOES_HERE!AH197)),"CHILDREN",
IF(ISNUMBER(SEARCH("*TEENS*",DATA_GOES_HERE!AH197)),"TEENS"))))</f>
        <v>CHILDREN</v>
      </c>
      <c r="C128" t="str">
        <f>Table1[startdatetime]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VLOOKUP(DATA_GOES_HERE!Y129,VENUEID!$A$2:$B$28,1,TRUE)</f>
        <v>BELLEVUE</v>
      </c>
      <c r="B129" t="b">
        <f>IF(DATA_GOES_HERE!AH129="","",
IF(ISNUMBER(SEARCH("*ADULTS*",DATA_GOES_HERE!AH198)),"ADULTS",
IF(ISNUMBER(SEARCH("*CHILDREN*",DATA_GOES_HERE!AH198)),"CHILDREN",
IF(ISNUMBER(SEARCH("*TEENS*",DATA_GOES_HERE!AH198)),"TEENS"))))</f>
        <v>0</v>
      </c>
      <c r="C129" t="str">
        <f>Table1[startdatetime]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VLOOKUP(DATA_GOES_HERE!Y130,VENUEID!$A$2:$B$28,1,TRUE)</f>
        <v>#N/A</v>
      </c>
      <c r="B130" t="str">
        <f>IF(DATA_GOES_HERE!AH130="","",
IF(ISNUMBER(SEARCH("*ADULTS*",DATA_GOES_HERE!AH199)),"ADULTS",
IF(ISNUMBER(SEARCH("*CHILDREN*",DATA_GOES_HERE!AH199)),"CHILDREN",
IF(ISNUMBER(SEARCH("*TEENS*",DATA_GOES_HERE!AH199)),"TEENS"))))</f>
        <v/>
      </c>
      <c r="C130">
        <f>Table1[startdatetime]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VLOOKUP(DATA_GOES_HERE!Y131,VENUEID!$A$2:$B$28,1,TRUE)</f>
        <v>#N/A</v>
      </c>
      <c r="B131" t="str">
        <f>IF(DATA_GOES_HERE!AH131="","",
IF(ISNUMBER(SEARCH("*ADULTS*",DATA_GOES_HERE!AH200)),"ADULTS",
IF(ISNUMBER(SEARCH("*CHILDREN*",DATA_GOES_HERE!AH200)),"CHILDREN",
IF(ISNUMBER(SEARCH("*TEENS*",DATA_GOES_HERE!AH200)),"TEENS"))))</f>
        <v/>
      </c>
      <c r="C131">
        <f>Table1[startdatetime]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VLOOKUP(DATA_GOES_HERE!Y132,VENUEID!$A$2:$B$28,1,TRUE)</f>
        <v>BELLEVUE</v>
      </c>
      <c r="B132" t="str">
        <f>IF(DATA_GOES_HERE!AH132="","",
IF(ISNUMBER(SEARCH("*ADULTS*",DATA_GOES_HERE!AH201)),"ADULTS",
IF(ISNUMBER(SEARCH("*CHILDREN*",DATA_GOES_HERE!AH201)),"CHILDREN",
IF(ISNUMBER(SEARCH("*TEENS*",DATA_GOES_HERE!AH201)),"TEENS"))))</f>
        <v>CHILDREN</v>
      </c>
      <c r="C132" t="str">
        <f>Table1[startdatetime]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VLOOKUP(DATA_GOES_HERE!Y133,VENUEID!$A$2:$B$28,1,TRUE)</f>
        <v>#N/A</v>
      </c>
      <c r="B133" t="str">
        <f>IF(DATA_GOES_HERE!AH133="","",
IF(ISNUMBER(SEARCH("*ADULTS*",DATA_GOES_HERE!AH202)),"ADULTS",
IF(ISNUMBER(SEARCH("*CHILDREN*",DATA_GOES_HERE!AH202)),"CHILDREN",
IF(ISNUMBER(SEARCH("*TEENS*",DATA_GOES_HERE!AH202)),"TEENS"))))</f>
        <v/>
      </c>
      <c r="C133">
        <f>Table1[startdatetime]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VLOOKUP(DATA_GOES_HERE!Y134,VENUEID!$A$2:$B$28,1,TRUE)</f>
        <v>BELLEVUE</v>
      </c>
      <c r="B134" t="b">
        <f>IF(DATA_GOES_HERE!AH134="","",
IF(ISNUMBER(SEARCH("*ADULTS*",DATA_GOES_HERE!AH203)),"ADULTS",
IF(ISNUMBER(SEARCH("*CHILDREN*",DATA_GOES_HERE!AH203)),"CHILDREN",
IF(ISNUMBER(SEARCH("*TEENS*",DATA_GOES_HERE!AH203)),"TEENS"))))</f>
        <v>0</v>
      </c>
      <c r="C134" t="str">
        <f>Table1[startdatetime]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VLOOKUP(DATA_GOES_HERE!Y135,VENUEID!$A$2:$B$28,1,TRUE)</f>
        <v>BELLEVUE</v>
      </c>
      <c r="B135" t="b">
        <f>IF(DATA_GOES_HERE!AH135="","",
IF(ISNUMBER(SEARCH("*ADULTS*",DATA_GOES_HERE!AH204)),"ADULTS",
IF(ISNUMBER(SEARCH("*CHILDREN*",DATA_GOES_HERE!AH204)),"CHILDREN",
IF(ISNUMBER(SEARCH("*TEENS*",DATA_GOES_HERE!AH204)),"TEENS"))))</f>
        <v>0</v>
      </c>
      <c r="C135" t="str">
        <f>Table1[startdatetime]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VLOOKUP(DATA_GOES_HERE!Y136,VENUEID!$A$2:$B$28,1,TRUE)</f>
        <v>BELLEVUE</v>
      </c>
      <c r="B136" t="b">
        <f>IF(DATA_GOES_HERE!AH136="","",
IF(ISNUMBER(SEARCH("*ADULTS*",DATA_GOES_HERE!AH205)),"ADULTS",
IF(ISNUMBER(SEARCH("*CHILDREN*",DATA_GOES_HERE!AH205)),"CHILDREN",
IF(ISNUMBER(SEARCH("*TEENS*",DATA_GOES_HERE!AH205)),"TEENS"))))</f>
        <v>0</v>
      </c>
      <c r="C136" t="str">
        <f>Table1[startdatetime]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VLOOKUP(DATA_GOES_HERE!Y137,VENUEID!$A$2:$B$28,1,TRUE)</f>
        <v>BELLEVUE</v>
      </c>
      <c r="B137" t="b">
        <f>IF(DATA_GOES_HERE!AH137="","",
IF(ISNUMBER(SEARCH("*ADULTS*",DATA_GOES_HERE!AH206)),"ADULTS",
IF(ISNUMBER(SEARCH("*CHILDREN*",DATA_GOES_HERE!AH206)),"CHILDREN",
IF(ISNUMBER(SEARCH("*TEENS*",DATA_GOES_HERE!AH206)),"TEENS"))))</f>
        <v>0</v>
      </c>
      <c r="C137" t="str">
        <f>Table1[startdatetime]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VLOOKUP(DATA_GOES_HERE!Y138,VENUEID!$A$2:$B$28,1,TRUE)</f>
        <v>#N/A</v>
      </c>
      <c r="B138" t="str">
        <f>IF(DATA_GOES_HERE!AH138="","",
IF(ISNUMBER(SEARCH("*ADULTS*",DATA_GOES_HERE!AH207)),"ADULTS",
IF(ISNUMBER(SEARCH("*CHILDREN*",DATA_GOES_HERE!AH207)),"CHILDREN",
IF(ISNUMBER(SEARCH("*TEENS*",DATA_GOES_HERE!AH207)),"TEENS"))))</f>
        <v/>
      </c>
      <c r="C138">
        <f>Table1[startdatetime]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VLOOKUP(DATA_GOES_HERE!Y139,VENUEID!$A$2:$B$28,1,TRUE)</f>
        <v>BELLEVUE</v>
      </c>
      <c r="B139" t="b">
        <f>IF(DATA_GOES_HERE!AH139="","",
IF(ISNUMBER(SEARCH("*ADULTS*",DATA_GOES_HERE!AH208)),"ADULTS",
IF(ISNUMBER(SEARCH("*CHILDREN*",DATA_GOES_HERE!AH208)),"CHILDREN",
IF(ISNUMBER(SEARCH("*TEENS*",DATA_GOES_HERE!AH208)),"TEENS"))))</f>
        <v>0</v>
      </c>
      <c r="C139" t="str">
        <f>Table1[startdatetime]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VLOOKUP(DATA_GOES_HERE!Y140,VENUEID!$A$2:$B$28,1,TRUE)</f>
        <v>BELLEVUE</v>
      </c>
      <c r="B140" t="b">
        <f>IF(DATA_GOES_HERE!AH140="","",
IF(ISNUMBER(SEARCH("*ADULTS*",DATA_GOES_HERE!AH209)),"ADULTS",
IF(ISNUMBER(SEARCH("*CHILDREN*",DATA_GOES_HERE!AH209)),"CHILDREN",
IF(ISNUMBER(SEARCH("*TEENS*",DATA_GOES_HERE!AH209)),"TEENS"))))</f>
        <v>0</v>
      </c>
      <c r="C140" t="str">
        <f>Table1[startdatetime]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VLOOKUP(DATA_GOES_HERE!Y141,VENUEID!$A$2:$B$28,1,TRUE)</f>
        <v>BELLEVUE</v>
      </c>
      <c r="B141" t="b">
        <f>IF(DATA_GOES_HERE!AH141="","",
IF(ISNUMBER(SEARCH("*ADULTS*",DATA_GOES_HERE!AH210)),"ADULTS",
IF(ISNUMBER(SEARCH("*CHILDREN*",DATA_GOES_HERE!AH210)),"CHILDREN",
IF(ISNUMBER(SEARCH("*TEENS*",DATA_GOES_HERE!AH210)),"TEENS"))))</f>
        <v>0</v>
      </c>
      <c r="C141" t="str">
        <f>Table1[startdatetime]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VLOOKUP(DATA_GOES_HERE!Y142,VENUEID!$A$2:$B$28,1,TRUE)</f>
        <v>#N/A</v>
      </c>
      <c r="B142" t="str">
        <f>IF(DATA_GOES_HERE!AH142="","",
IF(ISNUMBER(SEARCH("*ADULTS*",DATA_GOES_HERE!AH211)),"ADULTS",
IF(ISNUMBER(SEARCH("*CHILDREN*",DATA_GOES_HERE!AH211)),"CHILDREN",
IF(ISNUMBER(SEARCH("*TEENS*",DATA_GOES_HERE!AH211)),"TEENS"))))</f>
        <v/>
      </c>
      <c r="C142">
        <f>Table1[startdatetime]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VLOOKUP(DATA_GOES_HERE!Y143,VENUEID!$A$2:$B$28,1,TRUE)</f>
        <v>BELLEVUE</v>
      </c>
      <c r="B143" t="b">
        <f>IF(DATA_GOES_HERE!AH143="","",
IF(ISNUMBER(SEARCH("*ADULTS*",DATA_GOES_HERE!AH212)),"ADULTS",
IF(ISNUMBER(SEARCH("*CHILDREN*",DATA_GOES_HERE!AH212)),"CHILDREN",
IF(ISNUMBER(SEARCH("*TEENS*",DATA_GOES_HERE!AH212)),"TEENS"))))</f>
        <v>0</v>
      </c>
      <c r="C143" t="str">
        <f>Table1[startdatetime]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VLOOKUP(DATA_GOES_HERE!Y144,VENUEID!$A$2:$B$28,1,TRUE)</f>
        <v>BELLEVUE</v>
      </c>
      <c r="B144" t="b">
        <f>IF(DATA_GOES_HERE!AH144="","",
IF(ISNUMBER(SEARCH("*ADULTS*",DATA_GOES_HERE!AH213)),"ADULTS",
IF(ISNUMBER(SEARCH("*CHILDREN*",DATA_GOES_HERE!AH213)),"CHILDREN",
IF(ISNUMBER(SEARCH("*TEENS*",DATA_GOES_HERE!AH213)),"TEENS"))))</f>
        <v>0</v>
      </c>
      <c r="C144" t="str">
        <f>Table1[startdatetime]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VLOOKUP(DATA_GOES_HERE!Y145,VENUEID!$A$2:$B$28,1,TRUE)</f>
        <v>BELLEVUE</v>
      </c>
      <c r="B145" t="b">
        <f>IF(DATA_GOES_HERE!AH145="","",
IF(ISNUMBER(SEARCH("*ADULTS*",DATA_GOES_HERE!AH214)),"ADULTS",
IF(ISNUMBER(SEARCH("*CHILDREN*",DATA_GOES_HERE!AH214)),"CHILDREN",
IF(ISNUMBER(SEARCH("*TEENS*",DATA_GOES_HERE!AH214)),"TEENS"))))</f>
        <v>0</v>
      </c>
      <c r="C145" t="str">
        <f>Table1[startdatetime]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VLOOKUP(DATA_GOES_HERE!Y146,VENUEID!$A$2:$B$28,1,TRUE)</f>
        <v>BELLEVUE</v>
      </c>
      <c r="B146" t="b">
        <f>IF(DATA_GOES_HERE!AH146="","",
IF(ISNUMBER(SEARCH("*ADULTS*",DATA_GOES_HERE!AH215)),"ADULTS",
IF(ISNUMBER(SEARCH("*CHILDREN*",DATA_GOES_HERE!AH215)),"CHILDREN",
IF(ISNUMBER(SEARCH("*TEENS*",DATA_GOES_HERE!AH215)),"TEENS"))))</f>
        <v>0</v>
      </c>
      <c r="C146" t="str">
        <f>Table1[startdatetime]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VLOOKUP(DATA_GOES_HERE!Y147,VENUEID!$A$2:$B$28,1,TRUE)</f>
        <v>#N/A</v>
      </c>
      <c r="B147" t="str">
        <f>IF(DATA_GOES_HERE!AH147="","",
IF(ISNUMBER(SEARCH("*ADULTS*",DATA_GOES_HERE!AH216)),"ADULTS",
IF(ISNUMBER(SEARCH("*CHILDREN*",DATA_GOES_HERE!AH216)),"CHILDREN",
IF(ISNUMBER(SEARCH("*TEENS*",DATA_GOES_HERE!AH216)),"TEENS"))))</f>
        <v/>
      </c>
      <c r="C147">
        <f>Table1[startdatetime]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VLOOKUP(DATA_GOES_HERE!Y148,VENUEID!$A$2:$B$28,1,TRUE)</f>
        <v>BELLEVUE</v>
      </c>
      <c r="B148" t="b">
        <f>IF(DATA_GOES_HERE!AH148="","",
IF(ISNUMBER(SEARCH("*ADULTS*",DATA_GOES_HERE!AH217)),"ADULTS",
IF(ISNUMBER(SEARCH("*CHILDREN*",DATA_GOES_HERE!AH217)),"CHILDREN",
IF(ISNUMBER(SEARCH("*TEENS*",DATA_GOES_HERE!AH217)),"TEENS"))))</f>
        <v>0</v>
      </c>
      <c r="C148" t="str">
        <f>Table1[startdatetime]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VLOOKUP(DATA_GOES_HERE!Y149,VENUEID!$A$2:$B$28,1,TRUE)</f>
        <v>BELLEVUE</v>
      </c>
      <c r="B149" t="b">
        <f>IF(DATA_GOES_HERE!AH149="","",
IF(ISNUMBER(SEARCH("*ADULTS*",DATA_GOES_HERE!AH218)),"ADULTS",
IF(ISNUMBER(SEARCH("*CHILDREN*",DATA_GOES_HERE!AH218)),"CHILDREN",
IF(ISNUMBER(SEARCH("*TEENS*",DATA_GOES_HERE!AH218)),"TEENS"))))</f>
        <v>0</v>
      </c>
      <c r="C149" t="str">
        <f>Table1[startdatetime]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VLOOKUP(DATA_GOES_HERE!Y150,VENUEID!$A$2:$B$28,1,TRUE)</f>
        <v>BELLEVUE</v>
      </c>
      <c r="B150" t="b">
        <f>IF(DATA_GOES_HERE!AH150="","",
IF(ISNUMBER(SEARCH("*ADULTS*",DATA_GOES_HERE!AH219)),"ADULTS",
IF(ISNUMBER(SEARCH("*CHILDREN*",DATA_GOES_HERE!AH219)),"CHILDREN",
IF(ISNUMBER(SEARCH("*TEENS*",DATA_GOES_HERE!AH219)),"TEENS"))))</f>
        <v>0</v>
      </c>
      <c r="C150" t="str">
        <f>Table1[startdatetime]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VLOOKUP(DATA_GOES_HERE!Y151,VENUEID!$A$2:$B$28,1,TRUE)</f>
        <v>#N/A</v>
      </c>
      <c r="B151" t="str">
        <f>IF(DATA_GOES_HERE!AH151="","",
IF(ISNUMBER(SEARCH("*ADULTS*",DATA_GOES_HERE!AH220)),"ADULTS",
IF(ISNUMBER(SEARCH("*CHILDREN*",DATA_GOES_HERE!AH220)),"CHILDREN",
IF(ISNUMBER(SEARCH("*TEENS*",DATA_GOES_HERE!AH220)),"TEENS"))))</f>
        <v/>
      </c>
      <c r="C151">
        <f>Table1[startdatetime]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VLOOKUP(DATA_GOES_HERE!Y152,VENUEID!$A$2:$B$28,1,TRUE)</f>
        <v>#N/A</v>
      </c>
      <c r="B152" t="str">
        <f>IF(DATA_GOES_HERE!AH152="","",
IF(ISNUMBER(SEARCH("*ADULTS*",DATA_GOES_HERE!AH221)),"ADULTS",
IF(ISNUMBER(SEARCH("*CHILDREN*",DATA_GOES_HERE!AH221)),"CHILDREN",
IF(ISNUMBER(SEARCH("*TEENS*",DATA_GOES_HERE!AH221)),"TEENS"))))</f>
        <v/>
      </c>
      <c r="C152">
        <f>Table1[startdatetime]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VLOOKUP(DATA_GOES_HERE!Y153,VENUEID!$A$2:$B$28,1,TRUE)</f>
        <v>#N/A</v>
      </c>
      <c r="B153" t="str">
        <f>IF(DATA_GOES_HERE!AH153="","",
IF(ISNUMBER(SEARCH("*ADULTS*",DATA_GOES_HERE!AH222)),"ADULTS",
IF(ISNUMBER(SEARCH("*CHILDREN*",DATA_GOES_HERE!AH222)),"CHILDREN",
IF(ISNUMBER(SEARCH("*TEENS*",DATA_GOES_HERE!AH222)),"TEENS"))))</f>
        <v/>
      </c>
      <c r="C153">
        <f>Table1[startdatetime]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VLOOKUP(DATA_GOES_HERE!Y154,VENUEID!$A$2:$B$28,1,TRUE)</f>
        <v>BELLEVUE</v>
      </c>
      <c r="B154" t="b">
        <f>IF(DATA_GOES_HERE!AH154="","",
IF(ISNUMBER(SEARCH("*ADULTS*",DATA_GOES_HERE!AH223)),"ADULTS",
IF(ISNUMBER(SEARCH("*CHILDREN*",DATA_GOES_HERE!AH223)),"CHILDREN",
IF(ISNUMBER(SEARCH("*TEENS*",DATA_GOES_HERE!AH223)),"TEENS"))))</f>
        <v>0</v>
      </c>
      <c r="C154" t="str">
        <f>Table1[startdatetime]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VLOOKUP(DATA_GOES_HERE!Y155,VENUEID!$A$2:$B$28,1,TRUE)</f>
        <v>BELLEVUE</v>
      </c>
      <c r="B155" t="b">
        <f>IF(DATA_GOES_HERE!AH155="","",
IF(ISNUMBER(SEARCH("*ADULTS*",DATA_GOES_HERE!AH224)),"ADULTS",
IF(ISNUMBER(SEARCH("*CHILDREN*",DATA_GOES_HERE!AH224)),"CHILDREN",
IF(ISNUMBER(SEARCH("*TEENS*",DATA_GOES_HERE!AH224)),"TEENS"))))</f>
        <v>0</v>
      </c>
      <c r="C155" t="str">
        <f>Table1[startdatetime]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VLOOKUP(DATA_GOES_HERE!Y156,VENUEID!$A$2:$B$28,1,TRUE)</f>
        <v>BELLEVUE</v>
      </c>
      <c r="B156" t="b">
        <f>IF(DATA_GOES_HERE!AH156="","",
IF(ISNUMBER(SEARCH("*ADULTS*",DATA_GOES_HERE!AH225)),"ADULTS",
IF(ISNUMBER(SEARCH("*CHILDREN*",DATA_GOES_HERE!AH225)),"CHILDREN",
IF(ISNUMBER(SEARCH("*TEENS*",DATA_GOES_HERE!AH225)),"TEENS"))))</f>
        <v>0</v>
      </c>
      <c r="C156" t="str">
        <f>Table1[startdatetime]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VLOOKUP(DATA_GOES_HERE!Y157,VENUEID!$A$2:$B$28,1,TRUE)</f>
        <v>#N/A</v>
      </c>
      <c r="B157" t="str">
        <f>IF(DATA_GOES_HERE!AH157="","",
IF(ISNUMBER(SEARCH("*ADULTS*",DATA_GOES_HERE!AH226)),"ADULTS",
IF(ISNUMBER(SEARCH("*CHILDREN*",DATA_GOES_HERE!AH226)),"CHILDREN",
IF(ISNUMBER(SEARCH("*TEENS*",DATA_GOES_HERE!AH226)),"TEENS"))))</f>
        <v/>
      </c>
      <c r="C157">
        <f>Table1[startdatetime]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VLOOKUP(DATA_GOES_HERE!Y158,VENUEID!$A$2:$B$28,1,TRUE)</f>
        <v>BELLEVUE</v>
      </c>
      <c r="B158" t="b">
        <f>IF(DATA_GOES_HERE!AH158="","",
IF(ISNUMBER(SEARCH("*ADULTS*",DATA_GOES_HERE!AH227)),"ADULTS",
IF(ISNUMBER(SEARCH("*CHILDREN*",DATA_GOES_HERE!AH227)),"CHILDREN",
IF(ISNUMBER(SEARCH("*TEENS*",DATA_GOES_HERE!AH227)),"TEENS"))))</f>
        <v>0</v>
      </c>
      <c r="C158" t="str">
        <f>Table1[startdatetime]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VLOOKUP(DATA_GOES_HERE!Y159,VENUEID!$A$2:$B$28,1,TRUE)</f>
        <v>BELLEVUE</v>
      </c>
      <c r="B159" t="b">
        <f>IF(DATA_GOES_HERE!AH159="","",
IF(ISNUMBER(SEARCH("*ADULTS*",DATA_GOES_HERE!AH228)),"ADULTS",
IF(ISNUMBER(SEARCH("*CHILDREN*",DATA_GOES_HERE!AH228)),"CHILDREN",
IF(ISNUMBER(SEARCH("*TEENS*",DATA_GOES_HERE!AH228)),"TEENS"))))</f>
        <v>0</v>
      </c>
      <c r="C159" t="str">
        <f>Table1[startdatetime]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VLOOKUP(DATA_GOES_HERE!Y160,VENUEID!$A$2:$B$28,1,TRUE)</f>
        <v>#N/A</v>
      </c>
      <c r="B160" t="str">
        <f>IF(DATA_GOES_HERE!AH160="","",
IF(ISNUMBER(SEARCH("*ADULTS*",DATA_GOES_HERE!AH229)),"ADULTS",
IF(ISNUMBER(SEARCH("*CHILDREN*",DATA_GOES_HERE!AH229)),"CHILDREN",
IF(ISNUMBER(SEARCH("*TEENS*",DATA_GOES_HERE!AH229)),"TEENS"))))</f>
        <v/>
      </c>
      <c r="C160">
        <f>Table1[startdatetime]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VLOOKUP(DATA_GOES_HERE!Y161,VENUEID!$A$2:$B$28,1,TRUE)</f>
        <v>BELLEVUE</v>
      </c>
      <c r="B161" t="b">
        <f>IF(DATA_GOES_HERE!AH161="","",
IF(ISNUMBER(SEARCH("*ADULTS*",DATA_GOES_HERE!AH230)),"ADULTS",
IF(ISNUMBER(SEARCH("*CHILDREN*",DATA_GOES_HERE!AH230)),"CHILDREN",
IF(ISNUMBER(SEARCH("*TEENS*",DATA_GOES_HERE!AH230)),"TEENS"))))</f>
        <v>0</v>
      </c>
      <c r="C161" t="str">
        <f>Table1[startdatetime]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VLOOKUP(DATA_GOES_HERE!Y162,VENUEID!$A$2:$B$28,1,TRUE)</f>
        <v>BELLEVUE</v>
      </c>
      <c r="B162" t="b">
        <f>IF(DATA_GOES_HERE!AH162="","",
IF(ISNUMBER(SEARCH("*ADULTS*",DATA_GOES_HERE!AH231)),"ADULTS",
IF(ISNUMBER(SEARCH("*CHILDREN*",DATA_GOES_HERE!AH231)),"CHILDREN",
IF(ISNUMBER(SEARCH("*TEENS*",DATA_GOES_HERE!AH231)),"TEENS"))))</f>
        <v>0</v>
      </c>
      <c r="C162" t="str">
        <f>Table1[startdatetime]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VLOOKUP(DATA_GOES_HERE!Y163,VENUEID!$A$2:$B$28,1,TRUE)</f>
        <v>BELLEVUE</v>
      </c>
      <c r="B163" t="b">
        <f>IF(DATA_GOES_HERE!AH163="","",
IF(ISNUMBER(SEARCH("*ADULTS*",DATA_GOES_HERE!AH232)),"ADULTS",
IF(ISNUMBER(SEARCH("*CHILDREN*",DATA_GOES_HERE!AH232)),"CHILDREN",
IF(ISNUMBER(SEARCH("*TEENS*",DATA_GOES_HERE!AH232)),"TEENS"))))</f>
        <v>0</v>
      </c>
      <c r="C163" t="str">
        <f>Table1[startdatetime]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VLOOKUP(DATA_GOES_HERE!Y164,VENUEID!$A$2:$B$28,1,TRUE)</f>
        <v>BELLEVUE</v>
      </c>
      <c r="B164" t="b">
        <f>IF(DATA_GOES_HERE!AH164="","",
IF(ISNUMBER(SEARCH("*ADULTS*",DATA_GOES_HERE!AH233)),"ADULTS",
IF(ISNUMBER(SEARCH("*CHILDREN*",DATA_GOES_HERE!AH233)),"CHILDREN",
IF(ISNUMBER(SEARCH("*TEENS*",DATA_GOES_HERE!AH233)),"TEENS"))))</f>
        <v>0</v>
      </c>
      <c r="C164" t="str">
        <f>Table1[startdatetime]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VLOOKUP(DATA_GOES_HERE!Y165,VENUEID!$A$2:$B$28,1,TRUE)</f>
        <v>#N/A</v>
      </c>
      <c r="B165" t="str">
        <f>IF(DATA_GOES_HERE!AH165="","",
IF(ISNUMBER(SEARCH("*ADULTS*",DATA_GOES_HERE!AH234)),"ADULTS",
IF(ISNUMBER(SEARCH("*CHILDREN*",DATA_GOES_HERE!AH234)),"CHILDREN",
IF(ISNUMBER(SEARCH("*TEENS*",DATA_GOES_HERE!AH234)),"TEENS"))))</f>
        <v/>
      </c>
      <c r="C165">
        <f>Table1[startdatetime]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VLOOKUP(DATA_GOES_HERE!Y166,VENUEID!$A$2:$B$28,1,TRUE)</f>
        <v>BELLEVUE</v>
      </c>
      <c r="B166" t="b">
        <f>IF(DATA_GOES_HERE!AH166="","",
IF(ISNUMBER(SEARCH("*ADULTS*",DATA_GOES_HERE!AH235)),"ADULTS",
IF(ISNUMBER(SEARCH("*CHILDREN*",DATA_GOES_HERE!AH235)),"CHILDREN",
IF(ISNUMBER(SEARCH("*TEENS*",DATA_GOES_HERE!AH235)),"TEENS"))))</f>
        <v>0</v>
      </c>
      <c r="C166" t="str">
        <f>Table1[startdatetime]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VLOOKUP(DATA_GOES_HERE!Y167,VENUEID!$A$2:$B$28,1,TRUE)</f>
        <v>BELLEVUE</v>
      </c>
      <c r="B167" t="b">
        <f>IF(DATA_GOES_HERE!AH167="","",
IF(ISNUMBER(SEARCH("*ADULTS*",DATA_GOES_HERE!AH236)),"ADULTS",
IF(ISNUMBER(SEARCH("*CHILDREN*",DATA_GOES_HERE!AH236)),"CHILDREN",
IF(ISNUMBER(SEARCH("*TEENS*",DATA_GOES_HERE!AH236)),"TEENS"))))</f>
        <v>0</v>
      </c>
      <c r="C167" t="str">
        <f>Table1[startdatetime]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VLOOKUP(DATA_GOES_HERE!Y168,VENUEID!$A$2:$B$28,1,TRUE)</f>
        <v>BELLEVUE</v>
      </c>
      <c r="B168" t="b">
        <f>IF(DATA_GOES_HERE!AH168="","",
IF(ISNUMBER(SEARCH("*ADULTS*",DATA_GOES_HERE!AH237)),"ADULTS",
IF(ISNUMBER(SEARCH("*CHILDREN*",DATA_GOES_HERE!AH237)),"CHILDREN",
IF(ISNUMBER(SEARCH("*TEENS*",DATA_GOES_HERE!AH237)),"TEENS"))))</f>
        <v>0</v>
      </c>
      <c r="C168" t="str">
        <f>Table1[startdatetime]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VLOOKUP(DATA_GOES_HERE!Y169,VENUEID!$A$2:$B$28,1,TRUE)</f>
        <v>#N/A</v>
      </c>
      <c r="B169" t="str">
        <f>IF(DATA_GOES_HERE!AH169="","",
IF(ISNUMBER(SEARCH("*ADULTS*",DATA_GOES_HERE!AH238)),"ADULTS",
IF(ISNUMBER(SEARCH("*CHILDREN*",DATA_GOES_HERE!AH238)),"CHILDREN",
IF(ISNUMBER(SEARCH("*TEENS*",DATA_GOES_HERE!AH238)),"TEENS"))))</f>
        <v/>
      </c>
      <c r="C169">
        <f>Table1[startdatetime]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VLOOKUP(DATA_GOES_HERE!Y170,VENUEID!$A$2:$B$28,1,TRUE)</f>
        <v>#N/A</v>
      </c>
      <c r="B170" t="str">
        <f>IF(DATA_GOES_HERE!AH170="","",
IF(ISNUMBER(SEARCH("*ADULTS*",DATA_GOES_HERE!AH239)),"ADULTS",
IF(ISNUMBER(SEARCH("*CHILDREN*",DATA_GOES_HERE!AH239)),"CHILDREN",
IF(ISNUMBER(SEARCH("*TEENS*",DATA_GOES_HERE!AH239)),"TEENS"))))</f>
        <v/>
      </c>
      <c r="C170">
        <f>Table1[startdatetime]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VLOOKUP(DATA_GOES_HERE!Y171,VENUEID!$A$2:$B$28,1,TRUE)</f>
        <v>#N/A</v>
      </c>
      <c r="B171" t="str">
        <f>IF(DATA_GOES_HERE!AH171="","",
IF(ISNUMBER(SEARCH("*ADULTS*",DATA_GOES_HERE!AH240)),"ADULTS",
IF(ISNUMBER(SEARCH("*CHILDREN*",DATA_GOES_HERE!AH240)),"CHILDREN",
IF(ISNUMBER(SEARCH("*TEENS*",DATA_GOES_HERE!AH240)),"TEENS"))))</f>
        <v/>
      </c>
      <c r="C171">
        <f>Table1[startdatetime]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VLOOKUP(DATA_GOES_HERE!Y172,VENUEID!$A$2:$B$28,1,TRUE)</f>
        <v>BELLEVUE</v>
      </c>
      <c r="B172" t="b">
        <f>IF(DATA_GOES_HERE!AH172="","",
IF(ISNUMBER(SEARCH("*ADULTS*",DATA_GOES_HERE!AH241)),"ADULTS",
IF(ISNUMBER(SEARCH("*CHILDREN*",DATA_GOES_HERE!AH241)),"CHILDREN",
IF(ISNUMBER(SEARCH("*TEENS*",DATA_GOES_HERE!AH241)),"TEENS"))))</f>
        <v>0</v>
      </c>
      <c r="C172" t="str">
        <f>Table1[startdatetime]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VLOOKUP(DATA_GOES_HERE!Y173,VENUEID!$A$2:$B$28,1,TRUE)</f>
        <v>BELLEVUE</v>
      </c>
      <c r="B173" t="b">
        <f>IF(DATA_GOES_HERE!AH173="","",
IF(ISNUMBER(SEARCH("*ADULTS*",DATA_GOES_HERE!AH242)),"ADULTS",
IF(ISNUMBER(SEARCH("*CHILDREN*",DATA_GOES_HERE!AH242)),"CHILDREN",
IF(ISNUMBER(SEARCH("*TEENS*",DATA_GOES_HERE!AH242)),"TEENS"))))</f>
        <v>0</v>
      </c>
      <c r="C173" t="str">
        <f>Table1[startdatetime]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VLOOKUP(DATA_GOES_HERE!Y174,VENUEID!$A$2:$B$28,1,TRUE)</f>
        <v>BELLEVUE</v>
      </c>
      <c r="B174" t="b">
        <f>IF(DATA_GOES_HERE!AH174="","",
IF(ISNUMBER(SEARCH("*ADULTS*",DATA_GOES_HERE!AH243)),"ADULTS",
IF(ISNUMBER(SEARCH("*CHILDREN*",DATA_GOES_HERE!AH243)),"CHILDREN",
IF(ISNUMBER(SEARCH("*TEENS*",DATA_GOES_HERE!AH243)),"TEENS"))))</f>
        <v>0</v>
      </c>
      <c r="C174" t="str">
        <f>Table1[startdatetime]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VLOOKUP(DATA_GOES_HERE!Y175,VENUEID!$A$2:$B$28,1,TRUE)</f>
        <v>BELLEVUE</v>
      </c>
      <c r="B175" t="b">
        <f>IF(DATA_GOES_HERE!AH175="","",
IF(ISNUMBER(SEARCH("*ADULTS*",DATA_GOES_HERE!AH244)),"ADULTS",
IF(ISNUMBER(SEARCH("*CHILDREN*",DATA_GOES_HERE!AH244)),"CHILDREN",
IF(ISNUMBER(SEARCH("*TEENS*",DATA_GOES_HERE!AH244)),"TEENS"))))</f>
        <v>0</v>
      </c>
      <c r="C175" t="str">
        <f>Table1[startdatetime]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VLOOKUP(DATA_GOES_HERE!Y176,VENUEID!$A$2:$B$28,1,TRUE)</f>
        <v>BELLEVUE</v>
      </c>
      <c r="B176" t="b">
        <f>IF(DATA_GOES_HERE!AH176="","",
IF(ISNUMBER(SEARCH("*ADULTS*",DATA_GOES_HERE!AH245)),"ADULTS",
IF(ISNUMBER(SEARCH("*CHILDREN*",DATA_GOES_HERE!AH245)),"CHILDREN",
IF(ISNUMBER(SEARCH("*TEENS*",DATA_GOES_HERE!AH245)),"TEENS"))))</f>
        <v>0</v>
      </c>
      <c r="C176" t="str">
        <f>Table1[startdatetime]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VLOOKUP(DATA_GOES_HERE!Y177,VENUEID!$A$2:$B$28,1,TRUE)</f>
        <v>#N/A</v>
      </c>
      <c r="B177" t="str">
        <f>IF(DATA_GOES_HERE!AH177="","",
IF(ISNUMBER(SEARCH("*ADULTS*",DATA_GOES_HERE!AH246)),"ADULTS",
IF(ISNUMBER(SEARCH("*CHILDREN*",DATA_GOES_HERE!AH246)),"CHILDREN",
IF(ISNUMBER(SEARCH("*TEENS*",DATA_GOES_HERE!AH246)),"TEENS"))))</f>
        <v/>
      </c>
      <c r="C177">
        <f>Table1[startdatetime]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VLOOKUP(DATA_GOES_HERE!Y178,VENUEID!$A$2:$B$28,1,TRUE)</f>
        <v>BELLEVUE</v>
      </c>
      <c r="B178" t="b">
        <f>IF(DATA_GOES_HERE!AH178="","",
IF(ISNUMBER(SEARCH("*ADULTS*",DATA_GOES_HERE!AH247)),"ADULTS",
IF(ISNUMBER(SEARCH("*CHILDREN*",DATA_GOES_HERE!AH247)),"CHILDREN",
IF(ISNUMBER(SEARCH("*TEENS*",DATA_GOES_HERE!AH247)),"TEENS"))))</f>
        <v>0</v>
      </c>
      <c r="C178" t="str">
        <f>Table1[startdatetime]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VLOOKUP(DATA_GOES_HERE!Y179,VENUEID!$A$2:$B$28,1,TRUE)</f>
        <v>BELLEVUE</v>
      </c>
      <c r="B179" t="b">
        <f>IF(DATA_GOES_HERE!AH179="","",
IF(ISNUMBER(SEARCH("*ADULTS*",DATA_GOES_HERE!AH248)),"ADULTS",
IF(ISNUMBER(SEARCH("*CHILDREN*",DATA_GOES_HERE!AH248)),"CHILDREN",
IF(ISNUMBER(SEARCH("*TEENS*",DATA_GOES_HERE!AH248)),"TEENS"))))</f>
        <v>0</v>
      </c>
      <c r="C179" t="str">
        <f>Table1[startdatetime]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VLOOKUP(DATA_GOES_HERE!Y180,VENUEID!$A$2:$B$28,1,TRUE)</f>
        <v>BELLEVUE</v>
      </c>
      <c r="B180" t="b">
        <f>IF(DATA_GOES_HERE!AH180="","",
IF(ISNUMBER(SEARCH("*ADULTS*",DATA_GOES_HERE!AH249)),"ADULTS",
IF(ISNUMBER(SEARCH("*CHILDREN*",DATA_GOES_HERE!AH249)),"CHILDREN",
IF(ISNUMBER(SEARCH("*TEENS*",DATA_GOES_HERE!AH249)),"TEENS"))))</f>
        <v>0</v>
      </c>
      <c r="C180" t="str">
        <f>Table1[startdatetime]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VLOOKUP(DATA_GOES_HERE!Y181,VENUEID!$A$2:$B$28,1,TRUE)</f>
        <v>BELLEVUE</v>
      </c>
      <c r="B181" t="b">
        <f>IF(DATA_GOES_HERE!AH181="","",
IF(ISNUMBER(SEARCH("*ADULTS*",DATA_GOES_HERE!AH250)),"ADULTS",
IF(ISNUMBER(SEARCH("*CHILDREN*",DATA_GOES_HERE!AH250)),"CHILDREN",
IF(ISNUMBER(SEARCH("*TEENS*",DATA_GOES_HERE!AH250)),"TEENS"))))</f>
        <v>0</v>
      </c>
      <c r="C181" t="str">
        <f>Table1[startdatetime]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VLOOKUP(DATA_GOES_HERE!Y182,VENUEID!$A$2:$B$28,1,TRUE)</f>
        <v>BELLEVUE</v>
      </c>
      <c r="B182" t="b">
        <f>IF(DATA_GOES_HERE!AH182="","",
IF(ISNUMBER(SEARCH("*ADULTS*",DATA_GOES_HERE!AH251)),"ADULTS",
IF(ISNUMBER(SEARCH("*CHILDREN*",DATA_GOES_HERE!AH251)),"CHILDREN",
IF(ISNUMBER(SEARCH("*TEENS*",DATA_GOES_HERE!AH251)),"TEENS"))))</f>
        <v>0</v>
      </c>
      <c r="C182" t="str">
        <f>Table1[startdatetime]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VLOOKUP(DATA_GOES_HERE!Y183,VENUEID!$A$2:$B$28,1,TRUE)</f>
        <v>BELLEVUE</v>
      </c>
      <c r="B183" t="b">
        <f>IF(DATA_GOES_HERE!AH183="","",
IF(ISNUMBER(SEARCH("*ADULTS*",DATA_GOES_HERE!AH252)),"ADULTS",
IF(ISNUMBER(SEARCH("*CHILDREN*",DATA_GOES_HERE!AH252)),"CHILDREN",
IF(ISNUMBER(SEARCH("*TEENS*",DATA_GOES_HERE!AH252)),"TEENS"))))</f>
        <v>0</v>
      </c>
      <c r="C183" t="str">
        <f>Table1[startdatetime]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VLOOKUP(DATA_GOES_HERE!Y184,VENUEID!$A$2:$B$28,1,TRUE)</f>
        <v>BELLEVUE</v>
      </c>
      <c r="B184" t="b">
        <f>IF(DATA_GOES_HERE!AH184="","",
IF(ISNUMBER(SEARCH("*ADULTS*",DATA_GOES_HERE!AH253)),"ADULTS",
IF(ISNUMBER(SEARCH("*CHILDREN*",DATA_GOES_HERE!AH253)),"CHILDREN",
IF(ISNUMBER(SEARCH("*TEENS*",DATA_GOES_HERE!AH253)),"TEENS"))))</f>
        <v>0</v>
      </c>
      <c r="C184" t="str">
        <f>Table1[startdatetime]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VLOOKUP(DATA_GOES_HERE!Y185,VENUEID!$A$2:$B$28,1,TRUE)</f>
        <v>BELLEVUE</v>
      </c>
      <c r="B185" t="b">
        <f>IF(DATA_GOES_HERE!AH185="","",
IF(ISNUMBER(SEARCH("*ADULTS*",DATA_GOES_HERE!AH254)),"ADULTS",
IF(ISNUMBER(SEARCH("*CHILDREN*",DATA_GOES_HERE!AH254)),"CHILDREN",
IF(ISNUMBER(SEARCH("*TEENS*",DATA_GOES_HERE!AH254)),"TEENS"))))</f>
        <v>0</v>
      </c>
      <c r="C185" t="str">
        <f>Table1[startdatetime]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VLOOKUP(DATA_GOES_HERE!Y186,VENUEID!$A$2:$B$28,1,TRUE)</f>
        <v>BELLEVUE</v>
      </c>
      <c r="B186" t="b">
        <f>IF(DATA_GOES_HERE!AH186="","",
IF(ISNUMBER(SEARCH("*ADULTS*",DATA_GOES_HERE!AH255)),"ADULTS",
IF(ISNUMBER(SEARCH("*CHILDREN*",DATA_GOES_HERE!AH255)),"CHILDREN",
IF(ISNUMBER(SEARCH("*TEENS*",DATA_GOES_HERE!AH255)),"TEENS"))))</f>
        <v>0</v>
      </c>
      <c r="C186" t="str">
        <f>Table1[startdatetime]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VLOOKUP(DATA_GOES_HERE!Y187,VENUEID!$A$2:$B$28,1,TRUE)</f>
        <v>#N/A</v>
      </c>
      <c r="B187" t="str">
        <f>IF(DATA_GOES_HERE!AH187="","",
IF(ISNUMBER(SEARCH("*ADULTS*",DATA_GOES_HERE!AH256)),"ADULTS",
IF(ISNUMBER(SEARCH("*CHILDREN*",DATA_GOES_HERE!AH256)),"CHILDREN",
IF(ISNUMBER(SEARCH("*TEENS*",DATA_GOES_HERE!AH256)),"TEENS"))))</f>
        <v/>
      </c>
      <c r="C187">
        <f>Table1[startdatetime]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VLOOKUP(DATA_GOES_HERE!Y188,VENUEID!$A$2:$B$28,1,TRUE)</f>
        <v>#N/A</v>
      </c>
      <c r="B188" t="str">
        <f>IF(DATA_GOES_HERE!AH188="","",
IF(ISNUMBER(SEARCH("*ADULTS*",DATA_GOES_HERE!AH257)),"ADULTS",
IF(ISNUMBER(SEARCH("*CHILDREN*",DATA_GOES_HERE!AH257)),"CHILDREN",
IF(ISNUMBER(SEARCH("*TEENS*",DATA_GOES_HERE!AH257)),"TEENS"))))</f>
        <v/>
      </c>
      <c r="C188">
        <f>Table1[startdatetime]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VLOOKUP(DATA_GOES_HERE!Y189,VENUEID!$A$2:$B$28,1,TRUE)</f>
        <v>#N/A</v>
      </c>
      <c r="B189" t="str">
        <f>IF(DATA_GOES_HERE!AH189="","",
IF(ISNUMBER(SEARCH("*ADULTS*",DATA_GOES_HERE!AH258)),"ADULTS",
IF(ISNUMBER(SEARCH("*CHILDREN*",DATA_GOES_HERE!AH258)),"CHILDREN",
IF(ISNUMBER(SEARCH("*TEENS*",DATA_GOES_HERE!AH258)),"TEENS"))))</f>
        <v/>
      </c>
      <c r="C189">
        <f>Table1[startdatetime]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VLOOKUP(DATA_GOES_HERE!Y190,VENUEID!$A$2:$B$28,1,TRUE)</f>
        <v>BELLEVUE</v>
      </c>
      <c r="B190" t="b">
        <f>IF(DATA_GOES_HERE!AH190="","",
IF(ISNUMBER(SEARCH("*ADULTS*",DATA_GOES_HERE!AH259)),"ADULTS",
IF(ISNUMBER(SEARCH("*CHILDREN*",DATA_GOES_HERE!AH259)),"CHILDREN",
IF(ISNUMBER(SEARCH("*TEENS*",DATA_GOES_HERE!AH259)),"TEENS"))))</f>
        <v>0</v>
      </c>
      <c r="C190" t="str">
        <f>Table1[startdatetime]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VLOOKUP(DATA_GOES_HERE!Y191,VENUEID!$A$2:$B$28,1,TRUE)</f>
        <v>BELLEVUE</v>
      </c>
      <c r="B191" t="b">
        <f>IF(DATA_GOES_HERE!AH191="","",
IF(ISNUMBER(SEARCH("*ADULTS*",DATA_GOES_HERE!AH260)),"ADULTS",
IF(ISNUMBER(SEARCH("*CHILDREN*",DATA_GOES_HERE!AH260)),"CHILDREN",
IF(ISNUMBER(SEARCH("*TEENS*",DATA_GOES_HERE!AH260)),"TEENS"))))</f>
        <v>0</v>
      </c>
      <c r="C191" t="str">
        <f>Table1[startdatetime]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VLOOKUP(DATA_GOES_HERE!Y192,VENUEID!$A$2:$B$28,1,TRUE)</f>
        <v>BELLEVUE</v>
      </c>
      <c r="B192" t="b">
        <f>IF(DATA_GOES_HERE!AH192="","",
IF(ISNUMBER(SEARCH("*ADULTS*",DATA_GOES_HERE!AH261)),"ADULTS",
IF(ISNUMBER(SEARCH("*CHILDREN*",DATA_GOES_HERE!AH261)),"CHILDREN",
IF(ISNUMBER(SEARCH("*TEENS*",DATA_GOES_HERE!AH261)),"TEENS"))))</f>
        <v>0</v>
      </c>
      <c r="C192" t="str">
        <f>Table1[startdatetime]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VLOOKUP(DATA_GOES_HERE!Y193,VENUEID!$A$2:$B$28,1,TRUE)</f>
        <v>#N/A</v>
      </c>
      <c r="B193" t="str">
        <f>IF(DATA_GOES_HERE!AH193="","",
IF(ISNUMBER(SEARCH("*ADULTS*",DATA_GOES_HERE!AH262)),"ADULTS",
IF(ISNUMBER(SEARCH("*CHILDREN*",DATA_GOES_HERE!AH262)),"CHILDREN",
IF(ISNUMBER(SEARCH("*TEENS*",DATA_GOES_HERE!AH262)),"TEENS"))))</f>
        <v/>
      </c>
      <c r="C193">
        <f>Table1[startdatetime]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VLOOKUP(DATA_GOES_HERE!Y194,VENUEID!$A$2:$B$28,1,TRUE)</f>
        <v>#N/A</v>
      </c>
      <c r="B194" t="str">
        <f>IF(DATA_GOES_HERE!AH194="","",
IF(ISNUMBER(SEARCH("*ADULTS*",DATA_GOES_HERE!AH263)),"ADULTS",
IF(ISNUMBER(SEARCH("*CHILDREN*",DATA_GOES_HERE!AH263)),"CHILDREN",
IF(ISNUMBER(SEARCH("*TEENS*",DATA_GOES_HERE!AH263)),"TEENS"))))</f>
        <v/>
      </c>
      <c r="C194">
        <f>Table1[startdatetime]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VLOOKUP(DATA_GOES_HERE!Y195,VENUEID!$A$2:$B$28,1,TRUE)</f>
        <v>BELLEVUE</v>
      </c>
      <c r="B195" t="b">
        <f>IF(DATA_GOES_HERE!AH195="","",
IF(ISNUMBER(SEARCH("*ADULTS*",DATA_GOES_HERE!AH264)),"ADULTS",
IF(ISNUMBER(SEARCH("*CHILDREN*",DATA_GOES_HERE!AH264)),"CHILDREN",
IF(ISNUMBER(SEARCH("*TEENS*",DATA_GOES_HERE!AH264)),"TEENS"))))</f>
        <v>0</v>
      </c>
      <c r="C195" t="str">
        <f>Table1[startdatetime]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VLOOKUP(DATA_GOES_HERE!Y196,VENUEID!$A$2:$B$28,1,TRUE)</f>
        <v>BELLEVUE</v>
      </c>
      <c r="B196" t="b">
        <f>IF(DATA_GOES_HERE!AH196="","",
IF(ISNUMBER(SEARCH("*ADULTS*",DATA_GOES_HERE!AH265)),"ADULTS",
IF(ISNUMBER(SEARCH("*CHILDREN*",DATA_GOES_HERE!AH265)),"CHILDREN",
IF(ISNUMBER(SEARCH("*TEENS*",DATA_GOES_HERE!AH265)),"TEENS"))))</f>
        <v>0</v>
      </c>
      <c r="C196" t="str">
        <f>Table1[startdatetime]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VLOOKUP(DATA_GOES_HERE!Y197,VENUEID!$A$2:$B$28,1,TRUE)</f>
        <v>BELLEVUE</v>
      </c>
      <c r="B197" t="b">
        <f>IF(DATA_GOES_HERE!AH197="","",
IF(ISNUMBER(SEARCH("*ADULTS*",DATA_GOES_HERE!AH266)),"ADULTS",
IF(ISNUMBER(SEARCH("*CHILDREN*",DATA_GOES_HERE!AH266)),"CHILDREN",
IF(ISNUMBER(SEARCH("*TEENS*",DATA_GOES_HERE!AH266)),"TEENS"))))</f>
        <v>0</v>
      </c>
      <c r="C197" t="str">
        <f>Table1[startdatetime]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VLOOKUP(DATA_GOES_HERE!Y198,VENUEID!$A$2:$B$28,1,TRUE)</f>
        <v>#N/A</v>
      </c>
      <c r="B198" t="str">
        <f>IF(DATA_GOES_HERE!AH198="","",
IF(ISNUMBER(SEARCH("*ADULTS*",DATA_GOES_HERE!AH267)),"ADULTS",
IF(ISNUMBER(SEARCH("*CHILDREN*",DATA_GOES_HERE!AH267)),"CHILDREN",
IF(ISNUMBER(SEARCH("*TEENS*",DATA_GOES_HERE!AH267)),"TEENS"))))</f>
        <v/>
      </c>
      <c r="C198">
        <f>Table1[startdatetime]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VLOOKUP(DATA_GOES_HERE!Y199,VENUEID!$A$2:$B$28,1,TRUE)</f>
        <v>BELLEVUE</v>
      </c>
      <c r="B199" t="b">
        <f>IF(DATA_GOES_HERE!AH199="","",
IF(ISNUMBER(SEARCH("*ADULTS*",DATA_GOES_HERE!AH268)),"ADULTS",
IF(ISNUMBER(SEARCH("*CHILDREN*",DATA_GOES_HERE!AH268)),"CHILDREN",
IF(ISNUMBER(SEARCH("*TEENS*",DATA_GOES_HERE!AH268)),"TEENS"))))</f>
        <v>0</v>
      </c>
      <c r="C199" t="str">
        <f>Table1[startdatetime]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VLOOKUP(DATA_GOES_HERE!Y200,VENUEID!$A$2:$B$28,1,TRUE)</f>
        <v>BELLEVUE</v>
      </c>
      <c r="B200" t="b">
        <f>IF(DATA_GOES_HERE!AH200="","",
IF(ISNUMBER(SEARCH("*ADULTS*",DATA_GOES_HERE!AH269)),"ADULTS",
IF(ISNUMBER(SEARCH("*CHILDREN*",DATA_GOES_HERE!AH269)),"CHILDREN",
IF(ISNUMBER(SEARCH("*TEENS*",DATA_GOES_HERE!AH269)),"TEENS"))))</f>
        <v>0</v>
      </c>
      <c r="C200" t="str">
        <f>Table1[startdatetime]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VLOOKUP(DATA_GOES_HERE!Y201,VENUEID!$A$2:$B$28,1,TRUE)</f>
        <v>BELLEVUE</v>
      </c>
      <c r="B201" t="b">
        <f>IF(DATA_GOES_HERE!AH201="","",
IF(ISNUMBER(SEARCH("*ADULTS*",DATA_GOES_HERE!AH270)),"ADULTS",
IF(ISNUMBER(SEARCH("*CHILDREN*",DATA_GOES_HERE!AH270)),"CHILDREN",
IF(ISNUMBER(SEARCH("*TEENS*",DATA_GOES_HERE!AH270)),"TEENS"))))</f>
        <v>0</v>
      </c>
      <c r="C201" t="str">
        <f>Table1[startdatetime]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6"/>
  <sheetViews>
    <sheetView workbookViewId="0"/>
  </sheetViews>
  <sheetFormatPr defaultRowHeight="15" x14ac:dyDescent="0.25"/>
  <cols>
    <col min="1" max="1" width="12.28515625" customWidth="1"/>
    <col min="3" max="3" width="12.85546875" customWidth="1"/>
    <col min="4" max="4" width="12.28515625" customWidth="1"/>
  </cols>
  <sheetData>
    <row r="1" spans="1:4" x14ac:dyDescent="0.25">
      <c r="A1" t="s">
        <v>1246</v>
      </c>
      <c r="B1" t="s">
        <v>952</v>
      </c>
      <c r="C1" t="s">
        <v>1244</v>
      </c>
      <c r="D1" t="s">
        <v>1214</v>
      </c>
    </row>
    <row r="2" spans="1:4" x14ac:dyDescent="0.25">
      <c r="A2" t="str">
        <f>VLOOKUP(Table1[[#This Row],[locationaddress]],VENUEID!$A$2:$B$28,1,TRUE)</f>
        <v>BELLEVUE</v>
      </c>
      <c r="B2" t="str">
        <f>IF(Table1[[#This Row],[categories]]="","",
IF(ISNUMBER(SEARCH("*ADULTS*",Table1[categories])),"ADULTS",
IF(ISNUMBER(SEARCH("*CHILDREN*",Table1[categories])),"CHILDREN",
IF(ISNUMBER(SEARCH("*TEENS*",Table1[categories])),"TEENS"))))</f>
        <v>CHILDREN</v>
      </c>
      <c r="C2" t="str">
        <f>Table1[[#This Row],[startdatetime]]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VLOOKUP(Table1[[#This Row],[locationaddress]],VENUEID!$A$2:$B$28,1,TRUE)</f>
        <v>BELLEVUE</v>
      </c>
      <c r="B3" t="str">
        <f>IF(Table1[[#This Row],[categories]]="","",
IF(ISNUMBER(SEARCH("*ADULTS*",Table1[categories])),"ADULTS",
IF(ISNUMBER(SEARCH("*CHILDREN*",Table1[categories])),"CHILDREN",
IF(ISNUMBER(SEARCH("*TEENS*",Table1[categories])),"TEENS"))))</f>
        <v>TEENS</v>
      </c>
      <c r="C3" t="str">
        <f>Table1[[#This Row],[startdatetime]]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VLOOKUP(Table1[[#This Row],[locationaddress]],VENUEID!$A$2:$B$28,1,TRUE)</f>
        <v>BELLEVUE</v>
      </c>
      <c r="B4" t="str">
        <f>IF(Table1[[#This Row],[categories]]="","",
IF(ISNUMBER(SEARCH("*ADULTS*",Table1[categories])),"ADULTS",
IF(ISNUMBER(SEARCH("*CHILDREN*",Table1[categories])),"CHILDREN",
IF(ISNUMBER(SEARCH("*TEENS*",Table1[categories])),"TEENS"))))</f>
        <v>ADULTS</v>
      </c>
      <c r="C4" t="str">
        <f>Table1[[#This Row],[startdatetime]]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VLOOKUP(Table1[[#This Row],[locationaddress]],VENUEID!$A$2:$B$28,1,TRUE)</f>
        <v>BELLEVUE</v>
      </c>
      <c r="B5" t="str">
        <f>IF(Table1[[#This Row],[categories]]="","",
IF(ISNUMBER(SEARCH("*ADULTS*",Table1[categories])),"ADULTS",
IF(ISNUMBER(SEARCH("*CHILDREN*",Table1[categories])),"CHILDREN",
IF(ISNUMBER(SEARCH("*TEENS*",Table1[categories])),"TEENS"))))</f>
        <v>CHILDREN</v>
      </c>
      <c r="C5" t="str">
        <f>Table1[[#This Row],[startdatetime]]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VLOOKUP(Table1[[#This Row],[locationaddress]],VENUEID!$A$2:$B$28,1,TRUE)</f>
        <v>BELLEVUE</v>
      </c>
      <c r="B6" t="str">
        <f>IF(Table1[[#This Row],[categories]]="","",
IF(ISNUMBER(SEARCH("*ADULTS*",Table1[categories])),"ADULTS",
IF(ISNUMBER(SEARCH("*CHILDREN*",Table1[categories])),"CHILDREN",
IF(ISNUMBER(SEARCH("*TEENS*",Table1[categories])),"TEENS"))))</f>
        <v>CHILDREN</v>
      </c>
      <c r="C6" t="str">
        <f>Table1[[#This Row],[startdatetime]]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VLOOKUP(Table1[[#This Row],[locationaddress]],VENUEID!$A$2:$B$28,1,TRUE)</f>
        <v>BELLEVUE</v>
      </c>
      <c r="B7" t="str">
        <f>IF(Table1[[#This Row],[categories]]="","",
IF(ISNUMBER(SEARCH("*ADULTS*",Table1[categories])),"ADULTS",
IF(ISNUMBER(SEARCH("*CHILDREN*",Table1[categories])),"CHILDREN",
IF(ISNUMBER(SEARCH("*TEENS*",Table1[categories])),"TEENS"))))</f>
        <v>TEENS</v>
      </c>
      <c r="C7" t="str">
        <f>Table1[[#This Row],[startdatetime]]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VLOOKUP(Table1[[#This Row],[locationaddress]],VENUEID!$A$2:$B$28,1,TRUE)</f>
        <v>BELLEVUE</v>
      </c>
      <c r="B8" t="str">
        <f>IF(Table1[[#This Row],[categories]]="","",
IF(ISNUMBER(SEARCH("*ADULTS*",Table1[categories])),"ADULTS",
IF(ISNUMBER(SEARCH("*CHILDREN*",Table1[categories])),"CHILDREN",
IF(ISNUMBER(SEARCH("*TEENS*",Table1[categories])),"TEENS"))))</f>
        <v>ADULTS</v>
      </c>
      <c r="C8" t="str">
        <f>Table1[[#This Row],[startdatetime]]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VLOOKUP(Table1[[#This Row],[locationaddress]],VENUEID!$A$2:$B$28,1,TRUE)</f>
        <v>BELLEVUE</v>
      </c>
      <c r="B9" t="str">
        <f>IF(Table1[[#This Row],[categories]]="","",
IF(ISNUMBER(SEARCH("*ADULTS*",Table1[categories])),"ADULTS",
IF(ISNUMBER(SEARCH("*CHILDREN*",Table1[categories])),"CHILDREN",
IF(ISNUMBER(SEARCH("*TEENS*",Table1[categories])),"TEENS"))))</f>
        <v>ADULTS</v>
      </c>
      <c r="C9" t="str">
        <f>Table1[[#This Row],[startdatetime]]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VLOOKUP(Table1[[#This Row],[locationaddress]],VENUEID!$A$2:$B$28,1,TRUE)</f>
        <v>BELLEVUE</v>
      </c>
      <c r="B10" t="str">
        <f>IF(Table1[[#This Row],[categories]]="","",
IF(ISNUMBER(SEARCH("*ADULTS*",Table1[categories])),"ADULTS",
IF(ISNUMBER(SEARCH("*CHILDREN*",Table1[categories])),"CHILDREN",
IF(ISNUMBER(SEARCH("*TEENS*",Table1[categories])),"TEENS"))))</f>
        <v>CHILDREN</v>
      </c>
      <c r="C10" t="str">
        <f>Table1[[#This Row],[startdatetime]]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VLOOKUP(Table1[[#This Row],[locationaddress]],VENUEID!$A$2:$B$28,1,TRUE)</f>
        <v>BELLEVUE</v>
      </c>
      <c r="B11" t="str">
        <f>IF(Table1[[#This Row],[categories]]="","",
IF(ISNUMBER(SEARCH("*ADULTS*",Table1[categories])),"ADULTS",
IF(ISNUMBER(SEARCH("*CHILDREN*",Table1[categories])),"CHILDREN",
IF(ISNUMBER(SEARCH("*TEENS*",Table1[categories])),"TEENS"))))</f>
        <v>ADULTS</v>
      </c>
      <c r="C11" t="str">
        <f>Table1[[#This Row],[startdatetime]]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e">
        <f>VLOOKUP(Table1[[#This Row],[locationaddress]],VENUEID!$A$2:$B$28,1,TRUE)</f>
        <v>#N/A</v>
      </c>
      <c r="B12" t="str">
        <f>IF(Table1[[#This Row],[categories]]="","",
IF(ISNUMBER(SEARCH("*ADULTS*",Table1[categories])),"ADULTS",
IF(ISNUMBER(SEARCH("*CHILDREN*",Table1[categories])),"CHILDREN",
IF(ISNUMBER(SEARCH("*TEENS*",Table1[categories])),"TEENS"))))</f>
        <v/>
      </c>
      <c r="C12">
        <f>Table1[[#This Row],[startdatetime]]</f>
        <v>0</v>
      </c>
      <c r="D12" t="str">
        <f>CONCATENATE(Table1[[#This Row],[summary]],
CHAR(13),
Table1[[#This Row],[startdayname]],
", ",
TEXT((Table1[[#This Row],[startshortdate]]),"MMM D"),
CHAR(13),
TEXT((Table1[[#This Row],[starttime]]), "h:mm am/pm"),CHAR(13),Table1[[#This Row],[description]],CHAR(13))</f>
        <v>_x000D_, Jan 0_x000D_12:00 AM_x000D__x000D_</v>
      </c>
    </row>
    <row r="13" spans="1:4" x14ac:dyDescent="0.25">
      <c r="A13" t="str">
        <f>VLOOKUP(Table1[[#This Row],[locationaddress]],VENUEID!$A$2:$B$28,1,TRUE)</f>
        <v>BELLEVUE</v>
      </c>
      <c r="B13" t="str">
        <f>IF(Table1[[#This Row],[categories]]="","",
IF(ISNUMBER(SEARCH("*ADULTS*",Table1[categories])),"ADULTS",
IF(ISNUMBER(SEARCH("*CHILDREN*",Table1[categories])),"CHILDREN",
IF(ISNUMBER(SEARCH("*TEENS*",Table1[categories])),"TEENS"))))</f>
        <v>TEENS</v>
      </c>
      <c r="C13" t="str">
        <f>Table1[[#This Row],[startdatetime]]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VLOOKUP(Table1[[#This Row],[locationaddress]],VENUEID!$A$2:$B$28,1,TRUE)</f>
        <v>BELLEVUE</v>
      </c>
      <c r="B14" t="str">
        <f>IF(Table1[[#This Row],[categories]]="","",
IF(ISNUMBER(SEARCH("*ADULTS*",Table1[categories])),"ADULTS",
IF(ISNUMBER(SEARCH("*CHILDREN*",Table1[categories])),"CHILDREN",
IF(ISNUMBER(SEARCH("*TEENS*",Table1[categories])),"TEENS"))))</f>
        <v>ADULTS</v>
      </c>
      <c r="C14" t="str">
        <f>Table1[[#This Row],[startdatetime]]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e">
        <f>VLOOKUP(Table1[[#This Row],[locationaddress]],VENUEID!$A$2:$B$28,1,TRUE)</f>
        <v>#N/A</v>
      </c>
      <c r="B15" t="str">
        <f>IF(Table1[[#This Row],[categories]]="","",
IF(ISNUMBER(SEARCH("*ADULTS*",Table1[categories])),"ADULTS",
IF(ISNUMBER(SEARCH("*CHILDREN*",Table1[categories])),"CHILDREN",
IF(ISNUMBER(SEARCH("*TEENS*",Table1[categories])),"TEENS"))))</f>
        <v/>
      </c>
      <c r="C15">
        <f>Table1[[#This Row],[startdatetime]]</f>
        <v>0</v>
      </c>
      <c r="D15" t="str">
        <f>CONCATENATE(Table1[[#This Row],[summary]],
CHAR(13),
Table1[[#This Row],[startdayname]],
", ",
TEXT((Table1[[#This Row],[startshortdate]]),"MMM D"),
CHAR(13),
TEXT((Table1[[#This Row],[starttime]]), "h:mm am/pm"),CHAR(13),Table1[[#This Row],[description]],CHAR(13))</f>
        <v>_x000D_, Jan 0_x000D_12:00 AM_x000D__x000D_</v>
      </c>
    </row>
    <row r="16" spans="1:4" x14ac:dyDescent="0.25">
      <c r="A16" t="str">
        <f>VLOOKUP(Table1[[#This Row],[locationaddress]],VENUEID!$A$2:$B$28,1,TRUE)</f>
        <v>BELLEVUE</v>
      </c>
      <c r="B16" t="str">
        <f>IF(Table1[[#This Row],[categories]]="","",
IF(ISNUMBER(SEARCH("*ADULTS*",Table1[categories])),"ADULTS",
IF(ISNUMBER(SEARCH("*CHILDREN*",Table1[categories])),"CHILDREN",
IF(ISNUMBER(SEARCH("*TEENS*",Table1[categories])),"TEENS"))))</f>
        <v>CHILDREN</v>
      </c>
      <c r="C16" t="str">
        <f>Table1[[#This Row],[startdatetime]]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VLOOKUP(Table1[[#This Row],[locationaddress]],VENUEID!$A$2:$B$28,1,TRUE)</f>
        <v>BELLEVUE</v>
      </c>
      <c r="B17" t="str">
        <f>IF(Table1[[#This Row],[categories]]="","",
IF(ISNUMBER(SEARCH("*ADULTS*",Table1[categories])),"ADULTS",
IF(ISNUMBER(SEARCH("*CHILDREN*",Table1[categories])),"CHILDREN",
IF(ISNUMBER(SEARCH("*TEENS*",Table1[categories])),"TEENS"))))</f>
        <v>CHILDREN</v>
      </c>
      <c r="C17" t="str">
        <f>Table1[[#This Row],[startdatetime]]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VLOOKUP(Table1[[#This Row],[locationaddress]],VENUEID!$A$2:$B$28,1,TRUE)</f>
        <v>BELLEVUE</v>
      </c>
      <c r="B18" t="str">
        <f>IF(Table1[[#This Row],[categories]]="","",
IF(ISNUMBER(SEARCH("*ADULTS*",Table1[categories])),"ADULTS",
IF(ISNUMBER(SEARCH("*CHILDREN*",Table1[categories])),"CHILDREN",
IF(ISNUMBER(SEARCH("*TEENS*",Table1[categories])),"TEENS"))))</f>
        <v>CHILDREN</v>
      </c>
      <c r="C18" t="str">
        <f>Table1[[#This Row],[startdatetime]]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VLOOKUP(Table1[[#This Row],[locationaddress]],VENUEID!$A$2:$B$28,1,TRUE)</f>
        <v>BELLEVUE</v>
      </c>
      <c r="B19" t="str">
        <f>IF(Table1[[#This Row],[categories]]="","",
IF(ISNUMBER(SEARCH("*ADULTS*",Table1[categories])),"ADULTS",
IF(ISNUMBER(SEARCH("*CHILDREN*",Table1[categories])),"CHILDREN",
IF(ISNUMBER(SEARCH("*TEENS*",Table1[categories])),"TEENS"))))</f>
        <v>TEENS</v>
      </c>
      <c r="C19" t="str">
        <f>Table1[[#This Row],[startdatetime]]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VLOOKUP(Table1[[#This Row],[locationaddress]],VENUEID!$A$2:$B$28,1,TRUE)</f>
        <v>BELLEVUE</v>
      </c>
      <c r="B20" t="str">
        <f>IF(Table1[[#This Row],[categories]]="","",
IF(ISNUMBER(SEARCH("*ADULTS*",Table1[categories])),"ADULTS",
IF(ISNUMBER(SEARCH("*CHILDREN*",Table1[categories])),"CHILDREN",
IF(ISNUMBER(SEARCH("*TEENS*",Table1[categories])),"TEENS"))))</f>
        <v>CHILDREN</v>
      </c>
      <c r="C20" t="str">
        <f>Table1[[#This Row],[startdatetime]]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VLOOKUP(Table1[[#This Row],[locationaddress]],VENUEID!$A$2:$B$28,1,TRUE)</f>
        <v>BELLEVUE</v>
      </c>
      <c r="B21" t="str">
        <f>IF(Table1[[#This Row],[categories]]="","",
IF(ISNUMBER(SEARCH("*ADULTS*",Table1[categories])),"ADULTS",
IF(ISNUMBER(SEARCH("*CHILDREN*",Table1[categories])),"CHILDREN",
IF(ISNUMBER(SEARCH("*TEENS*",Table1[categories])),"TEENS"))))</f>
        <v>CHILDREN</v>
      </c>
      <c r="C21" t="str">
        <f>Table1[[#This Row],[startdatetime]]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e">
        <f>VLOOKUP(Table1[[#This Row],[locationaddress]],VENUEID!$A$2:$B$28,1,TRUE)</f>
        <v>#N/A</v>
      </c>
      <c r="B22" t="str">
        <f>IF(Table1[[#This Row],[categories]]="","",
IF(ISNUMBER(SEARCH("*ADULTS*",Table1[categories])),"ADULTS",
IF(ISNUMBER(SEARCH("*CHILDREN*",Table1[categories])),"CHILDREN",
IF(ISNUMBER(SEARCH("*TEENS*",Table1[categories])),"TEENS"))))</f>
        <v/>
      </c>
      <c r="C22">
        <f>Table1[[#This Row],[startdatetime]]</f>
        <v>0</v>
      </c>
      <c r="D22" t="str">
        <f>CONCATENATE(Table1[[#This Row],[summary]],
CHAR(13),
Table1[[#This Row],[startdayname]],
", ",
TEXT((Table1[[#This Row],[startshortdate]]),"MMM D"),
CHAR(13),
TEXT((Table1[[#This Row],[starttime]]), "h:mm am/pm"),CHAR(13),Table1[[#This Row],[description]],CHAR(13))</f>
        <v>_x000D_, Jan 0_x000D_12:00 AM_x000D__x000D_</v>
      </c>
    </row>
    <row r="23" spans="1:4" x14ac:dyDescent="0.25">
      <c r="A23" t="str">
        <f>VLOOKUP(Table1[[#This Row],[locationaddress]],VENUEID!$A$2:$B$28,1,TRUE)</f>
        <v>BELLEVUE</v>
      </c>
      <c r="B23" t="str">
        <f>IF(Table1[[#This Row],[categories]]="","",
IF(ISNUMBER(SEARCH("*ADULTS*",Table1[categories])),"ADULTS",
IF(ISNUMBER(SEARCH("*CHILDREN*",Table1[categories])),"CHILDREN",
IF(ISNUMBER(SEARCH("*TEENS*",Table1[categories])),"TEENS"))))</f>
        <v>ADULTS</v>
      </c>
      <c r="C23" t="str">
        <f>Table1[[#This Row],[startdatetime]]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VLOOKUP(Table1[[#This Row],[locationaddress]],VENUEID!$A$2:$B$28,1,TRUE)</f>
        <v>BELLEVUE</v>
      </c>
      <c r="B24" t="str">
        <f>IF(Table1[[#This Row],[categories]]="","",
IF(ISNUMBER(SEARCH("*ADULTS*",Table1[categories])),"ADULTS",
IF(ISNUMBER(SEARCH("*CHILDREN*",Table1[categories])),"CHILDREN",
IF(ISNUMBER(SEARCH("*TEENS*",Table1[categories])),"TEENS"))))</f>
        <v>CHILDREN</v>
      </c>
      <c r="C24" t="str">
        <f>Table1[[#This Row],[startdatetime]]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VLOOKUP(Table1[[#This Row],[locationaddress]],VENUEID!$A$2:$B$28,1,TRUE)</f>
        <v>BELLEVUE</v>
      </c>
      <c r="B25" t="str">
        <f>IF(Table1[[#This Row],[categories]]="","",
IF(ISNUMBER(SEARCH("*ADULTS*",Table1[categories])),"ADULTS",
IF(ISNUMBER(SEARCH("*CHILDREN*",Table1[categories])),"CHILDREN",
IF(ISNUMBER(SEARCH("*TEENS*",Table1[categories])),"TEENS"))))</f>
        <v>CHILDREN</v>
      </c>
      <c r="C25" t="str">
        <f>Table1[[#This Row],[startdatetime]]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VLOOKUP(Table1[[#This Row],[locationaddress]],VENUEID!$A$2:$B$28,1,TRUE)</f>
        <v>BELLEVUE</v>
      </c>
      <c r="B26" t="str">
        <f>IF(Table1[[#This Row],[categories]]="","",
IF(ISNUMBER(SEARCH("*ADULTS*",Table1[categories])),"ADULTS",
IF(ISNUMBER(SEARCH("*CHILDREN*",Table1[categories])),"CHILDREN",
IF(ISNUMBER(SEARCH("*TEENS*",Table1[categories])),"TEENS"))))</f>
        <v>CHILDREN</v>
      </c>
      <c r="C26" t="str">
        <f>Table1[[#This Row],[startdatetime]]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VLOOKUP(Table1[[#This Row],[locationaddress]],VENUEID!$A$2:$B$28,1,TRUE)</f>
        <v>BELLEVUE</v>
      </c>
      <c r="B27" t="str">
        <f>IF(Table1[[#This Row],[categories]]="","",
IF(ISNUMBER(SEARCH("*ADULTS*",Table1[categories])),"ADULTS",
IF(ISNUMBER(SEARCH("*CHILDREN*",Table1[categories])),"CHILDREN",
IF(ISNUMBER(SEARCH("*TEENS*",Table1[categories])),"TEENS"))))</f>
        <v>TEENS</v>
      </c>
      <c r="C27" t="str">
        <f>Table1[[#This Row],[startdatetime]]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VLOOKUP(Table1[[#This Row],[locationaddress]],VENUEID!$A$2:$B$28,1,TRUE)</f>
        <v>BELLEVUE</v>
      </c>
      <c r="B28" t="str">
        <f>IF(Table1[[#This Row],[categories]]="","",
IF(ISNUMBER(SEARCH("*ADULTS*",Table1[categories])),"ADULTS",
IF(ISNUMBER(SEARCH("*CHILDREN*",Table1[categories])),"CHILDREN",
IF(ISNUMBER(SEARCH("*TEENS*",Table1[categories])),"TEENS"))))</f>
        <v>ADULTS</v>
      </c>
      <c r="C28" t="str">
        <f>Table1[[#This Row],[startdatetime]]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VLOOKUP(Table1[[#This Row],[locationaddress]],VENUEID!$A$2:$B$28,1,TRUE)</f>
        <v>BELLEVUE</v>
      </c>
      <c r="B29" t="str">
        <f>IF(Table1[[#This Row],[categories]]="","",
IF(ISNUMBER(SEARCH("*ADULTS*",Table1[categories])),"ADULTS",
IF(ISNUMBER(SEARCH("*CHILDREN*",Table1[categories])),"CHILDREN",
IF(ISNUMBER(SEARCH("*TEENS*",Table1[categories])),"TEENS"))))</f>
        <v>ADULTS</v>
      </c>
      <c r="C29" t="str">
        <f>Table1[[#This Row],[startdatetime]]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VLOOKUP(Table1[[#This Row],[locationaddress]],VENUEID!$A$2:$B$28,1,TRUE)</f>
        <v>NORTH</v>
      </c>
      <c r="B30" t="str">
        <f>IF(Table1[[#This Row],[categories]]="","",
IF(ISNUMBER(SEARCH("*ADULTS*",Table1[categories])),"ADULTS",
IF(ISNUMBER(SEARCH("*CHILDREN*",Table1[categories])),"CHILDREN",
IF(ISNUMBER(SEARCH("*TEENS*",Table1[categories])),"TEENS"))))</f>
        <v>ADULTS</v>
      </c>
      <c r="C30" t="str">
        <f>Table1[[#This Row],[startdatetime]]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e">
        <f>VLOOKUP(Table1[[#This Row],[locationaddress]],VENUEID!$A$2:$B$28,1,TRUE)</f>
        <v>#N/A</v>
      </c>
      <c r="B31" t="str">
        <f>IF(Table1[[#This Row],[categories]]="","",
IF(ISNUMBER(SEARCH("*ADULTS*",Table1[categories])),"ADULTS",
IF(ISNUMBER(SEARCH("*CHILDREN*",Table1[categories])),"CHILDREN",
IF(ISNUMBER(SEARCH("*TEENS*",Table1[categories])),"TEENS"))))</f>
        <v/>
      </c>
      <c r="C31">
        <f>Table1[[#This Row],[startdatetime]]</f>
        <v>0</v>
      </c>
      <c r="D31" t="str">
        <f>CONCATENATE(Table1[[#This Row],[summary]],
CHAR(13),
Table1[[#This Row],[startdayname]],
", ",
TEXT((Table1[[#This Row],[startshortdate]]),"MMM D"),
CHAR(13),
TEXT((Table1[[#This Row],[starttime]]), "h:mm am/pm"),CHAR(13),Table1[[#This Row],[description]],CHAR(13))</f>
        <v>_x000D_, Jan 0_x000D_12:00 AM_x000D__x000D_</v>
      </c>
    </row>
    <row r="32" spans="1:4" x14ac:dyDescent="0.25">
      <c r="A32" t="str">
        <f>VLOOKUP(Table1[[#This Row],[locationaddress]],VENUEID!$A$2:$B$28,1,TRUE)</f>
        <v>BELLEVUE</v>
      </c>
      <c r="B32" t="str">
        <f>IF(Table1[[#This Row],[categories]]="","",
IF(ISNUMBER(SEARCH("*ADULTS*",Table1[categories])),"ADULTS",
IF(ISNUMBER(SEARCH("*CHILDREN*",Table1[categories])),"CHILDREN",
IF(ISNUMBER(SEARCH("*TEENS*",Table1[categories])),"TEENS"))))</f>
        <v>ADULTS</v>
      </c>
      <c r="C32" t="str">
        <f>Table1[[#This Row],[startdatetime]]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VLOOKUP(Table1[[#This Row],[locationaddress]],VENUEID!$A$2:$B$28,1,TRUE)</f>
        <v>BELLEVUE</v>
      </c>
      <c r="B33" t="str">
        <f>IF(Table1[[#This Row],[categories]]="","",
IF(ISNUMBER(SEARCH("*ADULTS*",Table1[categories])),"ADULTS",
IF(ISNUMBER(SEARCH("*CHILDREN*",Table1[categories])),"CHILDREN",
IF(ISNUMBER(SEARCH("*TEENS*",Table1[categories])),"TEENS"))))</f>
        <v>CHILDREN</v>
      </c>
      <c r="C33" t="str">
        <f>Table1[[#This Row],[startdatetime]]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VLOOKUP(Table1[[#This Row],[locationaddress]],VENUEID!$A$2:$B$28,1,TRUE)</f>
        <v>BELLEVUE</v>
      </c>
      <c r="B34" t="str">
        <f>IF(Table1[[#This Row],[categories]]="","",
IF(ISNUMBER(SEARCH("*ADULTS*",Table1[categories])),"ADULTS",
IF(ISNUMBER(SEARCH("*CHILDREN*",Table1[categories])),"CHILDREN",
IF(ISNUMBER(SEARCH("*TEENS*",Table1[categories])),"TEENS"))))</f>
        <v>ADULTS</v>
      </c>
      <c r="C34" t="str">
        <f>Table1[[#This Row],[startdatetime]]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VLOOKUP(Table1[[#This Row],[locationaddress]],VENUEID!$A$2:$B$28,1,TRUE)</f>
        <v>BELLEVUE</v>
      </c>
      <c r="B35" t="str">
        <f>IF(Table1[[#This Row],[categories]]="","",
IF(ISNUMBER(SEARCH("*ADULTS*",Table1[categories])),"ADULTS",
IF(ISNUMBER(SEARCH("*CHILDREN*",Table1[categories])),"CHILDREN",
IF(ISNUMBER(SEARCH("*TEENS*",Table1[categories])),"TEENS"))))</f>
        <v>TEENS</v>
      </c>
      <c r="C35" t="str">
        <f>Table1[[#This Row],[startdatetime]]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VLOOKUP(Table1[[#This Row],[locationaddress]],VENUEID!$A$2:$B$28,1,TRUE)</f>
        <v>BELLEVUE</v>
      </c>
      <c r="B36" t="str">
        <f>IF(Table1[[#This Row],[categories]]="","",
IF(ISNUMBER(SEARCH("*ADULTS*",Table1[categories])),"ADULTS",
IF(ISNUMBER(SEARCH("*CHILDREN*",Table1[categories])),"CHILDREN",
IF(ISNUMBER(SEARCH("*TEENS*",Table1[categories])),"TEENS"))))</f>
        <v>CHILDREN</v>
      </c>
      <c r="C36" t="str">
        <f>Table1[[#This Row],[startdatetime]]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VLOOKUP(Table1[[#This Row],[locationaddress]],VENUEID!$A$2:$B$28,1,TRUE)</f>
        <v>BELLEVUE</v>
      </c>
      <c r="B37" t="str">
        <f>IF(Table1[[#This Row],[categories]]="","",
IF(ISNUMBER(SEARCH("*ADULTS*",Table1[categories])),"ADULTS",
IF(ISNUMBER(SEARCH("*CHILDREN*",Table1[categories])),"CHILDREN",
IF(ISNUMBER(SEARCH("*TEENS*",Table1[categories])),"TEENS"))))</f>
        <v>CHILDREN</v>
      </c>
      <c r="C37" t="str">
        <f>Table1[[#This Row],[startdatetime]]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e">
        <f>VLOOKUP(Table1[[#This Row],[locationaddress]],VENUEID!$A$2:$B$28,1,TRUE)</f>
        <v>#N/A</v>
      </c>
      <c r="B38" t="str">
        <f>IF(Table1[[#This Row],[categories]]="","",
IF(ISNUMBER(SEARCH("*ADULTS*",Table1[categories])),"ADULTS",
IF(ISNUMBER(SEARCH("*CHILDREN*",Table1[categories])),"CHILDREN",
IF(ISNUMBER(SEARCH("*TEENS*",Table1[categories])),"TEENS"))))</f>
        <v/>
      </c>
      <c r="C38">
        <f>Table1[[#This Row],[startdatetime]]</f>
        <v>0</v>
      </c>
      <c r="D38" t="str">
        <f>CONCATENATE(Table1[[#This Row],[summary]],
CHAR(13),
Table1[[#This Row],[startdayname]],
", ",
TEXT((Table1[[#This Row],[startshortdate]]),"MMM D"),
CHAR(13),
TEXT((Table1[[#This Row],[starttime]]), "h:mm am/pm"),CHAR(13),Table1[[#This Row],[description]],CHAR(13))</f>
        <v>_x000D_, Jan 0_x000D_12:00 AM_x000D__x000D_</v>
      </c>
    </row>
    <row r="39" spans="1:4" x14ac:dyDescent="0.25">
      <c r="A39" t="str">
        <f>VLOOKUP(Table1[[#This Row],[locationaddress]],VENUEID!$A$2:$B$28,1,TRUE)</f>
        <v>BELLEVUE</v>
      </c>
      <c r="B39" t="str">
        <f>IF(Table1[[#This Row],[categories]]="","",
IF(ISNUMBER(SEARCH("*ADULTS*",Table1[categories])),"ADULTS",
IF(ISNUMBER(SEARCH("*CHILDREN*",Table1[categories])),"CHILDREN",
IF(ISNUMBER(SEARCH("*TEENS*",Table1[categories])),"TEENS"))))</f>
        <v>ADULTS</v>
      </c>
      <c r="C39" t="str">
        <f>Table1[[#This Row],[startdatetime]]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40" spans="1:4" x14ac:dyDescent="0.25">
      <c r="A40" t="str">
        <f>VLOOKUP(Table1[[#This Row],[locationaddress]],VENUEID!$A$2:$B$28,1,TRUE)</f>
        <v>BELLEVUE</v>
      </c>
      <c r="B40" t="str">
        <f>IF(Table1[[#This Row],[categories]]="","",
IF(ISNUMBER(SEARCH("*ADULTS*",Table1[categories])),"ADULTS",
IF(ISNUMBER(SEARCH("*CHILDREN*",Table1[categories])),"CHILDREN",
IF(ISNUMBER(SEARCH("*TEENS*",Table1[categories])),"TEENS"))))</f>
        <v>CHILDREN</v>
      </c>
      <c r="C40" t="str">
        <f>Table1[[#This Row],[startdatetime]]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VLOOKUP(Table1[[#This Row],[locationaddress]],VENUEID!$A$2:$B$28,1,TRUE)</f>
        <v>BELLEVUE</v>
      </c>
      <c r="B41" t="str">
        <f>IF(Table1[[#This Row],[categories]]="","",
IF(ISNUMBER(SEARCH("*ADULTS*",Table1[categories])),"ADULTS",
IF(ISNUMBER(SEARCH("*CHILDREN*",Table1[categories])),"CHILDREN",
IF(ISNUMBER(SEARCH("*TEENS*",Table1[categories])),"TEENS"))))</f>
        <v>CHILDREN</v>
      </c>
      <c r="C41" t="str">
        <f>Table1[[#This Row],[startdatetime]]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e">
        <f>VLOOKUP(Table1[[#This Row],[locationaddress]],VENUEID!$A$2:$B$28,1,TRUE)</f>
        <v>#N/A</v>
      </c>
      <c r="B42" t="str">
        <f>IF(Table1[[#This Row],[categories]]="","",
IF(ISNUMBER(SEARCH("*ADULTS*",Table1[categories])),"ADULTS",
IF(ISNUMBER(SEARCH("*CHILDREN*",Table1[categories])),"CHILDREN",
IF(ISNUMBER(SEARCH("*TEENS*",Table1[categories])),"TEENS"))))</f>
        <v/>
      </c>
      <c r="C42">
        <f>Table1[[#This Row],[startdatetime]]</f>
        <v>0</v>
      </c>
      <c r="D42" t="str">
        <f>CONCATENATE(Table1[[#This Row],[summary]],
CHAR(13),
Table1[[#This Row],[startdayname]],
", ",
TEXT((Table1[[#This Row],[startshortdate]]),"MMM D"),
CHAR(13),
TEXT((Table1[[#This Row],[starttime]]), "h:mm am/pm"),CHAR(13),Table1[[#This Row],[description]],CHAR(13))</f>
        <v>_x000D_, Jan 0_x000D_12:00 AM_x000D__x000D_</v>
      </c>
    </row>
    <row r="43" spans="1:4" x14ac:dyDescent="0.25">
      <c r="A43" t="str">
        <f>VLOOKUP(Table1[[#This Row],[locationaddress]],VENUEID!$A$2:$B$28,1,TRUE)</f>
        <v>BELLEVUE</v>
      </c>
      <c r="B43" t="str">
        <f>IF(Table1[[#This Row],[categories]]="","",
IF(ISNUMBER(SEARCH("*ADULTS*",Table1[categories])),"ADULTS",
IF(ISNUMBER(SEARCH("*CHILDREN*",Table1[categories])),"CHILDREN",
IF(ISNUMBER(SEARCH("*TEENS*",Table1[categories])),"TEENS"))))</f>
        <v>ADULTS</v>
      </c>
      <c r="C43" t="str">
        <f>Table1[[#This Row],[startdatetime]]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VLOOKUP(Table1[[#This Row],[locationaddress]],VENUEID!$A$2:$B$28,1,TRUE)</f>
        <v>BELLEVUE</v>
      </c>
      <c r="B44" t="str">
        <f>IF(Table1[[#This Row],[categories]]="","",
IF(ISNUMBER(SEARCH("*ADULTS*",Table1[categories])),"ADULTS",
IF(ISNUMBER(SEARCH("*CHILDREN*",Table1[categories])),"CHILDREN",
IF(ISNUMBER(SEARCH("*TEENS*",Table1[categories])),"TEENS"))))</f>
        <v>CHILDREN</v>
      </c>
      <c r="C44" t="str">
        <f>Table1[[#This Row],[startdatetime]]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VLOOKUP(Table1[[#This Row],[locationaddress]],VENUEID!$A$2:$B$28,1,TRUE)</f>
        <v>BELLEVUE</v>
      </c>
      <c r="B45" t="str">
        <f>IF(Table1[[#This Row],[categories]]="","",
IF(ISNUMBER(SEARCH("*ADULTS*",Table1[categories])),"ADULTS",
IF(ISNUMBER(SEARCH("*CHILDREN*",Table1[categories])),"CHILDREN",
IF(ISNUMBER(SEARCH("*TEENS*",Table1[categories])),"TEENS"))))</f>
        <v>CHILDREN</v>
      </c>
      <c r="C45" t="str">
        <f>Table1[[#This Row],[startdatetime]]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VLOOKUP(Table1[[#This Row],[locationaddress]],VENUEID!$A$2:$B$28,1,TRUE)</f>
        <v>BELLEVUE</v>
      </c>
      <c r="B46" t="str">
        <f>IF(Table1[[#This Row],[categories]]="","",
IF(ISNUMBER(SEARCH("*ADULTS*",Table1[categories])),"ADULTS",
IF(ISNUMBER(SEARCH("*CHILDREN*",Table1[categories])),"CHILDREN",
IF(ISNUMBER(SEARCH("*TEENS*",Table1[categories])),"TEENS"))))</f>
        <v>CHILDREN</v>
      </c>
      <c r="C46" t="str">
        <f>Table1[[#This Row],[startdatetime]]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VLOOKUP(Table1[[#This Row],[locationaddress]],VENUEID!$A$2:$B$28,1,TRUE)</f>
        <v>BELLEVUE</v>
      </c>
      <c r="B47" t="str">
        <f>IF(Table1[[#This Row],[categories]]="","",
IF(ISNUMBER(SEARCH("*ADULTS*",Table1[categories])),"ADULTS",
IF(ISNUMBER(SEARCH("*CHILDREN*",Table1[categories])),"CHILDREN",
IF(ISNUMBER(SEARCH("*TEENS*",Table1[categories])),"TEENS"))))</f>
        <v>ADULTS</v>
      </c>
      <c r="C47" t="str">
        <f>Table1[[#This Row],[startdatetime]]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VLOOKUP(Table1[[#This Row],[locationaddress]],VENUEID!$A$2:$B$28,1,TRUE)</f>
        <v>BELLEVUE</v>
      </c>
      <c r="B48" t="str">
        <f>IF(Table1[[#This Row],[categories]]="","",
IF(ISNUMBER(SEARCH("*ADULTS*",Table1[categories])),"ADULTS",
IF(ISNUMBER(SEARCH("*CHILDREN*",Table1[categories])),"CHILDREN",
IF(ISNUMBER(SEARCH("*TEENS*",Table1[categories])),"TEENS"))))</f>
        <v>CHILDREN</v>
      </c>
      <c r="C48" t="str">
        <f>Table1[[#This Row],[startdatetime]]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VLOOKUP(Table1[[#This Row],[locationaddress]],VENUEID!$A$2:$B$28,1,TRUE)</f>
        <v>BELLEVUE</v>
      </c>
      <c r="B49" t="str">
        <f>IF(Table1[[#This Row],[categories]]="","",
IF(ISNUMBER(SEARCH("*ADULTS*",Table1[categories])),"ADULTS",
IF(ISNUMBER(SEARCH("*CHILDREN*",Table1[categories])),"CHILDREN",
IF(ISNUMBER(SEARCH("*TEENS*",Table1[categories])),"TEENS"))))</f>
        <v>ADULTS</v>
      </c>
      <c r="C49" t="str">
        <f>Table1[[#This Row],[startdatetime]]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e">
        <f>VLOOKUP(Table1[[#This Row],[locationaddress]],VENUEID!$A$2:$B$28,1,TRUE)</f>
        <v>#N/A</v>
      </c>
      <c r="B50" t="str">
        <f>IF(Table1[[#This Row],[categories]]="","",
IF(ISNUMBER(SEARCH("*ADULTS*",Table1[categories])),"ADULTS",
IF(ISNUMBER(SEARCH("*CHILDREN*",Table1[categories])),"CHILDREN",
IF(ISNUMBER(SEARCH("*TEENS*",Table1[categories])),"TEENS"))))</f>
        <v/>
      </c>
      <c r="C50">
        <f>Table1[[#This Row],[startdatetime]]</f>
        <v>0</v>
      </c>
      <c r="D50" t="str">
        <f>CONCATENATE(Table1[[#This Row],[summary]],
CHAR(13),
Table1[[#This Row],[startdayname]],
", ",
TEXT((Table1[[#This Row],[startshortdate]]),"MMM D"),
CHAR(13),
TEXT((Table1[[#This Row],[starttime]]), "h:mm am/pm"),CHAR(13),Table1[[#This Row],[description]],CHAR(13))</f>
        <v>_x000D_, Jan 0_x000D_12:00 AM_x000D__x000D_</v>
      </c>
    </row>
    <row r="51" spans="1:4" x14ac:dyDescent="0.25">
      <c r="A51" t="e">
        <f>VLOOKUP(Table1[[#This Row],[locationaddress]],VENUEID!$A$2:$B$28,1,TRUE)</f>
        <v>#N/A</v>
      </c>
      <c r="B51" t="str">
        <f>IF(Table1[[#This Row],[categories]]="","",
IF(ISNUMBER(SEARCH("*ADULTS*",Table1[categories])),"ADULTS",
IF(ISNUMBER(SEARCH("*CHILDREN*",Table1[categories])),"CHILDREN",
IF(ISNUMBER(SEARCH("*TEENS*",Table1[categories])),"TEENS"))))</f>
        <v/>
      </c>
      <c r="C51">
        <f>Table1[[#This Row],[startdatetime]]</f>
        <v>0</v>
      </c>
      <c r="D51" t="str">
        <f>CONCATENATE(Table1[[#This Row],[summary]],
CHAR(13),
Table1[[#This Row],[startdayname]],
", ",
TEXT((Table1[[#This Row],[startshortdate]]),"MMM D"),
CHAR(13),
TEXT((Table1[[#This Row],[starttime]]), "h:mm am/pm"),CHAR(13),Table1[[#This Row],[description]],CHAR(13))</f>
        <v>_x000D_, Jan 0_x000D_12:00 AM_x000D__x000D_</v>
      </c>
    </row>
    <row r="52" spans="1:4" x14ac:dyDescent="0.25">
      <c r="A52" t="e">
        <f>VLOOKUP(Table1[[#This Row],[locationaddress]],VENUEID!$A$2:$B$28,1,TRUE)</f>
        <v>#N/A</v>
      </c>
      <c r="B52" t="str">
        <f>IF(Table1[[#This Row],[categories]]="","",
IF(ISNUMBER(SEARCH("*ADULTS*",Table1[categories])),"ADULTS",
IF(ISNUMBER(SEARCH("*CHILDREN*",Table1[categories])),"CHILDREN",
IF(ISNUMBER(SEARCH("*TEENS*",Table1[categories])),"TEENS"))))</f>
        <v/>
      </c>
      <c r="C52">
        <f>Table1[[#This Row],[startdatetime]]</f>
        <v>0</v>
      </c>
      <c r="D52" t="str">
        <f>CONCATENATE(Table1[[#This Row],[summary]],
CHAR(13),
Table1[[#This Row],[startdayname]],
", ",
TEXT((Table1[[#This Row],[startshortdate]]),"MMM D"),
CHAR(13),
TEXT((Table1[[#This Row],[starttime]]), "h:mm am/pm"),CHAR(13),Table1[[#This Row],[description]],CHAR(13))</f>
        <v>_x000D_, Jan 0_x000D_12:00 AM_x000D__x000D_</v>
      </c>
    </row>
    <row r="53" spans="1:4" x14ac:dyDescent="0.25">
      <c r="A53" t="str">
        <f>VLOOKUP(Table1[[#This Row],[locationaddress]],VENUEID!$A$2:$B$28,1,TRUE)</f>
        <v>BELLEVUE</v>
      </c>
      <c r="B53" t="str">
        <f>IF(Table1[[#This Row],[categories]]="","",
IF(ISNUMBER(SEARCH("*ADULTS*",Table1[categories])),"ADULTS",
IF(ISNUMBER(SEARCH("*CHILDREN*",Table1[categories])),"CHILDREN",
IF(ISNUMBER(SEARCH("*TEENS*",Table1[categories])),"TEENS"))))</f>
        <v>CHILDREN</v>
      </c>
      <c r="C53" t="str">
        <f>Table1[[#This Row],[startdatetime]]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VLOOKUP(Table1[[#This Row],[locationaddress]],VENUEID!$A$2:$B$28,1,TRUE)</f>
        <v>BELLEVUE</v>
      </c>
      <c r="B54" t="str">
        <f>IF(Table1[[#This Row],[categories]]="","",
IF(ISNUMBER(SEARCH("*ADULTS*",Table1[categories])),"ADULTS",
IF(ISNUMBER(SEARCH("*CHILDREN*",Table1[categories])),"CHILDREN",
IF(ISNUMBER(SEARCH("*TEENS*",Table1[categories])),"TEENS"))))</f>
        <v>CHILDREN</v>
      </c>
      <c r="C54" t="str">
        <f>Table1[[#This Row],[startdatetime]]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VLOOKUP(Table1[[#This Row],[locationaddress]],VENUEID!$A$2:$B$28,1,TRUE)</f>
        <v>BELLEVUE</v>
      </c>
      <c r="B55" t="str">
        <f>IF(Table1[[#This Row],[categories]]="","",
IF(ISNUMBER(SEARCH("*ADULTS*",Table1[categories])),"ADULTS",
IF(ISNUMBER(SEARCH("*CHILDREN*",Table1[categories])),"CHILDREN",
IF(ISNUMBER(SEARCH("*TEENS*",Table1[categories])),"TEENS"))))</f>
        <v>CHILDREN</v>
      </c>
      <c r="C55" t="str">
        <f>Table1[[#This Row],[startdatetime]]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e">
        <f>VLOOKUP(Table1[[#This Row],[locationaddress]],VENUEID!$A$2:$B$28,1,TRUE)</f>
        <v>#N/A</v>
      </c>
      <c r="B56" t="str">
        <f>IF(Table1[[#This Row],[categories]]="","",
IF(ISNUMBER(SEARCH("*ADULTS*",Table1[categories])),"ADULTS",
IF(ISNUMBER(SEARCH("*CHILDREN*",Table1[categories])),"CHILDREN",
IF(ISNUMBER(SEARCH("*TEENS*",Table1[categories])),"TEENS"))))</f>
        <v/>
      </c>
      <c r="C56">
        <f>Table1[[#This Row],[startdatetime]]</f>
        <v>0</v>
      </c>
      <c r="D56" t="str">
        <f>CONCATENATE(Table1[[#This Row],[summary]],
CHAR(13),
Table1[[#This Row],[startdayname]],
", ",
TEXT((Table1[[#This Row],[startshortdate]]),"MMM D"),
CHAR(13),
TEXT((Table1[[#This Row],[starttime]]), "h:mm am/pm"),CHAR(13),Table1[[#This Row],[description]],CHAR(13))</f>
        <v>_x000D_, Jan 0_x000D_12:00 AM_x000D__x000D_</v>
      </c>
    </row>
    <row r="57" spans="1:4" x14ac:dyDescent="0.25">
      <c r="A57" t="str">
        <f>VLOOKUP(Table1[[#This Row],[locationaddress]],VENUEID!$A$2:$B$28,1,TRUE)</f>
        <v>BELLEVUE</v>
      </c>
      <c r="B57" t="str">
        <f>IF(Table1[[#This Row],[categories]]="","",
IF(ISNUMBER(SEARCH("*ADULTS*",Table1[categories])),"ADULTS",
IF(ISNUMBER(SEARCH("*CHILDREN*",Table1[categories])),"CHILDREN",
IF(ISNUMBER(SEARCH("*TEENS*",Table1[categories])),"TEENS"))))</f>
        <v>ADULTS</v>
      </c>
      <c r="C57" t="str">
        <f>Table1[[#This Row],[startdatetime]]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VLOOKUP(Table1[[#This Row],[locationaddress]],VENUEID!$A$2:$B$28,1,TRUE)</f>
        <v>BELLEVUE</v>
      </c>
      <c r="B58" t="str">
        <f>IF(Table1[[#This Row],[categories]]="","",
IF(ISNUMBER(SEARCH("*ADULTS*",Table1[categories])),"ADULTS",
IF(ISNUMBER(SEARCH("*CHILDREN*",Table1[categories])),"CHILDREN",
IF(ISNUMBER(SEARCH("*TEENS*",Table1[categories])),"TEENS"))))</f>
        <v>CHILDREN</v>
      </c>
      <c r="C58" t="str">
        <f>Table1[[#This Row],[startdatetime]]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VLOOKUP(Table1[[#This Row],[locationaddress]],VENUEID!$A$2:$B$28,1,TRUE)</f>
        <v>BELLEVUE</v>
      </c>
      <c r="B59" t="str">
        <f>IF(Table1[[#This Row],[categories]]="","",
IF(ISNUMBER(SEARCH("*ADULTS*",Table1[categories])),"ADULTS",
IF(ISNUMBER(SEARCH("*CHILDREN*",Table1[categories])),"CHILDREN",
IF(ISNUMBER(SEARCH("*TEENS*",Table1[categories])),"TEENS"))))</f>
        <v>CHILDREN</v>
      </c>
      <c r="C59" t="str">
        <f>Table1[[#This Row],[startdatetime]]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VLOOKUP(Table1[[#This Row],[locationaddress]],VENUEID!$A$2:$B$28,1,TRUE)</f>
        <v>BELLEVUE</v>
      </c>
      <c r="B60" t="str">
        <f>IF(Table1[[#This Row],[categories]]="","",
IF(ISNUMBER(SEARCH("*ADULTS*",Table1[categories])),"ADULTS",
IF(ISNUMBER(SEARCH("*CHILDREN*",Table1[categories])),"CHILDREN",
IF(ISNUMBER(SEARCH("*TEENS*",Table1[categories])),"TEENS"))))</f>
        <v>CHILDREN</v>
      </c>
      <c r="C60" t="str">
        <f>Table1[[#This Row],[startdatetime]]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VLOOKUP(Table1[[#This Row],[locationaddress]],VENUEID!$A$2:$B$28,1,TRUE)</f>
        <v>BELLEVUE</v>
      </c>
      <c r="B61" t="str">
        <f>IF(Table1[[#This Row],[categories]]="","",
IF(ISNUMBER(SEARCH("*ADULTS*",Table1[categories])),"ADULTS",
IF(ISNUMBER(SEARCH("*CHILDREN*",Table1[categories])),"CHILDREN",
IF(ISNUMBER(SEARCH("*TEENS*",Table1[categories])),"TEENS"))))</f>
        <v>CHILDREN</v>
      </c>
      <c r="C61" t="str">
        <f>Table1[[#This Row],[startdatetime]]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VLOOKUP(Table1[[#This Row],[locationaddress]],VENUEID!$A$2:$B$28,1,TRUE)</f>
        <v>BELLEVUE</v>
      </c>
      <c r="B62" t="str">
        <f>IF(Table1[[#This Row],[categories]]="","",
IF(ISNUMBER(SEARCH("*ADULTS*",Table1[categories])),"ADULTS",
IF(ISNUMBER(SEARCH("*CHILDREN*",Table1[categories])),"CHILDREN",
IF(ISNUMBER(SEARCH("*TEENS*",Table1[categories])),"TEENS"))))</f>
        <v>CHILDREN</v>
      </c>
      <c r="C62" t="str">
        <f>Table1[[#This Row],[startdatetime]]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VLOOKUP(Table1[[#This Row],[locationaddress]],VENUEID!$A$2:$B$28,1,TRUE)</f>
        <v>BELLEVUE</v>
      </c>
      <c r="B63" t="str">
        <f>IF(Table1[[#This Row],[categories]]="","",
IF(ISNUMBER(SEARCH("*ADULTS*",Table1[categories])),"ADULTS",
IF(ISNUMBER(SEARCH("*CHILDREN*",Table1[categories])),"CHILDREN",
IF(ISNUMBER(SEARCH("*TEENS*",Table1[categories])),"TEENS"))))</f>
        <v>ADULTS</v>
      </c>
      <c r="C63" t="str">
        <f>Table1[[#This Row],[startdatetime]]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VLOOKUP(Table1[[#This Row],[locationaddress]],VENUEID!$A$2:$B$28,1,TRUE)</f>
        <v>BELLEVUE</v>
      </c>
      <c r="B64" t="str">
        <f>IF(Table1[[#This Row],[categories]]="","",
IF(ISNUMBER(SEARCH("*ADULTS*",Table1[categories])),"ADULTS",
IF(ISNUMBER(SEARCH("*CHILDREN*",Table1[categories])),"CHILDREN",
IF(ISNUMBER(SEARCH("*TEENS*",Table1[categories])),"TEENS"))))</f>
        <v>ADULTS</v>
      </c>
      <c r="C64" t="str">
        <f>Table1[[#This Row],[startdatetime]]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VLOOKUP(Table1[[#This Row],[locationaddress]],VENUEID!$A$2:$B$28,1,TRUE)</f>
        <v>BELLEVUE</v>
      </c>
      <c r="B65" t="str">
        <f>IF(Table1[[#This Row],[categories]]="","",
IF(ISNUMBER(SEARCH("*ADULTS*",Table1[categories])),"ADULTS",
IF(ISNUMBER(SEARCH("*CHILDREN*",Table1[categories])),"CHILDREN",
IF(ISNUMBER(SEARCH("*TEENS*",Table1[categories])),"TEENS"))))</f>
        <v>ADULTS</v>
      </c>
      <c r="C65" t="str">
        <f>Table1[[#This Row],[startdatetime]]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VLOOKUP(Table1[[#This Row],[locationaddress]],VENUEID!$A$2:$B$28,1,TRUE)</f>
        <v>BELLEVUE</v>
      </c>
      <c r="B66" t="str">
        <f>IF(Table1[[#This Row],[categories]]="","",
IF(ISNUMBER(SEARCH("*ADULTS*",Table1[categories])),"ADULTS",
IF(ISNUMBER(SEARCH("*CHILDREN*",Table1[categories])),"CHILDREN",
IF(ISNUMBER(SEARCH("*TEENS*",Table1[categories])),"TEENS"))))</f>
        <v>CHILDREN</v>
      </c>
      <c r="C66" t="str">
        <f>Table1[[#This Row],[startdatetime]]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VLOOKUP(Table1[[#This Row],[locationaddress]],VENUEID!$A$2:$B$28,1,TRUE)</f>
        <v>BELLEVUE</v>
      </c>
      <c r="B67" t="str">
        <f>IF(Table1[[#This Row],[categories]]="","",
IF(ISNUMBER(SEARCH("*ADULTS*",Table1[categories])),"ADULTS",
IF(ISNUMBER(SEARCH("*CHILDREN*",Table1[categories])),"CHILDREN",
IF(ISNUMBER(SEARCH("*TEENS*",Table1[categories])),"TEENS"))))</f>
        <v>ADULTS</v>
      </c>
      <c r="C67" t="str">
        <f>Table1[[#This Row],[startdatetime]]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VLOOKUP(Table1[[#This Row],[locationaddress]],VENUEID!$A$2:$B$28,1,TRUE)</f>
        <v>BELLEVUE</v>
      </c>
      <c r="B68" t="str">
        <f>IF(Table1[[#This Row],[categories]]="","",
IF(ISNUMBER(SEARCH("*ADULTS*",Table1[categories])),"ADULTS",
IF(ISNUMBER(SEARCH("*CHILDREN*",Table1[categories])),"CHILDREN",
IF(ISNUMBER(SEARCH("*TEENS*",Table1[categories])),"TEENS"))))</f>
        <v>ADULTS</v>
      </c>
      <c r="C68" t="str">
        <f>Table1[[#This Row],[startdatetime]]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VLOOKUP(Table1[[#This Row],[locationaddress]],VENUEID!$A$2:$B$28,1,TRUE)</f>
        <v>BELLEVUE</v>
      </c>
      <c r="B69" t="str">
        <f>IF(Table1[[#This Row],[categories]]="","",
IF(ISNUMBER(SEARCH("*ADULTS*",Table1[categories])),"ADULTS",
IF(ISNUMBER(SEARCH("*CHILDREN*",Table1[categories])),"CHILDREN",
IF(ISNUMBER(SEARCH("*TEENS*",Table1[categories])),"TEENS"))))</f>
        <v>CHILDREN</v>
      </c>
      <c r="C69" t="str">
        <f>Table1[[#This Row],[startdatetime]]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VLOOKUP(Table1[[#This Row],[locationaddress]],VENUEID!$A$2:$B$28,1,TRUE)</f>
        <v>BELLEVUE</v>
      </c>
      <c r="B70" t="str">
        <f>IF(Table1[[#This Row],[categories]]="","",
IF(ISNUMBER(SEARCH("*ADULTS*",Table1[categories])),"ADULTS",
IF(ISNUMBER(SEARCH("*CHILDREN*",Table1[categories])),"CHILDREN",
IF(ISNUMBER(SEARCH("*TEENS*",Table1[categories])),"TEENS"))))</f>
        <v>ADULTS</v>
      </c>
      <c r="C70" t="str">
        <f>Table1[[#This Row],[startdatetime]]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VLOOKUP(Table1[[#This Row],[locationaddress]],VENUEID!$A$2:$B$28,1,TRUE)</f>
        <v>#N/A</v>
      </c>
      <c r="B71" t="b">
        <f>IF(Table1[[#This Row],[categories]]="","",
IF(ISNUMBER(SEARCH("*ADULTS*",Table1[categories])),"ADULTS",
IF(ISNUMBER(SEARCH("*CHILDREN*",Table1[categories])),"CHILDREN",
IF(ISNUMBER(SEARCH("*TEENS*",Table1[categories])),"TEENS"))))</f>
        <v>0</v>
      </c>
      <c r="C71" t="str">
        <f>Table1[[#This Row],[startdatetime]]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VLOOKUP(Table1[[#This Row],[locationaddress]],VENUEID!$A$2:$B$28,1,TRUE)</f>
        <v>BELLEVUE</v>
      </c>
      <c r="B72" t="str">
        <f>IF(Table1[[#This Row],[categories]]="","",
IF(ISNUMBER(SEARCH("*ADULTS*",Table1[categories])),"ADULTS",
IF(ISNUMBER(SEARCH("*CHILDREN*",Table1[categories])),"CHILDREN",
IF(ISNUMBER(SEARCH("*TEENS*",Table1[categories])),"TEENS"))))</f>
        <v>CHILDREN</v>
      </c>
      <c r="C72" t="str">
        <f>Table1[[#This Row],[startdatetime]]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VLOOKUP(Table1[[#This Row],[locationaddress]],VENUEID!$A$2:$B$28,1,TRUE)</f>
        <v>BELLEVUE</v>
      </c>
      <c r="B73" t="str">
        <f>IF(Table1[[#This Row],[categories]]="","",
IF(ISNUMBER(SEARCH("*ADULTS*",Table1[categories])),"ADULTS",
IF(ISNUMBER(SEARCH("*CHILDREN*",Table1[categories])),"CHILDREN",
IF(ISNUMBER(SEARCH("*TEENS*",Table1[categories])),"TEENS"))))</f>
        <v>CHILDREN</v>
      </c>
      <c r="C73" t="str">
        <f>Table1[[#This Row],[startdatetime]]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VLOOKUP(Table1[[#This Row],[locationaddress]],VENUEID!$A$2:$B$28,1,TRUE)</f>
        <v>BELLEVUE</v>
      </c>
      <c r="B74" t="str">
        <f>IF(Table1[[#This Row],[categories]]="","",
IF(ISNUMBER(SEARCH("*ADULTS*",Table1[categories])),"ADULTS",
IF(ISNUMBER(SEARCH("*CHILDREN*",Table1[categories])),"CHILDREN",
IF(ISNUMBER(SEARCH("*TEENS*",Table1[categories])),"TEENS"))))</f>
        <v>CHILDREN</v>
      </c>
      <c r="C74" t="str">
        <f>Table1[[#This Row],[startdatetime]]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e">
        <f>VLOOKUP(Table1[[#This Row],[locationaddress]],VENUEID!$A$2:$B$28,1,TRUE)</f>
        <v>#N/A</v>
      </c>
      <c r="B75" t="str">
        <f>IF(Table1[[#This Row],[categories]]="","",
IF(ISNUMBER(SEARCH("*ADULTS*",Table1[categories])),"ADULTS",
IF(ISNUMBER(SEARCH("*CHILDREN*",Table1[categories])),"CHILDREN",
IF(ISNUMBER(SEARCH("*TEENS*",Table1[categories])),"TEENS"))))</f>
        <v/>
      </c>
      <c r="C75">
        <f>Table1[[#This Row],[startdatetime]]</f>
        <v>0</v>
      </c>
      <c r="D75" t="str">
        <f>CONCATENATE(Table1[[#This Row],[summary]],
CHAR(13),
Table1[[#This Row],[startdayname]],
", ",
TEXT((Table1[[#This Row],[startshortdate]]),"MMM D"),
CHAR(13),
TEXT((Table1[[#This Row],[starttime]]), "h:mm am/pm"),CHAR(13),Table1[[#This Row],[description]],CHAR(13))</f>
        <v>_x000D_, Jan 0_x000D_12:00 AM_x000D__x000D_</v>
      </c>
    </row>
    <row r="76" spans="1:4" x14ac:dyDescent="0.25">
      <c r="A76" t="str">
        <f>VLOOKUP(Table1[[#This Row],[locationaddress]],VENUEID!$A$2:$B$28,1,TRUE)</f>
        <v>BELLEVUE</v>
      </c>
      <c r="B76" t="str">
        <f>IF(Table1[[#This Row],[categories]]="","",
IF(ISNUMBER(SEARCH("*ADULTS*",Table1[categories])),"ADULTS",
IF(ISNUMBER(SEARCH("*CHILDREN*",Table1[categories])),"CHILDREN",
IF(ISNUMBER(SEARCH("*TEENS*",Table1[categories])),"TEENS"))))</f>
        <v>CHILDREN</v>
      </c>
      <c r="C76" t="str">
        <f>Table1[[#This Row],[startdatetime]]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VLOOKUP(Table1[[#This Row],[locationaddress]],VENUEID!$A$2:$B$28,1,TRUE)</f>
        <v>BELLEVUE</v>
      </c>
      <c r="B77" t="str">
        <f>IF(Table1[[#This Row],[categories]]="","",
IF(ISNUMBER(SEARCH("*ADULTS*",Table1[categories])),"ADULTS",
IF(ISNUMBER(SEARCH("*CHILDREN*",Table1[categories])),"CHILDREN",
IF(ISNUMBER(SEARCH("*TEENS*",Table1[categories])),"TEENS"))))</f>
        <v>CHILDREN</v>
      </c>
      <c r="C77" t="str">
        <f>Table1[[#This Row],[startdatetime]]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e">
        <f>VLOOKUP(Table1[[#This Row],[locationaddress]],VENUEID!$A$2:$B$28,1,TRUE)</f>
        <v>#N/A</v>
      </c>
      <c r="B78" t="str">
        <f>IF(Table1[[#This Row],[categories]]="","",
IF(ISNUMBER(SEARCH("*ADULTS*",Table1[categories])),"ADULTS",
IF(ISNUMBER(SEARCH("*CHILDREN*",Table1[categories])),"CHILDREN",
IF(ISNUMBER(SEARCH("*TEENS*",Table1[categories])),"TEENS"))))</f>
        <v/>
      </c>
      <c r="C78">
        <f>Table1[[#This Row],[startdatetime]]</f>
        <v>0</v>
      </c>
      <c r="D78" t="str">
        <f>CONCATENATE(Table1[[#This Row],[summary]],
CHAR(13),
Table1[[#This Row],[startdayname]],
", ",
TEXT((Table1[[#This Row],[startshortdate]]),"MMM D"),
CHAR(13),
TEXT((Table1[[#This Row],[starttime]]), "h:mm am/pm"),CHAR(13),Table1[[#This Row],[description]],CHAR(13))</f>
        <v>_x000D_, Jan 0_x000D_12:00 AM_x000D__x000D_</v>
      </c>
    </row>
    <row r="79" spans="1:4" x14ac:dyDescent="0.25">
      <c r="A79" t="str">
        <f>VLOOKUP(Table1[[#This Row],[locationaddress]],VENUEID!$A$2:$B$28,1,TRUE)</f>
        <v>BELLEVUE</v>
      </c>
      <c r="B79" t="str">
        <f>IF(Table1[[#This Row],[categories]]="","",
IF(ISNUMBER(SEARCH("*ADULTS*",Table1[categories])),"ADULTS",
IF(ISNUMBER(SEARCH("*CHILDREN*",Table1[categories])),"CHILDREN",
IF(ISNUMBER(SEARCH("*TEENS*",Table1[categories])),"TEENS"))))</f>
        <v>ADULTS</v>
      </c>
      <c r="C79" t="str">
        <f>Table1[[#This Row],[startdatetime]]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VLOOKUP(Table1[[#This Row],[locationaddress]],VENUEID!$A$2:$B$28,1,TRUE)</f>
        <v>BELLEVUE</v>
      </c>
      <c r="B80" t="str">
        <f>IF(Table1[[#This Row],[categories]]="","",
IF(ISNUMBER(SEARCH("*ADULTS*",Table1[categories])),"ADULTS",
IF(ISNUMBER(SEARCH("*CHILDREN*",Table1[categories])),"CHILDREN",
IF(ISNUMBER(SEARCH("*TEENS*",Table1[categories])),"TEENS"))))</f>
        <v>CHILDREN</v>
      </c>
      <c r="C80" t="str">
        <f>Table1[[#This Row],[startdatetime]]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VLOOKUP(Table1[[#This Row],[locationaddress]],VENUEID!$A$2:$B$28,1,TRUE)</f>
        <v>BELLEVUE</v>
      </c>
      <c r="B81" t="str">
        <f>IF(Table1[[#This Row],[categories]]="","",
IF(ISNUMBER(SEARCH("*ADULTS*",Table1[categories])),"ADULTS",
IF(ISNUMBER(SEARCH("*CHILDREN*",Table1[categories])),"CHILDREN",
IF(ISNUMBER(SEARCH("*TEENS*",Table1[categories])),"TEENS"))))</f>
        <v>ADULTS</v>
      </c>
      <c r="C81" t="str">
        <f>Table1[[#This Row],[startdatetime]]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e">
        <f>VLOOKUP(Table1[[#This Row],[locationaddress]],VENUEID!$A$2:$B$28,1,TRUE)</f>
        <v>#N/A</v>
      </c>
      <c r="B82" t="str">
        <f>IF(Table1[[#This Row],[categories]]="","",
IF(ISNUMBER(SEARCH("*ADULTS*",Table1[categories])),"ADULTS",
IF(ISNUMBER(SEARCH("*CHILDREN*",Table1[categories])),"CHILDREN",
IF(ISNUMBER(SEARCH("*TEENS*",Table1[categories])),"TEENS"))))</f>
        <v/>
      </c>
      <c r="C82">
        <f>Table1[[#This Row],[startdatetime]]</f>
        <v>0</v>
      </c>
      <c r="D82" t="str">
        <f>CONCATENATE(Table1[[#This Row],[summary]],
CHAR(13),
Table1[[#This Row],[startdayname]],
", ",
TEXT((Table1[[#This Row],[startshortdate]]),"MMM D"),
CHAR(13),
TEXT((Table1[[#This Row],[starttime]]), "h:mm am/pm"),CHAR(13),Table1[[#This Row],[description]],CHAR(13))</f>
        <v>_x000D_, Jan 0_x000D_12:00 AM_x000D__x000D_</v>
      </c>
    </row>
    <row r="83" spans="1:4" x14ac:dyDescent="0.25">
      <c r="A83" t="e">
        <f>VLOOKUP(Table1[[#This Row],[locationaddress]],VENUEID!$A$2:$B$28,1,TRUE)</f>
        <v>#N/A</v>
      </c>
      <c r="B83" t="str">
        <f>IF(Table1[[#This Row],[categories]]="","",
IF(ISNUMBER(SEARCH("*ADULTS*",Table1[categories])),"ADULTS",
IF(ISNUMBER(SEARCH("*CHILDREN*",Table1[categories])),"CHILDREN",
IF(ISNUMBER(SEARCH("*TEENS*",Table1[categories])),"TEENS"))))</f>
        <v/>
      </c>
      <c r="C83">
        <f>Table1[[#This Row],[startdatetime]]</f>
        <v>0</v>
      </c>
      <c r="D83" t="str">
        <f>CONCATENATE(Table1[[#This Row],[summary]],
CHAR(13),
Table1[[#This Row],[startdayname]],
", ",
TEXT((Table1[[#This Row],[startshortdate]]),"MMM D"),
CHAR(13),
TEXT((Table1[[#This Row],[starttime]]), "h:mm am/pm"),CHAR(13),Table1[[#This Row],[description]],CHAR(13))</f>
        <v>_x000D_, Jan 0_x000D_12:00 AM_x000D__x000D_</v>
      </c>
    </row>
    <row r="84" spans="1:4" x14ac:dyDescent="0.25">
      <c r="A84" t="str">
        <f>VLOOKUP(Table1[[#This Row],[locationaddress]],VENUEID!$A$2:$B$28,1,TRUE)</f>
        <v>BELLEVUE</v>
      </c>
      <c r="B84" t="str">
        <f>IF(Table1[[#This Row],[categories]]="","",
IF(ISNUMBER(SEARCH("*ADULTS*",Table1[categories])),"ADULTS",
IF(ISNUMBER(SEARCH("*CHILDREN*",Table1[categories])),"CHILDREN",
IF(ISNUMBER(SEARCH("*TEENS*",Table1[categories])),"TEENS"))))</f>
        <v>ADULTS</v>
      </c>
      <c r="C84" t="str">
        <f>Table1[[#This Row],[startdatetime]]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e">
        <f>VLOOKUP(Table1[[#This Row],[locationaddress]],VENUEID!$A$2:$B$28,1,TRUE)</f>
        <v>#N/A</v>
      </c>
      <c r="B85" t="str">
        <f>IF(Table1[[#This Row],[categories]]="","",
IF(ISNUMBER(SEARCH("*ADULTS*",Table1[categories])),"ADULTS",
IF(ISNUMBER(SEARCH("*CHILDREN*",Table1[categories])),"CHILDREN",
IF(ISNUMBER(SEARCH("*TEENS*",Table1[categories])),"TEENS"))))</f>
        <v/>
      </c>
      <c r="C85">
        <f>Table1[[#This Row],[startdatetime]]</f>
        <v>0</v>
      </c>
      <c r="D85" t="str">
        <f>CONCATENATE(Table1[[#This Row],[summary]],
CHAR(13),
Table1[[#This Row],[startdayname]],
", ",
TEXT((Table1[[#This Row],[startshortdate]]),"MMM D"),
CHAR(13),
TEXT((Table1[[#This Row],[starttime]]), "h:mm am/pm"),CHAR(13),Table1[[#This Row],[description]],CHAR(13))</f>
        <v>_x000D_, Jan 0_x000D_12:00 AM_x000D__x000D_</v>
      </c>
    </row>
    <row r="86" spans="1:4" x14ac:dyDescent="0.25">
      <c r="A86" t="str">
        <f>VLOOKUP(Table1[[#This Row],[locationaddress]],VENUEID!$A$2:$B$28,1,TRUE)</f>
        <v>BELLEVUE</v>
      </c>
      <c r="B86" t="str">
        <f>IF(Table1[[#This Row],[categories]]="","",
IF(ISNUMBER(SEARCH("*ADULTS*",Table1[categories])),"ADULTS",
IF(ISNUMBER(SEARCH("*CHILDREN*",Table1[categories])),"CHILDREN",
IF(ISNUMBER(SEARCH("*TEENS*",Table1[categories])),"TEENS"))))</f>
        <v>ADULTS</v>
      </c>
      <c r="C86" t="str">
        <f>Table1[[#This Row],[startdatetime]]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VLOOKUP(Table1[[#This Row],[locationaddress]],VENUEID!$A$2:$B$28,1,TRUE)</f>
        <v>BELLEVUE</v>
      </c>
      <c r="B87" t="str">
        <f>IF(Table1[[#This Row],[categories]]="","",
IF(ISNUMBER(SEARCH("*ADULTS*",Table1[categories])),"ADULTS",
IF(ISNUMBER(SEARCH("*CHILDREN*",Table1[categories])),"CHILDREN",
IF(ISNUMBER(SEARCH("*TEENS*",Table1[categories])),"TEENS"))))</f>
        <v>CHILDREN</v>
      </c>
      <c r="C87" t="str">
        <f>Table1[[#This Row],[startdatetime]]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VLOOKUP(Table1[[#This Row],[locationaddress]],VENUEID!$A$2:$B$28,1,TRUE)</f>
        <v>BELLEVUE</v>
      </c>
      <c r="B88" t="str">
        <f>IF(Table1[[#This Row],[categories]]="","",
IF(ISNUMBER(SEARCH("*ADULTS*",Table1[categories])),"ADULTS",
IF(ISNUMBER(SEARCH("*CHILDREN*",Table1[categories])),"CHILDREN",
IF(ISNUMBER(SEARCH("*TEENS*",Table1[categories])),"TEENS"))))</f>
        <v>CHILDREN</v>
      </c>
      <c r="C88" t="str">
        <f>Table1[[#This Row],[startdatetime]]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VLOOKUP(Table1[[#This Row],[locationaddress]],VENUEID!$A$2:$B$28,1,TRUE)</f>
        <v>BELLEVUE</v>
      </c>
      <c r="B89" t="str">
        <f>IF(Table1[[#This Row],[categories]]="","",
IF(ISNUMBER(SEARCH("*ADULTS*",Table1[categories])),"ADULTS",
IF(ISNUMBER(SEARCH("*CHILDREN*",Table1[categories])),"CHILDREN",
IF(ISNUMBER(SEARCH("*TEENS*",Table1[categories])),"TEENS"))))</f>
        <v>CHILDREN</v>
      </c>
      <c r="C89" t="str">
        <f>Table1[[#This Row],[startdatetime]]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VLOOKUP(Table1[[#This Row],[locationaddress]],VENUEID!$A$2:$B$28,1,TRUE)</f>
        <v>BELLEVUE</v>
      </c>
      <c r="B90" t="str">
        <f>IF(Table1[[#This Row],[categories]]="","",
IF(ISNUMBER(SEARCH("*ADULTS*",Table1[categories])),"ADULTS",
IF(ISNUMBER(SEARCH("*CHILDREN*",Table1[categories])),"CHILDREN",
IF(ISNUMBER(SEARCH("*TEENS*",Table1[categories])),"TEENS"))))</f>
        <v>CHILDREN</v>
      </c>
      <c r="C90" t="str">
        <f>Table1[[#This Row],[startdatetime]]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VLOOKUP(Table1[[#This Row],[locationaddress]],VENUEID!$A$2:$B$28,1,TRUE)</f>
        <v>BELLEVUE</v>
      </c>
      <c r="B91" t="str">
        <f>IF(Table1[[#This Row],[categories]]="","",
IF(ISNUMBER(SEARCH("*ADULTS*",Table1[categories])),"ADULTS",
IF(ISNUMBER(SEARCH("*CHILDREN*",Table1[categories])),"CHILDREN",
IF(ISNUMBER(SEARCH("*TEENS*",Table1[categories])),"TEENS"))))</f>
        <v>ADULTS</v>
      </c>
      <c r="C91" t="str">
        <f>Table1[[#This Row],[startdatetime]]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e">
        <f>VLOOKUP(Table1[[#This Row],[locationaddress]],VENUEID!$A$2:$B$28,1,TRUE)</f>
        <v>#N/A</v>
      </c>
      <c r="B92" t="str">
        <f>IF(Table1[[#This Row],[categories]]="","",
IF(ISNUMBER(SEARCH("*ADULTS*",Table1[categories])),"ADULTS",
IF(ISNUMBER(SEARCH("*CHILDREN*",Table1[categories])),"CHILDREN",
IF(ISNUMBER(SEARCH("*TEENS*",Table1[categories])),"TEENS"))))</f>
        <v/>
      </c>
      <c r="C92">
        <f>Table1[[#This Row],[startdatetime]]</f>
        <v>0</v>
      </c>
      <c r="D92" t="str">
        <f>CONCATENATE(Table1[[#This Row],[summary]],
CHAR(13),
Table1[[#This Row],[startdayname]],
", ",
TEXT((Table1[[#This Row],[startshortdate]]),"MMM D"),
CHAR(13),
TEXT((Table1[[#This Row],[starttime]]), "h:mm am/pm"),CHAR(13),Table1[[#This Row],[description]],CHAR(13))</f>
        <v>_x000D_, Jan 0_x000D_12:00 AM_x000D__x000D_</v>
      </c>
    </row>
    <row r="93" spans="1:4" x14ac:dyDescent="0.25">
      <c r="A93" t="str">
        <f>VLOOKUP(Table1[[#This Row],[locationaddress]],VENUEID!$A$2:$B$28,1,TRUE)</f>
        <v>BELLEVUE</v>
      </c>
      <c r="B93" t="str">
        <f>IF(Table1[[#This Row],[categories]]="","",
IF(ISNUMBER(SEARCH("*ADULTS*",Table1[categories])),"ADULTS",
IF(ISNUMBER(SEARCH("*CHILDREN*",Table1[categories])),"CHILDREN",
IF(ISNUMBER(SEARCH("*TEENS*",Table1[categories])),"TEENS"))))</f>
        <v>TEENS</v>
      </c>
      <c r="C93" t="str">
        <f>Table1[[#This Row],[startdatetime]]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VLOOKUP(Table1[[#This Row],[locationaddress]],VENUEID!$A$2:$B$28,1,TRUE)</f>
        <v>BELLEVUE</v>
      </c>
      <c r="B94" t="str">
        <f>IF(Table1[[#This Row],[categories]]="","",
IF(ISNUMBER(SEARCH("*ADULTS*",Table1[categories])),"ADULTS",
IF(ISNUMBER(SEARCH("*CHILDREN*",Table1[categories])),"CHILDREN",
IF(ISNUMBER(SEARCH("*TEENS*",Table1[categories])),"TEENS"))))</f>
        <v>CHILDREN</v>
      </c>
      <c r="C94" t="str">
        <f>Table1[[#This Row],[startdatetime]]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VLOOKUP(Table1[[#This Row],[locationaddress]],VENUEID!$A$2:$B$28,1,TRUE)</f>
        <v>BELLEVUE</v>
      </c>
      <c r="B95" t="str">
        <f>IF(Table1[[#This Row],[categories]]="","",
IF(ISNUMBER(SEARCH("*ADULTS*",Table1[categories])),"ADULTS",
IF(ISNUMBER(SEARCH("*CHILDREN*",Table1[categories])),"CHILDREN",
IF(ISNUMBER(SEARCH("*TEENS*",Table1[categories])),"TEENS"))))</f>
        <v>CHILDREN</v>
      </c>
      <c r="C95" t="str">
        <f>Table1[[#This Row],[startdatetime]]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e">
        <f>VLOOKUP(Table1[[#This Row],[locationaddress]],VENUEID!$A$2:$B$28,1,TRUE)</f>
        <v>#N/A</v>
      </c>
      <c r="B96" t="str">
        <f>IF(Table1[[#This Row],[categories]]="","",
IF(ISNUMBER(SEARCH("*ADULTS*",Table1[categories])),"ADULTS",
IF(ISNUMBER(SEARCH("*CHILDREN*",Table1[categories])),"CHILDREN",
IF(ISNUMBER(SEARCH("*TEENS*",Table1[categories])),"TEENS"))))</f>
        <v/>
      </c>
      <c r="C96">
        <f>Table1[[#This Row],[startdatetime]]</f>
        <v>0</v>
      </c>
      <c r="D96" t="str">
        <f>CONCATENATE(Table1[[#This Row],[summary]],
CHAR(13),
Table1[[#This Row],[startdayname]],
", ",
TEXT((Table1[[#This Row],[startshortdate]]),"MMM D"),
CHAR(13),
TEXT((Table1[[#This Row],[starttime]]), "h:mm am/pm"),CHAR(13),Table1[[#This Row],[description]],CHAR(13))</f>
        <v>_x000D_, Jan 0_x000D_12:00 AM_x000D__x000D_</v>
      </c>
    </row>
    <row r="97" spans="1:4" x14ac:dyDescent="0.25">
      <c r="A97" t="str">
        <f>VLOOKUP(Table1[[#This Row],[locationaddress]],VENUEID!$A$2:$B$28,1,TRUE)</f>
        <v>BELLEVUE</v>
      </c>
      <c r="B97" t="str">
        <f>IF(Table1[[#This Row],[categories]]="","",
IF(ISNUMBER(SEARCH("*ADULTS*",Table1[categories])),"ADULTS",
IF(ISNUMBER(SEARCH("*CHILDREN*",Table1[categories])),"CHILDREN",
IF(ISNUMBER(SEARCH("*TEENS*",Table1[categories])),"TEENS"))))</f>
        <v>ADULTS</v>
      </c>
      <c r="C97" t="str">
        <f>Table1[[#This Row],[startdatetime]]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VLOOKUP(Table1[[#This Row],[locationaddress]],VENUEID!$A$2:$B$28,1,TRUE)</f>
        <v>BELLEVUE</v>
      </c>
      <c r="B98" t="str">
        <f>IF(Table1[[#This Row],[categories]]="","",
IF(ISNUMBER(SEARCH("*ADULTS*",Table1[categories])),"ADULTS",
IF(ISNUMBER(SEARCH("*CHILDREN*",Table1[categories])),"CHILDREN",
IF(ISNUMBER(SEARCH("*TEENS*",Table1[categories])),"TEENS"))))</f>
        <v>ADULTS</v>
      </c>
      <c r="C98" t="str">
        <f>Table1[[#This Row],[startdatetime]]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VLOOKUP(Table1[[#This Row],[locationaddress]],VENUEID!$A$2:$B$28,1,TRUE)</f>
        <v>BELLEVUE</v>
      </c>
      <c r="B99" t="str">
        <f>IF(Table1[[#This Row],[categories]]="","",
IF(ISNUMBER(SEARCH("*ADULTS*",Table1[categories])),"ADULTS",
IF(ISNUMBER(SEARCH("*CHILDREN*",Table1[categories])),"CHILDREN",
IF(ISNUMBER(SEARCH("*TEENS*",Table1[categories])),"TEENS"))))</f>
        <v>CHILDREN</v>
      </c>
      <c r="C99" t="str">
        <f>Table1[[#This Row],[startdatetime]]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VLOOKUP(Table1[[#This Row],[locationaddress]],VENUEID!$A$2:$B$28,1,TRUE)</f>
        <v>BELLEVUE</v>
      </c>
      <c r="B100" t="str">
        <f>IF(Table1[[#This Row],[categories]]="","",
IF(ISNUMBER(SEARCH("*ADULTS*",Table1[categories])),"ADULTS",
IF(ISNUMBER(SEARCH("*CHILDREN*",Table1[categories])),"CHILDREN",
IF(ISNUMBER(SEARCH("*TEENS*",Table1[categories])),"TEENS"))))</f>
        <v>CHILDREN</v>
      </c>
      <c r="C100" t="str">
        <f>Table1[[#This Row],[startdatetime]]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VLOOKUP(Table1[[#This Row],[locationaddress]],VENUEID!$A$2:$B$28,1,TRUE)</f>
        <v>BELLEVUE</v>
      </c>
      <c r="B101" t="str">
        <f>IF(Table1[[#This Row],[categories]]="","",
IF(ISNUMBER(SEARCH("*ADULTS*",Table1[categories])),"ADULTS",
IF(ISNUMBER(SEARCH("*CHILDREN*",Table1[categories])),"CHILDREN",
IF(ISNUMBER(SEARCH("*TEENS*",Table1[categories])),"TEENS"))))</f>
        <v>ADULTS</v>
      </c>
      <c r="C101" t="str">
        <f>Table1[[#This Row],[startdatetime]]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e">
        <f>VLOOKUP(Table1[[#This Row],[locationaddress]],VENUEID!$A$2:$B$28,1,TRUE)</f>
        <v>#N/A</v>
      </c>
      <c r="B102" t="str">
        <f>IF(Table1[[#This Row],[categories]]="","",
IF(ISNUMBER(SEARCH("*ADULTS*",Table1[categories])),"ADULTS",
IF(ISNUMBER(SEARCH("*CHILDREN*",Table1[categories])),"CHILDREN",
IF(ISNUMBER(SEARCH("*TEENS*",Table1[categories])),"TEENS"))))</f>
        <v/>
      </c>
      <c r="C102">
        <f>Table1[[#This Row],[startdatetime]]</f>
        <v>0</v>
      </c>
      <c r="D102" t="str">
        <f>CONCATENATE(Table1[[#This Row],[summary]],
CHAR(13),
Table1[[#This Row],[startdayname]],
", ",
TEXT((Table1[[#This Row],[startshortdate]]),"MMM D"),
CHAR(13),
TEXT((Table1[[#This Row],[starttime]]), "h:mm am/pm"),CHAR(13),Table1[[#This Row],[description]],CHAR(13))</f>
        <v>_x000D_, Jan 0_x000D_12:00 AM_x000D__x000D_</v>
      </c>
    </row>
    <row r="103" spans="1:4" x14ac:dyDescent="0.25">
      <c r="A103" t="str">
        <f>VLOOKUP(Table1[[#This Row],[locationaddress]],VENUEID!$A$2:$B$28,1,TRUE)</f>
        <v>BELLEVUE</v>
      </c>
      <c r="B103" t="str">
        <f>IF(Table1[[#This Row],[categories]]="","",
IF(ISNUMBER(SEARCH("*ADULTS*",Table1[categories])),"ADULTS",
IF(ISNUMBER(SEARCH("*CHILDREN*",Table1[categories])),"CHILDREN",
IF(ISNUMBER(SEARCH("*TEENS*",Table1[categories])),"TEENS"))))</f>
        <v>ADULTS</v>
      </c>
      <c r="C103" t="str">
        <f>Table1[[#This Row],[startdatetime]]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VLOOKUP(Table1[[#This Row],[locationaddress]],VENUEID!$A$2:$B$28,1,TRUE)</f>
        <v>BELLEVUE</v>
      </c>
      <c r="B104" t="str">
        <f>IF(Table1[[#This Row],[categories]]="","",
IF(ISNUMBER(SEARCH("*ADULTS*",Table1[categories])),"ADULTS",
IF(ISNUMBER(SEARCH("*CHILDREN*",Table1[categories])),"CHILDREN",
IF(ISNUMBER(SEARCH("*TEENS*",Table1[categories])),"TEENS"))))</f>
        <v>ADULTS</v>
      </c>
      <c r="C104" t="str">
        <f>Table1[[#This Row],[startdatetime]]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VLOOKUP(Table1[[#This Row],[locationaddress]],VENUEID!$A$2:$B$28,1,TRUE)</f>
        <v>BELLEVUE</v>
      </c>
      <c r="B105" t="str">
        <f>IF(Table1[[#This Row],[categories]]="","",
IF(ISNUMBER(SEARCH("*ADULTS*",Table1[categories])),"ADULTS",
IF(ISNUMBER(SEARCH("*CHILDREN*",Table1[categories])),"CHILDREN",
IF(ISNUMBER(SEARCH("*TEENS*",Table1[categories])),"TEENS"))))</f>
        <v>CHILDREN</v>
      </c>
      <c r="C105" t="str">
        <f>Table1[[#This Row],[startdatetime]]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VLOOKUP(Table1[[#This Row],[locationaddress]],VENUEID!$A$2:$B$28,1,TRUE)</f>
        <v>BELLEVUE</v>
      </c>
      <c r="B106" t="str">
        <f>IF(Table1[[#This Row],[categories]]="","",
IF(ISNUMBER(SEARCH("*ADULTS*",Table1[categories])),"ADULTS",
IF(ISNUMBER(SEARCH("*CHILDREN*",Table1[categories])),"CHILDREN",
IF(ISNUMBER(SEARCH("*TEENS*",Table1[categories])),"TEENS"))))</f>
        <v>ADULTS</v>
      </c>
      <c r="C106" t="str">
        <f>Table1[[#This Row],[startdatetime]]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VLOOKUP(Table1[[#This Row],[locationaddress]],VENUEID!$A$2:$B$28,1,TRUE)</f>
        <v>BELLEVUE</v>
      </c>
      <c r="B107" t="str">
        <f>IF(Table1[[#This Row],[categories]]="","",
IF(ISNUMBER(SEARCH("*ADULTS*",Table1[categories])),"ADULTS",
IF(ISNUMBER(SEARCH("*CHILDREN*",Table1[categories])),"CHILDREN",
IF(ISNUMBER(SEARCH("*TEENS*",Table1[categories])),"TEENS"))))</f>
        <v>ADULTS</v>
      </c>
      <c r="C107" t="str">
        <f>Table1[[#This Row],[startdatetime]]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v>
      </c>
    </row>
    <row r="108" spans="1:4" x14ac:dyDescent="0.25">
      <c r="A108" t="e">
        <f>VLOOKUP(Table1[[#This Row],[locationaddress]],VENUEID!$A$2:$B$28,1,TRUE)</f>
        <v>#N/A</v>
      </c>
      <c r="B108" t="str">
        <f>IF(Table1[[#This Row],[categories]]="","",
IF(ISNUMBER(SEARCH("*ADULTS*",Table1[categories])),"ADULTS",
IF(ISNUMBER(SEARCH("*CHILDREN*",Table1[categories])),"CHILDREN",
IF(ISNUMBER(SEARCH("*TEENS*",Table1[categories])),"TEENS"))))</f>
        <v/>
      </c>
      <c r="C108">
        <f>Table1[[#This Row],[startdatetime]]</f>
        <v>0</v>
      </c>
      <c r="D108" t="str">
        <f>CONCATENATE(Table1[[#This Row],[summary]],
CHAR(13),
Table1[[#This Row],[startdayname]],
", ",
TEXT((Table1[[#This Row],[startshortdate]]),"MMM D"),
CHAR(13),
TEXT((Table1[[#This Row],[starttime]]), "h:mm am/pm"),CHAR(13),Table1[[#This Row],[description]],CHAR(13))</f>
        <v>_x000D_, Jan 0_x000D_12:00 AM_x000D__x000D_</v>
      </c>
    </row>
    <row r="109" spans="1:4" x14ac:dyDescent="0.25">
      <c r="A109" t="e">
        <f>VLOOKUP(Table1[[#This Row],[locationaddress]],VENUEID!$A$2:$B$28,1,TRUE)</f>
        <v>#N/A</v>
      </c>
      <c r="B109" t="str">
        <f>IF(Table1[[#This Row],[categories]]="","",
IF(ISNUMBER(SEARCH("*ADULTS*",Table1[categories])),"ADULTS",
IF(ISNUMBER(SEARCH("*CHILDREN*",Table1[categories])),"CHILDREN",
IF(ISNUMBER(SEARCH("*TEENS*",Table1[categories])),"TEENS"))))</f>
        <v/>
      </c>
      <c r="C109">
        <f>Table1[[#This Row],[startdatetime]]</f>
        <v>0</v>
      </c>
      <c r="D109" t="str">
        <f>CONCATENATE(Table1[[#This Row],[summary]],
CHAR(13),
Table1[[#This Row],[startdayname]],
", ",
TEXT((Table1[[#This Row],[startshortdate]]),"MMM D"),
CHAR(13),
TEXT((Table1[[#This Row],[starttime]]), "h:mm am/pm"),CHAR(13),Table1[[#This Row],[description]],CHAR(13))</f>
        <v>_x000D_, Jan 0_x000D_12:00 AM_x000D__x000D_</v>
      </c>
    </row>
    <row r="110" spans="1:4" x14ac:dyDescent="0.25">
      <c r="A110" t="e">
        <f>VLOOKUP(Table1[[#This Row],[locationaddress]],VENUEID!$A$2:$B$28,1,TRUE)</f>
        <v>#N/A</v>
      </c>
      <c r="B110" t="str">
        <f>IF(Table1[[#This Row],[categories]]="","",
IF(ISNUMBER(SEARCH("*ADULTS*",Table1[categories])),"ADULTS",
IF(ISNUMBER(SEARCH("*CHILDREN*",Table1[categories])),"CHILDREN",
IF(ISNUMBER(SEARCH("*TEENS*",Table1[categories])),"TEENS"))))</f>
        <v/>
      </c>
      <c r="C110">
        <f>Table1[[#This Row],[startdatetime]]</f>
        <v>0</v>
      </c>
      <c r="D110" t="str">
        <f>CONCATENATE(Table1[[#This Row],[summary]],
CHAR(13),
Table1[[#This Row],[startdayname]],
", ",
TEXT((Table1[[#This Row],[startshortdate]]),"MMM D"),
CHAR(13),
TEXT((Table1[[#This Row],[starttime]]), "h:mm am/pm"),CHAR(13),Table1[[#This Row],[description]],CHAR(13))</f>
        <v>_x000D_, Jan 0_x000D_12:00 AM_x000D__x000D_</v>
      </c>
    </row>
    <row r="111" spans="1:4" x14ac:dyDescent="0.25">
      <c r="A111" t="e">
        <f>VLOOKUP(Table1[[#This Row],[locationaddress]],VENUEID!$A$2:$B$28,1,TRUE)</f>
        <v>#N/A</v>
      </c>
      <c r="B111" t="str">
        <f>IF(Table1[[#This Row],[categories]]="","",
IF(ISNUMBER(SEARCH("*ADULTS*",Table1[categories])),"ADULTS",
IF(ISNUMBER(SEARCH("*CHILDREN*",Table1[categories])),"CHILDREN",
IF(ISNUMBER(SEARCH("*TEENS*",Table1[categories])),"TEENS"))))</f>
        <v/>
      </c>
      <c r="C111">
        <f>Table1[[#This Row],[startdatetime]]</f>
        <v>0</v>
      </c>
      <c r="D111" t="str">
        <f>CONCATENATE(Table1[[#This Row],[summary]],
CHAR(13),
Table1[[#This Row],[startdayname]],
", ",
TEXT((Table1[[#This Row],[startshortdate]]),"MMM D"),
CHAR(13),
TEXT((Table1[[#This Row],[starttime]]), "h:mm am/pm"),CHAR(13),Table1[[#This Row],[description]],CHAR(13))</f>
        <v>_x000D_, Jan 0_x000D_12:00 AM_x000D__x000D_</v>
      </c>
    </row>
    <row r="112" spans="1:4" x14ac:dyDescent="0.25">
      <c r="A112" t="e">
        <f>VLOOKUP(Table1[[#This Row],[locationaddress]],VENUEID!$A$2:$B$28,1,TRUE)</f>
        <v>#N/A</v>
      </c>
      <c r="B112" t="str">
        <f>IF(Table1[[#This Row],[categories]]="","",
IF(ISNUMBER(SEARCH("*ADULTS*",Table1[categories])),"ADULTS",
IF(ISNUMBER(SEARCH("*CHILDREN*",Table1[categories])),"CHILDREN",
IF(ISNUMBER(SEARCH("*TEENS*",Table1[categories])),"TEENS"))))</f>
        <v/>
      </c>
      <c r="C112">
        <f>Table1[[#This Row],[startdatetime]]</f>
        <v>0</v>
      </c>
      <c r="D112" t="str">
        <f>CONCATENATE(Table1[[#This Row],[summary]],
CHAR(13),
Table1[[#This Row],[startdayname]],
", ",
TEXT((Table1[[#This Row],[startshortdate]]),"MMM D"),
CHAR(13),
TEXT((Table1[[#This Row],[starttime]]), "h:mm am/pm"),CHAR(13),Table1[[#This Row],[description]],CHAR(13))</f>
        <v>_x000D_, Jan 0_x000D_12:00 AM_x000D__x000D_</v>
      </c>
    </row>
    <row r="113" spans="1:4" x14ac:dyDescent="0.25">
      <c r="A113" t="str">
        <f>VLOOKUP(Table1[[#This Row],[locationaddress]],VENUEID!$A$2:$B$28,1,TRUE)</f>
        <v>BELLEVUE</v>
      </c>
      <c r="B113" t="str">
        <f>IF(Table1[[#This Row],[categories]]="","",
IF(ISNUMBER(SEARCH("*ADULTS*",Table1[categories])),"ADULTS",
IF(ISNUMBER(SEARCH("*CHILDREN*",Table1[categories])),"CHILDREN",
IF(ISNUMBER(SEARCH("*TEENS*",Table1[categories])),"TEENS"))))</f>
        <v>CHILDREN</v>
      </c>
      <c r="C113" t="str">
        <f>Table1[[#This Row],[startdatetime]]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VLOOKUP(Table1[[#This Row],[locationaddress]],VENUEID!$A$2:$B$28,1,TRUE)</f>
        <v>BELLEVUE</v>
      </c>
      <c r="B114" t="str">
        <f>IF(Table1[[#This Row],[categories]]="","",
IF(ISNUMBER(SEARCH("*ADULTS*",Table1[categories])),"ADULTS",
IF(ISNUMBER(SEARCH("*CHILDREN*",Table1[categories])),"CHILDREN",
IF(ISNUMBER(SEARCH("*TEENS*",Table1[categories])),"TEENS"))))</f>
        <v>CHILDREN</v>
      </c>
      <c r="C114" t="str">
        <f>Table1[[#This Row],[startdatetime]]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e">
        <f>VLOOKUP(Table1[[#This Row],[locationaddress]],VENUEID!$A$2:$B$28,1,TRUE)</f>
        <v>#N/A</v>
      </c>
      <c r="B115" t="str">
        <f>IF(Table1[[#This Row],[categories]]="","",
IF(ISNUMBER(SEARCH("*ADULTS*",Table1[categories])),"ADULTS",
IF(ISNUMBER(SEARCH("*CHILDREN*",Table1[categories])),"CHILDREN",
IF(ISNUMBER(SEARCH("*TEENS*",Table1[categories])),"TEENS"))))</f>
        <v/>
      </c>
      <c r="C115">
        <f>Table1[[#This Row],[startdatetime]]</f>
        <v>0</v>
      </c>
      <c r="D115" t="str">
        <f>CONCATENATE(Table1[[#This Row],[summary]],
CHAR(13),
Table1[[#This Row],[startdayname]],
", ",
TEXT((Table1[[#This Row],[startshortdate]]),"MMM D"),
CHAR(13),
TEXT((Table1[[#This Row],[starttime]]), "h:mm am/pm"),CHAR(13),Table1[[#This Row],[description]],CHAR(13))</f>
        <v>_x000D_, Jan 0_x000D_12:00 AM_x000D__x000D_</v>
      </c>
    </row>
    <row r="116" spans="1:4" x14ac:dyDescent="0.25">
      <c r="A116" t="str">
        <f>VLOOKUP(Table1[[#This Row],[locationaddress]],VENUEID!$A$2:$B$28,1,TRUE)</f>
        <v>BELLEVUE</v>
      </c>
      <c r="B116" t="str">
        <f>IF(Table1[[#This Row],[categories]]="","",
IF(ISNUMBER(SEARCH("*ADULTS*",Table1[categories])),"ADULTS",
IF(ISNUMBER(SEARCH("*CHILDREN*",Table1[categories])),"CHILDREN",
IF(ISNUMBER(SEARCH("*TEENS*",Table1[categories])),"TEENS"))))</f>
        <v>CHILDREN</v>
      </c>
      <c r="C116" t="str">
        <f>Table1[[#This Row],[startdatetime]]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e">
        <f>VLOOKUP(Table1[[#This Row],[locationaddress]],VENUEID!$A$2:$B$28,1,TRUE)</f>
        <v>#N/A</v>
      </c>
      <c r="B117" t="str">
        <f>IF(Table1[[#This Row],[categories]]="","",
IF(ISNUMBER(SEARCH("*ADULTS*",Table1[categories])),"ADULTS",
IF(ISNUMBER(SEARCH("*CHILDREN*",Table1[categories])),"CHILDREN",
IF(ISNUMBER(SEARCH("*TEENS*",Table1[categories])),"TEENS"))))</f>
        <v/>
      </c>
      <c r="C117">
        <f>Table1[[#This Row],[startdatetime]]</f>
        <v>0</v>
      </c>
      <c r="D117" t="str">
        <f>CONCATENATE(Table1[[#This Row],[summary]],
CHAR(13),
Table1[[#This Row],[startdayname]],
", ",
TEXT((Table1[[#This Row],[startshortdate]]),"MMM D"),
CHAR(13),
TEXT((Table1[[#This Row],[starttime]]), "h:mm am/pm"),CHAR(13),Table1[[#This Row],[description]],CHAR(13))</f>
        <v>_x000D_, Jan 0_x000D_12:00 AM_x000D__x000D_</v>
      </c>
    </row>
    <row r="118" spans="1:4" x14ac:dyDescent="0.25">
      <c r="A118" t="e">
        <f>VLOOKUP(Table1[[#This Row],[locationaddress]],VENUEID!$A$2:$B$28,1,TRUE)</f>
        <v>#N/A</v>
      </c>
      <c r="B118" t="str">
        <f>IF(Table1[[#This Row],[categories]]="","",
IF(ISNUMBER(SEARCH("*ADULTS*",Table1[categories])),"ADULTS",
IF(ISNUMBER(SEARCH("*CHILDREN*",Table1[categories])),"CHILDREN",
IF(ISNUMBER(SEARCH("*TEENS*",Table1[categories])),"TEENS"))))</f>
        <v/>
      </c>
      <c r="C118">
        <f>Table1[[#This Row],[startdatetime]]</f>
        <v>0</v>
      </c>
      <c r="D118" t="str">
        <f>CONCATENATE(Table1[[#This Row],[summary]],
CHAR(13),
Table1[[#This Row],[startdayname]],
", ",
TEXT((Table1[[#This Row],[startshortdate]]),"MMM D"),
CHAR(13),
TEXT((Table1[[#This Row],[starttime]]), "h:mm am/pm"),CHAR(13),Table1[[#This Row],[description]],CHAR(13))</f>
        <v>_x000D_, Jan 0_x000D_12:00 AM_x000D__x000D_</v>
      </c>
    </row>
    <row r="119" spans="1:4" x14ac:dyDescent="0.25">
      <c r="A119" t="str">
        <f>VLOOKUP(Table1[[#This Row],[locationaddress]],VENUEID!$A$2:$B$28,1,TRUE)</f>
        <v>BELLEVUE</v>
      </c>
      <c r="B119" t="str">
        <f>IF(Table1[[#This Row],[categories]]="","",
IF(ISNUMBER(SEARCH("*ADULTS*",Table1[categories])),"ADULTS",
IF(ISNUMBER(SEARCH("*CHILDREN*",Table1[categories])),"CHILDREN",
IF(ISNUMBER(SEARCH("*TEENS*",Table1[categories])),"TEENS"))))</f>
        <v>CHILDREN</v>
      </c>
      <c r="C119" t="str">
        <f>Table1[[#This Row],[startdatetime]]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VLOOKUP(Table1[[#This Row],[locationaddress]],VENUEID!$A$2:$B$28,1,TRUE)</f>
        <v>BELLEVUE</v>
      </c>
      <c r="B120" t="str">
        <f>IF(Table1[[#This Row],[categories]]="","",
IF(ISNUMBER(SEARCH("*ADULTS*",Table1[categories])),"ADULTS",
IF(ISNUMBER(SEARCH("*CHILDREN*",Table1[categories])),"CHILDREN",
IF(ISNUMBER(SEARCH("*TEENS*",Table1[categories])),"TEENS"))))</f>
        <v>CHILDREN</v>
      </c>
      <c r="C120" t="str">
        <f>Table1[[#This Row],[startdatetime]]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VLOOKUP(Table1[[#This Row],[locationaddress]],VENUEID!$A$2:$B$28,1,TRUE)</f>
        <v>BELLEVUE</v>
      </c>
      <c r="B121" t="str">
        <f>IF(Table1[[#This Row],[categories]]="","",
IF(ISNUMBER(SEARCH("*ADULTS*",Table1[categories])),"ADULTS",
IF(ISNUMBER(SEARCH("*CHILDREN*",Table1[categories])),"CHILDREN",
IF(ISNUMBER(SEARCH("*TEENS*",Table1[categories])),"TEENS"))))</f>
        <v>TEENS</v>
      </c>
      <c r="C121" t="str">
        <f>Table1[[#This Row],[startdatetime]]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VLOOKUP(Table1[[#This Row],[locationaddress]],VENUEID!$A$2:$B$28,1,TRUE)</f>
        <v>BELLEVUE</v>
      </c>
      <c r="B122" t="str">
        <f>IF(Table1[[#This Row],[categories]]="","",
IF(ISNUMBER(SEARCH("*ADULTS*",Table1[categories])),"ADULTS",
IF(ISNUMBER(SEARCH("*CHILDREN*",Table1[categories])),"CHILDREN",
IF(ISNUMBER(SEARCH("*TEENS*",Table1[categories])),"TEENS"))))</f>
        <v>CHILDREN</v>
      </c>
      <c r="C122" t="str">
        <f>Table1[[#This Row],[startdatetime]]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VLOOKUP(Table1[[#This Row],[locationaddress]],VENUEID!$A$2:$B$28,1,TRUE)</f>
        <v>BELLEVUE</v>
      </c>
      <c r="B123" t="str">
        <f>IF(Table1[[#This Row],[categories]]="","",
IF(ISNUMBER(SEARCH("*ADULTS*",Table1[categories])),"ADULTS",
IF(ISNUMBER(SEARCH("*CHILDREN*",Table1[categories])),"CHILDREN",
IF(ISNUMBER(SEARCH("*TEENS*",Table1[categories])),"TEENS"))))</f>
        <v>CHILDREN</v>
      </c>
      <c r="C123" t="str">
        <f>Table1[[#This Row],[startdatetime]]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VLOOKUP(Table1[[#This Row],[locationaddress]],VENUEID!$A$2:$B$28,1,TRUE)</f>
        <v>BELLEVUE</v>
      </c>
      <c r="B124" t="str">
        <f>IF(Table1[[#This Row],[categories]]="","",
IF(ISNUMBER(SEARCH("*ADULTS*",Table1[categories])),"ADULTS",
IF(ISNUMBER(SEARCH("*CHILDREN*",Table1[categories])),"CHILDREN",
IF(ISNUMBER(SEARCH("*TEENS*",Table1[categories])),"TEENS"))))</f>
        <v>CHILDREN</v>
      </c>
      <c r="C124" t="str">
        <f>Table1[[#This Row],[startdatetime]]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VLOOKUP(Table1[[#This Row],[locationaddress]],VENUEID!$A$2:$B$28,1,TRUE)</f>
        <v>BELLEVUE</v>
      </c>
      <c r="B125" t="str">
        <f>IF(Table1[[#This Row],[categories]]="","",
IF(ISNUMBER(SEARCH("*ADULTS*",Table1[categories])),"ADULTS",
IF(ISNUMBER(SEARCH("*CHILDREN*",Table1[categories])),"CHILDREN",
IF(ISNUMBER(SEARCH("*TEENS*",Table1[categories])),"TEENS"))))</f>
        <v>ADULTS</v>
      </c>
      <c r="C125" t="str">
        <f>Table1[[#This Row],[startdatetime]]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e">
        <f>VLOOKUP(Table1[[#This Row],[locationaddress]],VENUEID!$A$2:$B$28,1,TRUE)</f>
        <v>#N/A</v>
      </c>
      <c r="B126" t="str">
        <f>IF(Table1[[#This Row],[categories]]="","",
IF(ISNUMBER(SEARCH("*ADULTS*",Table1[categories])),"ADULTS",
IF(ISNUMBER(SEARCH("*CHILDREN*",Table1[categories])),"CHILDREN",
IF(ISNUMBER(SEARCH("*TEENS*",Table1[categories])),"TEENS"))))</f>
        <v/>
      </c>
      <c r="C126">
        <f>Table1[[#This Row],[startdatetime]]</f>
        <v>0</v>
      </c>
      <c r="D126" t="str">
        <f>CONCATENATE(Table1[[#This Row],[summary]],
CHAR(13),
Table1[[#This Row],[startdayname]],
", ",
TEXT((Table1[[#This Row],[startshortdate]]),"MMM D"),
CHAR(13),
TEXT((Table1[[#This Row],[starttime]]), "h:mm am/pm"),CHAR(13),Table1[[#This Row],[description]],CHAR(13))</f>
        <v>_x000D_, Jan 0_x000D_12:00 AM_x000D__x000D_</v>
      </c>
    </row>
    <row r="127" spans="1:4" x14ac:dyDescent="0.25">
      <c r="A127" t="str">
        <f>VLOOKUP(Table1[[#This Row],[locationaddress]],VENUEID!$A$2:$B$28,1,TRUE)</f>
        <v>BELLEVUE</v>
      </c>
      <c r="B127" t="str">
        <f>IF(Table1[[#This Row],[categories]]="","",
IF(ISNUMBER(SEARCH("*ADULTS*",Table1[categories])),"ADULTS",
IF(ISNUMBER(SEARCH("*CHILDREN*",Table1[categories])),"CHILDREN",
IF(ISNUMBER(SEARCH("*TEENS*",Table1[categories])),"TEENS"))))</f>
        <v>ADULTS</v>
      </c>
      <c r="C127" t="str">
        <f>Table1[[#This Row],[startdatetime]]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VLOOKUP(Table1[[#This Row],[locationaddress]],VENUEID!$A$2:$B$28,1,TRUE)</f>
        <v>BELLEVUE</v>
      </c>
      <c r="B128" t="str">
        <f>IF(Table1[[#This Row],[categories]]="","",
IF(ISNUMBER(SEARCH("*ADULTS*",Table1[categories])),"ADULTS",
IF(ISNUMBER(SEARCH("*CHILDREN*",Table1[categories])),"CHILDREN",
IF(ISNUMBER(SEARCH("*TEENS*",Table1[categories])),"TEENS"))))</f>
        <v>CHILDREN</v>
      </c>
      <c r="C128" t="str">
        <f>Table1[[#This Row],[startdatetime]]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VLOOKUP(Table1[[#This Row],[locationaddress]],VENUEID!$A$2:$B$28,1,TRUE)</f>
        <v>BELLEVUE</v>
      </c>
      <c r="B129" t="str">
        <f>IF(Table1[[#This Row],[categories]]="","",
IF(ISNUMBER(SEARCH("*ADULTS*",Table1[categories])),"ADULTS",
IF(ISNUMBER(SEARCH("*CHILDREN*",Table1[categories])),"CHILDREN",
IF(ISNUMBER(SEARCH("*TEENS*",Table1[categories])),"TEENS"))))</f>
        <v>ADULTS</v>
      </c>
      <c r="C129" t="str">
        <f>Table1[[#This Row],[startdatetime]]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e">
        <f>VLOOKUP(Table1[[#This Row],[locationaddress]],VENUEID!$A$2:$B$28,1,TRUE)</f>
        <v>#N/A</v>
      </c>
      <c r="B130" t="str">
        <f>IF(Table1[[#This Row],[categories]]="","",
IF(ISNUMBER(SEARCH("*ADULTS*",Table1[categories])),"ADULTS",
IF(ISNUMBER(SEARCH("*CHILDREN*",Table1[categories])),"CHILDREN",
IF(ISNUMBER(SEARCH("*TEENS*",Table1[categories])),"TEENS"))))</f>
        <v/>
      </c>
      <c r="C130">
        <f>Table1[[#This Row],[startdatetime]]</f>
        <v>0</v>
      </c>
      <c r="D130" t="str">
        <f>CONCATENATE(Table1[[#This Row],[summary]],
CHAR(13),
Table1[[#This Row],[startdayname]],
", ",
TEXT((Table1[[#This Row],[startshortdate]]),"MMM D"),
CHAR(13),
TEXT((Table1[[#This Row],[starttime]]), "h:mm am/pm"),CHAR(13),Table1[[#This Row],[description]],CHAR(13))</f>
        <v>_x000D_, Jan 0_x000D_12:00 AM_x000D__x000D_</v>
      </c>
    </row>
    <row r="131" spans="1:4" x14ac:dyDescent="0.25">
      <c r="A131" t="e">
        <f>VLOOKUP(Table1[[#This Row],[locationaddress]],VENUEID!$A$2:$B$28,1,TRUE)</f>
        <v>#N/A</v>
      </c>
      <c r="B131" t="str">
        <f>IF(Table1[[#This Row],[categories]]="","",
IF(ISNUMBER(SEARCH("*ADULTS*",Table1[categories])),"ADULTS",
IF(ISNUMBER(SEARCH("*CHILDREN*",Table1[categories])),"CHILDREN",
IF(ISNUMBER(SEARCH("*TEENS*",Table1[categories])),"TEENS"))))</f>
        <v/>
      </c>
      <c r="C131">
        <f>Table1[[#This Row],[startdatetime]]</f>
        <v>0</v>
      </c>
      <c r="D131" t="str">
        <f>CONCATENATE(Table1[[#This Row],[summary]],
CHAR(13),
Table1[[#This Row],[startdayname]],
", ",
TEXT((Table1[[#This Row],[startshortdate]]),"MMM D"),
CHAR(13),
TEXT((Table1[[#This Row],[starttime]]), "h:mm am/pm"),CHAR(13),Table1[[#This Row],[description]],CHAR(13))</f>
        <v>_x000D_, Jan 0_x000D_12:00 AM_x000D__x000D_</v>
      </c>
    </row>
    <row r="132" spans="1:4" x14ac:dyDescent="0.25">
      <c r="A132" t="str">
        <f>VLOOKUP(Table1[[#This Row],[locationaddress]],VENUEID!$A$2:$B$28,1,TRUE)</f>
        <v>BELLEVUE</v>
      </c>
      <c r="B132" t="str">
        <f>IF(Table1[[#This Row],[categories]]="","",
IF(ISNUMBER(SEARCH("*ADULTS*",Table1[categories])),"ADULTS",
IF(ISNUMBER(SEARCH("*CHILDREN*",Table1[categories])),"CHILDREN",
IF(ISNUMBER(SEARCH("*TEENS*",Table1[categories])),"TEENS"))))</f>
        <v>ADULTS</v>
      </c>
      <c r="C132" t="str">
        <f>Table1[[#This Row],[startdatetime]]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e">
        <f>VLOOKUP(Table1[[#This Row],[locationaddress]],VENUEID!$A$2:$B$28,1,TRUE)</f>
        <v>#N/A</v>
      </c>
      <c r="B133" t="str">
        <f>IF(Table1[[#This Row],[categories]]="","",
IF(ISNUMBER(SEARCH("*ADULTS*",Table1[categories])),"ADULTS",
IF(ISNUMBER(SEARCH("*CHILDREN*",Table1[categories])),"CHILDREN",
IF(ISNUMBER(SEARCH("*TEENS*",Table1[categories])),"TEENS"))))</f>
        <v/>
      </c>
      <c r="C133">
        <f>Table1[[#This Row],[startdatetime]]</f>
        <v>0</v>
      </c>
      <c r="D133" t="str">
        <f>CONCATENATE(Table1[[#This Row],[summary]],
CHAR(13),
Table1[[#This Row],[startdayname]],
", ",
TEXT((Table1[[#This Row],[startshortdate]]),"MMM D"),
CHAR(13),
TEXT((Table1[[#This Row],[starttime]]), "h:mm am/pm"),CHAR(13),Table1[[#This Row],[description]],CHAR(13))</f>
        <v>_x000D_, Jan 0_x000D_12:00 AM_x000D__x000D_</v>
      </c>
    </row>
    <row r="134" spans="1:4" x14ac:dyDescent="0.25">
      <c r="A134" t="str">
        <f>VLOOKUP(Table1[[#This Row],[locationaddress]],VENUEID!$A$2:$B$28,1,TRUE)</f>
        <v>BELLEVUE</v>
      </c>
      <c r="B134" t="str">
        <f>IF(Table1[[#This Row],[categories]]="","",
IF(ISNUMBER(SEARCH("*ADULTS*",Table1[categories])),"ADULTS",
IF(ISNUMBER(SEARCH("*CHILDREN*",Table1[categories])),"CHILDREN",
IF(ISNUMBER(SEARCH("*TEENS*",Table1[categories])),"TEENS"))))</f>
        <v>CHILDREN</v>
      </c>
      <c r="C134" t="str">
        <f>Table1[[#This Row],[startdatetime]]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VLOOKUP(Table1[[#This Row],[locationaddress]],VENUEID!$A$2:$B$28,1,TRUE)</f>
        <v>BELLEVUE</v>
      </c>
      <c r="B135" t="str">
        <f>IF(Table1[[#This Row],[categories]]="","",
IF(ISNUMBER(SEARCH("*ADULTS*",Table1[categories])),"ADULTS",
IF(ISNUMBER(SEARCH("*CHILDREN*",Table1[categories])),"CHILDREN",
IF(ISNUMBER(SEARCH("*TEENS*",Table1[categories])),"TEENS"))))</f>
        <v>ADULTS</v>
      </c>
      <c r="C135" t="str">
        <f>Table1[[#This Row],[startdatetime]]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VLOOKUP(Table1[[#This Row],[locationaddress]],VENUEID!$A$2:$B$28,1,TRUE)</f>
        <v>BELLEVUE</v>
      </c>
      <c r="B136" t="str">
        <f>IF(Table1[[#This Row],[categories]]="","",
IF(ISNUMBER(SEARCH("*ADULTS*",Table1[categories])),"ADULTS",
IF(ISNUMBER(SEARCH("*CHILDREN*",Table1[categories])),"CHILDREN",
IF(ISNUMBER(SEARCH("*TEENS*",Table1[categories])),"TEENS"))))</f>
        <v>CHILDREN</v>
      </c>
      <c r="C136" t="str">
        <f>Table1[[#This Row],[startdatetime]]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VLOOKUP(Table1[[#This Row],[locationaddress]],VENUEID!$A$2:$B$28,1,TRUE)</f>
        <v>BELLEVUE</v>
      </c>
      <c r="B137" t="str">
        <f>IF(Table1[[#This Row],[categories]]="","",
IF(ISNUMBER(SEARCH("*ADULTS*",Table1[categories])),"ADULTS",
IF(ISNUMBER(SEARCH("*CHILDREN*",Table1[categories])),"CHILDREN",
IF(ISNUMBER(SEARCH("*TEENS*",Table1[categories])),"TEENS"))))</f>
        <v>CHILDREN</v>
      </c>
      <c r="C137" t="str">
        <f>Table1[[#This Row],[startdatetime]]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e">
        <f>VLOOKUP(Table1[[#This Row],[locationaddress]],VENUEID!$A$2:$B$28,1,TRUE)</f>
        <v>#N/A</v>
      </c>
      <c r="B138" t="str">
        <f>IF(Table1[[#This Row],[categories]]="","",
IF(ISNUMBER(SEARCH("*ADULTS*",Table1[categories])),"ADULTS",
IF(ISNUMBER(SEARCH("*CHILDREN*",Table1[categories])),"CHILDREN",
IF(ISNUMBER(SEARCH("*TEENS*",Table1[categories])),"TEENS"))))</f>
        <v/>
      </c>
      <c r="C138">
        <f>Table1[[#This Row],[startdatetime]]</f>
        <v>0</v>
      </c>
      <c r="D138" t="str">
        <f>CONCATENATE(Table1[[#This Row],[summary]],
CHAR(13),
Table1[[#This Row],[startdayname]],
", ",
TEXT((Table1[[#This Row],[startshortdate]]),"MMM D"),
CHAR(13),
TEXT((Table1[[#This Row],[starttime]]), "h:mm am/pm"),CHAR(13),Table1[[#This Row],[description]],CHAR(13))</f>
        <v>_x000D_, Jan 0_x000D_12:00 AM_x000D__x000D_</v>
      </c>
    </row>
    <row r="139" spans="1:4" x14ac:dyDescent="0.25">
      <c r="A139" t="str">
        <f>VLOOKUP(Table1[[#This Row],[locationaddress]],VENUEID!$A$2:$B$28,1,TRUE)</f>
        <v>BELLEVUE</v>
      </c>
      <c r="B139" t="str">
        <f>IF(Table1[[#This Row],[categories]]="","",
IF(ISNUMBER(SEARCH("*ADULTS*",Table1[categories])),"ADULTS",
IF(ISNUMBER(SEARCH("*CHILDREN*",Table1[categories])),"CHILDREN",
IF(ISNUMBER(SEARCH("*TEENS*",Table1[categories])),"TEENS"))))</f>
        <v>CHILDREN</v>
      </c>
      <c r="C139" t="str">
        <f>Table1[[#This Row],[startdatetime]]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VLOOKUP(Table1[[#This Row],[locationaddress]],VENUEID!$A$2:$B$28,1,TRUE)</f>
        <v>BELLEVUE</v>
      </c>
      <c r="B140" t="str">
        <f>IF(Table1[[#This Row],[categories]]="","",
IF(ISNUMBER(SEARCH("*ADULTS*",Table1[categories])),"ADULTS",
IF(ISNUMBER(SEARCH("*CHILDREN*",Table1[categories])),"CHILDREN",
IF(ISNUMBER(SEARCH("*TEENS*",Table1[categories])),"TEENS"))))</f>
        <v>CHILDREN</v>
      </c>
      <c r="C140" t="str">
        <f>Table1[[#This Row],[startdatetime]]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VLOOKUP(Table1[[#This Row],[locationaddress]],VENUEID!$A$2:$B$28,1,TRUE)</f>
        <v>BELLEVUE</v>
      </c>
      <c r="B141" t="str">
        <f>IF(Table1[[#This Row],[categories]]="","",
IF(ISNUMBER(SEARCH("*ADULTS*",Table1[categories])),"ADULTS",
IF(ISNUMBER(SEARCH("*CHILDREN*",Table1[categories])),"CHILDREN",
IF(ISNUMBER(SEARCH("*TEENS*",Table1[categories])),"TEENS"))))</f>
        <v>CHILDREN</v>
      </c>
      <c r="C141" t="str">
        <f>Table1[[#This Row],[startdatetime]]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e">
        <f>VLOOKUP(Table1[[#This Row],[locationaddress]],VENUEID!$A$2:$B$28,1,TRUE)</f>
        <v>#N/A</v>
      </c>
      <c r="B142" t="str">
        <f>IF(Table1[[#This Row],[categories]]="","",
IF(ISNUMBER(SEARCH("*ADULTS*",Table1[categories])),"ADULTS",
IF(ISNUMBER(SEARCH("*CHILDREN*",Table1[categories])),"CHILDREN",
IF(ISNUMBER(SEARCH("*TEENS*",Table1[categories])),"TEENS"))))</f>
        <v/>
      </c>
      <c r="C142">
        <f>Table1[[#This Row],[startdatetime]]</f>
        <v>0</v>
      </c>
      <c r="D142" t="str">
        <f>CONCATENATE(Table1[[#This Row],[summary]],
CHAR(13),
Table1[[#This Row],[startdayname]],
", ",
TEXT((Table1[[#This Row],[startshortdate]]),"MMM D"),
CHAR(13),
TEXT((Table1[[#This Row],[starttime]]), "h:mm am/pm"),CHAR(13),Table1[[#This Row],[description]],CHAR(13))</f>
        <v>_x000D_, Jan 0_x000D_12:00 AM_x000D__x000D_</v>
      </c>
    </row>
    <row r="143" spans="1:4" x14ac:dyDescent="0.25">
      <c r="A143" t="str">
        <f>VLOOKUP(Table1[[#This Row],[locationaddress]],VENUEID!$A$2:$B$28,1,TRUE)</f>
        <v>BELLEVUE</v>
      </c>
      <c r="B143" t="str">
        <f>IF(Table1[[#This Row],[categories]]="","",
IF(ISNUMBER(SEARCH("*ADULTS*",Table1[categories])),"ADULTS",
IF(ISNUMBER(SEARCH("*CHILDREN*",Table1[categories])),"CHILDREN",
IF(ISNUMBER(SEARCH("*TEENS*",Table1[categories])),"TEENS"))))</f>
        <v>ADULTS</v>
      </c>
      <c r="C143" t="str">
        <f>Table1[[#This Row],[startdatetime]]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VLOOKUP(Table1[[#This Row],[locationaddress]],VENUEID!$A$2:$B$28,1,TRUE)</f>
        <v>BELLEVUE</v>
      </c>
      <c r="B144" t="str">
        <f>IF(Table1[[#This Row],[categories]]="","",
IF(ISNUMBER(SEARCH("*ADULTS*",Table1[categories])),"ADULTS",
IF(ISNUMBER(SEARCH("*CHILDREN*",Table1[categories])),"CHILDREN",
IF(ISNUMBER(SEARCH("*TEENS*",Table1[categories])),"TEENS"))))</f>
        <v>CHILDREN</v>
      </c>
      <c r="C144" t="str">
        <f>Table1[[#This Row],[startdatetime]]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VLOOKUP(Table1[[#This Row],[locationaddress]],VENUEID!$A$2:$B$28,1,TRUE)</f>
        <v>BELLEVUE</v>
      </c>
      <c r="B145" t="str">
        <f>IF(Table1[[#This Row],[categories]]="","",
IF(ISNUMBER(SEARCH("*ADULTS*",Table1[categories])),"ADULTS",
IF(ISNUMBER(SEARCH("*CHILDREN*",Table1[categories])),"CHILDREN",
IF(ISNUMBER(SEARCH("*TEENS*",Table1[categories])),"TEENS"))))</f>
        <v>CHILDREN</v>
      </c>
      <c r="C145" t="str">
        <f>Table1[[#This Row],[startdatetime]]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VLOOKUP(Table1[[#This Row],[locationaddress]],VENUEID!$A$2:$B$28,1,TRUE)</f>
        <v>BELLEVUE</v>
      </c>
      <c r="B146" t="str">
        <f>IF(Table1[[#This Row],[categories]]="","",
IF(ISNUMBER(SEARCH("*ADULTS*",Table1[categories])),"ADULTS",
IF(ISNUMBER(SEARCH("*CHILDREN*",Table1[categories])),"CHILDREN",
IF(ISNUMBER(SEARCH("*TEENS*",Table1[categories])),"TEENS"))))</f>
        <v>ADULTS</v>
      </c>
      <c r="C146" t="str">
        <f>Table1[[#This Row],[startdatetime]]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e">
        <f>VLOOKUP(Table1[[#This Row],[locationaddress]],VENUEID!$A$2:$B$28,1,TRUE)</f>
        <v>#N/A</v>
      </c>
      <c r="B147" t="str">
        <f>IF(Table1[[#This Row],[categories]]="","",
IF(ISNUMBER(SEARCH("*ADULTS*",Table1[categories])),"ADULTS",
IF(ISNUMBER(SEARCH("*CHILDREN*",Table1[categories])),"CHILDREN",
IF(ISNUMBER(SEARCH("*TEENS*",Table1[categories])),"TEENS"))))</f>
        <v/>
      </c>
      <c r="C147">
        <f>Table1[[#This Row],[startdatetime]]</f>
        <v>0</v>
      </c>
      <c r="D147" t="str">
        <f>CONCATENATE(Table1[[#This Row],[summary]],
CHAR(13),
Table1[[#This Row],[startdayname]],
", ",
TEXT((Table1[[#This Row],[startshortdate]]),"MMM D"),
CHAR(13),
TEXT((Table1[[#This Row],[starttime]]), "h:mm am/pm"),CHAR(13),Table1[[#This Row],[description]],CHAR(13))</f>
        <v>_x000D_, Jan 0_x000D_12:00 AM_x000D__x000D_</v>
      </c>
    </row>
    <row r="148" spans="1:4" x14ac:dyDescent="0.25">
      <c r="A148" t="str">
        <f>VLOOKUP(Table1[[#This Row],[locationaddress]],VENUEID!$A$2:$B$28,1,TRUE)</f>
        <v>BELLEVUE</v>
      </c>
      <c r="B148" t="str">
        <f>IF(Table1[[#This Row],[categories]]="","",
IF(ISNUMBER(SEARCH("*ADULTS*",Table1[categories])),"ADULTS",
IF(ISNUMBER(SEARCH("*CHILDREN*",Table1[categories])),"CHILDREN",
IF(ISNUMBER(SEARCH("*TEENS*",Table1[categories])),"TEENS"))))</f>
        <v>ADULTS</v>
      </c>
      <c r="C148" t="str">
        <f>Table1[[#This Row],[startdatetime]]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VLOOKUP(Table1[[#This Row],[locationaddress]],VENUEID!$A$2:$B$28,1,TRUE)</f>
        <v>BELLEVUE</v>
      </c>
      <c r="B149" t="str">
        <f>IF(Table1[[#This Row],[categories]]="","",
IF(ISNUMBER(SEARCH("*ADULTS*",Table1[categories])),"ADULTS",
IF(ISNUMBER(SEARCH("*CHILDREN*",Table1[categories])),"CHILDREN",
IF(ISNUMBER(SEARCH("*TEENS*",Table1[categories])),"TEENS"))))</f>
        <v>CHILDREN</v>
      </c>
      <c r="C149" t="str">
        <f>Table1[[#This Row],[startdatetime]]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VLOOKUP(Table1[[#This Row],[locationaddress]],VENUEID!$A$2:$B$28,1,TRUE)</f>
        <v>BELLEVUE</v>
      </c>
      <c r="B150" t="str">
        <f>IF(Table1[[#This Row],[categories]]="","",
IF(ISNUMBER(SEARCH("*ADULTS*",Table1[categories])),"ADULTS",
IF(ISNUMBER(SEARCH("*CHILDREN*",Table1[categories])),"CHILDREN",
IF(ISNUMBER(SEARCH("*TEENS*",Table1[categories])),"TEENS"))))</f>
        <v>ADULTS</v>
      </c>
      <c r="C150" t="str">
        <f>Table1[[#This Row],[startdatetime]]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e">
        <f>VLOOKUP(Table1[[#This Row],[locationaddress]],VENUEID!$A$2:$B$28,1,TRUE)</f>
        <v>#N/A</v>
      </c>
      <c r="B151" t="str">
        <f>IF(Table1[[#This Row],[categories]]="","",
IF(ISNUMBER(SEARCH("*ADULTS*",Table1[categories])),"ADULTS",
IF(ISNUMBER(SEARCH("*CHILDREN*",Table1[categories])),"CHILDREN",
IF(ISNUMBER(SEARCH("*TEENS*",Table1[categories])),"TEENS"))))</f>
        <v/>
      </c>
      <c r="C151">
        <f>Table1[[#This Row],[startdatetime]]</f>
        <v>0</v>
      </c>
      <c r="D151" t="str">
        <f>CONCATENATE(Table1[[#This Row],[summary]],
CHAR(13),
Table1[[#This Row],[startdayname]],
", ",
TEXT((Table1[[#This Row],[startshortdate]]),"MMM D"),
CHAR(13),
TEXT((Table1[[#This Row],[starttime]]), "h:mm am/pm"),CHAR(13),Table1[[#This Row],[description]],CHAR(13))</f>
        <v>_x000D_, Jan 0_x000D_12:00 AM_x000D__x000D_</v>
      </c>
    </row>
    <row r="152" spans="1:4" x14ac:dyDescent="0.25">
      <c r="A152" t="e">
        <f>VLOOKUP(Table1[[#This Row],[locationaddress]],VENUEID!$A$2:$B$28,1,TRUE)</f>
        <v>#N/A</v>
      </c>
      <c r="B152" t="str">
        <f>IF(Table1[[#This Row],[categories]]="","",
IF(ISNUMBER(SEARCH("*ADULTS*",Table1[categories])),"ADULTS",
IF(ISNUMBER(SEARCH("*CHILDREN*",Table1[categories])),"CHILDREN",
IF(ISNUMBER(SEARCH("*TEENS*",Table1[categories])),"TEENS"))))</f>
        <v/>
      </c>
      <c r="C152">
        <f>Table1[[#This Row],[startdatetime]]</f>
        <v>0</v>
      </c>
      <c r="D152" t="str">
        <f>CONCATENATE(Table1[[#This Row],[summary]],
CHAR(13),
Table1[[#This Row],[startdayname]],
", ",
TEXT((Table1[[#This Row],[startshortdate]]),"MMM D"),
CHAR(13),
TEXT((Table1[[#This Row],[starttime]]), "h:mm am/pm"),CHAR(13),Table1[[#This Row],[description]],CHAR(13))</f>
        <v>_x000D_, Jan 0_x000D_12:00 AM_x000D__x000D_</v>
      </c>
    </row>
    <row r="153" spans="1:4" x14ac:dyDescent="0.25">
      <c r="A153" t="e">
        <f>VLOOKUP(Table1[[#This Row],[locationaddress]],VENUEID!$A$2:$B$28,1,TRUE)</f>
        <v>#N/A</v>
      </c>
      <c r="B153" t="str">
        <f>IF(Table1[[#This Row],[categories]]="","",
IF(ISNUMBER(SEARCH("*ADULTS*",Table1[categories])),"ADULTS",
IF(ISNUMBER(SEARCH("*CHILDREN*",Table1[categories])),"CHILDREN",
IF(ISNUMBER(SEARCH("*TEENS*",Table1[categories])),"TEENS"))))</f>
        <v/>
      </c>
      <c r="C153">
        <f>Table1[[#This Row],[startdatetime]]</f>
        <v>0</v>
      </c>
      <c r="D153" t="str">
        <f>CONCATENATE(Table1[[#This Row],[summary]],
CHAR(13),
Table1[[#This Row],[startdayname]],
", ",
TEXT((Table1[[#This Row],[startshortdate]]),"MMM D"),
CHAR(13),
TEXT((Table1[[#This Row],[starttime]]), "h:mm am/pm"),CHAR(13),Table1[[#This Row],[description]],CHAR(13))</f>
        <v>_x000D_, Jan 0_x000D_12:00 AM_x000D__x000D_</v>
      </c>
    </row>
    <row r="154" spans="1:4" x14ac:dyDescent="0.25">
      <c r="A154" t="str">
        <f>VLOOKUP(Table1[[#This Row],[locationaddress]],VENUEID!$A$2:$B$28,1,TRUE)</f>
        <v>BELLEVUE</v>
      </c>
      <c r="B154" t="str">
        <f>IF(Table1[[#This Row],[categories]]="","",
IF(ISNUMBER(SEARCH("*ADULTS*",Table1[categories])),"ADULTS",
IF(ISNUMBER(SEARCH("*CHILDREN*",Table1[categories])),"CHILDREN",
IF(ISNUMBER(SEARCH("*TEENS*",Table1[categories])),"TEENS"))))</f>
        <v>CHILDREN</v>
      </c>
      <c r="C154" t="str">
        <f>Table1[[#This Row],[startdatetime]]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VLOOKUP(Table1[[#This Row],[locationaddress]],VENUEID!$A$2:$B$28,1,TRUE)</f>
        <v>BELLEVUE</v>
      </c>
      <c r="B155" t="str">
        <f>IF(Table1[[#This Row],[categories]]="","",
IF(ISNUMBER(SEARCH("*ADULTS*",Table1[categories])),"ADULTS",
IF(ISNUMBER(SEARCH("*CHILDREN*",Table1[categories])),"CHILDREN",
IF(ISNUMBER(SEARCH("*TEENS*",Table1[categories])),"TEENS"))))</f>
        <v>ADULTS</v>
      </c>
      <c r="C155" t="str">
        <f>Table1[[#This Row],[startdatetime]]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VLOOKUP(Table1[[#This Row],[locationaddress]],VENUEID!$A$2:$B$28,1,TRUE)</f>
        <v>BELLEVUE</v>
      </c>
      <c r="B156" t="str">
        <f>IF(Table1[[#This Row],[categories]]="","",
IF(ISNUMBER(SEARCH("*ADULTS*",Table1[categories])),"ADULTS",
IF(ISNUMBER(SEARCH("*CHILDREN*",Table1[categories])),"CHILDREN",
IF(ISNUMBER(SEARCH("*TEENS*",Table1[categories])),"TEENS"))))</f>
        <v>CHILDREN</v>
      </c>
      <c r="C156" t="str">
        <f>Table1[[#This Row],[startdatetime]]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e">
        <f>VLOOKUP(Table1[[#This Row],[locationaddress]],VENUEID!$A$2:$B$28,1,TRUE)</f>
        <v>#N/A</v>
      </c>
      <c r="B157" t="str">
        <f>IF(Table1[[#This Row],[categories]]="","",
IF(ISNUMBER(SEARCH("*ADULTS*",Table1[categories])),"ADULTS",
IF(ISNUMBER(SEARCH("*CHILDREN*",Table1[categories])),"CHILDREN",
IF(ISNUMBER(SEARCH("*TEENS*",Table1[categories])),"TEENS"))))</f>
        <v/>
      </c>
      <c r="C157">
        <f>Table1[[#This Row],[startdatetime]]</f>
        <v>0</v>
      </c>
      <c r="D157" t="str">
        <f>CONCATENATE(Table1[[#This Row],[summary]],
CHAR(13),
Table1[[#This Row],[startdayname]],
", ",
TEXT((Table1[[#This Row],[startshortdate]]),"MMM D"),
CHAR(13),
TEXT((Table1[[#This Row],[starttime]]), "h:mm am/pm"),CHAR(13),Table1[[#This Row],[description]],CHAR(13))</f>
        <v>_x000D_, Jan 0_x000D_12:00 AM_x000D__x000D_</v>
      </c>
    </row>
    <row r="158" spans="1:4" x14ac:dyDescent="0.25">
      <c r="A158" t="str">
        <f>VLOOKUP(Table1[[#This Row],[locationaddress]],VENUEID!$A$2:$B$28,1,TRUE)</f>
        <v>BELLEVUE</v>
      </c>
      <c r="B158" t="str">
        <f>IF(Table1[[#This Row],[categories]]="","",
IF(ISNUMBER(SEARCH("*ADULTS*",Table1[categories])),"ADULTS",
IF(ISNUMBER(SEARCH("*CHILDREN*",Table1[categories])),"CHILDREN",
IF(ISNUMBER(SEARCH("*TEENS*",Table1[categories])),"TEENS"))))</f>
        <v>CHILDREN</v>
      </c>
      <c r="C158" t="str">
        <f>Table1[[#This Row],[startdatetime]]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VLOOKUP(Table1[[#This Row],[locationaddress]],VENUEID!$A$2:$B$28,1,TRUE)</f>
        <v>BELLEVUE</v>
      </c>
      <c r="B159" t="str">
        <f>IF(Table1[[#This Row],[categories]]="","",
IF(ISNUMBER(SEARCH("*ADULTS*",Table1[categories])),"ADULTS",
IF(ISNUMBER(SEARCH("*CHILDREN*",Table1[categories])),"CHILDREN",
IF(ISNUMBER(SEARCH("*TEENS*",Table1[categories])),"TEENS"))))</f>
        <v>CHILDREN</v>
      </c>
      <c r="C159" t="str">
        <f>Table1[[#This Row],[startdatetime]]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e">
        <f>VLOOKUP(Table1[[#This Row],[locationaddress]],VENUEID!$A$2:$B$28,1,TRUE)</f>
        <v>#N/A</v>
      </c>
      <c r="B160" t="str">
        <f>IF(Table1[[#This Row],[categories]]="","",
IF(ISNUMBER(SEARCH("*ADULTS*",Table1[categories])),"ADULTS",
IF(ISNUMBER(SEARCH("*CHILDREN*",Table1[categories])),"CHILDREN",
IF(ISNUMBER(SEARCH("*TEENS*",Table1[categories])),"TEENS"))))</f>
        <v/>
      </c>
      <c r="C160">
        <f>Table1[[#This Row],[startdatetime]]</f>
        <v>0</v>
      </c>
      <c r="D160" t="str">
        <f>CONCATENATE(Table1[[#This Row],[summary]],
CHAR(13),
Table1[[#This Row],[startdayname]],
", ",
TEXT((Table1[[#This Row],[startshortdate]]),"MMM D"),
CHAR(13),
TEXT((Table1[[#This Row],[starttime]]), "h:mm am/pm"),CHAR(13),Table1[[#This Row],[description]],CHAR(13))</f>
        <v>_x000D_, Jan 0_x000D_12:00 AM_x000D__x000D_</v>
      </c>
    </row>
    <row r="161" spans="1:4" x14ac:dyDescent="0.25">
      <c r="A161" t="str">
        <f>VLOOKUP(Table1[[#This Row],[locationaddress]],VENUEID!$A$2:$B$28,1,TRUE)</f>
        <v>BELLEVUE</v>
      </c>
      <c r="B161" t="str">
        <f>IF(Table1[[#This Row],[categories]]="","",
IF(ISNUMBER(SEARCH("*ADULTS*",Table1[categories])),"ADULTS",
IF(ISNUMBER(SEARCH("*CHILDREN*",Table1[categories])),"CHILDREN",
IF(ISNUMBER(SEARCH("*TEENS*",Table1[categories])),"TEENS"))))</f>
        <v>ADULTS</v>
      </c>
      <c r="C161" t="str">
        <f>Table1[[#This Row],[startdatetime]]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VLOOKUP(Table1[[#This Row],[locationaddress]],VENUEID!$A$2:$B$28,1,TRUE)</f>
        <v>BELLEVUE</v>
      </c>
      <c r="B162" t="str">
        <f>IF(Table1[[#This Row],[categories]]="","",
IF(ISNUMBER(SEARCH("*ADULTS*",Table1[categories])),"ADULTS",
IF(ISNUMBER(SEARCH("*CHILDREN*",Table1[categories])),"CHILDREN",
IF(ISNUMBER(SEARCH("*TEENS*",Table1[categories])),"TEENS"))))</f>
        <v>CHILDREN</v>
      </c>
      <c r="C162" t="str">
        <f>Table1[[#This Row],[startdatetime]]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VLOOKUP(Table1[[#This Row],[locationaddress]],VENUEID!$A$2:$B$28,1,TRUE)</f>
        <v>BELLEVUE</v>
      </c>
      <c r="B163" t="str">
        <f>IF(Table1[[#This Row],[categories]]="","",
IF(ISNUMBER(SEARCH("*ADULTS*",Table1[categories])),"ADULTS",
IF(ISNUMBER(SEARCH("*CHILDREN*",Table1[categories])),"CHILDREN",
IF(ISNUMBER(SEARCH("*TEENS*",Table1[categories])),"TEENS"))))</f>
        <v>CHILDREN</v>
      </c>
      <c r="C163" t="str">
        <f>Table1[[#This Row],[startdatetime]]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VLOOKUP(Table1[[#This Row],[locationaddress]],VENUEID!$A$2:$B$28,1,TRUE)</f>
        <v>BELLEVUE</v>
      </c>
      <c r="B164" t="str">
        <f>IF(Table1[[#This Row],[categories]]="","",
IF(ISNUMBER(SEARCH("*ADULTS*",Table1[categories])),"ADULTS",
IF(ISNUMBER(SEARCH("*CHILDREN*",Table1[categories])),"CHILDREN",
IF(ISNUMBER(SEARCH("*TEENS*",Table1[categories])),"TEENS"))))</f>
        <v>CHILDREN</v>
      </c>
      <c r="C164" t="str">
        <f>Table1[[#This Row],[startdatetime]]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e">
        <f>VLOOKUP(Table1[[#This Row],[locationaddress]],VENUEID!$A$2:$B$28,1,TRUE)</f>
        <v>#N/A</v>
      </c>
      <c r="B165" t="str">
        <f>IF(Table1[[#This Row],[categories]]="","",
IF(ISNUMBER(SEARCH("*ADULTS*",Table1[categories])),"ADULTS",
IF(ISNUMBER(SEARCH("*CHILDREN*",Table1[categories])),"CHILDREN",
IF(ISNUMBER(SEARCH("*TEENS*",Table1[categories])),"TEENS"))))</f>
        <v/>
      </c>
      <c r="C165">
        <f>Table1[[#This Row],[startdatetime]]</f>
        <v>0</v>
      </c>
      <c r="D165" t="str">
        <f>CONCATENATE(Table1[[#This Row],[summary]],
CHAR(13),
Table1[[#This Row],[startdayname]],
", ",
TEXT((Table1[[#This Row],[startshortdate]]),"MMM D"),
CHAR(13),
TEXT((Table1[[#This Row],[starttime]]), "h:mm am/pm"),CHAR(13),Table1[[#This Row],[description]],CHAR(13))</f>
        <v>_x000D_, Jan 0_x000D_12:00 AM_x000D__x000D_</v>
      </c>
    </row>
    <row r="166" spans="1:4" x14ac:dyDescent="0.25">
      <c r="A166" t="str">
        <f>VLOOKUP(Table1[[#This Row],[locationaddress]],VENUEID!$A$2:$B$28,1,TRUE)</f>
        <v>BELLEVUE</v>
      </c>
      <c r="B166" t="str">
        <f>IF(Table1[[#This Row],[categories]]="","",
IF(ISNUMBER(SEARCH("*ADULTS*",Table1[categories])),"ADULTS",
IF(ISNUMBER(SEARCH("*CHILDREN*",Table1[categories])),"CHILDREN",
IF(ISNUMBER(SEARCH("*TEENS*",Table1[categories])),"TEENS"))))</f>
        <v>ADULTS</v>
      </c>
      <c r="C166" t="str">
        <f>Table1[[#This Row],[startdatetime]]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VLOOKUP(Table1[[#This Row],[locationaddress]],VENUEID!$A$2:$B$28,1,TRUE)</f>
        <v>BELLEVUE</v>
      </c>
      <c r="B167" t="str">
        <f>IF(Table1[[#This Row],[categories]]="","",
IF(ISNUMBER(SEARCH("*ADULTS*",Table1[categories])),"ADULTS",
IF(ISNUMBER(SEARCH("*CHILDREN*",Table1[categories])),"CHILDREN",
IF(ISNUMBER(SEARCH("*TEENS*",Table1[categories])),"TEENS"))))</f>
        <v>CHILDREN</v>
      </c>
      <c r="C167" t="str">
        <f>Table1[[#This Row],[startdatetime]]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VLOOKUP(Table1[[#This Row],[locationaddress]],VENUEID!$A$2:$B$28,1,TRUE)</f>
        <v>BELLEVUE</v>
      </c>
      <c r="B168" t="str">
        <f>IF(Table1[[#This Row],[categories]]="","",
IF(ISNUMBER(SEARCH("*ADULTS*",Table1[categories])),"ADULTS",
IF(ISNUMBER(SEARCH("*CHILDREN*",Table1[categories])),"CHILDREN",
IF(ISNUMBER(SEARCH("*TEENS*",Table1[categories])),"TEENS"))))</f>
        <v>ADULTS</v>
      </c>
      <c r="C168" t="str">
        <f>Table1[[#This Row],[startdatetime]]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e">
        <f>VLOOKUP(Table1[[#This Row],[locationaddress]],VENUEID!$A$2:$B$28,1,TRUE)</f>
        <v>#N/A</v>
      </c>
      <c r="B169" t="str">
        <f>IF(Table1[[#This Row],[categories]]="","",
IF(ISNUMBER(SEARCH("*ADULTS*",Table1[categories])),"ADULTS",
IF(ISNUMBER(SEARCH("*CHILDREN*",Table1[categories])),"CHILDREN",
IF(ISNUMBER(SEARCH("*TEENS*",Table1[categories])),"TEENS"))))</f>
        <v/>
      </c>
      <c r="C169">
        <f>Table1[[#This Row],[startdatetime]]</f>
        <v>0</v>
      </c>
      <c r="D169" t="str">
        <f>CONCATENATE(Table1[[#This Row],[summary]],
CHAR(13),
Table1[[#This Row],[startdayname]],
", ",
TEXT((Table1[[#This Row],[startshortdate]]),"MMM D"),
CHAR(13),
TEXT((Table1[[#This Row],[starttime]]), "h:mm am/pm"),CHAR(13),Table1[[#This Row],[description]],CHAR(13))</f>
        <v>_x000D_, Jan 0_x000D_12:00 AM_x000D__x000D_</v>
      </c>
    </row>
    <row r="170" spans="1:4" x14ac:dyDescent="0.25">
      <c r="A170" t="e">
        <f>VLOOKUP(Table1[[#This Row],[locationaddress]],VENUEID!$A$2:$B$28,1,TRUE)</f>
        <v>#N/A</v>
      </c>
      <c r="B170" t="str">
        <f>IF(Table1[[#This Row],[categories]]="","",
IF(ISNUMBER(SEARCH("*ADULTS*",Table1[categories])),"ADULTS",
IF(ISNUMBER(SEARCH("*CHILDREN*",Table1[categories])),"CHILDREN",
IF(ISNUMBER(SEARCH("*TEENS*",Table1[categories])),"TEENS"))))</f>
        <v/>
      </c>
      <c r="C170">
        <f>Table1[[#This Row],[startdatetime]]</f>
        <v>0</v>
      </c>
      <c r="D170" t="str">
        <f>CONCATENATE(Table1[[#This Row],[summary]],
CHAR(13),
Table1[[#This Row],[startdayname]],
", ",
TEXT((Table1[[#This Row],[startshortdate]]),"MMM D"),
CHAR(13),
TEXT((Table1[[#This Row],[starttime]]), "h:mm am/pm"),CHAR(13),Table1[[#This Row],[description]],CHAR(13))</f>
        <v>_x000D_, Jan 0_x000D_12:00 AM_x000D__x000D_</v>
      </c>
    </row>
    <row r="171" spans="1:4" x14ac:dyDescent="0.25">
      <c r="A171" t="e">
        <f>VLOOKUP(Table1[[#This Row],[locationaddress]],VENUEID!$A$2:$B$28,1,TRUE)</f>
        <v>#N/A</v>
      </c>
      <c r="B171" t="str">
        <f>IF(Table1[[#This Row],[categories]]="","",
IF(ISNUMBER(SEARCH("*ADULTS*",Table1[categories])),"ADULTS",
IF(ISNUMBER(SEARCH("*CHILDREN*",Table1[categories])),"CHILDREN",
IF(ISNUMBER(SEARCH("*TEENS*",Table1[categories])),"TEENS"))))</f>
        <v/>
      </c>
      <c r="C171">
        <f>Table1[[#This Row],[startdatetime]]</f>
        <v>0</v>
      </c>
      <c r="D171" t="str">
        <f>CONCATENATE(Table1[[#This Row],[summary]],
CHAR(13),
Table1[[#This Row],[startdayname]],
", ",
TEXT((Table1[[#This Row],[startshortdate]]),"MMM D"),
CHAR(13),
TEXT((Table1[[#This Row],[starttime]]), "h:mm am/pm"),CHAR(13),Table1[[#This Row],[description]],CHAR(13))</f>
        <v>_x000D_, Jan 0_x000D_12:00 AM_x000D__x000D_</v>
      </c>
    </row>
    <row r="172" spans="1:4" x14ac:dyDescent="0.25">
      <c r="A172" t="str">
        <f>VLOOKUP(Table1[[#This Row],[locationaddress]],VENUEID!$A$2:$B$28,1,TRUE)</f>
        <v>BELLEVUE</v>
      </c>
      <c r="B172" t="str">
        <f>IF(Table1[[#This Row],[categories]]="","",
IF(ISNUMBER(SEARCH("*ADULTS*",Table1[categories])),"ADULTS",
IF(ISNUMBER(SEARCH("*CHILDREN*",Table1[categories])),"CHILDREN",
IF(ISNUMBER(SEARCH("*TEENS*",Table1[categories])),"TEENS"))))</f>
        <v>CHILDREN</v>
      </c>
      <c r="C172" t="str">
        <f>Table1[[#This Row],[startdatetime]]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VLOOKUP(Table1[[#This Row],[locationaddress]],VENUEID!$A$2:$B$28,1,TRUE)</f>
        <v>BELLEVUE</v>
      </c>
      <c r="B173" t="str">
        <f>IF(Table1[[#This Row],[categories]]="","",
IF(ISNUMBER(SEARCH("*ADULTS*",Table1[categories])),"ADULTS",
IF(ISNUMBER(SEARCH("*CHILDREN*",Table1[categories])),"CHILDREN",
IF(ISNUMBER(SEARCH("*TEENS*",Table1[categories])),"TEENS"))))</f>
        <v>CHILDREN</v>
      </c>
      <c r="C173" t="str">
        <f>Table1[[#This Row],[startdatetime]]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VLOOKUP(Table1[[#This Row],[locationaddress]],VENUEID!$A$2:$B$28,1,TRUE)</f>
        <v>BELLEVUE</v>
      </c>
      <c r="B174" t="str">
        <f>IF(Table1[[#This Row],[categories]]="","",
IF(ISNUMBER(SEARCH("*ADULTS*",Table1[categories])),"ADULTS",
IF(ISNUMBER(SEARCH("*CHILDREN*",Table1[categories])),"CHILDREN",
IF(ISNUMBER(SEARCH("*TEENS*",Table1[categories])),"TEENS"))))</f>
        <v>TEENS</v>
      </c>
      <c r="C174" t="str">
        <f>Table1[[#This Row],[startdatetime]]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VLOOKUP(Table1[[#This Row],[locationaddress]],VENUEID!$A$2:$B$28,1,TRUE)</f>
        <v>BELLEVUE</v>
      </c>
      <c r="B175" t="str">
        <f>IF(Table1[[#This Row],[categories]]="","",
IF(ISNUMBER(SEARCH("*ADULTS*",Table1[categories])),"ADULTS",
IF(ISNUMBER(SEARCH("*CHILDREN*",Table1[categories])),"CHILDREN",
IF(ISNUMBER(SEARCH("*TEENS*",Table1[categories])),"TEENS"))))</f>
        <v>CHILDREN</v>
      </c>
      <c r="C175" t="str">
        <f>Table1[[#This Row],[startdatetime]]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VLOOKUP(Table1[[#This Row],[locationaddress]],VENUEID!$A$2:$B$28,1,TRUE)</f>
        <v>BELLEVUE</v>
      </c>
      <c r="B176" t="str">
        <f>IF(Table1[[#This Row],[categories]]="","",
IF(ISNUMBER(SEARCH("*ADULTS*",Table1[categories])),"ADULTS",
IF(ISNUMBER(SEARCH("*CHILDREN*",Table1[categories])),"CHILDREN",
IF(ISNUMBER(SEARCH("*TEENS*",Table1[categories])),"TEENS"))))</f>
        <v>CHILDREN</v>
      </c>
      <c r="C176" t="str">
        <f>Table1[[#This Row],[startdatetime]]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e">
        <f>VLOOKUP(Table1[[#This Row],[locationaddress]],VENUEID!$A$2:$B$28,1,TRUE)</f>
        <v>#N/A</v>
      </c>
      <c r="B177" t="str">
        <f>IF(Table1[[#This Row],[categories]]="","",
IF(ISNUMBER(SEARCH("*ADULTS*",Table1[categories])),"ADULTS",
IF(ISNUMBER(SEARCH("*CHILDREN*",Table1[categories])),"CHILDREN",
IF(ISNUMBER(SEARCH("*TEENS*",Table1[categories])),"TEENS"))))</f>
        <v/>
      </c>
      <c r="C177">
        <f>Table1[[#This Row],[startdatetime]]</f>
        <v>0</v>
      </c>
      <c r="D177" t="str">
        <f>CONCATENATE(Table1[[#This Row],[summary]],
CHAR(13),
Table1[[#This Row],[startdayname]],
", ",
TEXT((Table1[[#This Row],[startshortdate]]),"MMM D"),
CHAR(13),
TEXT((Table1[[#This Row],[starttime]]), "h:mm am/pm"),CHAR(13),Table1[[#This Row],[description]],CHAR(13))</f>
        <v>_x000D_, Jan 0_x000D_12:00 AM_x000D__x000D_</v>
      </c>
    </row>
    <row r="178" spans="1:4" x14ac:dyDescent="0.25">
      <c r="A178" t="str">
        <f>VLOOKUP(Table1[[#This Row],[locationaddress]],VENUEID!$A$2:$B$28,1,TRUE)</f>
        <v>BELLEVUE</v>
      </c>
      <c r="B178" t="str">
        <f>IF(Table1[[#This Row],[categories]]="","",
IF(ISNUMBER(SEARCH("*ADULTS*",Table1[categories])),"ADULTS",
IF(ISNUMBER(SEARCH("*CHILDREN*",Table1[categories])),"CHILDREN",
IF(ISNUMBER(SEARCH("*TEENS*",Table1[categories])),"TEENS"))))</f>
        <v>ADULTS</v>
      </c>
      <c r="C178" t="str">
        <f>Table1[[#This Row],[startdatetime]]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VLOOKUP(Table1[[#This Row],[locationaddress]],VENUEID!$A$2:$B$28,1,TRUE)</f>
        <v>BELLEVUE</v>
      </c>
      <c r="B179" t="str">
        <f>IF(Table1[[#This Row],[categories]]="","",
IF(ISNUMBER(SEARCH("*ADULTS*",Table1[categories])),"ADULTS",
IF(ISNUMBER(SEARCH("*CHILDREN*",Table1[categories])),"CHILDREN",
IF(ISNUMBER(SEARCH("*TEENS*",Table1[categories])),"TEENS"))))</f>
        <v>CHILDREN</v>
      </c>
      <c r="C179" t="str">
        <f>Table1[[#This Row],[startdatetime]]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VLOOKUP(Table1[[#This Row],[locationaddress]],VENUEID!$A$2:$B$28,1,TRUE)</f>
        <v>BELLEVUE</v>
      </c>
      <c r="B180" t="str">
        <f>IF(Table1[[#This Row],[categories]]="","",
IF(ISNUMBER(SEARCH("*ADULTS*",Table1[categories])),"ADULTS",
IF(ISNUMBER(SEARCH("*CHILDREN*",Table1[categories])),"CHILDREN",
IF(ISNUMBER(SEARCH("*TEENS*",Table1[categories])),"TEENS"))))</f>
        <v>CHILDREN</v>
      </c>
      <c r="C180" t="str">
        <f>Table1[[#This Row],[startdatetime]]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VLOOKUP(Table1[[#This Row],[locationaddress]],VENUEID!$A$2:$B$28,1,TRUE)</f>
        <v>BELLEVUE</v>
      </c>
      <c r="B181" t="str">
        <f>IF(Table1[[#This Row],[categories]]="","",
IF(ISNUMBER(SEARCH("*ADULTS*",Table1[categories])),"ADULTS",
IF(ISNUMBER(SEARCH("*CHILDREN*",Table1[categories])),"CHILDREN",
IF(ISNUMBER(SEARCH("*TEENS*",Table1[categories])),"TEENS"))))</f>
        <v>TEENS</v>
      </c>
      <c r="C181" t="str">
        <f>Table1[[#This Row],[startdatetime]]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VLOOKUP(Table1[[#This Row],[locationaddress]],VENUEID!$A$2:$B$28,1,TRUE)</f>
        <v>BELLEVUE</v>
      </c>
      <c r="B182" t="str">
        <f>IF(Table1[[#This Row],[categories]]="","",
IF(ISNUMBER(SEARCH("*ADULTS*",Table1[categories])),"ADULTS",
IF(ISNUMBER(SEARCH("*CHILDREN*",Table1[categories])),"CHILDREN",
IF(ISNUMBER(SEARCH("*TEENS*",Table1[categories])),"TEENS"))))</f>
        <v>ADULTS</v>
      </c>
      <c r="C182" t="str">
        <f>Table1[[#This Row],[startdatetime]]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VLOOKUP(Table1[[#This Row],[locationaddress]],VENUEID!$A$2:$B$28,1,TRUE)</f>
        <v>BELLEVUE</v>
      </c>
      <c r="B183" t="str">
        <f>IF(Table1[[#This Row],[categories]]="","",
IF(ISNUMBER(SEARCH("*ADULTS*",Table1[categories])),"ADULTS",
IF(ISNUMBER(SEARCH("*CHILDREN*",Table1[categories])),"CHILDREN",
IF(ISNUMBER(SEARCH("*TEENS*",Table1[categories])),"TEENS"))))</f>
        <v>ADULTS</v>
      </c>
      <c r="C183" t="str">
        <f>Table1[[#This Row],[startdatetime]]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VLOOKUP(Table1[[#This Row],[locationaddress]],VENUEID!$A$2:$B$28,1,TRUE)</f>
        <v>BELLEVUE</v>
      </c>
      <c r="B184" t="str">
        <f>IF(Table1[[#This Row],[categories]]="","",
IF(ISNUMBER(SEARCH("*ADULTS*",Table1[categories])),"ADULTS",
IF(ISNUMBER(SEARCH("*CHILDREN*",Table1[categories])),"CHILDREN",
IF(ISNUMBER(SEARCH("*TEENS*",Table1[categories])),"TEENS"))))</f>
        <v>ADULTS</v>
      </c>
      <c r="C184" t="str">
        <f>Table1[[#This Row],[startdatetime]]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VLOOKUP(Table1[[#This Row],[locationaddress]],VENUEID!$A$2:$B$28,1,TRUE)</f>
        <v>BELLEVUE</v>
      </c>
      <c r="B185" t="str">
        <f>IF(Table1[[#This Row],[categories]]="","",
IF(ISNUMBER(SEARCH("*ADULTS*",Table1[categories])),"ADULTS",
IF(ISNUMBER(SEARCH("*CHILDREN*",Table1[categories])),"CHILDREN",
IF(ISNUMBER(SEARCH("*TEENS*",Table1[categories])),"TEENS"))))</f>
        <v>CHILDREN</v>
      </c>
      <c r="C185" t="str">
        <f>Table1[[#This Row],[startdatetime]]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VLOOKUP(Table1[[#This Row],[locationaddress]],VENUEID!$A$2:$B$28,1,TRUE)</f>
        <v>BELLEVUE</v>
      </c>
      <c r="B186" t="str">
        <f>IF(Table1[[#This Row],[categories]]="","",
IF(ISNUMBER(SEARCH("*ADULTS*",Table1[categories])),"ADULTS",
IF(ISNUMBER(SEARCH("*CHILDREN*",Table1[categories])),"CHILDREN",
IF(ISNUMBER(SEARCH("*TEENS*",Table1[categories])),"TEENS"))))</f>
        <v>ADULTS</v>
      </c>
      <c r="C186" t="str">
        <f>Table1[[#This Row],[startdatetime]]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e">
        <f>VLOOKUP(Table1[[#This Row],[locationaddress]],VENUEID!$A$2:$B$28,1,TRUE)</f>
        <v>#N/A</v>
      </c>
      <c r="B187" t="str">
        <f>IF(Table1[[#This Row],[categories]]="","",
IF(ISNUMBER(SEARCH("*ADULTS*",Table1[categories])),"ADULTS",
IF(ISNUMBER(SEARCH("*CHILDREN*",Table1[categories])),"CHILDREN",
IF(ISNUMBER(SEARCH("*TEENS*",Table1[categories])),"TEENS"))))</f>
        <v/>
      </c>
      <c r="C187">
        <f>Table1[[#This Row],[startdatetime]]</f>
        <v>0</v>
      </c>
      <c r="D187" t="str">
        <f>CONCATENATE(Table1[[#This Row],[summary]],
CHAR(13),
Table1[[#This Row],[startdayname]],
", ",
TEXT((Table1[[#This Row],[startshortdate]]),"MMM D"),
CHAR(13),
TEXT((Table1[[#This Row],[starttime]]), "h:mm am/pm"),CHAR(13),Table1[[#This Row],[description]],CHAR(13))</f>
        <v>_x000D_, Jan 0_x000D_12:00 AM_x000D__x000D_</v>
      </c>
    </row>
    <row r="188" spans="1:4" x14ac:dyDescent="0.25">
      <c r="A188" t="e">
        <f>VLOOKUP(Table1[[#This Row],[locationaddress]],VENUEID!$A$2:$B$28,1,TRUE)</f>
        <v>#N/A</v>
      </c>
      <c r="B188" t="str">
        <f>IF(Table1[[#This Row],[categories]]="","",
IF(ISNUMBER(SEARCH("*ADULTS*",Table1[categories])),"ADULTS",
IF(ISNUMBER(SEARCH("*CHILDREN*",Table1[categories])),"CHILDREN",
IF(ISNUMBER(SEARCH("*TEENS*",Table1[categories])),"TEENS"))))</f>
        <v/>
      </c>
      <c r="C188">
        <f>Table1[[#This Row],[startdatetime]]</f>
        <v>0</v>
      </c>
      <c r="D188" t="str">
        <f>CONCATENATE(Table1[[#This Row],[summary]],
CHAR(13),
Table1[[#This Row],[startdayname]],
", ",
TEXT((Table1[[#This Row],[startshortdate]]),"MMM D"),
CHAR(13),
TEXT((Table1[[#This Row],[starttime]]), "h:mm am/pm"),CHAR(13),Table1[[#This Row],[description]],CHAR(13))</f>
        <v>_x000D_, Jan 0_x000D_12:00 AM_x000D__x000D_</v>
      </c>
    </row>
    <row r="189" spans="1:4" x14ac:dyDescent="0.25">
      <c r="A189" t="e">
        <f>VLOOKUP(Table1[[#This Row],[locationaddress]],VENUEID!$A$2:$B$28,1,TRUE)</f>
        <v>#N/A</v>
      </c>
      <c r="B189" t="str">
        <f>IF(Table1[[#This Row],[categories]]="","",
IF(ISNUMBER(SEARCH("*ADULTS*",Table1[categories])),"ADULTS",
IF(ISNUMBER(SEARCH("*CHILDREN*",Table1[categories])),"CHILDREN",
IF(ISNUMBER(SEARCH("*TEENS*",Table1[categories])),"TEENS"))))</f>
        <v/>
      </c>
      <c r="C189">
        <f>Table1[[#This Row],[startdatetime]]</f>
        <v>0</v>
      </c>
      <c r="D189" t="str">
        <f>CONCATENATE(Table1[[#This Row],[summary]],
CHAR(13),
Table1[[#This Row],[startdayname]],
", ",
TEXT((Table1[[#This Row],[startshortdate]]),"MMM D"),
CHAR(13),
TEXT((Table1[[#This Row],[starttime]]), "h:mm am/pm"),CHAR(13),Table1[[#This Row],[description]],CHAR(13))</f>
        <v>_x000D_, Jan 0_x000D_12:00 AM_x000D__x000D_</v>
      </c>
    </row>
    <row r="190" spans="1:4" x14ac:dyDescent="0.25">
      <c r="A190" t="str">
        <f>VLOOKUP(Table1[[#This Row],[locationaddress]],VENUEID!$A$2:$B$28,1,TRUE)</f>
        <v>BELLEVUE</v>
      </c>
      <c r="B190" t="str">
        <f>IF(Table1[[#This Row],[categories]]="","",
IF(ISNUMBER(SEARCH("*ADULTS*",Table1[categories])),"ADULTS",
IF(ISNUMBER(SEARCH("*CHILDREN*",Table1[categories])),"CHILDREN",
IF(ISNUMBER(SEARCH("*TEENS*",Table1[categories])),"TEENS"))))</f>
        <v>CHILDREN</v>
      </c>
      <c r="C190" t="str">
        <f>Table1[[#This Row],[startdatetime]]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VLOOKUP(Table1[[#This Row],[locationaddress]],VENUEID!$A$2:$B$28,1,TRUE)</f>
        <v>BELLEVUE</v>
      </c>
      <c r="B191" t="str">
        <f>IF(Table1[[#This Row],[categories]]="","",
IF(ISNUMBER(SEARCH("*ADULTS*",Table1[categories])),"ADULTS",
IF(ISNUMBER(SEARCH("*CHILDREN*",Table1[categories])),"CHILDREN",
IF(ISNUMBER(SEARCH("*TEENS*",Table1[categories])),"TEENS"))))</f>
        <v>CHILDREN</v>
      </c>
      <c r="C191" t="str">
        <f>Table1[[#This Row],[startdatetime]]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VLOOKUP(Table1[[#This Row],[locationaddress]],VENUEID!$A$2:$B$28,1,TRUE)</f>
        <v>BELLEVUE</v>
      </c>
      <c r="B192" t="str">
        <f>IF(Table1[[#This Row],[categories]]="","",
IF(ISNUMBER(SEARCH("*ADULTS*",Table1[categories])),"ADULTS",
IF(ISNUMBER(SEARCH("*CHILDREN*",Table1[categories])),"CHILDREN",
IF(ISNUMBER(SEARCH("*TEENS*",Table1[categories])),"TEENS"))))</f>
        <v>CHILDREN</v>
      </c>
      <c r="C192" t="str">
        <f>Table1[[#This Row],[startdatetime]]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e">
        <f>VLOOKUP(Table1[[#This Row],[locationaddress]],VENUEID!$A$2:$B$28,1,TRUE)</f>
        <v>#N/A</v>
      </c>
      <c r="B193" t="str">
        <f>IF(Table1[[#This Row],[categories]]="","",
IF(ISNUMBER(SEARCH("*ADULTS*",Table1[categories])),"ADULTS",
IF(ISNUMBER(SEARCH("*CHILDREN*",Table1[categories])),"CHILDREN",
IF(ISNUMBER(SEARCH("*TEENS*",Table1[categories])),"TEENS"))))</f>
        <v/>
      </c>
      <c r="C193">
        <f>Table1[[#This Row],[startdatetime]]</f>
        <v>0</v>
      </c>
      <c r="D193" t="str">
        <f>CONCATENATE(Table1[[#This Row],[summary]],
CHAR(13),
Table1[[#This Row],[startdayname]],
", ",
TEXT((Table1[[#This Row],[startshortdate]]),"MMM D"),
CHAR(13),
TEXT((Table1[[#This Row],[starttime]]), "h:mm am/pm"),CHAR(13),Table1[[#This Row],[description]],CHAR(13))</f>
        <v>_x000D_, Jan 0_x000D_12:00 AM_x000D__x000D_</v>
      </c>
    </row>
    <row r="194" spans="1:4" x14ac:dyDescent="0.25">
      <c r="A194" t="e">
        <f>VLOOKUP(Table1[[#This Row],[locationaddress]],VENUEID!$A$2:$B$28,1,TRUE)</f>
        <v>#N/A</v>
      </c>
      <c r="B194" t="str">
        <f>IF(Table1[[#This Row],[categories]]="","",
IF(ISNUMBER(SEARCH("*ADULTS*",Table1[categories])),"ADULTS",
IF(ISNUMBER(SEARCH("*CHILDREN*",Table1[categories])),"CHILDREN",
IF(ISNUMBER(SEARCH("*TEENS*",Table1[categories])),"TEENS"))))</f>
        <v/>
      </c>
      <c r="C194">
        <f>Table1[[#This Row],[startdatetime]]</f>
        <v>0</v>
      </c>
      <c r="D194" t="str">
        <f>CONCATENATE(Table1[[#This Row],[summary]],
CHAR(13),
Table1[[#This Row],[startdayname]],
", ",
TEXT((Table1[[#This Row],[startshortdate]]),"MMM D"),
CHAR(13),
TEXT((Table1[[#This Row],[starttime]]), "h:mm am/pm"),CHAR(13),Table1[[#This Row],[description]],CHAR(13))</f>
        <v>_x000D_, Jan 0_x000D_12:00 AM_x000D__x000D_</v>
      </c>
    </row>
    <row r="195" spans="1:4" x14ac:dyDescent="0.25">
      <c r="A195" t="str">
        <f>VLOOKUP(Table1[[#This Row],[locationaddress]],VENUEID!$A$2:$B$28,1,TRUE)</f>
        <v>BELLEVUE</v>
      </c>
      <c r="B195" t="str">
        <f>IF(Table1[[#This Row],[categories]]="","",
IF(ISNUMBER(SEARCH("*ADULTS*",Table1[categories])),"ADULTS",
IF(ISNUMBER(SEARCH("*CHILDREN*",Table1[categories])),"CHILDREN",
IF(ISNUMBER(SEARCH("*TEENS*",Table1[categories])),"TEENS"))))</f>
        <v>CHILDREN</v>
      </c>
      <c r="C195" t="str">
        <f>Table1[[#This Row],[startdatetime]]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VLOOKUP(Table1[[#This Row],[locationaddress]],VENUEID!$A$2:$B$28,1,TRUE)</f>
        <v>BELLEVUE</v>
      </c>
      <c r="B196" t="str">
        <f>IF(Table1[[#This Row],[categories]]="","",
IF(ISNUMBER(SEARCH("*ADULTS*",Table1[categories])),"ADULTS",
IF(ISNUMBER(SEARCH("*CHILDREN*",Table1[categories])),"CHILDREN",
IF(ISNUMBER(SEARCH("*TEENS*",Table1[categories])),"TEENS"))))</f>
        <v>CHILDREN</v>
      </c>
      <c r="C196" t="str">
        <f>Table1[[#This Row],[startdatetime]]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VLOOKUP(Table1[[#This Row],[locationaddress]],VENUEID!$A$2:$B$28,1,TRUE)</f>
        <v>BELLEVUE</v>
      </c>
      <c r="B197" t="str">
        <f>IF(Table1[[#This Row],[categories]]="","",
IF(ISNUMBER(SEARCH("*ADULTS*",Table1[categories])),"ADULTS",
IF(ISNUMBER(SEARCH("*CHILDREN*",Table1[categories])),"CHILDREN",
IF(ISNUMBER(SEARCH("*TEENS*",Table1[categories])),"TEENS"))))</f>
        <v>CHILDREN</v>
      </c>
      <c r="C197" t="str">
        <f>Table1[[#This Row],[startdatetime]]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e">
        <f>VLOOKUP(Table1[[#This Row],[locationaddress]],VENUEID!$A$2:$B$28,1,TRUE)</f>
        <v>#N/A</v>
      </c>
      <c r="B198" t="str">
        <f>IF(Table1[[#This Row],[categories]]="","",
IF(ISNUMBER(SEARCH("*ADULTS*",Table1[categories])),"ADULTS",
IF(ISNUMBER(SEARCH("*CHILDREN*",Table1[categories])),"CHILDREN",
IF(ISNUMBER(SEARCH("*TEENS*",Table1[categories])),"TEENS"))))</f>
        <v/>
      </c>
      <c r="C198">
        <f>Table1[[#This Row],[startdatetime]]</f>
        <v>0</v>
      </c>
      <c r="D198" t="str">
        <f>CONCATENATE(Table1[[#This Row],[summary]],
CHAR(13),
Table1[[#This Row],[startdayname]],
", ",
TEXT((Table1[[#This Row],[startshortdate]]),"MMM D"),
CHAR(13),
TEXT((Table1[[#This Row],[starttime]]), "h:mm am/pm"),CHAR(13),Table1[[#This Row],[description]],CHAR(13))</f>
        <v>_x000D_, Jan 0_x000D_12:00 AM_x000D__x000D_</v>
      </c>
    </row>
    <row r="199" spans="1:4" x14ac:dyDescent="0.25">
      <c r="A199" t="str">
        <f>VLOOKUP(Table1[[#This Row],[locationaddress]],VENUEID!$A$2:$B$28,1,TRUE)</f>
        <v>BELLEVUE</v>
      </c>
      <c r="B199" t="str">
        <f>IF(Table1[[#This Row],[categories]]="","",
IF(ISNUMBER(SEARCH("*ADULTS*",Table1[categories])),"ADULTS",
IF(ISNUMBER(SEARCH("*CHILDREN*",Table1[categories])),"CHILDREN",
IF(ISNUMBER(SEARCH("*TEENS*",Table1[categories])),"TEENS"))))</f>
        <v>ADULTS</v>
      </c>
      <c r="C199" t="str">
        <f>Table1[[#This Row],[startdatetime]]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VLOOKUP(Table1[[#This Row],[locationaddress]],VENUEID!$A$2:$B$28,1,TRUE)</f>
        <v>BELLEVUE</v>
      </c>
      <c r="B200" t="str">
        <f>IF(Table1[[#This Row],[categories]]="","",
IF(ISNUMBER(SEARCH("*ADULTS*",Table1[categories])),"ADULTS",
IF(ISNUMBER(SEARCH("*CHILDREN*",Table1[categories])),"CHILDREN",
IF(ISNUMBER(SEARCH("*TEENS*",Table1[categories])),"TEENS"))))</f>
        <v>CHILDREN</v>
      </c>
      <c r="C200" t="str">
        <f>Table1[[#This Row],[startdatetime]]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VLOOKUP(Table1[[#This Row],[locationaddress]],VENUEID!$A$2:$B$28,1,TRUE)</f>
        <v>BELLEVUE</v>
      </c>
      <c r="B201" t="str">
        <f>IF(Table1[[#This Row],[categories]]="","",
IF(ISNUMBER(SEARCH("*ADULTS*",Table1[categories])),"ADULTS",
IF(ISNUMBER(SEARCH("*CHILDREN*",Table1[categories])),"CHILDREN",
IF(ISNUMBER(SEARCH("*TEENS*",Table1[categories])),"TEENS"))))</f>
        <v>CHILDREN</v>
      </c>
      <c r="C201" t="str">
        <f>Table1[[#This Row],[startdatetime]]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row r="202" spans="1:4" x14ac:dyDescent="0.25">
      <c r="A202" t="e">
        <f>VLOOKUP(Table1[[#This Row],[locationaddress]],VENUEID!$A$2:$B$28,1,TRUE)</f>
        <v>#VALUE!</v>
      </c>
      <c r="B202" t="e">
        <f>IF(Table1[[#This Row],[categories]]="","",
IF(ISNUMBER(SEARCH("*ADULTS*",Table1[categories])),"ADULTS",
IF(ISNUMBER(SEARCH("*CHILDREN*",Table1[categories])),"CHILDREN",
IF(ISNUMBER(SEARCH("*TEENS*",Table1[categories])),"TEENS"))))</f>
        <v>#VALUE!</v>
      </c>
      <c r="C202" t="e">
        <f>Table1[[#This Row],[startdatetime]]</f>
        <v>#VALUE!</v>
      </c>
      <c r="D202" t="e">
        <f>CONCATENATE(Table1[[#This Row],[summary]],
CHAR(13),
Table1[[#This Row],[startdayname]],
", ",
TEXT((Table1[[#This Row],[startshortdate]]),"MMM D"),
CHAR(13),
TEXT((Table1[[#This Row],[starttime]]), "h:mm am/pm"),CHAR(13),Table1[[#This Row],[description]],CHAR(13))</f>
        <v>#VALUE!</v>
      </c>
    </row>
    <row r="203" spans="1:4" x14ac:dyDescent="0.25">
      <c r="A203" t="e">
        <f>VLOOKUP(Table1[[#This Row],[locationaddress]],VENUEID!$A$2:$B$28,1,TRUE)</f>
        <v>#VALUE!</v>
      </c>
      <c r="B203" t="e">
        <f>IF(Table1[[#This Row],[categories]]="","",
IF(ISNUMBER(SEARCH("*ADULTS*",Table1[categories])),"ADULTS",
IF(ISNUMBER(SEARCH("*CHILDREN*",Table1[categories])),"CHILDREN",
IF(ISNUMBER(SEARCH("*TEENS*",Table1[categories])),"TEENS"))))</f>
        <v>#VALUE!</v>
      </c>
      <c r="C203" t="e">
        <f>Table1[[#This Row],[startdatetime]]</f>
        <v>#VALUE!</v>
      </c>
      <c r="D203" t="e">
        <f>CONCATENATE(Table1[[#This Row],[summary]],
CHAR(13),
Table1[[#This Row],[startdayname]],
", ",
TEXT((Table1[[#This Row],[startshortdate]]),"MMM D"),
CHAR(13),
TEXT((Table1[[#This Row],[starttime]]), "h:mm am/pm"),CHAR(13),Table1[[#This Row],[description]],CHAR(13))</f>
        <v>#VALUE!</v>
      </c>
    </row>
    <row r="204" spans="1:4" x14ac:dyDescent="0.25">
      <c r="A204" t="e">
        <f>VLOOKUP(Table1[[#This Row],[locationaddress]],VENUEID!$A$2:$B$28,1,TRUE)</f>
        <v>#VALUE!</v>
      </c>
      <c r="B204" t="e">
        <f>IF(Table1[[#This Row],[categories]]="","",
IF(ISNUMBER(SEARCH("*ADULTS*",Table1[categories])),"ADULTS",
IF(ISNUMBER(SEARCH("*CHILDREN*",Table1[categories])),"CHILDREN",
IF(ISNUMBER(SEARCH("*TEENS*",Table1[categories])),"TEENS"))))</f>
        <v>#VALUE!</v>
      </c>
      <c r="C204" t="e">
        <f>Table1[[#This Row],[startdatetime]]</f>
        <v>#VALUE!</v>
      </c>
      <c r="D204" t="e">
        <f>CONCATENATE(Table1[[#This Row],[summary]],
CHAR(13),
Table1[[#This Row],[startdayname]],
", ",
TEXT((Table1[[#This Row],[startshortdate]]),"MMM D"),
CHAR(13),
TEXT((Table1[[#This Row],[starttime]]), "h:mm am/pm"),CHAR(13),Table1[[#This Row],[description]],CHAR(13))</f>
        <v>#VALUE!</v>
      </c>
    </row>
    <row r="205" spans="1:4" x14ac:dyDescent="0.25">
      <c r="A205" t="e">
        <f>VLOOKUP(Table1[[#This Row],[locationaddress]],VENUEID!$A$2:$B$28,1,TRUE)</f>
        <v>#VALUE!</v>
      </c>
      <c r="B205" t="e">
        <f>IF(Table1[[#This Row],[categories]]="","",
IF(ISNUMBER(SEARCH("*ADULTS*",Table1[categories])),"ADULTS",
IF(ISNUMBER(SEARCH("*CHILDREN*",Table1[categories])),"CHILDREN",
IF(ISNUMBER(SEARCH("*TEENS*",Table1[categories])),"TEENS"))))</f>
        <v>#VALUE!</v>
      </c>
      <c r="C205" t="e">
        <f>Table1[[#This Row],[startdatetime]]</f>
        <v>#VALUE!</v>
      </c>
      <c r="D205" t="e">
        <f>CONCATENATE(Table1[[#This Row],[summary]],
CHAR(13),
Table1[[#This Row],[startdayname]],
", ",
TEXT((Table1[[#This Row],[startshortdate]]),"MMM D"),
CHAR(13),
TEXT((Table1[[#This Row],[starttime]]), "h:mm am/pm"),CHAR(13),Table1[[#This Row],[description]],CHAR(13))</f>
        <v>#VALUE!</v>
      </c>
    </row>
    <row r="206" spans="1:4" x14ac:dyDescent="0.25">
      <c r="A206" t="e">
        <f>VLOOKUP(Table1[[#This Row],[locationaddress]],VENUEID!$A$2:$B$28,1,TRUE)</f>
        <v>#VALUE!</v>
      </c>
      <c r="B206" t="e">
        <f>IF(Table1[[#This Row],[categories]]="","",
IF(ISNUMBER(SEARCH("*ADULTS*",Table1[categories])),"ADULTS",
IF(ISNUMBER(SEARCH("*CHILDREN*",Table1[categories])),"CHILDREN",
IF(ISNUMBER(SEARCH("*TEENS*",Table1[categories])),"TEENS"))))</f>
        <v>#VALUE!</v>
      </c>
      <c r="C206" t="e">
        <f>Table1[[#This Row],[startdatetime]]</f>
        <v>#VALUE!</v>
      </c>
      <c r="D206" t="e">
        <f>CONCATENATE(Table1[[#This Row],[summary]],
CHAR(13),
Table1[[#This Row],[startdayname]],
", ",
TEXT((Table1[[#This Row],[startshortdate]]),"MMM D"),
CHAR(13),
TEXT((Table1[[#This Row],[starttime]]), "h:mm am/pm"),CHAR(13),Table1[[#This Row],[description]],CHAR(13))</f>
        <v>#VALUE!</v>
      </c>
    </row>
    <row r="207" spans="1:4" x14ac:dyDescent="0.25">
      <c r="A207" t="e">
        <f>VLOOKUP(Table1[[#This Row],[locationaddress]],VENUEID!$A$2:$B$28,1,TRUE)</f>
        <v>#VALUE!</v>
      </c>
      <c r="B207" t="e">
        <f>IF(Table1[[#This Row],[categories]]="","",
IF(ISNUMBER(SEARCH("*ADULTS*",Table1[categories])),"ADULTS",
IF(ISNUMBER(SEARCH("*CHILDREN*",Table1[categories])),"CHILDREN",
IF(ISNUMBER(SEARCH("*TEENS*",Table1[categories])),"TEENS"))))</f>
        <v>#VALUE!</v>
      </c>
      <c r="C207" t="e">
        <f>Table1[[#This Row],[startdatetime]]</f>
        <v>#VALUE!</v>
      </c>
      <c r="D207" t="e">
        <f>CONCATENATE(Table1[[#This Row],[summary]],
CHAR(13),
Table1[[#This Row],[startdayname]],
", ",
TEXT((Table1[[#This Row],[startshortdate]]),"MMM D"),
CHAR(13),
TEXT((Table1[[#This Row],[starttime]]), "h:mm am/pm"),CHAR(13),Table1[[#This Row],[description]],CHAR(13))</f>
        <v>#VALUE!</v>
      </c>
    </row>
    <row r="208" spans="1:4" x14ac:dyDescent="0.25">
      <c r="A208" t="e">
        <f>VLOOKUP(Table1[[#This Row],[locationaddress]],VENUEID!$A$2:$B$28,1,TRUE)</f>
        <v>#VALUE!</v>
      </c>
      <c r="B208" t="e">
        <f>IF(Table1[[#This Row],[categories]]="","",
IF(ISNUMBER(SEARCH("*ADULTS*",Table1[categories])),"ADULTS",
IF(ISNUMBER(SEARCH("*CHILDREN*",Table1[categories])),"CHILDREN",
IF(ISNUMBER(SEARCH("*TEENS*",Table1[categories])),"TEENS"))))</f>
        <v>#VALUE!</v>
      </c>
      <c r="C208" t="e">
        <f>Table1[[#This Row],[startdatetime]]</f>
        <v>#VALUE!</v>
      </c>
      <c r="D208" t="e">
        <f>CONCATENATE(Table1[[#This Row],[summary]],
CHAR(13),
Table1[[#This Row],[startdayname]],
", ",
TEXT((Table1[[#This Row],[startshortdate]]),"MMM D"),
CHAR(13),
TEXT((Table1[[#This Row],[starttime]]), "h:mm am/pm"),CHAR(13),Table1[[#This Row],[description]],CHAR(13))</f>
        <v>#VALUE!</v>
      </c>
    </row>
    <row r="209" spans="1:4" x14ac:dyDescent="0.25">
      <c r="A209" t="e">
        <f>VLOOKUP(Table1[[#This Row],[locationaddress]],VENUEID!$A$2:$B$28,1,TRUE)</f>
        <v>#VALUE!</v>
      </c>
      <c r="B209" t="e">
        <f>IF(Table1[[#This Row],[categories]]="","",
IF(ISNUMBER(SEARCH("*ADULTS*",Table1[categories])),"ADULTS",
IF(ISNUMBER(SEARCH("*CHILDREN*",Table1[categories])),"CHILDREN",
IF(ISNUMBER(SEARCH("*TEENS*",Table1[categories])),"TEENS"))))</f>
        <v>#VALUE!</v>
      </c>
      <c r="C209" t="e">
        <f>Table1[[#This Row],[startdatetime]]</f>
        <v>#VALUE!</v>
      </c>
      <c r="D209" t="e">
        <f>CONCATENATE(Table1[[#This Row],[summary]],
CHAR(13),
Table1[[#This Row],[startdayname]],
", ",
TEXT((Table1[[#This Row],[startshortdate]]),"MMM D"),
CHAR(13),
TEXT((Table1[[#This Row],[starttime]]), "h:mm am/pm"),CHAR(13),Table1[[#This Row],[description]],CHAR(13))</f>
        <v>#VALUE!</v>
      </c>
    </row>
    <row r="210" spans="1:4" x14ac:dyDescent="0.25">
      <c r="A210" t="e">
        <f>VLOOKUP(Table1[[#This Row],[locationaddress]],VENUEID!$A$2:$B$28,1,TRUE)</f>
        <v>#VALUE!</v>
      </c>
      <c r="B210" t="e">
        <f>IF(Table1[[#This Row],[categories]]="","",
IF(ISNUMBER(SEARCH("*ADULTS*",Table1[categories])),"ADULTS",
IF(ISNUMBER(SEARCH("*CHILDREN*",Table1[categories])),"CHILDREN",
IF(ISNUMBER(SEARCH("*TEENS*",Table1[categories])),"TEENS"))))</f>
        <v>#VALUE!</v>
      </c>
      <c r="C210" t="e">
        <f>Table1[[#This Row],[startdatetime]]</f>
        <v>#VALUE!</v>
      </c>
      <c r="D210" t="e">
        <f>CONCATENATE(Table1[[#This Row],[summary]],
CHAR(13),
Table1[[#This Row],[startdayname]],
", ",
TEXT((Table1[[#This Row],[startshortdate]]),"MMM D"),
CHAR(13),
TEXT((Table1[[#This Row],[starttime]]), "h:mm am/pm"),CHAR(13),Table1[[#This Row],[description]],CHAR(13))</f>
        <v>#VALUE!</v>
      </c>
    </row>
    <row r="211" spans="1:4" x14ac:dyDescent="0.25">
      <c r="A211" t="e">
        <f>VLOOKUP(Table1[[#This Row],[locationaddress]],VENUEID!$A$2:$B$28,1,TRUE)</f>
        <v>#VALUE!</v>
      </c>
      <c r="B211" t="e">
        <f>IF(Table1[[#This Row],[categories]]="","",
IF(ISNUMBER(SEARCH("*ADULTS*",Table1[categories])),"ADULTS",
IF(ISNUMBER(SEARCH("*CHILDREN*",Table1[categories])),"CHILDREN",
IF(ISNUMBER(SEARCH("*TEENS*",Table1[categories])),"TEENS"))))</f>
        <v>#VALUE!</v>
      </c>
      <c r="C211" t="e">
        <f>Table1[[#This Row],[startdatetime]]</f>
        <v>#VALUE!</v>
      </c>
      <c r="D211" t="e">
        <f>CONCATENATE(Table1[[#This Row],[summary]],
CHAR(13),
Table1[[#This Row],[startdayname]],
", ",
TEXT((Table1[[#This Row],[startshortdate]]),"MMM D"),
CHAR(13),
TEXT((Table1[[#This Row],[starttime]]), "h:mm am/pm"),CHAR(13),Table1[[#This Row],[description]],CHAR(13))</f>
        <v>#VALUE!</v>
      </c>
    </row>
    <row r="212" spans="1:4" x14ac:dyDescent="0.25">
      <c r="A212" t="e">
        <f>VLOOKUP(Table1[[#This Row],[locationaddress]],VENUEID!$A$2:$B$28,1,TRUE)</f>
        <v>#VALUE!</v>
      </c>
      <c r="B212" t="e">
        <f>IF(Table1[[#This Row],[categories]]="","",
IF(ISNUMBER(SEARCH("*ADULTS*",Table1[categories])),"ADULTS",
IF(ISNUMBER(SEARCH("*CHILDREN*",Table1[categories])),"CHILDREN",
IF(ISNUMBER(SEARCH("*TEENS*",Table1[categories])),"TEENS"))))</f>
        <v>#VALUE!</v>
      </c>
      <c r="C212" t="e">
        <f>Table1[[#This Row],[startdatetime]]</f>
        <v>#VALUE!</v>
      </c>
      <c r="D212" t="e">
        <f>CONCATENATE(Table1[[#This Row],[summary]],
CHAR(13),
Table1[[#This Row],[startdayname]],
", ",
TEXT((Table1[[#This Row],[startshortdate]]),"MMM D"),
CHAR(13),
TEXT((Table1[[#This Row],[starttime]]), "h:mm am/pm"),CHAR(13),Table1[[#This Row],[description]],CHAR(13))</f>
        <v>#VALUE!</v>
      </c>
    </row>
    <row r="213" spans="1:4" x14ac:dyDescent="0.25">
      <c r="A213" t="e">
        <f>VLOOKUP(Table1[[#This Row],[locationaddress]],VENUEID!$A$2:$B$28,1,TRUE)</f>
        <v>#VALUE!</v>
      </c>
      <c r="B213" t="e">
        <f>IF(Table1[[#This Row],[categories]]="","",
IF(ISNUMBER(SEARCH("*ADULTS*",Table1[categories])),"ADULTS",
IF(ISNUMBER(SEARCH("*CHILDREN*",Table1[categories])),"CHILDREN",
IF(ISNUMBER(SEARCH("*TEENS*",Table1[categories])),"TEENS"))))</f>
        <v>#VALUE!</v>
      </c>
      <c r="C213" t="e">
        <f>Table1[[#This Row],[startdatetime]]</f>
        <v>#VALUE!</v>
      </c>
      <c r="D213" t="e">
        <f>CONCATENATE(Table1[[#This Row],[summary]],
CHAR(13),
Table1[[#This Row],[startdayname]],
", ",
TEXT((Table1[[#This Row],[startshortdate]]),"MMM D"),
CHAR(13),
TEXT((Table1[[#This Row],[starttime]]), "h:mm am/pm"),CHAR(13),Table1[[#This Row],[description]],CHAR(13))</f>
        <v>#VALUE!</v>
      </c>
    </row>
    <row r="214" spans="1:4" x14ac:dyDescent="0.25">
      <c r="A214" t="e">
        <f>VLOOKUP(Table1[[#This Row],[locationaddress]],VENUEID!$A$2:$B$28,1,TRUE)</f>
        <v>#VALUE!</v>
      </c>
      <c r="B214" t="e">
        <f>IF(Table1[[#This Row],[categories]]="","",
IF(ISNUMBER(SEARCH("*ADULTS*",Table1[categories])),"ADULTS",
IF(ISNUMBER(SEARCH("*CHILDREN*",Table1[categories])),"CHILDREN",
IF(ISNUMBER(SEARCH("*TEENS*",Table1[categories])),"TEENS"))))</f>
        <v>#VALUE!</v>
      </c>
      <c r="C214" t="e">
        <f>Table1[[#This Row],[startdatetime]]</f>
        <v>#VALUE!</v>
      </c>
      <c r="D214" t="e">
        <f>CONCATENATE(Table1[[#This Row],[summary]],
CHAR(13),
Table1[[#This Row],[startdayname]],
", ",
TEXT((Table1[[#This Row],[startshortdate]]),"MMM D"),
CHAR(13),
TEXT((Table1[[#This Row],[starttime]]), "h:mm am/pm"),CHAR(13),Table1[[#This Row],[description]],CHAR(13))</f>
        <v>#VALUE!</v>
      </c>
    </row>
    <row r="215" spans="1:4" x14ac:dyDescent="0.25">
      <c r="A215" t="e">
        <f>VLOOKUP(Table1[[#This Row],[locationaddress]],VENUEID!$A$2:$B$28,1,TRUE)</f>
        <v>#VALUE!</v>
      </c>
      <c r="B215" t="e">
        <f>IF(Table1[[#This Row],[categories]]="","",
IF(ISNUMBER(SEARCH("*ADULTS*",Table1[categories])),"ADULTS",
IF(ISNUMBER(SEARCH("*CHILDREN*",Table1[categories])),"CHILDREN",
IF(ISNUMBER(SEARCH("*TEENS*",Table1[categories])),"TEENS"))))</f>
        <v>#VALUE!</v>
      </c>
      <c r="C215" t="e">
        <f>Table1[[#This Row],[startdatetime]]</f>
        <v>#VALUE!</v>
      </c>
      <c r="D215" t="e">
        <f>CONCATENATE(Table1[[#This Row],[summary]],
CHAR(13),
Table1[[#This Row],[startdayname]],
", ",
TEXT((Table1[[#This Row],[startshortdate]]),"MMM D"),
CHAR(13),
TEXT((Table1[[#This Row],[starttime]]), "h:mm am/pm"),CHAR(13),Table1[[#This Row],[description]],CHAR(13))</f>
        <v>#VALUE!</v>
      </c>
    </row>
    <row r="216" spans="1:4" x14ac:dyDescent="0.25">
      <c r="A216" t="e">
        <f>VLOOKUP(Table1[[#This Row],[locationaddress]],VENUEID!$A$2:$B$28,1,TRUE)</f>
        <v>#VALUE!</v>
      </c>
      <c r="B216" t="e">
        <f>IF(Table1[[#This Row],[categories]]="","",
IF(ISNUMBER(SEARCH("*ADULTS*",Table1[categories])),"ADULTS",
IF(ISNUMBER(SEARCH("*CHILDREN*",Table1[categories])),"CHILDREN",
IF(ISNUMBER(SEARCH("*TEENS*",Table1[categories])),"TEENS"))))</f>
        <v>#VALUE!</v>
      </c>
      <c r="C216" t="e">
        <f>Table1[[#This Row],[startdatetime]]</f>
        <v>#VALUE!</v>
      </c>
      <c r="D216" t="e">
        <f>CONCATENATE(Table1[[#This Row],[summary]],
CHAR(13),
Table1[[#This Row],[startdayname]],
", ",
TEXT((Table1[[#This Row],[startshortdate]]),"MMM D"),
CHAR(13),
TEXT((Table1[[#This Row],[starttime]]), "h:mm am/pm"),CHAR(13),Table1[[#This Row],[description]],CHAR(13))</f>
        <v>#VALUE!</v>
      </c>
    </row>
    <row r="217" spans="1:4" x14ac:dyDescent="0.25">
      <c r="A217" t="e">
        <f>VLOOKUP(Table1[[#This Row],[locationaddress]],VENUEID!$A$2:$B$28,1,TRUE)</f>
        <v>#VALUE!</v>
      </c>
      <c r="B217" t="e">
        <f>IF(Table1[[#This Row],[categories]]="","",
IF(ISNUMBER(SEARCH("*ADULTS*",Table1[categories])),"ADULTS",
IF(ISNUMBER(SEARCH("*CHILDREN*",Table1[categories])),"CHILDREN",
IF(ISNUMBER(SEARCH("*TEENS*",Table1[categories])),"TEENS"))))</f>
        <v>#VALUE!</v>
      </c>
      <c r="C217" t="e">
        <f>Table1[[#This Row],[startdatetime]]</f>
        <v>#VALUE!</v>
      </c>
      <c r="D217" t="e">
        <f>CONCATENATE(Table1[[#This Row],[summary]],
CHAR(13),
Table1[[#This Row],[startdayname]],
", ",
TEXT((Table1[[#This Row],[startshortdate]]),"MMM D"),
CHAR(13),
TEXT((Table1[[#This Row],[starttime]]), "h:mm am/pm"),CHAR(13),Table1[[#This Row],[description]],CHAR(13))</f>
        <v>#VALUE!</v>
      </c>
    </row>
    <row r="218" spans="1:4" x14ac:dyDescent="0.25">
      <c r="A218" t="e">
        <f>VLOOKUP(Table1[[#This Row],[locationaddress]],VENUEID!$A$2:$B$28,1,TRUE)</f>
        <v>#VALUE!</v>
      </c>
      <c r="B218" t="e">
        <f>IF(Table1[[#This Row],[categories]]="","",
IF(ISNUMBER(SEARCH("*ADULTS*",Table1[categories])),"ADULTS",
IF(ISNUMBER(SEARCH("*CHILDREN*",Table1[categories])),"CHILDREN",
IF(ISNUMBER(SEARCH("*TEENS*",Table1[categories])),"TEENS"))))</f>
        <v>#VALUE!</v>
      </c>
      <c r="C218" t="e">
        <f>Table1[[#This Row],[startdatetime]]</f>
        <v>#VALUE!</v>
      </c>
      <c r="D218" t="e">
        <f>CONCATENATE(Table1[[#This Row],[summary]],
CHAR(13),
Table1[[#This Row],[startdayname]],
", ",
TEXT((Table1[[#This Row],[startshortdate]]),"MMM D"),
CHAR(13),
TEXT((Table1[[#This Row],[starttime]]), "h:mm am/pm"),CHAR(13),Table1[[#This Row],[description]],CHAR(13))</f>
        <v>#VALUE!</v>
      </c>
    </row>
    <row r="219" spans="1:4" x14ac:dyDescent="0.25">
      <c r="A219" t="e">
        <f>VLOOKUP(Table1[[#This Row],[locationaddress]],VENUEID!$A$2:$B$28,1,TRUE)</f>
        <v>#VALUE!</v>
      </c>
      <c r="B219" t="e">
        <f>IF(Table1[[#This Row],[categories]]="","",
IF(ISNUMBER(SEARCH("*ADULTS*",Table1[categories])),"ADULTS",
IF(ISNUMBER(SEARCH("*CHILDREN*",Table1[categories])),"CHILDREN",
IF(ISNUMBER(SEARCH("*TEENS*",Table1[categories])),"TEENS"))))</f>
        <v>#VALUE!</v>
      </c>
      <c r="C219" t="e">
        <f>Table1[[#This Row],[startdatetime]]</f>
        <v>#VALUE!</v>
      </c>
      <c r="D219" t="e">
        <f>CONCATENATE(Table1[[#This Row],[summary]],
CHAR(13),
Table1[[#This Row],[startdayname]],
", ",
TEXT((Table1[[#This Row],[startshortdate]]),"MMM D"),
CHAR(13),
TEXT((Table1[[#This Row],[starttime]]), "h:mm am/pm"),CHAR(13),Table1[[#This Row],[description]],CHAR(13))</f>
        <v>#VALUE!</v>
      </c>
    </row>
    <row r="220" spans="1:4" x14ac:dyDescent="0.25">
      <c r="A220" t="e">
        <f>VLOOKUP(Table1[[#This Row],[locationaddress]],VENUEID!$A$2:$B$28,1,TRUE)</f>
        <v>#VALUE!</v>
      </c>
      <c r="B220" t="e">
        <f>IF(Table1[[#This Row],[categories]]="","",
IF(ISNUMBER(SEARCH("*ADULTS*",Table1[categories])),"ADULTS",
IF(ISNUMBER(SEARCH("*CHILDREN*",Table1[categories])),"CHILDREN",
IF(ISNUMBER(SEARCH("*TEENS*",Table1[categories])),"TEENS"))))</f>
        <v>#VALUE!</v>
      </c>
      <c r="C220" t="e">
        <f>Table1[[#This Row],[startdatetime]]</f>
        <v>#VALUE!</v>
      </c>
      <c r="D220" t="e">
        <f>CONCATENATE(Table1[[#This Row],[summary]],
CHAR(13),
Table1[[#This Row],[startdayname]],
", ",
TEXT((Table1[[#This Row],[startshortdate]]),"MMM D"),
CHAR(13),
TEXT((Table1[[#This Row],[starttime]]), "h:mm am/pm"),CHAR(13),Table1[[#This Row],[description]],CHAR(13))</f>
        <v>#VALUE!</v>
      </c>
    </row>
    <row r="221" spans="1:4" x14ac:dyDescent="0.25">
      <c r="A221" t="e">
        <f>VLOOKUP(Table1[[#This Row],[locationaddress]],VENUEID!$A$2:$B$28,1,TRUE)</f>
        <v>#VALUE!</v>
      </c>
      <c r="B221" t="e">
        <f>IF(Table1[[#This Row],[categories]]="","",
IF(ISNUMBER(SEARCH("*ADULTS*",Table1[categories])),"ADULTS",
IF(ISNUMBER(SEARCH("*CHILDREN*",Table1[categories])),"CHILDREN",
IF(ISNUMBER(SEARCH("*TEENS*",Table1[categories])),"TEENS"))))</f>
        <v>#VALUE!</v>
      </c>
      <c r="C221" t="e">
        <f>Table1[[#This Row],[startdatetime]]</f>
        <v>#VALUE!</v>
      </c>
      <c r="D221" t="e">
        <f>CONCATENATE(Table1[[#This Row],[summary]],
CHAR(13),
Table1[[#This Row],[startdayname]],
", ",
TEXT((Table1[[#This Row],[startshortdate]]),"MMM D"),
CHAR(13),
TEXT((Table1[[#This Row],[starttime]]), "h:mm am/pm"),CHAR(13),Table1[[#This Row],[description]],CHAR(13))</f>
        <v>#VALUE!</v>
      </c>
    </row>
    <row r="222" spans="1:4" x14ac:dyDescent="0.25">
      <c r="A222" t="e">
        <f>VLOOKUP(Table1[[#This Row],[locationaddress]],VENUEID!$A$2:$B$28,1,TRUE)</f>
        <v>#VALUE!</v>
      </c>
      <c r="B222" t="e">
        <f>IF(Table1[[#This Row],[categories]]="","",
IF(ISNUMBER(SEARCH("*ADULTS*",Table1[categories])),"ADULTS",
IF(ISNUMBER(SEARCH("*CHILDREN*",Table1[categories])),"CHILDREN",
IF(ISNUMBER(SEARCH("*TEENS*",Table1[categories])),"TEENS"))))</f>
        <v>#VALUE!</v>
      </c>
      <c r="C222" t="e">
        <f>Table1[[#This Row],[startdatetime]]</f>
        <v>#VALUE!</v>
      </c>
      <c r="D222" t="e">
        <f>CONCATENATE(Table1[[#This Row],[summary]],
CHAR(13),
Table1[[#This Row],[startdayname]],
", ",
TEXT((Table1[[#This Row],[startshortdate]]),"MMM D"),
CHAR(13),
TEXT((Table1[[#This Row],[starttime]]), "h:mm am/pm"),CHAR(13),Table1[[#This Row],[description]],CHAR(13))</f>
        <v>#VALUE!</v>
      </c>
    </row>
    <row r="223" spans="1:4" x14ac:dyDescent="0.25">
      <c r="A223" t="e">
        <f>VLOOKUP(Table1[[#This Row],[locationaddress]],VENUEID!$A$2:$B$28,1,TRUE)</f>
        <v>#VALUE!</v>
      </c>
      <c r="B223" t="e">
        <f>IF(Table1[[#This Row],[categories]]="","",
IF(ISNUMBER(SEARCH("*ADULTS*",Table1[categories])),"ADULTS",
IF(ISNUMBER(SEARCH("*CHILDREN*",Table1[categories])),"CHILDREN",
IF(ISNUMBER(SEARCH("*TEENS*",Table1[categories])),"TEENS"))))</f>
        <v>#VALUE!</v>
      </c>
      <c r="C223" t="e">
        <f>Table1[[#This Row],[startdatetime]]</f>
        <v>#VALUE!</v>
      </c>
      <c r="D223" t="e">
        <f>CONCATENATE(Table1[[#This Row],[summary]],
CHAR(13),
Table1[[#This Row],[startdayname]],
", ",
TEXT((Table1[[#This Row],[startshortdate]]),"MMM D"),
CHAR(13),
TEXT((Table1[[#This Row],[starttime]]), "h:mm am/pm"),CHAR(13),Table1[[#This Row],[description]],CHAR(13))</f>
        <v>#VALUE!</v>
      </c>
    </row>
    <row r="224" spans="1:4" x14ac:dyDescent="0.25">
      <c r="A224" t="e">
        <f>VLOOKUP(Table1[[#This Row],[locationaddress]],VENUEID!$A$2:$B$28,1,TRUE)</f>
        <v>#VALUE!</v>
      </c>
      <c r="B224" t="e">
        <f>IF(Table1[[#This Row],[categories]]="","",
IF(ISNUMBER(SEARCH("*ADULTS*",Table1[categories])),"ADULTS",
IF(ISNUMBER(SEARCH("*CHILDREN*",Table1[categories])),"CHILDREN",
IF(ISNUMBER(SEARCH("*TEENS*",Table1[categories])),"TEENS"))))</f>
        <v>#VALUE!</v>
      </c>
      <c r="C224" t="e">
        <f>Table1[[#This Row],[startdatetime]]</f>
        <v>#VALUE!</v>
      </c>
      <c r="D224" t="e">
        <f>CONCATENATE(Table1[[#This Row],[summary]],
CHAR(13),
Table1[[#This Row],[startdayname]],
", ",
TEXT((Table1[[#This Row],[startshortdate]]),"MMM D"),
CHAR(13),
TEXT((Table1[[#This Row],[starttime]]), "h:mm am/pm"),CHAR(13),Table1[[#This Row],[description]],CHAR(13))</f>
        <v>#VALUE!</v>
      </c>
    </row>
    <row r="225" spans="1:4" x14ac:dyDescent="0.25">
      <c r="A225" t="e">
        <f>VLOOKUP(Table1[[#This Row],[locationaddress]],VENUEID!$A$2:$B$28,1,TRUE)</f>
        <v>#VALUE!</v>
      </c>
      <c r="B225" t="e">
        <f>IF(Table1[[#This Row],[categories]]="","",
IF(ISNUMBER(SEARCH("*ADULTS*",Table1[categories])),"ADULTS",
IF(ISNUMBER(SEARCH("*CHILDREN*",Table1[categories])),"CHILDREN",
IF(ISNUMBER(SEARCH("*TEENS*",Table1[categories])),"TEENS"))))</f>
        <v>#VALUE!</v>
      </c>
      <c r="C225" t="e">
        <f>Table1[[#This Row],[startdatetime]]</f>
        <v>#VALUE!</v>
      </c>
      <c r="D225" t="e">
        <f>CONCATENATE(Table1[[#This Row],[summary]],
CHAR(13),
Table1[[#This Row],[startdayname]],
", ",
TEXT((Table1[[#This Row],[startshortdate]]),"MMM D"),
CHAR(13),
TEXT((Table1[[#This Row],[starttime]]), "h:mm am/pm"),CHAR(13),Table1[[#This Row],[description]],CHAR(13))</f>
        <v>#VALUE!</v>
      </c>
    </row>
    <row r="226" spans="1:4" x14ac:dyDescent="0.25">
      <c r="A226" t="e">
        <f>VLOOKUP(Table1[[#This Row],[locationaddress]],VENUEID!$A$2:$B$28,1,TRUE)</f>
        <v>#VALUE!</v>
      </c>
      <c r="B226" t="e">
        <f>IF(Table1[[#This Row],[categories]]="","",
IF(ISNUMBER(SEARCH("*ADULTS*",Table1[categories])),"ADULTS",
IF(ISNUMBER(SEARCH("*CHILDREN*",Table1[categories])),"CHILDREN",
IF(ISNUMBER(SEARCH("*TEENS*",Table1[categories])),"TEENS"))))</f>
        <v>#VALUE!</v>
      </c>
      <c r="C226" t="e">
        <f>Table1[[#This Row],[startdatetime]]</f>
        <v>#VALUE!</v>
      </c>
      <c r="D226" t="e">
        <f>CONCATENATE(Table1[[#This Row],[summary]],
CHAR(13),
Table1[[#This Row],[startdayname]],
", ",
TEXT((Table1[[#This Row],[startshortdate]]),"MMM D"),
CHAR(13),
TEXT((Table1[[#This Row],[starttime]]), "h:mm am/pm"),CHAR(13),Table1[[#This Row],[description]],CHAR(13))</f>
        <v>#VALUE!</v>
      </c>
    </row>
    <row r="227" spans="1:4" x14ac:dyDescent="0.25">
      <c r="A227" t="e">
        <f>VLOOKUP(Table1[[#This Row],[locationaddress]],VENUEID!$A$2:$B$28,1,TRUE)</f>
        <v>#VALUE!</v>
      </c>
      <c r="B227" t="e">
        <f>IF(Table1[[#This Row],[categories]]="","",
IF(ISNUMBER(SEARCH("*ADULTS*",Table1[categories])),"ADULTS",
IF(ISNUMBER(SEARCH("*CHILDREN*",Table1[categories])),"CHILDREN",
IF(ISNUMBER(SEARCH("*TEENS*",Table1[categories])),"TEENS"))))</f>
        <v>#VALUE!</v>
      </c>
      <c r="C227" t="e">
        <f>Table1[[#This Row],[startdatetime]]</f>
        <v>#VALUE!</v>
      </c>
      <c r="D227" t="e">
        <f>CONCATENATE(Table1[[#This Row],[summary]],
CHAR(13),
Table1[[#This Row],[startdayname]],
", ",
TEXT((Table1[[#This Row],[startshortdate]]),"MMM D"),
CHAR(13),
TEXT((Table1[[#This Row],[starttime]]), "h:mm am/pm"),CHAR(13),Table1[[#This Row],[description]],CHAR(13))</f>
        <v>#VALUE!</v>
      </c>
    </row>
    <row r="228" spans="1:4" x14ac:dyDescent="0.25">
      <c r="A228" t="e">
        <f>VLOOKUP(Table1[[#This Row],[locationaddress]],VENUEID!$A$2:$B$28,1,TRUE)</f>
        <v>#VALUE!</v>
      </c>
      <c r="B228" t="e">
        <f>IF(Table1[[#This Row],[categories]]="","",
IF(ISNUMBER(SEARCH("*ADULTS*",Table1[categories])),"ADULTS",
IF(ISNUMBER(SEARCH("*CHILDREN*",Table1[categories])),"CHILDREN",
IF(ISNUMBER(SEARCH("*TEENS*",Table1[categories])),"TEENS"))))</f>
        <v>#VALUE!</v>
      </c>
      <c r="C228" t="e">
        <f>Table1[[#This Row],[startdatetime]]</f>
        <v>#VALUE!</v>
      </c>
      <c r="D228" t="e">
        <f>CONCATENATE(Table1[[#This Row],[summary]],
CHAR(13),
Table1[[#This Row],[startdayname]],
", ",
TEXT((Table1[[#This Row],[startshortdate]]),"MMM D"),
CHAR(13),
TEXT((Table1[[#This Row],[starttime]]), "h:mm am/pm"),CHAR(13),Table1[[#This Row],[description]],CHAR(13))</f>
        <v>#VALUE!</v>
      </c>
    </row>
    <row r="229" spans="1:4" x14ac:dyDescent="0.25">
      <c r="A229" t="e">
        <f>VLOOKUP(Table1[[#This Row],[locationaddress]],VENUEID!$A$2:$B$28,1,TRUE)</f>
        <v>#VALUE!</v>
      </c>
      <c r="B229" t="e">
        <f>IF(Table1[[#This Row],[categories]]="","",
IF(ISNUMBER(SEARCH("*ADULTS*",Table1[categories])),"ADULTS",
IF(ISNUMBER(SEARCH("*CHILDREN*",Table1[categories])),"CHILDREN",
IF(ISNUMBER(SEARCH("*TEENS*",Table1[categories])),"TEENS"))))</f>
        <v>#VALUE!</v>
      </c>
      <c r="C229" t="e">
        <f>Table1[[#This Row],[startdatetime]]</f>
        <v>#VALUE!</v>
      </c>
      <c r="D229" t="e">
        <f>CONCATENATE(Table1[[#This Row],[summary]],
CHAR(13),
Table1[[#This Row],[startdayname]],
", ",
TEXT((Table1[[#This Row],[startshortdate]]),"MMM D"),
CHAR(13),
TEXT((Table1[[#This Row],[starttime]]), "h:mm am/pm"),CHAR(13),Table1[[#This Row],[description]],CHAR(13))</f>
        <v>#VALUE!</v>
      </c>
    </row>
    <row r="230" spans="1:4" x14ac:dyDescent="0.25">
      <c r="A230" t="e">
        <f>VLOOKUP(Table1[[#This Row],[locationaddress]],VENUEID!$A$2:$B$28,1,TRUE)</f>
        <v>#VALUE!</v>
      </c>
      <c r="B230" t="e">
        <f>IF(Table1[[#This Row],[categories]]="","",
IF(ISNUMBER(SEARCH("*ADULTS*",Table1[categories])),"ADULTS",
IF(ISNUMBER(SEARCH("*CHILDREN*",Table1[categories])),"CHILDREN",
IF(ISNUMBER(SEARCH("*TEENS*",Table1[categories])),"TEENS"))))</f>
        <v>#VALUE!</v>
      </c>
      <c r="C230" t="e">
        <f>Table1[[#This Row],[startdatetime]]</f>
        <v>#VALUE!</v>
      </c>
      <c r="D230" t="e">
        <f>CONCATENATE(Table1[[#This Row],[summary]],
CHAR(13),
Table1[[#This Row],[startdayname]],
", ",
TEXT((Table1[[#This Row],[startshortdate]]),"MMM D"),
CHAR(13),
TEXT((Table1[[#This Row],[starttime]]), "h:mm am/pm"),CHAR(13),Table1[[#This Row],[description]],CHAR(13))</f>
        <v>#VALUE!</v>
      </c>
    </row>
    <row r="231" spans="1:4" x14ac:dyDescent="0.25">
      <c r="A231" t="e">
        <f>VLOOKUP(Table1[[#This Row],[locationaddress]],VENUEID!$A$2:$B$28,1,TRUE)</f>
        <v>#VALUE!</v>
      </c>
      <c r="B231" t="e">
        <f>IF(Table1[[#This Row],[categories]]="","",
IF(ISNUMBER(SEARCH("*ADULTS*",Table1[categories])),"ADULTS",
IF(ISNUMBER(SEARCH("*CHILDREN*",Table1[categories])),"CHILDREN",
IF(ISNUMBER(SEARCH("*TEENS*",Table1[categories])),"TEENS"))))</f>
        <v>#VALUE!</v>
      </c>
      <c r="C231" t="e">
        <f>Table1[[#This Row],[startdatetime]]</f>
        <v>#VALUE!</v>
      </c>
      <c r="D231" t="e">
        <f>CONCATENATE(Table1[[#This Row],[summary]],
CHAR(13),
Table1[[#This Row],[startdayname]],
", ",
TEXT((Table1[[#This Row],[startshortdate]]),"MMM D"),
CHAR(13),
TEXT((Table1[[#This Row],[starttime]]), "h:mm am/pm"),CHAR(13),Table1[[#This Row],[description]],CHAR(13))</f>
        <v>#VALUE!</v>
      </c>
    </row>
    <row r="232" spans="1:4" x14ac:dyDescent="0.25">
      <c r="A232" t="e">
        <f>VLOOKUP(Table1[[#This Row],[locationaddress]],VENUEID!$A$2:$B$28,1,TRUE)</f>
        <v>#VALUE!</v>
      </c>
      <c r="B232" t="e">
        <f>IF(Table1[[#This Row],[categories]]="","",
IF(ISNUMBER(SEARCH("*ADULTS*",Table1[categories])),"ADULTS",
IF(ISNUMBER(SEARCH("*CHILDREN*",Table1[categories])),"CHILDREN",
IF(ISNUMBER(SEARCH("*TEENS*",Table1[categories])),"TEENS"))))</f>
        <v>#VALUE!</v>
      </c>
      <c r="C232" t="e">
        <f>Table1[[#This Row],[startdatetime]]</f>
        <v>#VALUE!</v>
      </c>
      <c r="D232" t="e">
        <f>CONCATENATE(Table1[[#This Row],[summary]],
CHAR(13),
Table1[[#This Row],[startdayname]],
", ",
TEXT((Table1[[#This Row],[startshortdate]]),"MMM D"),
CHAR(13),
TEXT((Table1[[#This Row],[starttime]]), "h:mm am/pm"),CHAR(13),Table1[[#This Row],[description]],CHAR(13))</f>
        <v>#VALUE!</v>
      </c>
    </row>
    <row r="233" spans="1:4" x14ac:dyDescent="0.25">
      <c r="A233" t="e">
        <f>VLOOKUP(Table1[[#This Row],[locationaddress]],VENUEID!$A$2:$B$28,1,TRUE)</f>
        <v>#VALUE!</v>
      </c>
      <c r="B233" t="e">
        <f>IF(Table1[[#This Row],[categories]]="","",
IF(ISNUMBER(SEARCH("*ADULTS*",Table1[categories])),"ADULTS",
IF(ISNUMBER(SEARCH("*CHILDREN*",Table1[categories])),"CHILDREN",
IF(ISNUMBER(SEARCH("*TEENS*",Table1[categories])),"TEENS"))))</f>
        <v>#VALUE!</v>
      </c>
      <c r="C233" t="e">
        <f>Table1[[#This Row],[startdatetime]]</f>
        <v>#VALUE!</v>
      </c>
      <c r="D233" t="e">
        <f>CONCATENATE(Table1[[#This Row],[summary]],
CHAR(13),
Table1[[#This Row],[startdayname]],
", ",
TEXT((Table1[[#This Row],[startshortdate]]),"MMM D"),
CHAR(13),
TEXT((Table1[[#This Row],[starttime]]), "h:mm am/pm"),CHAR(13),Table1[[#This Row],[description]],CHAR(13))</f>
        <v>#VALUE!</v>
      </c>
    </row>
    <row r="234" spans="1:4" x14ac:dyDescent="0.25">
      <c r="A234" t="e">
        <f>VLOOKUP(Table1[[#This Row],[locationaddress]],VENUEID!$A$2:$B$28,1,TRUE)</f>
        <v>#VALUE!</v>
      </c>
      <c r="B234" t="e">
        <f>IF(Table1[[#This Row],[categories]]="","",
IF(ISNUMBER(SEARCH("*ADULTS*",Table1[categories])),"ADULTS",
IF(ISNUMBER(SEARCH("*CHILDREN*",Table1[categories])),"CHILDREN",
IF(ISNUMBER(SEARCH("*TEENS*",Table1[categories])),"TEENS"))))</f>
        <v>#VALUE!</v>
      </c>
      <c r="C234" t="e">
        <f>Table1[[#This Row],[startdatetime]]</f>
        <v>#VALUE!</v>
      </c>
      <c r="D234" t="e">
        <f>CONCATENATE(Table1[[#This Row],[summary]],
CHAR(13),
Table1[[#This Row],[startdayname]],
", ",
TEXT((Table1[[#This Row],[startshortdate]]),"MMM D"),
CHAR(13),
TEXT((Table1[[#This Row],[starttime]]), "h:mm am/pm"),CHAR(13),Table1[[#This Row],[description]],CHAR(13))</f>
        <v>#VALUE!</v>
      </c>
    </row>
    <row r="235" spans="1:4" x14ac:dyDescent="0.25">
      <c r="A235" t="e">
        <f>VLOOKUP(Table1[[#This Row],[locationaddress]],VENUEID!$A$2:$B$28,1,TRUE)</f>
        <v>#VALUE!</v>
      </c>
      <c r="B235" t="e">
        <f>IF(Table1[[#This Row],[categories]]="","",
IF(ISNUMBER(SEARCH("*ADULTS*",Table1[categories])),"ADULTS",
IF(ISNUMBER(SEARCH("*CHILDREN*",Table1[categories])),"CHILDREN",
IF(ISNUMBER(SEARCH("*TEENS*",Table1[categories])),"TEENS"))))</f>
        <v>#VALUE!</v>
      </c>
      <c r="C235" t="e">
        <f>Table1[[#This Row],[startdatetime]]</f>
        <v>#VALUE!</v>
      </c>
      <c r="D235" t="e">
        <f>CONCATENATE(Table1[[#This Row],[summary]],
CHAR(13),
Table1[[#This Row],[startdayname]],
", ",
TEXT((Table1[[#This Row],[startshortdate]]),"MMM D"),
CHAR(13),
TEXT((Table1[[#This Row],[starttime]]), "h:mm am/pm"),CHAR(13),Table1[[#This Row],[description]],CHAR(13))</f>
        <v>#VALUE!</v>
      </c>
    </row>
    <row r="236" spans="1:4" x14ac:dyDescent="0.25">
      <c r="A236" t="e">
        <f>VLOOKUP(Table1[[#This Row],[locationaddress]],VENUEID!$A$2:$B$28,1,TRUE)</f>
        <v>#VALUE!</v>
      </c>
      <c r="B236" t="e">
        <f>IF(Table1[[#This Row],[categories]]="","",
IF(ISNUMBER(SEARCH("*ADULTS*",Table1[categories])),"ADULTS",
IF(ISNUMBER(SEARCH("*CHILDREN*",Table1[categories])),"CHILDREN",
IF(ISNUMBER(SEARCH("*TEENS*",Table1[categories])),"TEENS"))))</f>
        <v>#VALUE!</v>
      </c>
      <c r="C236" t="e">
        <f>Table1[[#This Row],[startdatetime]]</f>
        <v>#VALUE!</v>
      </c>
      <c r="D236" t="e">
        <f>CONCATENATE(Table1[[#This Row],[summary]],
CHAR(13),
Table1[[#This Row],[startdayname]],
", ",
TEXT((Table1[[#This Row],[startshortdate]]),"MMM D"),
CHAR(13),
TEXT((Table1[[#This Row],[starttime]]), "h:mm am/pm"),CHAR(13),Table1[[#This Row],[description]],CHAR(13))</f>
        <v>#VALUE!</v>
      </c>
    </row>
    <row r="237" spans="1:4" x14ac:dyDescent="0.25">
      <c r="A237" t="e">
        <f>VLOOKUP(Table1[[#This Row],[locationaddress]],VENUEID!$A$2:$B$28,1,TRUE)</f>
        <v>#VALUE!</v>
      </c>
      <c r="B237" t="e">
        <f>IF(Table1[[#This Row],[categories]]="","",
IF(ISNUMBER(SEARCH("*ADULTS*",Table1[categories])),"ADULTS",
IF(ISNUMBER(SEARCH("*CHILDREN*",Table1[categories])),"CHILDREN",
IF(ISNUMBER(SEARCH("*TEENS*",Table1[categories])),"TEENS"))))</f>
        <v>#VALUE!</v>
      </c>
      <c r="C237" t="e">
        <f>Table1[[#This Row],[startdatetime]]</f>
        <v>#VALUE!</v>
      </c>
      <c r="D237" t="e">
        <f>CONCATENATE(Table1[[#This Row],[summary]],
CHAR(13),
Table1[[#This Row],[startdayname]],
", ",
TEXT((Table1[[#This Row],[startshortdate]]),"MMM D"),
CHAR(13),
TEXT((Table1[[#This Row],[starttime]]), "h:mm am/pm"),CHAR(13),Table1[[#This Row],[description]],CHAR(13))</f>
        <v>#VALUE!</v>
      </c>
    </row>
    <row r="238" spans="1:4" x14ac:dyDescent="0.25">
      <c r="A238" t="e">
        <f>VLOOKUP(Table1[[#This Row],[locationaddress]],VENUEID!$A$2:$B$28,1,TRUE)</f>
        <v>#VALUE!</v>
      </c>
      <c r="B238" t="e">
        <f>IF(Table1[[#This Row],[categories]]="","",
IF(ISNUMBER(SEARCH("*ADULTS*",Table1[categories])),"ADULTS",
IF(ISNUMBER(SEARCH("*CHILDREN*",Table1[categories])),"CHILDREN",
IF(ISNUMBER(SEARCH("*TEENS*",Table1[categories])),"TEENS"))))</f>
        <v>#VALUE!</v>
      </c>
      <c r="C238" t="e">
        <f>Table1[[#This Row],[startdatetime]]</f>
        <v>#VALUE!</v>
      </c>
      <c r="D238" t="e">
        <f>CONCATENATE(Table1[[#This Row],[summary]],
CHAR(13),
Table1[[#This Row],[startdayname]],
", ",
TEXT((Table1[[#This Row],[startshortdate]]),"MMM D"),
CHAR(13),
TEXT((Table1[[#This Row],[starttime]]), "h:mm am/pm"),CHAR(13),Table1[[#This Row],[description]],CHAR(13))</f>
        <v>#VALUE!</v>
      </c>
    </row>
    <row r="239" spans="1:4" x14ac:dyDescent="0.25">
      <c r="A239" t="e">
        <f>VLOOKUP(Table1[[#This Row],[locationaddress]],VENUEID!$A$2:$B$28,1,TRUE)</f>
        <v>#VALUE!</v>
      </c>
      <c r="B239" t="e">
        <f>IF(Table1[[#This Row],[categories]]="","",
IF(ISNUMBER(SEARCH("*ADULTS*",Table1[categories])),"ADULTS",
IF(ISNUMBER(SEARCH("*CHILDREN*",Table1[categories])),"CHILDREN",
IF(ISNUMBER(SEARCH("*TEENS*",Table1[categories])),"TEENS"))))</f>
        <v>#VALUE!</v>
      </c>
      <c r="C239" t="e">
        <f>Table1[[#This Row],[startdatetime]]</f>
        <v>#VALUE!</v>
      </c>
      <c r="D239" t="e">
        <f>CONCATENATE(Table1[[#This Row],[summary]],
CHAR(13),
Table1[[#This Row],[startdayname]],
", ",
TEXT((Table1[[#This Row],[startshortdate]]),"MMM D"),
CHAR(13),
TEXT((Table1[[#This Row],[starttime]]), "h:mm am/pm"),CHAR(13),Table1[[#This Row],[description]],CHAR(13))</f>
        <v>#VALUE!</v>
      </c>
    </row>
    <row r="240" spans="1:4" x14ac:dyDescent="0.25">
      <c r="A240" t="e">
        <f>VLOOKUP(Table1[[#This Row],[locationaddress]],VENUEID!$A$2:$B$28,1,TRUE)</f>
        <v>#VALUE!</v>
      </c>
      <c r="B240" t="e">
        <f>IF(Table1[[#This Row],[categories]]="","",
IF(ISNUMBER(SEARCH("*ADULTS*",Table1[categories])),"ADULTS",
IF(ISNUMBER(SEARCH("*CHILDREN*",Table1[categories])),"CHILDREN",
IF(ISNUMBER(SEARCH("*TEENS*",Table1[categories])),"TEENS"))))</f>
        <v>#VALUE!</v>
      </c>
      <c r="C240" t="e">
        <f>Table1[[#This Row],[startdatetime]]</f>
        <v>#VALUE!</v>
      </c>
      <c r="D240" t="e">
        <f>CONCATENATE(Table1[[#This Row],[summary]],
CHAR(13),
Table1[[#This Row],[startdayname]],
", ",
TEXT((Table1[[#This Row],[startshortdate]]),"MMM D"),
CHAR(13),
TEXT((Table1[[#This Row],[starttime]]), "h:mm am/pm"),CHAR(13),Table1[[#This Row],[description]],CHAR(13))</f>
        <v>#VALUE!</v>
      </c>
    </row>
    <row r="241" spans="1:4" x14ac:dyDescent="0.25">
      <c r="A241" t="e">
        <f>VLOOKUP(Table1[[#This Row],[locationaddress]],VENUEID!$A$2:$B$28,1,TRUE)</f>
        <v>#VALUE!</v>
      </c>
      <c r="B241" t="e">
        <f>IF(Table1[[#This Row],[categories]]="","",
IF(ISNUMBER(SEARCH("*ADULTS*",Table1[categories])),"ADULTS",
IF(ISNUMBER(SEARCH("*CHILDREN*",Table1[categories])),"CHILDREN",
IF(ISNUMBER(SEARCH("*TEENS*",Table1[categories])),"TEENS"))))</f>
        <v>#VALUE!</v>
      </c>
      <c r="C241" t="e">
        <f>Table1[[#This Row],[startdatetime]]</f>
        <v>#VALUE!</v>
      </c>
      <c r="D241" t="e">
        <f>CONCATENATE(Table1[[#This Row],[summary]],
CHAR(13),
Table1[[#This Row],[startdayname]],
", ",
TEXT((Table1[[#This Row],[startshortdate]]),"MMM D"),
CHAR(13),
TEXT((Table1[[#This Row],[starttime]]), "h:mm am/pm"),CHAR(13),Table1[[#This Row],[description]],CHAR(13))</f>
        <v>#VALUE!</v>
      </c>
    </row>
    <row r="242" spans="1:4" x14ac:dyDescent="0.25">
      <c r="A242" t="e">
        <f>VLOOKUP(Table1[[#This Row],[locationaddress]],VENUEID!$A$2:$B$28,1,TRUE)</f>
        <v>#VALUE!</v>
      </c>
      <c r="B242" t="e">
        <f>IF(Table1[[#This Row],[categories]]="","",
IF(ISNUMBER(SEARCH("*ADULTS*",Table1[categories])),"ADULTS",
IF(ISNUMBER(SEARCH("*CHILDREN*",Table1[categories])),"CHILDREN",
IF(ISNUMBER(SEARCH("*TEENS*",Table1[categories])),"TEENS"))))</f>
        <v>#VALUE!</v>
      </c>
      <c r="C242" t="e">
        <f>Table1[[#This Row],[startdatetime]]</f>
        <v>#VALUE!</v>
      </c>
      <c r="D242" t="e">
        <f>CONCATENATE(Table1[[#This Row],[summary]],
CHAR(13),
Table1[[#This Row],[startdayname]],
", ",
TEXT((Table1[[#This Row],[startshortdate]]),"MMM D"),
CHAR(13),
TEXT((Table1[[#This Row],[starttime]]), "h:mm am/pm"),CHAR(13),Table1[[#This Row],[description]],CHAR(13))</f>
        <v>#VALUE!</v>
      </c>
    </row>
    <row r="243" spans="1:4" x14ac:dyDescent="0.25">
      <c r="A243" t="e">
        <f>VLOOKUP(Table1[[#This Row],[locationaddress]],VENUEID!$A$2:$B$28,1,TRUE)</f>
        <v>#VALUE!</v>
      </c>
      <c r="B243" t="e">
        <f>IF(Table1[[#This Row],[categories]]="","",
IF(ISNUMBER(SEARCH("*ADULTS*",Table1[categories])),"ADULTS",
IF(ISNUMBER(SEARCH("*CHILDREN*",Table1[categories])),"CHILDREN",
IF(ISNUMBER(SEARCH("*TEENS*",Table1[categories])),"TEENS"))))</f>
        <v>#VALUE!</v>
      </c>
      <c r="C243" t="e">
        <f>Table1[[#This Row],[startdatetime]]</f>
        <v>#VALUE!</v>
      </c>
      <c r="D243" t="e">
        <f>CONCATENATE(Table1[[#This Row],[summary]],
CHAR(13),
Table1[[#This Row],[startdayname]],
", ",
TEXT((Table1[[#This Row],[startshortdate]]),"MMM D"),
CHAR(13),
TEXT((Table1[[#This Row],[starttime]]), "h:mm am/pm"),CHAR(13),Table1[[#This Row],[description]],CHAR(13))</f>
        <v>#VALUE!</v>
      </c>
    </row>
    <row r="244" spans="1:4" x14ac:dyDescent="0.25">
      <c r="A244" t="e">
        <f>VLOOKUP(Table1[[#This Row],[locationaddress]],VENUEID!$A$2:$B$28,1,TRUE)</f>
        <v>#VALUE!</v>
      </c>
      <c r="B244" t="e">
        <f>IF(Table1[[#This Row],[categories]]="","",
IF(ISNUMBER(SEARCH("*ADULTS*",Table1[categories])),"ADULTS",
IF(ISNUMBER(SEARCH("*CHILDREN*",Table1[categories])),"CHILDREN",
IF(ISNUMBER(SEARCH("*TEENS*",Table1[categories])),"TEENS"))))</f>
        <v>#VALUE!</v>
      </c>
      <c r="C244" t="e">
        <f>Table1[[#This Row],[startdatetime]]</f>
        <v>#VALUE!</v>
      </c>
      <c r="D244" t="e">
        <f>CONCATENATE(Table1[[#This Row],[summary]],
CHAR(13),
Table1[[#This Row],[startdayname]],
", ",
TEXT((Table1[[#This Row],[startshortdate]]),"MMM D"),
CHAR(13),
TEXT((Table1[[#This Row],[starttime]]), "h:mm am/pm"),CHAR(13),Table1[[#This Row],[description]],CHAR(13))</f>
        <v>#VALUE!</v>
      </c>
    </row>
    <row r="245" spans="1:4" x14ac:dyDescent="0.25">
      <c r="A245" t="e">
        <f>VLOOKUP(Table1[[#This Row],[locationaddress]],VENUEID!$A$2:$B$28,1,TRUE)</f>
        <v>#VALUE!</v>
      </c>
      <c r="B245" t="e">
        <f>IF(Table1[[#This Row],[categories]]="","",
IF(ISNUMBER(SEARCH("*ADULTS*",Table1[categories])),"ADULTS",
IF(ISNUMBER(SEARCH("*CHILDREN*",Table1[categories])),"CHILDREN",
IF(ISNUMBER(SEARCH("*TEENS*",Table1[categories])),"TEENS"))))</f>
        <v>#VALUE!</v>
      </c>
      <c r="C245" t="e">
        <f>Table1[[#This Row],[startdatetime]]</f>
        <v>#VALUE!</v>
      </c>
      <c r="D245" t="e">
        <f>CONCATENATE(Table1[[#This Row],[summary]],
CHAR(13),
Table1[[#This Row],[startdayname]],
", ",
TEXT((Table1[[#This Row],[startshortdate]]),"MMM D"),
CHAR(13),
TEXT((Table1[[#This Row],[starttime]]), "h:mm am/pm"),CHAR(13),Table1[[#This Row],[description]],CHAR(13))</f>
        <v>#VALUE!</v>
      </c>
    </row>
    <row r="246" spans="1:4" x14ac:dyDescent="0.25">
      <c r="A246" t="e">
        <f>VLOOKUP(Table1[[#This Row],[locationaddress]],VENUEID!$A$2:$B$28,1,TRUE)</f>
        <v>#VALUE!</v>
      </c>
      <c r="B246" t="e">
        <f>IF(Table1[[#This Row],[categories]]="","",
IF(ISNUMBER(SEARCH("*ADULTS*",Table1[categories])),"ADULTS",
IF(ISNUMBER(SEARCH("*CHILDREN*",Table1[categories])),"CHILDREN",
IF(ISNUMBER(SEARCH("*TEENS*",Table1[categories])),"TEENS"))))</f>
        <v>#VALUE!</v>
      </c>
      <c r="C246" t="e">
        <f>Table1[[#This Row],[startdatetime]]</f>
        <v>#VALUE!</v>
      </c>
      <c r="D246" t="e">
        <f>CONCATENATE(Table1[[#This Row],[summary]],
CHAR(13),
Table1[[#This Row],[startdayname]],
", ",
TEXT((Table1[[#This Row],[startshortdate]]),"MMM D"),
CHAR(13),
TEXT((Table1[[#This Row],[starttime]]), "h:mm am/pm"),CHAR(13),Table1[[#This Row],[description]],CHAR(13))</f>
        <v>#VALUE!</v>
      </c>
    </row>
    <row r="247" spans="1:4" x14ac:dyDescent="0.25">
      <c r="A247" t="e">
        <f>VLOOKUP(Table1[[#This Row],[locationaddress]],VENUEID!$A$2:$B$28,1,TRUE)</f>
        <v>#VALUE!</v>
      </c>
      <c r="B247" t="e">
        <f>IF(Table1[[#This Row],[categories]]="","",
IF(ISNUMBER(SEARCH("*ADULTS*",Table1[categories])),"ADULTS",
IF(ISNUMBER(SEARCH("*CHILDREN*",Table1[categories])),"CHILDREN",
IF(ISNUMBER(SEARCH("*TEENS*",Table1[categories])),"TEENS"))))</f>
        <v>#VALUE!</v>
      </c>
      <c r="C247" t="e">
        <f>Table1[[#This Row],[startdatetime]]</f>
        <v>#VALUE!</v>
      </c>
      <c r="D247" t="e">
        <f>CONCATENATE(Table1[[#This Row],[summary]],
CHAR(13),
Table1[[#This Row],[startdayname]],
", ",
TEXT((Table1[[#This Row],[startshortdate]]),"MMM D"),
CHAR(13),
TEXT((Table1[[#This Row],[starttime]]), "h:mm am/pm"),CHAR(13),Table1[[#This Row],[description]],CHAR(13))</f>
        <v>#VALUE!</v>
      </c>
    </row>
    <row r="248" spans="1:4" x14ac:dyDescent="0.25">
      <c r="A248" t="e">
        <f>VLOOKUP(Table1[[#This Row],[locationaddress]],VENUEID!$A$2:$B$28,1,TRUE)</f>
        <v>#VALUE!</v>
      </c>
      <c r="B248" t="e">
        <f>IF(Table1[[#This Row],[categories]]="","",
IF(ISNUMBER(SEARCH("*ADULTS*",Table1[categories])),"ADULTS",
IF(ISNUMBER(SEARCH("*CHILDREN*",Table1[categories])),"CHILDREN",
IF(ISNUMBER(SEARCH("*TEENS*",Table1[categories])),"TEENS"))))</f>
        <v>#VALUE!</v>
      </c>
      <c r="C248" t="e">
        <f>Table1[[#This Row],[startdatetime]]</f>
        <v>#VALUE!</v>
      </c>
      <c r="D248" t="e">
        <f>CONCATENATE(Table1[[#This Row],[summary]],
CHAR(13),
Table1[[#This Row],[startdayname]],
", ",
TEXT((Table1[[#This Row],[startshortdate]]),"MMM D"),
CHAR(13),
TEXT((Table1[[#This Row],[starttime]]), "h:mm am/pm"),CHAR(13),Table1[[#This Row],[description]],CHAR(13))</f>
        <v>#VALUE!</v>
      </c>
    </row>
    <row r="249" spans="1:4" x14ac:dyDescent="0.25">
      <c r="A249" t="e">
        <f>VLOOKUP(Table1[[#This Row],[locationaddress]],VENUEID!$A$2:$B$28,1,TRUE)</f>
        <v>#VALUE!</v>
      </c>
      <c r="B249" t="e">
        <f>IF(Table1[[#This Row],[categories]]="","",
IF(ISNUMBER(SEARCH("*ADULTS*",Table1[categories])),"ADULTS",
IF(ISNUMBER(SEARCH("*CHILDREN*",Table1[categories])),"CHILDREN",
IF(ISNUMBER(SEARCH("*TEENS*",Table1[categories])),"TEENS"))))</f>
        <v>#VALUE!</v>
      </c>
      <c r="C249" t="e">
        <f>Table1[[#This Row],[startdatetime]]</f>
        <v>#VALUE!</v>
      </c>
      <c r="D249" t="e">
        <f>CONCATENATE(Table1[[#This Row],[summary]],
CHAR(13),
Table1[[#This Row],[startdayname]],
", ",
TEXT((Table1[[#This Row],[startshortdate]]),"MMM D"),
CHAR(13),
TEXT((Table1[[#This Row],[starttime]]), "h:mm am/pm"),CHAR(13),Table1[[#This Row],[description]],CHAR(13))</f>
        <v>#VALUE!</v>
      </c>
    </row>
    <row r="250" spans="1:4" x14ac:dyDescent="0.25">
      <c r="A250" t="e">
        <f>VLOOKUP(Table1[[#This Row],[locationaddress]],VENUEID!$A$2:$B$28,1,TRUE)</f>
        <v>#VALUE!</v>
      </c>
      <c r="B250" t="e">
        <f>IF(Table1[[#This Row],[categories]]="","",
IF(ISNUMBER(SEARCH("*ADULTS*",Table1[categories])),"ADULTS",
IF(ISNUMBER(SEARCH("*CHILDREN*",Table1[categories])),"CHILDREN",
IF(ISNUMBER(SEARCH("*TEENS*",Table1[categories])),"TEENS"))))</f>
        <v>#VALUE!</v>
      </c>
      <c r="C250" t="e">
        <f>Table1[[#This Row],[startdatetime]]</f>
        <v>#VALUE!</v>
      </c>
      <c r="D250" t="e">
        <f>CONCATENATE(Table1[[#This Row],[summary]],
CHAR(13),
Table1[[#This Row],[startdayname]],
", ",
TEXT((Table1[[#This Row],[startshortdate]]),"MMM D"),
CHAR(13),
TEXT((Table1[[#This Row],[starttime]]), "h:mm am/pm"),CHAR(13),Table1[[#This Row],[description]],CHAR(13))</f>
        <v>#VALUE!</v>
      </c>
    </row>
    <row r="251" spans="1:4" x14ac:dyDescent="0.25">
      <c r="A251" t="e">
        <f>VLOOKUP(Table1[[#This Row],[locationaddress]],VENUEID!$A$2:$B$28,1,TRUE)</f>
        <v>#VALUE!</v>
      </c>
      <c r="B251" t="e">
        <f>IF(Table1[[#This Row],[categories]]="","",
IF(ISNUMBER(SEARCH("*ADULTS*",Table1[categories])),"ADULTS",
IF(ISNUMBER(SEARCH("*CHILDREN*",Table1[categories])),"CHILDREN",
IF(ISNUMBER(SEARCH("*TEENS*",Table1[categories])),"TEENS"))))</f>
        <v>#VALUE!</v>
      </c>
      <c r="C251" t="e">
        <f>Table1[[#This Row],[startdatetime]]</f>
        <v>#VALUE!</v>
      </c>
      <c r="D251" t="e">
        <f>CONCATENATE(Table1[[#This Row],[summary]],
CHAR(13),
Table1[[#This Row],[startdayname]],
", ",
TEXT((Table1[[#This Row],[startshortdate]]),"MMM D"),
CHAR(13),
TEXT((Table1[[#This Row],[starttime]]), "h:mm am/pm"),CHAR(13),Table1[[#This Row],[description]],CHAR(13))</f>
        <v>#VALUE!</v>
      </c>
    </row>
    <row r="252" spans="1:4" x14ac:dyDescent="0.25">
      <c r="A252" t="e">
        <f>VLOOKUP(Table1[[#This Row],[locationaddress]],VENUEID!$A$2:$B$28,1,TRUE)</f>
        <v>#VALUE!</v>
      </c>
      <c r="B252" t="e">
        <f>IF(Table1[[#This Row],[categories]]="","",
IF(ISNUMBER(SEARCH("*ADULTS*",Table1[categories])),"ADULTS",
IF(ISNUMBER(SEARCH("*CHILDREN*",Table1[categories])),"CHILDREN",
IF(ISNUMBER(SEARCH("*TEENS*",Table1[categories])),"TEENS"))))</f>
        <v>#VALUE!</v>
      </c>
      <c r="C252" t="e">
        <f>Table1[[#This Row],[startdatetime]]</f>
        <v>#VALUE!</v>
      </c>
      <c r="D252" t="e">
        <f>CONCATENATE(Table1[[#This Row],[summary]],
CHAR(13),
Table1[[#This Row],[startdayname]],
", ",
TEXT((Table1[[#This Row],[startshortdate]]),"MMM D"),
CHAR(13),
TEXT((Table1[[#This Row],[starttime]]), "h:mm am/pm"),CHAR(13),Table1[[#This Row],[description]],CHAR(13))</f>
        <v>#VALUE!</v>
      </c>
    </row>
    <row r="253" spans="1:4" x14ac:dyDescent="0.25">
      <c r="A253" t="e">
        <f>VLOOKUP(Table1[[#This Row],[locationaddress]],VENUEID!$A$2:$B$28,1,TRUE)</f>
        <v>#VALUE!</v>
      </c>
      <c r="B253" t="e">
        <f>IF(Table1[[#This Row],[categories]]="","",
IF(ISNUMBER(SEARCH("*ADULTS*",Table1[categories])),"ADULTS",
IF(ISNUMBER(SEARCH("*CHILDREN*",Table1[categories])),"CHILDREN",
IF(ISNUMBER(SEARCH("*TEENS*",Table1[categories])),"TEENS"))))</f>
        <v>#VALUE!</v>
      </c>
      <c r="C253" t="e">
        <f>Table1[[#This Row],[startdatetime]]</f>
        <v>#VALUE!</v>
      </c>
      <c r="D253" t="e">
        <f>CONCATENATE(Table1[[#This Row],[summary]],
CHAR(13),
Table1[[#This Row],[startdayname]],
", ",
TEXT((Table1[[#This Row],[startshortdate]]),"MMM D"),
CHAR(13),
TEXT((Table1[[#This Row],[starttime]]), "h:mm am/pm"),CHAR(13),Table1[[#This Row],[description]],CHAR(13))</f>
        <v>#VALUE!</v>
      </c>
    </row>
    <row r="254" spans="1:4" x14ac:dyDescent="0.25">
      <c r="A254" t="e">
        <f>VLOOKUP(Table1[[#This Row],[locationaddress]],VENUEID!$A$2:$B$28,1,TRUE)</f>
        <v>#VALUE!</v>
      </c>
      <c r="B254" t="e">
        <f>IF(Table1[[#This Row],[categories]]="","",
IF(ISNUMBER(SEARCH("*ADULTS*",Table1[categories])),"ADULTS",
IF(ISNUMBER(SEARCH("*CHILDREN*",Table1[categories])),"CHILDREN",
IF(ISNUMBER(SEARCH("*TEENS*",Table1[categories])),"TEENS"))))</f>
        <v>#VALUE!</v>
      </c>
      <c r="C254" t="e">
        <f>Table1[[#This Row],[startdatetime]]</f>
        <v>#VALUE!</v>
      </c>
      <c r="D254" t="e">
        <f>CONCATENATE(Table1[[#This Row],[summary]],
CHAR(13),
Table1[[#This Row],[startdayname]],
", ",
TEXT((Table1[[#This Row],[startshortdate]]),"MMM D"),
CHAR(13),
TEXT((Table1[[#This Row],[starttime]]), "h:mm am/pm"),CHAR(13),Table1[[#This Row],[description]],CHAR(13))</f>
        <v>#VALUE!</v>
      </c>
    </row>
    <row r="255" spans="1:4" x14ac:dyDescent="0.25">
      <c r="A255" t="e">
        <f>VLOOKUP(Table1[[#This Row],[locationaddress]],VENUEID!$A$2:$B$28,1,TRUE)</f>
        <v>#VALUE!</v>
      </c>
      <c r="B255" t="e">
        <f>IF(Table1[[#This Row],[categories]]="","",
IF(ISNUMBER(SEARCH("*ADULTS*",Table1[categories])),"ADULTS",
IF(ISNUMBER(SEARCH("*CHILDREN*",Table1[categories])),"CHILDREN",
IF(ISNUMBER(SEARCH("*TEENS*",Table1[categories])),"TEENS"))))</f>
        <v>#VALUE!</v>
      </c>
      <c r="C255" t="e">
        <f>Table1[[#This Row],[startdatetime]]</f>
        <v>#VALUE!</v>
      </c>
      <c r="D255" t="e">
        <f>CONCATENATE(Table1[[#This Row],[summary]],
CHAR(13),
Table1[[#This Row],[startdayname]],
", ",
TEXT((Table1[[#This Row],[startshortdate]]),"MMM D"),
CHAR(13),
TEXT((Table1[[#This Row],[starttime]]), "h:mm am/pm"),CHAR(13),Table1[[#This Row],[description]],CHAR(13))</f>
        <v>#VALUE!</v>
      </c>
    </row>
    <row r="256" spans="1:4" x14ac:dyDescent="0.25">
      <c r="A256" t="e">
        <f>VLOOKUP(Table1[[#This Row],[locationaddress]],VENUEID!$A$2:$B$28,1,TRUE)</f>
        <v>#VALUE!</v>
      </c>
      <c r="B256" t="e">
        <f>IF(Table1[[#This Row],[categories]]="","",
IF(ISNUMBER(SEARCH("*ADULTS*",Table1[categories])),"ADULTS",
IF(ISNUMBER(SEARCH("*CHILDREN*",Table1[categories])),"CHILDREN",
IF(ISNUMBER(SEARCH("*TEENS*",Table1[categories])),"TEENS"))))</f>
        <v>#VALUE!</v>
      </c>
      <c r="C256" t="e">
        <f>Table1[[#This Row],[startdatetime]]</f>
        <v>#VALUE!</v>
      </c>
      <c r="D256" t="e">
        <f>CONCATENATE(Table1[[#This Row],[summary]],
CHAR(13),
Table1[[#This Row],[startdayname]],
", ",
TEXT((Table1[[#This Row],[startshortdate]]),"MMM D"),
CHAR(13),
TEXT((Table1[[#This Row],[starttime]]), "h:mm am/pm"),CHAR(13),Table1[[#This Row],[description]],CHAR(13))</f>
        <v>#VALUE!</v>
      </c>
    </row>
    <row r="257" spans="1:4" x14ac:dyDescent="0.25">
      <c r="A257" t="e">
        <f>VLOOKUP(Table1[[#This Row],[locationaddress]],VENUEID!$A$2:$B$28,1,TRUE)</f>
        <v>#VALUE!</v>
      </c>
      <c r="B257" t="e">
        <f>IF(Table1[[#This Row],[categories]]="","",
IF(ISNUMBER(SEARCH("*ADULTS*",Table1[categories])),"ADULTS",
IF(ISNUMBER(SEARCH("*CHILDREN*",Table1[categories])),"CHILDREN",
IF(ISNUMBER(SEARCH("*TEENS*",Table1[categories])),"TEENS"))))</f>
        <v>#VALUE!</v>
      </c>
      <c r="C257" t="e">
        <f>Table1[[#This Row],[startdatetime]]</f>
        <v>#VALUE!</v>
      </c>
      <c r="D257" t="e">
        <f>CONCATENATE(Table1[[#This Row],[summary]],
CHAR(13),
Table1[[#This Row],[startdayname]],
", ",
TEXT((Table1[[#This Row],[startshortdate]]),"MMM D"),
CHAR(13),
TEXT((Table1[[#This Row],[starttime]]), "h:mm am/pm"),CHAR(13),Table1[[#This Row],[description]],CHAR(13))</f>
        <v>#VALUE!</v>
      </c>
    </row>
    <row r="258" spans="1:4" x14ac:dyDescent="0.25">
      <c r="A258" t="e">
        <f>VLOOKUP(Table1[[#This Row],[locationaddress]],VENUEID!$A$2:$B$28,1,TRUE)</f>
        <v>#VALUE!</v>
      </c>
      <c r="B258" t="e">
        <f>IF(Table1[[#This Row],[categories]]="","",
IF(ISNUMBER(SEARCH("*ADULTS*",Table1[categories])),"ADULTS",
IF(ISNUMBER(SEARCH("*CHILDREN*",Table1[categories])),"CHILDREN",
IF(ISNUMBER(SEARCH("*TEENS*",Table1[categories])),"TEENS"))))</f>
        <v>#VALUE!</v>
      </c>
      <c r="C258" t="e">
        <f>Table1[[#This Row],[startdatetime]]</f>
        <v>#VALUE!</v>
      </c>
      <c r="D258" t="e">
        <f>CONCATENATE(Table1[[#This Row],[summary]],
CHAR(13),
Table1[[#This Row],[startdayname]],
", ",
TEXT((Table1[[#This Row],[startshortdate]]),"MMM D"),
CHAR(13),
TEXT((Table1[[#This Row],[starttime]]), "h:mm am/pm"),CHAR(13),Table1[[#This Row],[description]],CHAR(13))</f>
        <v>#VALUE!</v>
      </c>
    </row>
    <row r="259" spans="1:4" x14ac:dyDescent="0.25">
      <c r="A259" t="e">
        <f>VLOOKUP(Table1[[#This Row],[locationaddress]],VENUEID!$A$2:$B$28,1,TRUE)</f>
        <v>#VALUE!</v>
      </c>
      <c r="B259" t="e">
        <f>IF(Table1[[#This Row],[categories]]="","",
IF(ISNUMBER(SEARCH("*ADULTS*",Table1[categories])),"ADULTS",
IF(ISNUMBER(SEARCH("*CHILDREN*",Table1[categories])),"CHILDREN",
IF(ISNUMBER(SEARCH("*TEENS*",Table1[categories])),"TEENS"))))</f>
        <v>#VALUE!</v>
      </c>
      <c r="C259" t="e">
        <f>Table1[[#This Row],[startdatetime]]</f>
        <v>#VALUE!</v>
      </c>
      <c r="D259" t="e">
        <f>CONCATENATE(Table1[[#This Row],[summary]],
CHAR(13),
Table1[[#This Row],[startdayname]],
", ",
TEXT((Table1[[#This Row],[startshortdate]]),"MMM D"),
CHAR(13),
TEXT((Table1[[#This Row],[starttime]]), "h:mm am/pm"),CHAR(13),Table1[[#This Row],[description]],CHAR(13))</f>
        <v>#VALUE!</v>
      </c>
    </row>
    <row r="260" spans="1:4" x14ac:dyDescent="0.25">
      <c r="A260" t="e">
        <f>VLOOKUP(Table1[[#This Row],[locationaddress]],VENUEID!$A$2:$B$28,1,TRUE)</f>
        <v>#VALUE!</v>
      </c>
      <c r="B260" t="e">
        <f>IF(Table1[[#This Row],[categories]]="","",
IF(ISNUMBER(SEARCH("*ADULTS*",Table1[categories])),"ADULTS",
IF(ISNUMBER(SEARCH("*CHILDREN*",Table1[categories])),"CHILDREN",
IF(ISNUMBER(SEARCH("*TEENS*",Table1[categories])),"TEENS"))))</f>
        <v>#VALUE!</v>
      </c>
      <c r="C260" t="e">
        <f>Table1[[#This Row],[startdatetime]]</f>
        <v>#VALUE!</v>
      </c>
      <c r="D260" t="e">
        <f>CONCATENATE(Table1[[#This Row],[summary]],
CHAR(13),
Table1[[#This Row],[startdayname]],
", ",
TEXT((Table1[[#This Row],[startshortdate]]),"MMM D"),
CHAR(13),
TEXT((Table1[[#This Row],[starttime]]), "h:mm am/pm"),CHAR(13),Table1[[#This Row],[description]],CHAR(13))</f>
        <v>#VALUE!</v>
      </c>
    </row>
    <row r="261" spans="1:4" x14ac:dyDescent="0.25">
      <c r="A261" t="e">
        <f>VLOOKUP(Table1[[#This Row],[locationaddress]],VENUEID!$A$2:$B$28,1,TRUE)</f>
        <v>#VALUE!</v>
      </c>
      <c r="B261" t="e">
        <f>IF(Table1[[#This Row],[categories]]="","",
IF(ISNUMBER(SEARCH("*ADULTS*",Table1[categories])),"ADULTS",
IF(ISNUMBER(SEARCH("*CHILDREN*",Table1[categories])),"CHILDREN",
IF(ISNUMBER(SEARCH("*TEENS*",Table1[categories])),"TEENS"))))</f>
        <v>#VALUE!</v>
      </c>
      <c r="C261" t="e">
        <f>Table1[[#This Row],[startdatetime]]</f>
        <v>#VALUE!</v>
      </c>
      <c r="D261" t="e">
        <f>CONCATENATE(Table1[[#This Row],[summary]],
CHAR(13),
Table1[[#This Row],[startdayname]],
", ",
TEXT((Table1[[#This Row],[startshortdate]]),"MMM D"),
CHAR(13),
TEXT((Table1[[#This Row],[starttime]]), "h:mm am/pm"),CHAR(13),Table1[[#This Row],[description]],CHAR(13))</f>
        <v>#VALUE!</v>
      </c>
    </row>
    <row r="262" spans="1:4" x14ac:dyDescent="0.25">
      <c r="A262" t="e">
        <f>VLOOKUP(Table1[[#This Row],[locationaddress]],VENUEID!$A$2:$B$28,1,TRUE)</f>
        <v>#VALUE!</v>
      </c>
      <c r="B262" t="e">
        <f>IF(Table1[[#This Row],[categories]]="","",
IF(ISNUMBER(SEARCH("*ADULTS*",Table1[categories])),"ADULTS",
IF(ISNUMBER(SEARCH("*CHILDREN*",Table1[categories])),"CHILDREN",
IF(ISNUMBER(SEARCH("*TEENS*",Table1[categories])),"TEENS"))))</f>
        <v>#VALUE!</v>
      </c>
      <c r="C262" t="e">
        <f>Table1[[#This Row],[startdatetime]]</f>
        <v>#VALUE!</v>
      </c>
      <c r="D262" t="e">
        <f>CONCATENATE(Table1[[#This Row],[summary]],
CHAR(13),
Table1[[#This Row],[startdayname]],
", ",
TEXT((Table1[[#This Row],[startshortdate]]),"MMM D"),
CHAR(13),
TEXT((Table1[[#This Row],[starttime]]), "h:mm am/pm"),CHAR(13),Table1[[#This Row],[description]],CHAR(13))</f>
        <v>#VALUE!</v>
      </c>
    </row>
    <row r="263" spans="1:4" x14ac:dyDescent="0.25">
      <c r="A263" t="e">
        <f>VLOOKUP(Table1[[#This Row],[locationaddress]],VENUEID!$A$2:$B$28,1,TRUE)</f>
        <v>#VALUE!</v>
      </c>
      <c r="B263" t="e">
        <f>IF(Table1[[#This Row],[categories]]="","",
IF(ISNUMBER(SEARCH("*ADULTS*",Table1[categories])),"ADULTS",
IF(ISNUMBER(SEARCH("*CHILDREN*",Table1[categories])),"CHILDREN",
IF(ISNUMBER(SEARCH("*TEENS*",Table1[categories])),"TEENS"))))</f>
        <v>#VALUE!</v>
      </c>
      <c r="C263" t="e">
        <f>Table1[[#This Row],[startdatetime]]</f>
        <v>#VALUE!</v>
      </c>
      <c r="D263" t="e">
        <f>CONCATENATE(Table1[[#This Row],[summary]],
CHAR(13),
Table1[[#This Row],[startdayname]],
", ",
TEXT((Table1[[#This Row],[startshortdate]]),"MMM D"),
CHAR(13),
TEXT((Table1[[#This Row],[starttime]]), "h:mm am/pm"),CHAR(13),Table1[[#This Row],[description]],CHAR(13))</f>
        <v>#VALUE!</v>
      </c>
    </row>
    <row r="264" spans="1:4" x14ac:dyDescent="0.25">
      <c r="A264" t="e">
        <f>VLOOKUP(Table1[[#This Row],[locationaddress]],VENUEID!$A$2:$B$28,1,TRUE)</f>
        <v>#VALUE!</v>
      </c>
      <c r="B264" t="e">
        <f>IF(Table1[[#This Row],[categories]]="","",
IF(ISNUMBER(SEARCH("*ADULTS*",Table1[categories])),"ADULTS",
IF(ISNUMBER(SEARCH("*CHILDREN*",Table1[categories])),"CHILDREN",
IF(ISNUMBER(SEARCH("*TEENS*",Table1[categories])),"TEENS"))))</f>
        <v>#VALUE!</v>
      </c>
      <c r="C264" t="e">
        <f>Table1[[#This Row],[startdatetime]]</f>
        <v>#VALUE!</v>
      </c>
      <c r="D264" t="e">
        <f>CONCATENATE(Table1[[#This Row],[summary]],
CHAR(13),
Table1[[#This Row],[startdayname]],
", ",
TEXT((Table1[[#This Row],[startshortdate]]),"MMM D"),
CHAR(13),
TEXT((Table1[[#This Row],[starttime]]), "h:mm am/pm"),CHAR(13),Table1[[#This Row],[description]],CHAR(13))</f>
        <v>#VALUE!</v>
      </c>
    </row>
    <row r="265" spans="1:4" x14ac:dyDescent="0.25">
      <c r="A265" t="e">
        <f>VLOOKUP(Table1[[#This Row],[locationaddress]],VENUEID!$A$2:$B$28,1,TRUE)</f>
        <v>#VALUE!</v>
      </c>
      <c r="B265" t="e">
        <f>IF(Table1[[#This Row],[categories]]="","",
IF(ISNUMBER(SEARCH("*ADULTS*",Table1[categories])),"ADULTS",
IF(ISNUMBER(SEARCH("*CHILDREN*",Table1[categories])),"CHILDREN",
IF(ISNUMBER(SEARCH("*TEENS*",Table1[categories])),"TEENS"))))</f>
        <v>#VALUE!</v>
      </c>
      <c r="C265" t="e">
        <f>Table1[[#This Row],[startdatetime]]</f>
        <v>#VALUE!</v>
      </c>
      <c r="D265" t="e">
        <f>CONCATENATE(Table1[[#This Row],[summary]],
CHAR(13),
Table1[[#This Row],[startdayname]],
", ",
TEXT((Table1[[#This Row],[startshortdate]]),"MMM D"),
CHAR(13),
TEXT((Table1[[#This Row],[starttime]]), "h:mm am/pm"),CHAR(13),Table1[[#This Row],[description]],CHAR(13))</f>
        <v>#VALUE!</v>
      </c>
    </row>
    <row r="266" spans="1:4" x14ac:dyDescent="0.25">
      <c r="A266" t="e">
        <f>VLOOKUP(Table1[[#This Row],[locationaddress]],VENUEID!$A$2:$B$28,1,TRUE)</f>
        <v>#VALUE!</v>
      </c>
      <c r="B266" t="e">
        <f>IF(Table1[[#This Row],[categories]]="","",
IF(ISNUMBER(SEARCH("*ADULTS*",Table1[categories])),"ADULTS",
IF(ISNUMBER(SEARCH("*CHILDREN*",Table1[categories])),"CHILDREN",
IF(ISNUMBER(SEARCH("*TEENS*",Table1[categories])),"TEENS"))))</f>
        <v>#VALUE!</v>
      </c>
      <c r="C266" t="e">
        <f>Table1[[#This Row],[startdatetime]]</f>
        <v>#VALUE!</v>
      </c>
      <c r="D266" t="e">
        <f>CONCATENATE(Table1[[#This Row],[summary]],
CHAR(13),
Table1[[#This Row],[startdayname]],
", ",
TEXT((Table1[[#This Row],[startshortdate]]),"MMM D"),
CHAR(13),
TEXT((Table1[[#This Row],[starttime]]), "h:mm am/pm"),CHAR(13),Table1[[#This Row],[description]],CHAR(13))</f>
        <v>#VALUE!</v>
      </c>
    </row>
    <row r="267" spans="1:4" x14ac:dyDescent="0.25">
      <c r="A267" t="e">
        <f>VLOOKUP(Table1[[#This Row],[locationaddress]],VENUEID!$A$2:$B$28,1,TRUE)</f>
        <v>#VALUE!</v>
      </c>
      <c r="B267" t="e">
        <f>IF(Table1[[#This Row],[categories]]="","",
IF(ISNUMBER(SEARCH("*ADULTS*",Table1[categories])),"ADULTS",
IF(ISNUMBER(SEARCH("*CHILDREN*",Table1[categories])),"CHILDREN",
IF(ISNUMBER(SEARCH("*TEENS*",Table1[categories])),"TEENS"))))</f>
        <v>#VALUE!</v>
      </c>
      <c r="C267" t="e">
        <f>Table1[[#This Row],[startdatetime]]</f>
        <v>#VALUE!</v>
      </c>
      <c r="D267" t="e">
        <f>CONCATENATE(Table1[[#This Row],[summary]],
CHAR(13),
Table1[[#This Row],[startdayname]],
", ",
TEXT((Table1[[#This Row],[startshortdate]]),"MMM D"),
CHAR(13),
TEXT((Table1[[#This Row],[starttime]]), "h:mm am/pm"),CHAR(13),Table1[[#This Row],[description]],CHAR(13))</f>
        <v>#VALUE!</v>
      </c>
    </row>
    <row r="268" spans="1:4" x14ac:dyDescent="0.25">
      <c r="A268" t="e">
        <f>VLOOKUP(Table1[[#This Row],[locationaddress]],VENUEID!$A$2:$B$28,1,TRUE)</f>
        <v>#VALUE!</v>
      </c>
      <c r="B268" t="e">
        <f>IF(Table1[[#This Row],[categories]]="","",
IF(ISNUMBER(SEARCH("*ADULTS*",Table1[categories])),"ADULTS",
IF(ISNUMBER(SEARCH("*CHILDREN*",Table1[categories])),"CHILDREN",
IF(ISNUMBER(SEARCH("*TEENS*",Table1[categories])),"TEENS"))))</f>
        <v>#VALUE!</v>
      </c>
      <c r="C268" t="e">
        <f>Table1[[#This Row],[startdatetime]]</f>
        <v>#VALUE!</v>
      </c>
      <c r="D268" t="e">
        <f>CONCATENATE(Table1[[#This Row],[summary]],
CHAR(13),
Table1[[#This Row],[startdayname]],
", ",
TEXT((Table1[[#This Row],[startshortdate]]),"MMM D"),
CHAR(13),
TEXT((Table1[[#This Row],[starttime]]), "h:mm am/pm"),CHAR(13),Table1[[#This Row],[description]],CHAR(13))</f>
        <v>#VALUE!</v>
      </c>
    </row>
    <row r="269" spans="1:4" x14ac:dyDescent="0.25">
      <c r="A269" t="e">
        <f>VLOOKUP(Table1[[#This Row],[locationaddress]],VENUEID!$A$2:$B$28,1,TRUE)</f>
        <v>#VALUE!</v>
      </c>
      <c r="B269" t="e">
        <f>IF(Table1[[#This Row],[categories]]="","",
IF(ISNUMBER(SEARCH("*ADULTS*",Table1[categories])),"ADULTS",
IF(ISNUMBER(SEARCH("*CHILDREN*",Table1[categories])),"CHILDREN",
IF(ISNUMBER(SEARCH("*TEENS*",Table1[categories])),"TEENS"))))</f>
        <v>#VALUE!</v>
      </c>
      <c r="C269" t="e">
        <f>Table1[[#This Row],[startdatetime]]</f>
        <v>#VALUE!</v>
      </c>
      <c r="D269" t="e">
        <f>CONCATENATE(Table1[[#This Row],[summary]],
CHAR(13),
Table1[[#This Row],[startdayname]],
", ",
TEXT((Table1[[#This Row],[startshortdate]]),"MMM D"),
CHAR(13),
TEXT((Table1[[#This Row],[starttime]]), "h:mm am/pm"),CHAR(13),Table1[[#This Row],[description]],CHAR(13))</f>
        <v>#VALUE!</v>
      </c>
    </row>
    <row r="270" spans="1:4" x14ac:dyDescent="0.25">
      <c r="A270" t="e">
        <f>VLOOKUP(Table1[[#This Row],[locationaddress]],VENUEID!$A$2:$B$28,1,TRUE)</f>
        <v>#VALUE!</v>
      </c>
      <c r="B270" t="e">
        <f>IF(Table1[[#This Row],[categories]]="","",
IF(ISNUMBER(SEARCH("*ADULTS*",Table1[categories])),"ADULTS",
IF(ISNUMBER(SEARCH("*CHILDREN*",Table1[categories])),"CHILDREN",
IF(ISNUMBER(SEARCH("*TEENS*",Table1[categories])),"TEENS"))))</f>
        <v>#VALUE!</v>
      </c>
      <c r="C270" t="e">
        <f>Table1[[#This Row],[startdatetime]]</f>
        <v>#VALUE!</v>
      </c>
      <c r="D270" t="e">
        <f>CONCATENATE(Table1[[#This Row],[summary]],
CHAR(13),
Table1[[#This Row],[startdayname]],
", ",
TEXT((Table1[[#This Row],[startshortdate]]),"MMM D"),
CHAR(13),
TEXT((Table1[[#This Row],[starttime]]), "h:mm am/pm"),CHAR(13),Table1[[#This Row],[description]],CHAR(13))</f>
        <v>#VALUE!</v>
      </c>
    </row>
    <row r="271" spans="1:4" x14ac:dyDescent="0.25">
      <c r="A271" t="e">
        <f>VLOOKUP(Table1[[#This Row],[locationaddress]],VENUEID!$A$2:$B$28,1,TRUE)</f>
        <v>#VALUE!</v>
      </c>
      <c r="B271" t="e">
        <f>IF(Table1[[#This Row],[categories]]="","",
IF(ISNUMBER(SEARCH("*ADULTS*",Table1[categories])),"ADULTS",
IF(ISNUMBER(SEARCH("*CHILDREN*",Table1[categories])),"CHILDREN",
IF(ISNUMBER(SEARCH("*TEENS*",Table1[categories])),"TEENS"))))</f>
        <v>#VALUE!</v>
      </c>
      <c r="C271" t="e">
        <f>Table1[[#This Row],[startdatetime]]</f>
        <v>#VALUE!</v>
      </c>
      <c r="D271" t="e">
        <f>CONCATENATE(Table1[[#This Row],[summary]],
CHAR(13),
Table1[[#This Row],[startdayname]],
", ",
TEXT((Table1[[#This Row],[startshortdate]]),"MMM D"),
CHAR(13),
TEXT((Table1[[#This Row],[starttime]]), "h:mm am/pm"),CHAR(13),Table1[[#This Row],[description]],CHAR(13))</f>
        <v>#VALUE!</v>
      </c>
    </row>
    <row r="272" spans="1:4" x14ac:dyDescent="0.25">
      <c r="A272" t="e">
        <f>VLOOKUP(Table1[[#This Row],[locationaddress]],VENUEID!$A$2:$B$28,1,TRUE)</f>
        <v>#VALUE!</v>
      </c>
      <c r="B272" t="e">
        <f>IF(Table1[[#This Row],[categories]]="","",
IF(ISNUMBER(SEARCH("*ADULTS*",Table1[categories])),"ADULTS",
IF(ISNUMBER(SEARCH("*CHILDREN*",Table1[categories])),"CHILDREN",
IF(ISNUMBER(SEARCH("*TEENS*",Table1[categories])),"TEENS"))))</f>
        <v>#VALUE!</v>
      </c>
      <c r="C272" t="e">
        <f>Table1[[#This Row],[startdatetime]]</f>
        <v>#VALUE!</v>
      </c>
      <c r="D272" t="e">
        <f>CONCATENATE(Table1[[#This Row],[summary]],
CHAR(13),
Table1[[#This Row],[startdayname]],
", ",
TEXT((Table1[[#This Row],[startshortdate]]),"MMM D"),
CHAR(13),
TEXT((Table1[[#This Row],[starttime]]), "h:mm am/pm"),CHAR(13),Table1[[#This Row],[description]],CHAR(13))</f>
        <v>#VALUE!</v>
      </c>
    </row>
    <row r="273" spans="1:4" x14ac:dyDescent="0.25">
      <c r="A273" t="e">
        <f>VLOOKUP(Table1[[#This Row],[locationaddress]],VENUEID!$A$2:$B$28,1,TRUE)</f>
        <v>#VALUE!</v>
      </c>
      <c r="B273" t="e">
        <f>IF(Table1[[#This Row],[categories]]="","",
IF(ISNUMBER(SEARCH("*ADULTS*",Table1[categories])),"ADULTS",
IF(ISNUMBER(SEARCH("*CHILDREN*",Table1[categories])),"CHILDREN",
IF(ISNUMBER(SEARCH("*TEENS*",Table1[categories])),"TEENS"))))</f>
        <v>#VALUE!</v>
      </c>
      <c r="C273" t="e">
        <f>Table1[[#This Row],[startdatetime]]</f>
        <v>#VALUE!</v>
      </c>
      <c r="D273" t="e">
        <f>CONCATENATE(Table1[[#This Row],[summary]],
CHAR(13),
Table1[[#This Row],[startdayname]],
", ",
TEXT((Table1[[#This Row],[startshortdate]]),"MMM D"),
CHAR(13),
TEXT((Table1[[#This Row],[starttime]]), "h:mm am/pm"),CHAR(13),Table1[[#This Row],[description]],CHAR(13))</f>
        <v>#VALUE!</v>
      </c>
    </row>
    <row r="274" spans="1:4" x14ac:dyDescent="0.25">
      <c r="A274" t="e">
        <f>VLOOKUP(Table1[[#This Row],[locationaddress]],VENUEID!$A$2:$B$28,1,TRUE)</f>
        <v>#VALUE!</v>
      </c>
      <c r="B274" t="e">
        <f>IF(Table1[[#This Row],[categories]]="","",
IF(ISNUMBER(SEARCH("*ADULTS*",Table1[categories])),"ADULTS",
IF(ISNUMBER(SEARCH("*CHILDREN*",Table1[categories])),"CHILDREN",
IF(ISNUMBER(SEARCH("*TEENS*",Table1[categories])),"TEENS"))))</f>
        <v>#VALUE!</v>
      </c>
      <c r="C274" t="e">
        <f>Table1[[#This Row],[startdatetime]]</f>
        <v>#VALUE!</v>
      </c>
      <c r="D274" t="e">
        <f>CONCATENATE(Table1[[#This Row],[summary]],
CHAR(13),
Table1[[#This Row],[startdayname]],
", ",
TEXT((Table1[[#This Row],[startshortdate]]),"MMM D"),
CHAR(13),
TEXT((Table1[[#This Row],[starttime]]), "h:mm am/pm"),CHAR(13),Table1[[#This Row],[description]],CHAR(13))</f>
        <v>#VALUE!</v>
      </c>
    </row>
    <row r="275" spans="1:4" x14ac:dyDescent="0.25">
      <c r="A275" t="e">
        <f>VLOOKUP(Table1[[#This Row],[locationaddress]],VENUEID!$A$2:$B$28,1,TRUE)</f>
        <v>#VALUE!</v>
      </c>
      <c r="B275" t="e">
        <f>IF(Table1[[#This Row],[categories]]="","",
IF(ISNUMBER(SEARCH("*ADULTS*",Table1[categories])),"ADULTS",
IF(ISNUMBER(SEARCH("*CHILDREN*",Table1[categories])),"CHILDREN",
IF(ISNUMBER(SEARCH("*TEENS*",Table1[categories])),"TEENS"))))</f>
        <v>#VALUE!</v>
      </c>
      <c r="C275" t="e">
        <f>Table1[[#This Row],[startdatetime]]</f>
        <v>#VALUE!</v>
      </c>
      <c r="D275" t="e">
        <f>CONCATENATE(Table1[[#This Row],[summary]],
CHAR(13),
Table1[[#This Row],[startdayname]],
", ",
TEXT((Table1[[#This Row],[startshortdate]]),"MMM D"),
CHAR(13),
TEXT((Table1[[#This Row],[starttime]]), "h:mm am/pm"),CHAR(13),Table1[[#This Row],[description]],CHAR(13))</f>
        <v>#VALUE!</v>
      </c>
    </row>
    <row r="276" spans="1:4" x14ac:dyDescent="0.25">
      <c r="A276" t="e">
        <f>VLOOKUP(Table1[[#This Row],[locationaddress]],VENUEID!$A$2:$B$28,1,TRUE)</f>
        <v>#VALUE!</v>
      </c>
      <c r="B276" t="e">
        <f>IF(Table1[[#This Row],[categories]]="","",
IF(ISNUMBER(SEARCH("*ADULTS*",Table1[categories])),"ADULTS",
IF(ISNUMBER(SEARCH("*CHILDREN*",Table1[categories])),"CHILDREN",
IF(ISNUMBER(SEARCH("*TEENS*",Table1[categories])),"TEENS"))))</f>
        <v>#VALUE!</v>
      </c>
      <c r="C276" t="e">
        <f>Table1[[#This Row],[startdatetime]]</f>
        <v>#VALUE!</v>
      </c>
      <c r="D276" t="e">
        <f>CONCATENATE(Table1[[#This Row],[summary]],
CHAR(13),
Table1[[#This Row],[startdayname]],
", ",
TEXT((Table1[[#This Row],[startshortdate]]),"MMM D"),
CHAR(13),
TEXT((Table1[[#This Row],[starttime]]), "h:mm am/pm"),CHAR(13),Table1[[#This Row],[description]],CHAR(13))</f>
        <v>#VALUE!</v>
      </c>
    </row>
    <row r="277" spans="1:4" x14ac:dyDescent="0.25">
      <c r="A277" t="e">
        <f>VLOOKUP(Table1[[#This Row],[locationaddress]],VENUEID!$A$2:$B$28,1,TRUE)</f>
        <v>#VALUE!</v>
      </c>
      <c r="B277" t="e">
        <f>IF(Table1[[#This Row],[categories]]="","",
IF(ISNUMBER(SEARCH("*ADULTS*",Table1[categories])),"ADULTS",
IF(ISNUMBER(SEARCH("*CHILDREN*",Table1[categories])),"CHILDREN",
IF(ISNUMBER(SEARCH("*TEENS*",Table1[categories])),"TEENS"))))</f>
        <v>#VALUE!</v>
      </c>
      <c r="C277" t="e">
        <f>Table1[[#This Row],[startdatetime]]</f>
        <v>#VALUE!</v>
      </c>
      <c r="D277" t="e">
        <f>CONCATENATE(Table1[[#This Row],[summary]],
CHAR(13),
Table1[[#This Row],[startdayname]],
", ",
TEXT((Table1[[#This Row],[startshortdate]]),"MMM D"),
CHAR(13),
TEXT((Table1[[#This Row],[starttime]]), "h:mm am/pm"),CHAR(13),Table1[[#This Row],[description]],CHAR(13))</f>
        <v>#VALUE!</v>
      </c>
    </row>
    <row r="278" spans="1:4" x14ac:dyDescent="0.25">
      <c r="A278" t="e">
        <f>VLOOKUP(Table1[[#This Row],[locationaddress]],VENUEID!$A$2:$B$28,1,TRUE)</f>
        <v>#VALUE!</v>
      </c>
      <c r="B278" t="e">
        <f>IF(Table1[[#This Row],[categories]]="","",
IF(ISNUMBER(SEARCH("*ADULTS*",Table1[categories])),"ADULTS",
IF(ISNUMBER(SEARCH("*CHILDREN*",Table1[categories])),"CHILDREN",
IF(ISNUMBER(SEARCH("*TEENS*",Table1[categories])),"TEENS"))))</f>
        <v>#VALUE!</v>
      </c>
      <c r="C278" t="e">
        <f>Table1[[#This Row],[startdatetime]]</f>
        <v>#VALUE!</v>
      </c>
      <c r="D278" t="e">
        <f>CONCATENATE(Table1[[#This Row],[summary]],
CHAR(13),
Table1[[#This Row],[startdayname]],
", ",
TEXT((Table1[[#This Row],[startshortdate]]),"MMM D"),
CHAR(13),
TEXT((Table1[[#This Row],[starttime]]), "h:mm am/pm"),CHAR(13),Table1[[#This Row],[description]],CHAR(13))</f>
        <v>#VALUE!</v>
      </c>
    </row>
    <row r="279" spans="1:4" x14ac:dyDescent="0.25">
      <c r="A279" t="e">
        <f>VLOOKUP(Table1[[#This Row],[locationaddress]],VENUEID!$A$2:$B$28,1,TRUE)</f>
        <v>#VALUE!</v>
      </c>
      <c r="B279" t="e">
        <f>IF(Table1[[#This Row],[categories]]="","",
IF(ISNUMBER(SEARCH("*ADULTS*",Table1[categories])),"ADULTS",
IF(ISNUMBER(SEARCH("*CHILDREN*",Table1[categories])),"CHILDREN",
IF(ISNUMBER(SEARCH("*TEENS*",Table1[categories])),"TEENS"))))</f>
        <v>#VALUE!</v>
      </c>
      <c r="C279" t="e">
        <f>Table1[[#This Row],[startdatetime]]</f>
        <v>#VALUE!</v>
      </c>
      <c r="D279" t="e">
        <f>CONCATENATE(Table1[[#This Row],[summary]],
CHAR(13),
Table1[[#This Row],[startdayname]],
", ",
TEXT((Table1[[#This Row],[startshortdate]]),"MMM D"),
CHAR(13),
TEXT((Table1[[#This Row],[starttime]]), "h:mm am/pm"),CHAR(13),Table1[[#This Row],[description]],CHAR(13))</f>
        <v>#VALUE!</v>
      </c>
    </row>
    <row r="280" spans="1:4" x14ac:dyDescent="0.25">
      <c r="A280" t="e">
        <f>VLOOKUP(Table1[[#This Row],[locationaddress]],VENUEID!$A$2:$B$28,1,TRUE)</f>
        <v>#VALUE!</v>
      </c>
      <c r="B280" t="e">
        <f>IF(Table1[[#This Row],[categories]]="","",
IF(ISNUMBER(SEARCH("*ADULTS*",Table1[categories])),"ADULTS",
IF(ISNUMBER(SEARCH("*CHILDREN*",Table1[categories])),"CHILDREN",
IF(ISNUMBER(SEARCH("*TEENS*",Table1[categories])),"TEENS"))))</f>
        <v>#VALUE!</v>
      </c>
      <c r="C280" t="e">
        <f>Table1[[#This Row],[startdatetime]]</f>
        <v>#VALUE!</v>
      </c>
      <c r="D280" t="e">
        <f>CONCATENATE(Table1[[#This Row],[summary]],
CHAR(13),
Table1[[#This Row],[startdayname]],
", ",
TEXT((Table1[[#This Row],[startshortdate]]),"MMM D"),
CHAR(13),
TEXT((Table1[[#This Row],[starttime]]), "h:mm am/pm"),CHAR(13),Table1[[#This Row],[description]],CHAR(13))</f>
        <v>#VALUE!</v>
      </c>
    </row>
    <row r="281" spans="1:4" x14ac:dyDescent="0.25">
      <c r="A281" t="e">
        <f>VLOOKUP(Table1[[#This Row],[locationaddress]],VENUEID!$A$2:$B$28,1,TRUE)</f>
        <v>#VALUE!</v>
      </c>
      <c r="B281" t="e">
        <f>IF(Table1[[#This Row],[categories]]="","",
IF(ISNUMBER(SEARCH("*ADULTS*",Table1[categories])),"ADULTS",
IF(ISNUMBER(SEARCH("*CHILDREN*",Table1[categories])),"CHILDREN",
IF(ISNUMBER(SEARCH("*TEENS*",Table1[categories])),"TEENS"))))</f>
        <v>#VALUE!</v>
      </c>
      <c r="C281" t="e">
        <f>Table1[[#This Row],[startdatetime]]</f>
        <v>#VALUE!</v>
      </c>
      <c r="D281" t="e">
        <f>CONCATENATE(Table1[[#This Row],[summary]],
CHAR(13),
Table1[[#This Row],[startdayname]],
", ",
TEXT((Table1[[#This Row],[startshortdate]]),"MMM D"),
CHAR(13),
TEXT((Table1[[#This Row],[starttime]]), "h:mm am/pm"),CHAR(13),Table1[[#This Row],[description]],CHAR(13))</f>
        <v>#VALUE!</v>
      </c>
    </row>
    <row r="282" spans="1:4" x14ac:dyDescent="0.25">
      <c r="A282" t="e">
        <f>VLOOKUP(Table1[[#This Row],[locationaddress]],VENUEID!$A$2:$B$28,1,TRUE)</f>
        <v>#VALUE!</v>
      </c>
      <c r="B282" t="e">
        <f>IF(Table1[[#This Row],[categories]]="","",
IF(ISNUMBER(SEARCH("*ADULTS*",Table1[categories])),"ADULTS",
IF(ISNUMBER(SEARCH("*CHILDREN*",Table1[categories])),"CHILDREN",
IF(ISNUMBER(SEARCH("*TEENS*",Table1[categories])),"TEENS"))))</f>
        <v>#VALUE!</v>
      </c>
      <c r="C282" t="e">
        <f>Table1[[#This Row],[startdatetime]]</f>
        <v>#VALUE!</v>
      </c>
      <c r="D282" t="e">
        <f>CONCATENATE(Table1[[#This Row],[summary]],
CHAR(13),
Table1[[#This Row],[startdayname]],
", ",
TEXT((Table1[[#This Row],[startshortdate]]),"MMM D"),
CHAR(13),
TEXT((Table1[[#This Row],[starttime]]), "h:mm am/pm"),CHAR(13),Table1[[#This Row],[description]],CHAR(13))</f>
        <v>#VALUE!</v>
      </c>
    </row>
    <row r="283" spans="1:4" x14ac:dyDescent="0.25">
      <c r="A283" t="e">
        <f>VLOOKUP(Table1[[#This Row],[locationaddress]],VENUEID!$A$2:$B$28,1,TRUE)</f>
        <v>#VALUE!</v>
      </c>
      <c r="B283" t="e">
        <f>IF(Table1[[#This Row],[categories]]="","",
IF(ISNUMBER(SEARCH("*ADULTS*",Table1[categories])),"ADULTS",
IF(ISNUMBER(SEARCH("*CHILDREN*",Table1[categories])),"CHILDREN",
IF(ISNUMBER(SEARCH("*TEENS*",Table1[categories])),"TEENS"))))</f>
        <v>#VALUE!</v>
      </c>
      <c r="C283" t="e">
        <f>Table1[[#This Row],[startdatetime]]</f>
        <v>#VALUE!</v>
      </c>
      <c r="D283" t="e">
        <f>CONCATENATE(Table1[[#This Row],[summary]],
CHAR(13),
Table1[[#This Row],[startdayname]],
", ",
TEXT((Table1[[#This Row],[startshortdate]]),"MMM D"),
CHAR(13),
TEXT((Table1[[#This Row],[starttime]]), "h:mm am/pm"),CHAR(13),Table1[[#This Row],[description]],CHAR(13))</f>
        <v>#VALUE!</v>
      </c>
    </row>
    <row r="284" spans="1:4" x14ac:dyDescent="0.25">
      <c r="A284" t="e">
        <f>VLOOKUP(Table1[[#This Row],[locationaddress]],VENUEID!$A$2:$B$28,1,TRUE)</f>
        <v>#VALUE!</v>
      </c>
      <c r="B284" t="e">
        <f>IF(Table1[[#This Row],[categories]]="","",
IF(ISNUMBER(SEARCH("*ADULTS*",Table1[categories])),"ADULTS",
IF(ISNUMBER(SEARCH("*CHILDREN*",Table1[categories])),"CHILDREN",
IF(ISNUMBER(SEARCH("*TEENS*",Table1[categories])),"TEENS"))))</f>
        <v>#VALUE!</v>
      </c>
      <c r="C284" t="e">
        <f>Table1[[#This Row],[startdatetime]]</f>
        <v>#VALUE!</v>
      </c>
      <c r="D284" t="e">
        <f>CONCATENATE(Table1[[#This Row],[summary]],
CHAR(13),
Table1[[#This Row],[startdayname]],
", ",
TEXT((Table1[[#This Row],[startshortdate]]),"MMM D"),
CHAR(13),
TEXT((Table1[[#This Row],[starttime]]), "h:mm am/pm"),CHAR(13),Table1[[#This Row],[description]],CHAR(13))</f>
        <v>#VALUE!</v>
      </c>
    </row>
    <row r="285" spans="1:4" x14ac:dyDescent="0.25">
      <c r="A285" t="e">
        <f>VLOOKUP(Table1[[#This Row],[locationaddress]],VENUEID!$A$2:$B$28,1,TRUE)</f>
        <v>#VALUE!</v>
      </c>
      <c r="B285" t="e">
        <f>IF(Table1[[#This Row],[categories]]="","",
IF(ISNUMBER(SEARCH("*ADULTS*",Table1[categories])),"ADULTS",
IF(ISNUMBER(SEARCH("*CHILDREN*",Table1[categories])),"CHILDREN",
IF(ISNUMBER(SEARCH("*TEENS*",Table1[categories])),"TEENS"))))</f>
        <v>#VALUE!</v>
      </c>
      <c r="C285" t="e">
        <f>Table1[[#This Row],[startdatetime]]</f>
        <v>#VALUE!</v>
      </c>
      <c r="D285" t="e">
        <f>CONCATENATE(Table1[[#This Row],[summary]],
CHAR(13),
Table1[[#This Row],[startdayname]],
", ",
TEXT((Table1[[#This Row],[startshortdate]]),"MMM D"),
CHAR(13),
TEXT((Table1[[#This Row],[starttime]]), "h:mm am/pm"),CHAR(13),Table1[[#This Row],[description]],CHAR(13))</f>
        <v>#VALUE!</v>
      </c>
    </row>
    <row r="286" spans="1:4" x14ac:dyDescent="0.25">
      <c r="A286" t="e">
        <f>VLOOKUP(Table1[[#This Row],[locationaddress]],VENUEID!$A$2:$B$28,1,TRUE)</f>
        <v>#VALUE!</v>
      </c>
      <c r="B286" t="e">
        <f>IF(Table1[[#This Row],[categories]]="","",
IF(ISNUMBER(SEARCH("*ADULTS*",Table1[categories])),"ADULTS",
IF(ISNUMBER(SEARCH("*CHILDREN*",Table1[categories])),"CHILDREN",
IF(ISNUMBER(SEARCH("*TEENS*",Table1[categories])),"TEENS"))))</f>
        <v>#VALUE!</v>
      </c>
      <c r="C286" t="e">
        <f>Table1[[#This Row],[startdatetime]]</f>
        <v>#VALUE!</v>
      </c>
      <c r="D286" t="e">
        <f>CONCATENATE(Table1[[#This Row],[summary]],
CHAR(13),
Table1[[#This Row],[startdayname]],
", ",
TEXT((Table1[[#This Row],[startshortdate]]),"MMM D"),
CHAR(13),
TEXT((Table1[[#This Row],[starttime]]), "h:mm am/pm"),CHAR(13),Table1[[#This Row],[description]],CHAR(13))</f>
        <v>#VALUE!</v>
      </c>
    </row>
    <row r="287" spans="1:4" x14ac:dyDescent="0.25">
      <c r="A287" t="e">
        <f>VLOOKUP(Table1[[#This Row],[locationaddress]],VENUEID!$A$2:$B$28,1,TRUE)</f>
        <v>#VALUE!</v>
      </c>
      <c r="B287" t="e">
        <f>IF(Table1[[#This Row],[categories]]="","",
IF(ISNUMBER(SEARCH("*ADULTS*",Table1[categories])),"ADULTS",
IF(ISNUMBER(SEARCH("*CHILDREN*",Table1[categories])),"CHILDREN",
IF(ISNUMBER(SEARCH("*TEENS*",Table1[categories])),"TEENS"))))</f>
        <v>#VALUE!</v>
      </c>
      <c r="C287" t="e">
        <f>Table1[[#This Row],[startdatetime]]</f>
        <v>#VALUE!</v>
      </c>
      <c r="D287" t="e">
        <f>CONCATENATE(Table1[[#This Row],[summary]],
CHAR(13),
Table1[[#This Row],[startdayname]],
", ",
TEXT((Table1[[#This Row],[startshortdate]]),"MMM D"),
CHAR(13),
TEXT((Table1[[#This Row],[starttime]]), "h:mm am/pm"),CHAR(13),Table1[[#This Row],[description]],CHAR(13))</f>
        <v>#VALUE!</v>
      </c>
    </row>
    <row r="288" spans="1:4" x14ac:dyDescent="0.25">
      <c r="A288" t="e">
        <f>VLOOKUP(Table1[[#This Row],[locationaddress]],VENUEID!$A$2:$B$28,1,TRUE)</f>
        <v>#VALUE!</v>
      </c>
      <c r="B288" t="e">
        <f>IF(Table1[[#This Row],[categories]]="","",
IF(ISNUMBER(SEARCH("*ADULTS*",Table1[categories])),"ADULTS",
IF(ISNUMBER(SEARCH("*CHILDREN*",Table1[categories])),"CHILDREN",
IF(ISNUMBER(SEARCH("*TEENS*",Table1[categories])),"TEENS"))))</f>
        <v>#VALUE!</v>
      </c>
      <c r="C288" t="e">
        <f>Table1[[#This Row],[startdatetime]]</f>
        <v>#VALUE!</v>
      </c>
      <c r="D288" t="e">
        <f>CONCATENATE(Table1[[#This Row],[summary]],
CHAR(13),
Table1[[#This Row],[startdayname]],
", ",
TEXT((Table1[[#This Row],[startshortdate]]),"MMM D"),
CHAR(13),
TEXT((Table1[[#This Row],[starttime]]), "h:mm am/pm"),CHAR(13),Table1[[#This Row],[description]],CHAR(13))</f>
        <v>#VALUE!</v>
      </c>
    </row>
    <row r="289" spans="1:4" x14ac:dyDescent="0.25">
      <c r="A289" t="e">
        <f>VLOOKUP(Table1[[#This Row],[locationaddress]],VENUEID!$A$2:$B$28,1,TRUE)</f>
        <v>#VALUE!</v>
      </c>
      <c r="B289" t="e">
        <f>IF(Table1[[#This Row],[categories]]="","",
IF(ISNUMBER(SEARCH("*ADULTS*",Table1[categories])),"ADULTS",
IF(ISNUMBER(SEARCH("*CHILDREN*",Table1[categories])),"CHILDREN",
IF(ISNUMBER(SEARCH("*TEENS*",Table1[categories])),"TEENS"))))</f>
        <v>#VALUE!</v>
      </c>
      <c r="C289" t="e">
        <f>Table1[[#This Row],[startdatetime]]</f>
        <v>#VALUE!</v>
      </c>
      <c r="D289" t="e">
        <f>CONCATENATE(Table1[[#This Row],[summary]],
CHAR(13),
Table1[[#This Row],[startdayname]],
", ",
TEXT((Table1[[#This Row],[startshortdate]]),"MMM D"),
CHAR(13),
TEXT((Table1[[#This Row],[starttime]]), "h:mm am/pm"),CHAR(13),Table1[[#This Row],[description]],CHAR(13))</f>
        <v>#VALUE!</v>
      </c>
    </row>
    <row r="290" spans="1:4" x14ac:dyDescent="0.25">
      <c r="A290" t="e">
        <f>VLOOKUP(Table1[[#This Row],[locationaddress]],VENUEID!$A$2:$B$28,1,TRUE)</f>
        <v>#VALUE!</v>
      </c>
      <c r="B290" t="e">
        <f>IF(Table1[[#This Row],[categories]]="","",
IF(ISNUMBER(SEARCH("*ADULTS*",Table1[categories])),"ADULTS",
IF(ISNUMBER(SEARCH("*CHILDREN*",Table1[categories])),"CHILDREN",
IF(ISNUMBER(SEARCH("*TEENS*",Table1[categories])),"TEENS"))))</f>
        <v>#VALUE!</v>
      </c>
      <c r="C290" t="e">
        <f>Table1[[#This Row],[startdatetime]]</f>
        <v>#VALUE!</v>
      </c>
      <c r="D290" t="e">
        <f>CONCATENATE(Table1[[#This Row],[summary]],
CHAR(13),
Table1[[#This Row],[startdayname]],
", ",
TEXT((Table1[[#This Row],[startshortdate]]),"MMM D"),
CHAR(13),
TEXT((Table1[[#This Row],[starttime]]), "h:mm am/pm"),CHAR(13),Table1[[#This Row],[description]],CHAR(13))</f>
        <v>#VALUE!</v>
      </c>
    </row>
    <row r="291" spans="1:4" x14ac:dyDescent="0.25">
      <c r="A291" t="e">
        <f>VLOOKUP(Table1[[#This Row],[locationaddress]],VENUEID!$A$2:$B$28,1,TRUE)</f>
        <v>#VALUE!</v>
      </c>
      <c r="B291" t="e">
        <f>IF(Table1[[#This Row],[categories]]="","",
IF(ISNUMBER(SEARCH("*ADULTS*",Table1[categories])),"ADULTS",
IF(ISNUMBER(SEARCH("*CHILDREN*",Table1[categories])),"CHILDREN",
IF(ISNUMBER(SEARCH("*TEENS*",Table1[categories])),"TEENS"))))</f>
        <v>#VALUE!</v>
      </c>
      <c r="C291" t="e">
        <f>Table1[[#This Row],[startdatetime]]</f>
        <v>#VALUE!</v>
      </c>
      <c r="D291" t="e">
        <f>CONCATENATE(Table1[[#This Row],[summary]],
CHAR(13),
Table1[[#This Row],[startdayname]],
", ",
TEXT((Table1[[#This Row],[startshortdate]]),"MMM D"),
CHAR(13),
TEXT((Table1[[#This Row],[starttime]]), "h:mm am/pm"),CHAR(13),Table1[[#This Row],[description]],CHAR(13))</f>
        <v>#VALUE!</v>
      </c>
    </row>
    <row r="292" spans="1:4" x14ac:dyDescent="0.25">
      <c r="A292" t="e">
        <f>VLOOKUP(Table1[[#This Row],[locationaddress]],VENUEID!$A$2:$B$28,1,TRUE)</f>
        <v>#VALUE!</v>
      </c>
      <c r="B292" t="e">
        <f>IF(Table1[[#This Row],[categories]]="","",
IF(ISNUMBER(SEARCH("*ADULTS*",Table1[categories])),"ADULTS",
IF(ISNUMBER(SEARCH("*CHILDREN*",Table1[categories])),"CHILDREN",
IF(ISNUMBER(SEARCH("*TEENS*",Table1[categories])),"TEENS"))))</f>
        <v>#VALUE!</v>
      </c>
      <c r="C292" t="e">
        <f>Table1[[#This Row],[startdatetime]]</f>
        <v>#VALUE!</v>
      </c>
      <c r="D292" t="e">
        <f>CONCATENATE(Table1[[#This Row],[summary]],
CHAR(13),
Table1[[#This Row],[startdayname]],
", ",
TEXT((Table1[[#This Row],[startshortdate]]),"MMM D"),
CHAR(13),
TEXT((Table1[[#This Row],[starttime]]), "h:mm am/pm"),CHAR(13),Table1[[#This Row],[description]],CHAR(13))</f>
        <v>#VALUE!</v>
      </c>
    </row>
    <row r="293" spans="1:4" x14ac:dyDescent="0.25">
      <c r="A293" t="e">
        <f>VLOOKUP(Table1[[#This Row],[locationaddress]],VENUEID!$A$2:$B$28,1,TRUE)</f>
        <v>#VALUE!</v>
      </c>
      <c r="B293" t="e">
        <f>IF(Table1[[#This Row],[categories]]="","",
IF(ISNUMBER(SEARCH("*ADULTS*",Table1[categories])),"ADULTS",
IF(ISNUMBER(SEARCH("*CHILDREN*",Table1[categories])),"CHILDREN",
IF(ISNUMBER(SEARCH("*TEENS*",Table1[categories])),"TEENS"))))</f>
        <v>#VALUE!</v>
      </c>
      <c r="C293" t="e">
        <f>Table1[[#This Row],[startdatetime]]</f>
        <v>#VALUE!</v>
      </c>
      <c r="D293" t="e">
        <f>CONCATENATE(Table1[[#This Row],[summary]],
CHAR(13),
Table1[[#This Row],[startdayname]],
", ",
TEXT((Table1[[#This Row],[startshortdate]]),"MMM D"),
CHAR(13),
TEXT((Table1[[#This Row],[starttime]]), "h:mm am/pm"),CHAR(13),Table1[[#This Row],[description]],CHAR(13))</f>
        <v>#VALUE!</v>
      </c>
    </row>
    <row r="294" spans="1:4" x14ac:dyDescent="0.25">
      <c r="A294" t="e">
        <f>VLOOKUP(Table1[[#This Row],[locationaddress]],VENUEID!$A$2:$B$28,1,TRUE)</f>
        <v>#VALUE!</v>
      </c>
      <c r="B294" t="e">
        <f>IF(Table1[[#This Row],[categories]]="","",
IF(ISNUMBER(SEARCH("*ADULTS*",Table1[categories])),"ADULTS",
IF(ISNUMBER(SEARCH("*CHILDREN*",Table1[categories])),"CHILDREN",
IF(ISNUMBER(SEARCH("*TEENS*",Table1[categories])),"TEENS"))))</f>
        <v>#VALUE!</v>
      </c>
      <c r="C294" t="e">
        <f>Table1[[#This Row],[startdatetime]]</f>
        <v>#VALUE!</v>
      </c>
      <c r="D294" t="e">
        <f>CONCATENATE(Table1[[#This Row],[summary]],
CHAR(13),
Table1[[#This Row],[startdayname]],
", ",
TEXT((Table1[[#This Row],[startshortdate]]),"MMM D"),
CHAR(13),
TEXT((Table1[[#This Row],[starttime]]), "h:mm am/pm"),CHAR(13),Table1[[#This Row],[description]],CHAR(13))</f>
        <v>#VALUE!</v>
      </c>
    </row>
    <row r="295" spans="1:4" x14ac:dyDescent="0.25">
      <c r="A295" t="e">
        <f>VLOOKUP(Table1[[#This Row],[locationaddress]],VENUEID!$A$2:$B$28,1,TRUE)</f>
        <v>#VALUE!</v>
      </c>
      <c r="B295" t="e">
        <f>IF(Table1[[#This Row],[categories]]="","",
IF(ISNUMBER(SEARCH("*ADULTS*",Table1[categories])),"ADULTS",
IF(ISNUMBER(SEARCH("*CHILDREN*",Table1[categories])),"CHILDREN",
IF(ISNUMBER(SEARCH("*TEENS*",Table1[categories])),"TEENS"))))</f>
        <v>#VALUE!</v>
      </c>
      <c r="C295" t="e">
        <f>Table1[[#This Row],[startdatetime]]</f>
        <v>#VALUE!</v>
      </c>
      <c r="D295" t="e">
        <f>CONCATENATE(Table1[[#This Row],[summary]],
CHAR(13),
Table1[[#This Row],[startdayname]],
", ",
TEXT((Table1[[#This Row],[startshortdate]]),"MMM D"),
CHAR(13),
TEXT((Table1[[#This Row],[starttime]]), "h:mm am/pm"),CHAR(13),Table1[[#This Row],[description]],CHAR(13))</f>
        <v>#VALUE!</v>
      </c>
    </row>
    <row r="296" spans="1:4" x14ac:dyDescent="0.25">
      <c r="A296" t="e">
        <f>VLOOKUP(Table1[[#This Row],[locationaddress]],VENUEID!$A$2:$B$28,1,TRUE)</f>
        <v>#VALUE!</v>
      </c>
      <c r="B296" t="e">
        <f>IF(Table1[[#This Row],[categories]]="","",
IF(ISNUMBER(SEARCH("*ADULTS*",Table1[categories])),"ADULTS",
IF(ISNUMBER(SEARCH("*CHILDREN*",Table1[categories])),"CHILDREN",
IF(ISNUMBER(SEARCH("*TEENS*",Table1[categories])),"TEENS"))))</f>
        <v>#VALUE!</v>
      </c>
      <c r="C296" t="e">
        <f>Table1[[#This Row],[startdatetime]]</f>
        <v>#VALUE!</v>
      </c>
      <c r="D296" t="e">
        <f>CONCATENATE(Table1[[#This Row],[summary]],
CHAR(13),
Table1[[#This Row],[startdayname]],
", ",
TEXT((Table1[[#This Row],[startshortdate]]),"MMM D"),
CHAR(13),
TEXT((Table1[[#This Row],[starttime]]), "h:mm am/pm"),CHAR(13),Table1[[#This Row],[description]],CHAR(13))</f>
        <v>#VALUE!</v>
      </c>
    </row>
    <row r="297" spans="1:4" x14ac:dyDescent="0.25">
      <c r="A297" t="e">
        <f>VLOOKUP(Table1[[#This Row],[locationaddress]],VENUEID!$A$2:$B$28,1,TRUE)</f>
        <v>#VALUE!</v>
      </c>
      <c r="B297" t="e">
        <f>IF(Table1[[#This Row],[categories]]="","",
IF(ISNUMBER(SEARCH("*ADULTS*",Table1[categories])),"ADULTS",
IF(ISNUMBER(SEARCH("*CHILDREN*",Table1[categories])),"CHILDREN",
IF(ISNUMBER(SEARCH("*TEENS*",Table1[categories])),"TEENS"))))</f>
        <v>#VALUE!</v>
      </c>
      <c r="C297" t="e">
        <f>Table1[[#This Row],[startdatetime]]</f>
        <v>#VALUE!</v>
      </c>
      <c r="D297" t="e">
        <f>CONCATENATE(Table1[[#This Row],[summary]],
CHAR(13),
Table1[[#This Row],[startdayname]],
", ",
TEXT((Table1[[#This Row],[startshortdate]]),"MMM D"),
CHAR(13),
TEXT((Table1[[#This Row],[starttime]]), "h:mm am/pm"),CHAR(13),Table1[[#This Row],[description]],CHAR(13))</f>
        <v>#VALUE!</v>
      </c>
    </row>
    <row r="298" spans="1:4" x14ac:dyDescent="0.25">
      <c r="A298" t="e">
        <f>VLOOKUP(Table1[[#This Row],[locationaddress]],VENUEID!$A$2:$B$28,1,TRUE)</f>
        <v>#VALUE!</v>
      </c>
      <c r="B298" t="e">
        <f>IF(Table1[[#This Row],[categories]]="","",
IF(ISNUMBER(SEARCH("*ADULTS*",Table1[categories])),"ADULTS",
IF(ISNUMBER(SEARCH("*CHILDREN*",Table1[categories])),"CHILDREN",
IF(ISNUMBER(SEARCH("*TEENS*",Table1[categories])),"TEENS"))))</f>
        <v>#VALUE!</v>
      </c>
      <c r="C298" t="e">
        <f>Table1[[#This Row],[startdatetime]]</f>
        <v>#VALUE!</v>
      </c>
      <c r="D298" t="e">
        <f>CONCATENATE(Table1[[#This Row],[summary]],
CHAR(13),
Table1[[#This Row],[startdayname]],
", ",
TEXT((Table1[[#This Row],[startshortdate]]),"MMM D"),
CHAR(13),
TEXT((Table1[[#This Row],[starttime]]), "h:mm am/pm"),CHAR(13),Table1[[#This Row],[description]],CHAR(13))</f>
        <v>#VALUE!</v>
      </c>
    </row>
    <row r="299" spans="1:4" x14ac:dyDescent="0.25">
      <c r="A299" t="e">
        <f>VLOOKUP(Table1[[#This Row],[locationaddress]],VENUEID!$A$2:$B$28,1,TRUE)</f>
        <v>#VALUE!</v>
      </c>
      <c r="B299" t="e">
        <f>IF(Table1[[#This Row],[categories]]="","",
IF(ISNUMBER(SEARCH("*ADULTS*",Table1[categories])),"ADULTS",
IF(ISNUMBER(SEARCH("*CHILDREN*",Table1[categories])),"CHILDREN",
IF(ISNUMBER(SEARCH("*TEENS*",Table1[categories])),"TEENS"))))</f>
        <v>#VALUE!</v>
      </c>
      <c r="C299" t="e">
        <f>Table1[[#This Row],[startdatetime]]</f>
        <v>#VALUE!</v>
      </c>
      <c r="D299" t="e">
        <f>CONCATENATE(Table1[[#This Row],[summary]],
CHAR(13),
Table1[[#This Row],[startdayname]],
", ",
TEXT((Table1[[#This Row],[startshortdate]]),"MMM D"),
CHAR(13),
TEXT((Table1[[#This Row],[starttime]]), "h:mm am/pm"),CHAR(13),Table1[[#This Row],[description]],CHAR(13))</f>
        <v>#VALUE!</v>
      </c>
    </row>
    <row r="300" spans="1:4" x14ac:dyDescent="0.25">
      <c r="A300" t="e">
        <f>VLOOKUP(Table1[[#This Row],[locationaddress]],VENUEID!$A$2:$B$28,1,TRUE)</f>
        <v>#VALUE!</v>
      </c>
      <c r="B300" t="e">
        <f>IF(Table1[[#This Row],[categories]]="","",
IF(ISNUMBER(SEARCH("*ADULTS*",Table1[categories])),"ADULTS",
IF(ISNUMBER(SEARCH("*CHILDREN*",Table1[categories])),"CHILDREN",
IF(ISNUMBER(SEARCH("*TEENS*",Table1[categories])),"TEENS"))))</f>
        <v>#VALUE!</v>
      </c>
      <c r="C300" t="e">
        <f>Table1[[#This Row],[startdatetime]]</f>
        <v>#VALUE!</v>
      </c>
      <c r="D300" t="e">
        <f>CONCATENATE(Table1[[#This Row],[summary]],
CHAR(13),
Table1[[#This Row],[startdayname]],
", ",
TEXT((Table1[[#This Row],[startshortdate]]),"MMM D"),
CHAR(13),
TEXT((Table1[[#This Row],[starttime]]), "h:mm am/pm"),CHAR(13),Table1[[#This Row],[description]],CHAR(13))</f>
        <v>#VALUE!</v>
      </c>
    </row>
    <row r="301" spans="1:4" x14ac:dyDescent="0.25">
      <c r="A301" t="e">
        <f>VLOOKUP(Table1[[#This Row],[locationaddress]],VENUEID!$A$2:$B$28,1,TRUE)</f>
        <v>#VALUE!</v>
      </c>
      <c r="B301" t="e">
        <f>IF(Table1[[#This Row],[categories]]="","",
IF(ISNUMBER(SEARCH("*ADULTS*",Table1[categories])),"ADULTS",
IF(ISNUMBER(SEARCH("*CHILDREN*",Table1[categories])),"CHILDREN",
IF(ISNUMBER(SEARCH("*TEENS*",Table1[categories])),"TEENS"))))</f>
        <v>#VALUE!</v>
      </c>
      <c r="C301" t="e">
        <f>Table1[[#This Row],[startdatetime]]</f>
        <v>#VALUE!</v>
      </c>
      <c r="D301" t="e">
        <f>CONCATENATE(Table1[[#This Row],[summary]],
CHAR(13),
Table1[[#This Row],[startdayname]],
", ",
TEXT((Table1[[#This Row],[startshortdate]]),"MMM D"),
CHAR(13),
TEXT((Table1[[#This Row],[starttime]]), "h:mm am/pm"),CHAR(13),Table1[[#This Row],[description]],CHAR(13))</f>
        <v>#VALUE!</v>
      </c>
    </row>
    <row r="302" spans="1:4" x14ac:dyDescent="0.25">
      <c r="A302" t="e">
        <f>VLOOKUP(Table1[[#This Row],[locationaddress]],VENUEID!$A$2:$B$28,1,TRUE)</f>
        <v>#VALUE!</v>
      </c>
      <c r="B302" t="e">
        <f>IF(Table1[[#This Row],[categories]]="","",
IF(ISNUMBER(SEARCH("*ADULTS*",Table1[categories])),"ADULTS",
IF(ISNUMBER(SEARCH("*CHILDREN*",Table1[categories])),"CHILDREN",
IF(ISNUMBER(SEARCH("*TEENS*",Table1[categories])),"TEENS"))))</f>
        <v>#VALUE!</v>
      </c>
      <c r="C302" t="e">
        <f>Table1[[#This Row],[startdatetime]]</f>
        <v>#VALUE!</v>
      </c>
      <c r="D302" t="e">
        <f>CONCATENATE(Table1[[#This Row],[summary]],
CHAR(13),
Table1[[#This Row],[startdayname]],
", ",
TEXT((Table1[[#This Row],[startshortdate]]),"MMM D"),
CHAR(13),
TEXT((Table1[[#This Row],[starttime]]), "h:mm am/pm"),CHAR(13),Table1[[#This Row],[description]],CHAR(13))</f>
        <v>#VALUE!</v>
      </c>
    </row>
    <row r="303" spans="1:4" x14ac:dyDescent="0.25">
      <c r="A303" t="e">
        <f>VLOOKUP(Table1[[#This Row],[locationaddress]],VENUEID!$A$2:$B$28,1,TRUE)</f>
        <v>#VALUE!</v>
      </c>
      <c r="B303" t="e">
        <f>IF(Table1[[#This Row],[categories]]="","",
IF(ISNUMBER(SEARCH("*ADULTS*",Table1[categories])),"ADULTS",
IF(ISNUMBER(SEARCH("*CHILDREN*",Table1[categories])),"CHILDREN",
IF(ISNUMBER(SEARCH("*TEENS*",Table1[categories])),"TEENS"))))</f>
        <v>#VALUE!</v>
      </c>
      <c r="C303" t="e">
        <f>Table1[[#This Row],[startdatetime]]</f>
        <v>#VALUE!</v>
      </c>
      <c r="D303" t="e">
        <f>CONCATENATE(Table1[[#This Row],[summary]],
CHAR(13),
Table1[[#This Row],[startdayname]],
", ",
TEXT((Table1[[#This Row],[startshortdate]]),"MMM D"),
CHAR(13),
TEXT((Table1[[#This Row],[starttime]]), "h:mm am/pm"),CHAR(13),Table1[[#This Row],[description]],CHAR(13))</f>
        <v>#VALUE!</v>
      </c>
    </row>
    <row r="304" spans="1:4" x14ac:dyDescent="0.25">
      <c r="A304" t="e">
        <f>VLOOKUP(Table1[[#This Row],[locationaddress]],VENUEID!$A$2:$B$28,1,TRUE)</f>
        <v>#VALUE!</v>
      </c>
      <c r="B304" t="e">
        <f>IF(Table1[[#This Row],[categories]]="","",
IF(ISNUMBER(SEARCH("*ADULTS*",Table1[categories])),"ADULTS",
IF(ISNUMBER(SEARCH("*CHILDREN*",Table1[categories])),"CHILDREN",
IF(ISNUMBER(SEARCH("*TEENS*",Table1[categories])),"TEENS"))))</f>
        <v>#VALUE!</v>
      </c>
      <c r="C304" t="e">
        <f>Table1[[#This Row],[startdatetime]]</f>
        <v>#VALUE!</v>
      </c>
      <c r="D304" t="e">
        <f>CONCATENATE(Table1[[#This Row],[summary]],
CHAR(13),
Table1[[#This Row],[startdayname]],
", ",
TEXT((Table1[[#This Row],[startshortdate]]),"MMM D"),
CHAR(13),
TEXT((Table1[[#This Row],[starttime]]), "h:mm am/pm"),CHAR(13),Table1[[#This Row],[description]],CHAR(13))</f>
        <v>#VALUE!</v>
      </c>
    </row>
    <row r="305" spans="1:4" x14ac:dyDescent="0.25">
      <c r="A305" t="e">
        <f>VLOOKUP(Table1[[#This Row],[locationaddress]],VENUEID!$A$2:$B$28,1,TRUE)</f>
        <v>#VALUE!</v>
      </c>
      <c r="B305" t="e">
        <f>IF(Table1[[#This Row],[categories]]="","",
IF(ISNUMBER(SEARCH("*ADULTS*",Table1[categories])),"ADULTS",
IF(ISNUMBER(SEARCH("*CHILDREN*",Table1[categories])),"CHILDREN",
IF(ISNUMBER(SEARCH("*TEENS*",Table1[categories])),"TEENS"))))</f>
        <v>#VALUE!</v>
      </c>
      <c r="C305" t="e">
        <f>Table1[[#This Row],[startdatetime]]</f>
        <v>#VALUE!</v>
      </c>
      <c r="D305" t="e">
        <f>CONCATENATE(Table1[[#This Row],[summary]],
CHAR(13),
Table1[[#This Row],[startdayname]],
", ",
TEXT((Table1[[#This Row],[startshortdate]]),"MMM D"),
CHAR(13),
TEXT((Table1[[#This Row],[starttime]]), "h:mm am/pm"),CHAR(13),Table1[[#This Row],[description]],CHAR(13))</f>
        <v>#VALUE!</v>
      </c>
    </row>
    <row r="306" spans="1:4" x14ac:dyDescent="0.25">
      <c r="A306" t="e">
        <f>VLOOKUP(Table1[[#This Row],[locationaddress]],VENUEID!$A$2:$B$28,1,TRUE)</f>
        <v>#VALUE!</v>
      </c>
      <c r="B306" t="e">
        <f>IF(Table1[[#This Row],[categories]]="","",
IF(ISNUMBER(SEARCH("*ADULTS*",Table1[categories])),"ADULTS",
IF(ISNUMBER(SEARCH("*CHILDREN*",Table1[categories])),"CHILDREN",
IF(ISNUMBER(SEARCH("*TEENS*",Table1[categories])),"TEENS"))))</f>
        <v>#VALUE!</v>
      </c>
      <c r="C306" t="e">
        <f>Table1[[#This Row],[startdatetime]]</f>
        <v>#VALUE!</v>
      </c>
      <c r="D306" t="e">
        <f>CONCATENATE(Table1[[#This Row],[summary]],
CHAR(13),
Table1[[#This Row],[startdayname]],
", ",
TEXT((Table1[[#This Row],[startshortdate]]),"MMM D"),
CHAR(13),
TEXT((Table1[[#This Row],[starttime]]), "h:mm am/pm"),CHAR(13),Table1[[#This Row],[description]],CHAR(13))</f>
        <v>#VALUE!</v>
      </c>
    </row>
    <row r="307" spans="1:4" x14ac:dyDescent="0.25">
      <c r="A307" t="e">
        <f>VLOOKUP(Table1[[#This Row],[locationaddress]],VENUEID!$A$2:$B$28,1,TRUE)</f>
        <v>#VALUE!</v>
      </c>
      <c r="B307" t="e">
        <f>IF(Table1[[#This Row],[categories]]="","",
IF(ISNUMBER(SEARCH("*ADULTS*",Table1[categories])),"ADULTS",
IF(ISNUMBER(SEARCH("*CHILDREN*",Table1[categories])),"CHILDREN",
IF(ISNUMBER(SEARCH("*TEENS*",Table1[categories])),"TEENS"))))</f>
        <v>#VALUE!</v>
      </c>
      <c r="C307" t="e">
        <f>Table1[[#This Row],[startdatetime]]</f>
        <v>#VALUE!</v>
      </c>
      <c r="D307" t="e">
        <f>CONCATENATE(Table1[[#This Row],[summary]],
CHAR(13),
Table1[[#This Row],[startdayname]],
", ",
TEXT((Table1[[#This Row],[startshortdate]]),"MMM D"),
CHAR(13),
TEXT((Table1[[#This Row],[starttime]]), "h:mm am/pm"),CHAR(13),Table1[[#This Row],[description]],CHAR(13))</f>
        <v>#VALUE!</v>
      </c>
    </row>
    <row r="308" spans="1:4" x14ac:dyDescent="0.25">
      <c r="A308" t="e">
        <f>VLOOKUP(Table1[[#This Row],[locationaddress]],VENUEID!$A$2:$B$28,1,TRUE)</f>
        <v>#VALUE!</v>
      </c>
      <c r="B308" t="e">
        <f>IF(Table1[[#This Row],[categories]]="","",
IF(ISNUMBER(SEARCH("*ADULTS*",Table1[categories])),"ADULTS",
IF(ISNUMBER(SEARCH("*CHILDREN*",Table1[categories])),"CHILDREN",
IF(ISNUMBER(SEARCH("*TEENS*",Table1[categories])),"TEENS"))))</f>
        <v>#VALUE!</v>
      </c>
      <c r="C308" t="e">
        <f>Table1[[#This Row],[startdatetime]]</f>
        <v>#VALUE!</v>
      </c>
      <c r="D308" t="e">
        <f>CONCATENATE(Table1[[#This Row],[summary]],
CHAR(13),
Table1[[#This Row],[startdayname]],
", ",
TEXT((Table1[[#This Row],[startshortdate]]),"MMM D"),
CHAR(13),
TEXT((Table1[[#This Row],[starttime]]), "h:mm am/pm"),CHAR(13),Table1[[#This Row],[description]],CHAR(13))</f>
        <v>#VALUE!</v>
      </c>
    </row>
    <row r="309" spans="1:4" x14ac:dyDescent="0.25">
      <c r="A309" t="e">
        <f>VLOOKUP(Table1[[#This Row],[locationaddress]],VENUEID!$A$2:$B$28,1,TRUE)</f>
        <v>#VALUE!</v>
      </c>
      <c r="B309" t="e">
        <f>IF(Table1[[#This Row],[categories]]="","",
IF(ISNUMBER(SEARCH("*ADULTS*",Table1[categories])),"ADULTS",
IF(ISNUMBER(SEARCH("*CHILDREN*",Table1[categories])),"CHILDREN",
IF(ISNUMBER(SEARCH("*TEENS*",Table1[categories])),"TEENS"))))</f>
        <v>#VALUE!</v>
      </c>
      <c r="C309" t="e">
        <f>Table1[[#This Row],[startdatetime]]</f>
        <v>#VALUE!</v>
      </c>
      <c r="D309" t="e">
        <f>CONCATENATE(Table1[[#This Row],[summary]],
CHAR(13),
Table1[[#This Row],[startdayname]],
", ",
TEXT((Table1[[#This Row],[startshortdate]]),"MMM D"),
CHAR(13),
TEXT((Table1[[#This Row],[starttime]]), "h:mm am/pm"),CHAR(13),Table1[[#This Row],[description]],CHAR(13))</f>
        <v>#VALUE!</v>
      </c>
    </row>
    <row r="310" spans="1:4" x14ac:dyDescent="0.25">
      <c r="A310" t="e">
        <f>VLOOKUP(Table1[[#This Row],[locationaddress]],VENUEID!$A$2:$B$28,1,TRUE)</f>
        <v>#VALUE!</v>
      </c>
      <c r="B310" t="e">
        <f>IF(Table1[[#This Row],[categories]]="","",
IF(ISNUMBER(SEARCH("*ADULTS*",Table1[categories])),"ADULTS",
IF(ISNUMBER(SEARCH("*CHILDREN*",Table1[categories])),"CHILDREN",
IF(ISNUMBER(SEARCH("*TEENS*",Table1[categories])),"TEENS"))))</f>
        <v>#VALUE!</v>
      </c>
      <c r="C310" t="e">
        <f>Table1[[#This Row],[startdatetime]]</f>
        <v>#VALUE!</v>
      </c>
      <c r="D310" t="e">
        <f>CONCATENATE(Table1[[#This Row],[summary]],
CHAR(13),
Table1[[#This Row],[startdayname]],
", ",
TEXT((Table1[[#This Row],[startshortdate]]),"MMM D"),
CHAR(13),
TEXT((Table1[[#This Row],[starttime]]), "h:mm am/pm"),CHAR(13),Table1[[#This Row],[description]],CHAR(13))</f>
        <v>#VALUE!</v>
      </c>
    </row>
    <row r="311" spans="1:4" x14ac:dyDescent="0.25">
      <c r="A311" t="e">
        <f>VLOOKUP(Table1[[#This Row],[locationaddress]],VENUEID!$A$2:$B$28,1,TRUE)</f>
        <v>#VALUE!</v>
      </c>
      <c r="B311" t="e">
        <f>IF(Table1[[#This Row],[categories]]="","",
IF(ISNUMBER(SEARCH("*ADULTS*",Table1[categories])),"ADULTS",
IF(ISNUMBER(SEARCH("*CHILDREN*",Table1[categories])),"CHILDREN",
IF(ISNUMBER(SEARCH("*TEENS*",Table1[categories])),"TEENS"))))</f>
        <v>#VALUE!</v>
      </c>
      <c r="C311" t="e">
        <f>Table1[[#This Row],[startdatetime]]</f>
        <v>#VALUE!</v>
      </c>
      <c r="D311" t="e">
        <f>CONCATENATE(Table1[[#This Row],[summary]],
CHAR(13),
Table1[[#This Row],[startdayname]],
", ",
TEXT((Table1[[#This Row],[startshortdate]]),"MMM D"),
CHAR(13),
TEXT((Table1[[#This Row],[starttime]]), "h:mm am/pm"),CHAR(13),Table1[[#This Row],[description]],CHAR(13))</f>
        <v>#VALUE!</v>
      </c>
    </row>
    <row r="312" spans="1:4" x14ac:dyDescent="0.25">
      <c r="A312" t="e">
        <f>VLOOKUP(Table1[[#This Row],[locationaddress]],VENUEID!$A$2:$B$28,1,TRUE)</f>
        <v>#VALUE!</v>
      </c>
      <c r="B312" t="e">
        <f>IF(Table1[[#This Row],[categories]]="","",
IF(ISNUMBER(SEARCH("*ADULTS*",Table1[categories])),"ADULTS",
IF(ISNUMBER(SEARCH("*CHILDREN*",Table1[categories])),"CHILDREN",
IF(ISNUMBER(SEARCH("*TEENS*",Table1[categories])),"TEENS"))))</f>
        <v>#VALUE!</v>
      </c>
      <c r="C312" t="e">
        <f>Table1[[#This Row],[startdatetime]]</f>
        <v>#VALUE!</v>
      </c>
      <c r="D312" t="e">
        <f>CONCATENATE(Table1[[#This Row],[summary]],
CHAR(13),
Table1[[#This Row],[startdayname]],
", ",
TEXT((Table1[[#This Row],[startshortdate]]),"MMM D"),
CHAR(13),
TEXT((Table1[[#This Row],[starttime]]), "h:mm am/pm"),CHAR(13),Table1[[#This Row],[description]],CHAR(13))</f>
        <v>#VALUE!</v>
      </c>
    </row>
    <row r="313" spans="1:4" x14ac:dyDescent="0.25">
      <c r="A313" t="e">
        <f>VLOOKUP(Table1[[#This Row],[locationaddress]],VENUEID!$A$2:$B$28,1,TRUE)</f>
        <v>#VALUE!</v>
      </c>
      <c r="B313" t="e">
        <f>IF(Table1[[#This Row],[categories]]="","",
IF(ISNUMBER(SEARCH("*ADULTS*",Table1[categories])),"ADULTS",
IF(ISNUMBER(SEARCH("*CHILDREN*",Table1[categories])),"CHILDREN",
IF(ISNUMBER(SEARCH("*TEENS*",Table1[categories])),"TEENS"))))</f>
        <v>#VALUE!</v>
      </c>
      <c r="C313" t="e">
        <f>Table1[[#This Row],[startdatetime]]</f>
        <v>#VALUE!</v>
      </c>
      <c r="D313" t="e">
        <f>CONCATENATE(Table1[[#This Row],[summary]],
CHAR(13),
Table1[[#This Row],[startdayname]],
", ",
TEXT((Table1[[#This Row],[startshortdate]]),"MMM D"),
CHAR(13),
TEXT((Table1[[#This Row],[starttime]]), "h:mm am/pm"),CHAR(13),Table1[[#This Row],[description]],CHAR(13))</f>
        <v>#VALUE!</v>
      </c>
    </row>
    <row r="314" spans="1:4" x14ac:dyDescent="0.25">
      <c r="A314" t="e">
        <f>VLOOKUP(Table1[[#This Row],[locationaddress]],VENUEID!$A$2:$B$28,1,TRUE)</f>
        <v>#VALUE!</v>
      </c>
      <c r="B314" t="e">
        <f>IF(Table1[[#This Row],[categories]]="","",
IF(ISNUMBER(SEARCH("*ADULTS*",Table1[categories])),"ADULTS",
IF(ISNUMBER(SEARCH("*CHILDREN*",Table1[categories])),"CHILDREN",
IF(ISNUMBER(SEARCH("*TEENS*",Table1[categories])),"TEENS"))))</f>
        <v>#VALUE!</v>
      </c>
      <c r="C314" t="e">
        <f>Table1[[#This Row],[startdatetime]]</f>
        <v>#VALUE!</v>
      </c>
      <c r="D314" t="e">
        <f>CONCATENATE(Table1[[#This Row],[summary]],
CHAR(13),
Table1[[#This Row],[startdayname]],
", ",
TEXT((Table1[[#This Row],[startshortdate]]),"MMM D"),
CHAR(13),
TEXT((Table1[[#This Row],[starttime]]), "h:mm am/pm"),CHAR(13),Table1[[#This Row],[description]],CHAR(13))</f>
        <v>#VALUE!</v>
      </c>
    </row>
    <row r="315" spans="1:4" x14ac:dyDescent="0.25">
      <c r="A315" t="e">
        <f>VLOOKUP(Table1[[#This Row],[locationaddress]],VENUEID!$A$2:$B$28,1,TRUE)</f>
        <v>#VALUE!</v>
      </c>
      <c r="B315" t="e">
        <f>IF(Table1[[#This Row],[categories]]="","",
IF(ISNUMBER(SEARCH("*ADULTS*",Table1[categories])),"ADULTS",
IF(ISNUMBER(SEARCH("*CHILDREN*",Table1[categories])),"CHILDREN",
IF(ISNUMBER(SEARCH("*TEENS*",Table1[categories])),"TEENS"))))</f>
        <v>#VALUE!</v>
      </c>
      <c r="C315" t="e">
        <f>Table1[[#This Row],[startdatetime]]</f>
        <v>#VALUE!</v>
      </c>
      <c r="D315" t="e">
        <f>CONCATENATE(Table1[[#This Row],[summary]],
CHAR(13),
Table1[[#This Row],[startdayname]],
", ",
TEXT((Table1[[#This Row],[startshortdate]]),"MMM D"),
CHAR(13),
TEXT((Table1[[#This Row],[starttime]]), "h:mm am/pm"),CHAR(13),Table1[[#This Row],[description]],CHAR(13))</f>
        <v>#VALUE!</v>
      </c>
    </row>
    <row r="316" spans="1:4" x14ac:dyDescent="0.25">
      <c r="A316" t="e">
        <f>VLOOKUP(Table1[[#This Row],[locationaddress]],VENUEID!$A$2:$B$28,1,TRUE)</f>
        <v>#VALUE!</v>
      </c>
      <c r="B316" t="e">
        <f>IF(Table1[[#This Row],[categories]]="","",
IF(ISNUMBER(SEARCH("*ADULTS*",Table1[categories])),"ADULTS",
IF(ISNUMBER(SEARCH("*CHILDREN*",Table1[categories])),"CHILDREN",
IF(ISNUMBER(SEARCH("*TEENS*",Table1[categories])),"TEENS"))))</f>
        <v>#VALUE!</v>
      </c>
      <c r="C316" t="e">
        <f>Table1[[#This Row],[startdatetime]]</f>
        <v>#VALUE!</v>
      </c>
      <c r="D316" t="e">
        <f>CONCATENATE(Table1[[#This Row],[summary]],
CHAR(13),
Table1[[#This Row],[startdayname]],
", ",
TEXT((Table1[[#This Row],[startshortdate]]),"MMM D"),
CHAR(13),
TEXT((Table1[[#This Row],[starttime]]), "h:mm am/pm"),CHAR(13),Table1[[#This Row],[description]],CHAR(13))</f>
        <v>#VALUE!</v>
      </c>
    </row>
    <row r="317" spans="1:4" x14ac:dyDescent="0.25">
      <c r="A317" t="e">
        <f>VLOOKUP(Table1[[#This Row],[locationaddress]],VENUEID!$A$2:$B$28,1,TRUE)</f>
        <v>#VALUE!</v>
      </c>
      <c r="B317" t="e">
        <f>IF(Table1[[#This Row],[categories]]="","",
IF(ISNUMBER(SEARCH("*ADULTS*",Table1[categories])),"ADULTS",
IF(ISNUMBER(SEARCH("*CHILDREN*",Table1[categories])),"CHILDREN",
IF(ISNUMBER(SEARCH("*TEENS*",Table1[categories])),"TEENS"))))</f>
        <v>#VALUE!</v>
      </c>
      <c r="C317" t="e">
        <f>Table1[[#This Row],[startdatetime]]</f>
        <v>#VALUE!</v>
      </c>
      <c r="D317" t="e">
        <f>CONCATENATE(Table1[[#This Row],[summary]],
CHAR(13),
Table1[[#This Row],[startdayname]],
", ",
TEXT((Table1[[#This Row],[startshortdate]]),"MMM D"),
CHAR(13),
TEXT((Table1[[#This Row],[starttime]]), "h:mm am/pm"),CHAR(13),Table1[[#This Row],[description]],CHAR(13))</f>
        <v>#VALUE!</v>
      </c>
    </row>
    <row r="318" spans="1:4" x14ac:dyDescent="0.25">
      <c r="A318" t="e">
        <f>VLOOKUP(Table1[[#This Row],[locationaddress]],VENUEID!$A$2:$B$28,1,TRUE)</f>
        <v>#VALUE!</v>
      </c>
      <c r="B318" t="e">
        <f>IF(Table1[[#This Row],[categories]]="","",
IF(ISNUMBER(SEARCH("*ADULTS*",Table1[categories])),"ADULTS",
IF(ISNUMBER(SEARCH("*CHILDREN*",Table1[categories])),"CHILDREN",
IF(ISNUMBER(SEARCH("*TEENS*",Table1[categories])),"TEENS"))))</f>
        <v>#VALUE!</v>
      </c>
      <c r="C318" t="e">
        <f>Table1[[#This Row],[startdatetime]]</f>
        <v>#VALUE!</v>
      </c>
      <c r="D318" t="e">
        <f>CONCATENATE(Table1[[#This Row],[summary]],
CHAR(13),
Table1[[#This Row],[startdayname]],
", ",
TEXT((Table1[[#This Row],[startshortdate]]),"MMM D"),
CHAR(13),
TEXT((Table1[[#This Row],[starttime]]), "h:mm am/pm"),CHAR(13),Table1[[#This Row],[description]],CHAR(13))</f>
        <v>#VALUE!</v>
      </c>
    </row>
    <row r="319" spans="1:4" x14ac:dyDescent="0.25">
      <c r="A319" t="e">
        <f>VLOOKUP(Table1[[#This Row],[locationaddress]],VENUEID!$A$2:$B$28,1,TRUE)</f>
        <v>#VALUE!</v>
      </c>
      <c r="B319" t="e">
        <f>IF(Table1[[#This Row],[categories]]="","",
IF(ISNUMBER(SEARCH("*ADULTS*",Table1[categories])),"ADULTS",
IF(ISNUMBER(SEARCH("*CHILDREN*",Table1[categories])),"CHILDREN",
IF(ISNUMBER(SEARCH("*TEENS*",Table1[categories])),"TEENS"))))</f>
        <v>#VALUE!</v>
      </c>
      <c r="C319" t="e">
        <f>Table1[[#This Row],[startdatetime]]</f>
        <v>#VALUE!</v>
      </c>
      <c r="D319" t="e">
        <f>CONCATENATE(Table1[[#This Row],[summary]],
CHAR(13),
Table1[[#This Row],[startdayname]],
", ",
TEXT((Table1[[#This Row],[startshortdate]]),"MMM D"),
CHAR(13),
TEXT((Table1[[#This Row],[starttime]]), "h:mm am/pm"),CHAR(13),Table1[[#This Row],[description]],CHAR(13))</f>
        <v>#VALUE!</v>
      </c>
    </row>
    <row r="320" spans="1:4" x14ac:dyDescent="0.25">
      <c r="A320" t="e">
        <f>VLOOKUP(Table1[[#This Row],[locationaddress]],VENUEID!$A$2:$B$28,1,TRUE)</f>
        <v>#VALUE!</v>
      </c>
      <c r="B320" t="e">
        <f>IF(Table1[[#This Row],[categories]]="","",
IF(ISNUMBER(SEARCH("*ADULTS*",Table1[categories])),"ADULTS",
IF(ISNUMBER(SEARCH("*CHILDREN*",Table1[categories])),"CHILDREN",
IF(ISNUMBER(SEARCH("*TEENS*",Table1[categories])),"TEENS"))))</f>
        <v>#VALUE!</v>
      </c>
      <c r="C320" t="e">
        <f>Table1[[#This Row],[startdatetime]]</f>
        <v>#VALUE!</v>
      </c>
      <c r="D320" t="e">
        <f>CONCATENATE(Table1[[#This Row],[summary]],
CHAR(13),
Table1[[#This Row],[startdayname]],
", ",
TEXT((Table1[[#This Row],[startshortdate]]),"MMM D"),
CHAR(13),
TEXT((Table1[[#This Row],[starttime]]), "h:mm am/pm"),CHAR(13),Table1[[#This Row],[description]],CHAR(13))</f>
        <v>#VALUE!</v>
      </c>
    </row>
    <row r="321" spans="1:4" x14ac:dyDescent="0.25">
      <c r="A321" t="e">
        <f>VLOOKUP(Table1[[#This Row],[locationaddress]],VENUEID!$A$2:$B$28,1,TRUE)</f>
        <v>#VALUE!</v>
      </c>
      <c r="B321" t="e">
        <f>IF(Table1[[#This Row],[categories]]="","",
IF(ISNUMBER(SEARCH("*ADULTS*",Table1[categories])),"ADULTS",
IF(ISNUMBER(SEARCH("*CHILDREN*",Table1[categories])),"CHILDREN",
IF(ISNUMBER(SEARCH("*TEENS*",Table1[categories])),"TEENS"))))</f>
        <v>#VALUE!</v>
      </c>
      <c r="C321" t="e">
        <f>Table1[[#This Row],[startdatetime]]</f>
        <v>#VALUE!</v>
      </c>
      <c r="D321" t="e">
        <f>CONCATENATE(Table1[[#This Row],[summary]],
CHAR(13),
Table1[[#This Row],[startdayname]],
", ",
TEXT((Table1[[#This Row],[startshortdate]]),"MMM D"),
CHAR(13),
TEXT((Table1[[#This Row],[starttime]]), "h:mm am/pm"),CHAR(13),Table1[[#This Row],[description]],CHAR(13))</f>
        <v>#VALUE!</v>
      </c>
    </row>
    <row r="322" spans="1:4" x14ac:dyDescent="0.25">
      <c r="A322" t="e">
        <f>VLOOKUP(Table1[[#This Row],[locationaddress]],VENUEID!$A$2:$B$28,1,TRUE)</f>
        <v>#VALUE!</v>
      </c>
      <c r="B322" t="e">
        <f>IF(Table1[[#This Row],[categories]]="","",
IF(ISNUMBER(SEARCH("*ADULTS*",Table1[categories])),"ADULTS",
IF(ISNUMBER(SEARCH("*CHILDREN*",Table1[categories])),"CHILDREN",
IF(ISNUMBER(SEARCH("*TEENS*",Table1[categories])),"TEENS"))))</f>
        <v>#VALUE!</v>
      </c>
      <c r="C322" t="e">
        <f>Table1[[#This Row],[startdatetime]]</f>
        <v>#VALUE!</v>
      </c>
      <c r="D322" t="e">
        <f>CONCATENATE(Table1[[#This Row],[summary]],
CHAR(13),
Table1[[#This Row],[startdayname]],
", ",
TEXT((Table1[[#This Row],[startshortdate]]),"MMM D"),
CHAR(13),
TEXT((Table1[[#This Row],[starttime]]), "h:mm am/pm"),CHAR(13),Table1[[#This Row],[description]],CHAR(13))</f>
        <v>#VALUE!</v>
      </c>
    </row>
    <row r="323" spans="1:4" x14ac:dyDescent="0.25">
      <c r="A323" t="e">
        <f>VLOOKUP(Table1[[#This Row],[locationaddress]],VENUEID!$A$2:$B$28,1,TRUE)</f>
        <v>#VALUE!</v>
      </c>
      <c r="B323" t="e">
        <f>IF(Table1[[#This Row],[categories]]="","",
IF(ISNUMBER(SEARCH("*ADULTS*",Table1[categories])),"ADULTS",
IF(ISNUMBER(SEARCH("*CHILDREN*",Table1[categories])),"CHILDREN",
IF(ISNUMBER(SEARCH("*TEENS*",Table1[categories])),"TEENS"))))</f>
        <v>#VALUE!</v>
      </c>
      <c r="C323" t="e">
        <f>Table1[[#This Row],[startdatetime]]</f>
        <v>#VALUE!</v>
      </c>
      <c r="D323" t="e">
        <f>CONCATENATE(Table1[[#This Row],[summary]],
CHAR(13),
Table1[[#This Row],[startdayname]],
", ",
TEXT((Table1[[#This Row],[startshortdate]]),"MMM D"),
CHAR(13),
TEXT((Table1[[#This Row],[starttime]]), "h:mm am/pm"),CHAR(13),Table1[[#This Row],[description]],CHAR(13))</f>
        <v>#VALUE!</v>
      </c>
    </row>
    <row r="324" spans="1:4" x14ac:dyDescent="0.25">
      <c r="A324" t="e">
        <f>VLOOKUP(Table1[[#This Row],[locationaddress]],VENUEID!$A$2:$B$28,1,TRUE)</f>
        <v>#VALUE!</v>
      </c>
      <c r="B324" t="e">
        <f>IF(Table1[[#This Row],[categories]]="","",
IF(ISNUMBER(SEARCH("*ADULTS*",Table1[categories])),"ADULTS",
IF(ISNUMBER(SEARCH("*CHILDREN*",Table1[categories])),"CHILDREN",
IF(ISNUMBER(SEARCH("*TEENS*",Table1[categories])),"TEENS"))))</f>
        <v>#VALUE!</v>
      </c>
      <c r="C324" t="e">
        <f>Table1[[#This Row],[startdatetime]]</f>
        <v>#VALUE!</v>
      </c>
      <c r="D324" t="e">
        <f>CONCATENATE(Table1[[#This Row],[summary]],
CHAR(13),
Table1[[#This Row],[startdayname]],
", ",
TEXT((Table1[[#This Row],[startshortdate]]),"MMM D"),
CHAR(13),
TEXT((Table1[[#This Row],[starttime]]), "h:mm am/pm"),CHAR(13),Table1[[#This Row],[description]],CHAR(13))</f>
        <v>#VALUE!</v>
      </c>
    </row>
    <row r="325" spans="1:4" x14ac:dyDescent="0.25">
      <c r="A325" t="e">
        <f>VLOOKUP(Table1[[#This Row],[locationaddress]],VENUEID!$A$2:$B$28,1,TRUE)</f>
        <v>#VALUE!</v>
      </c>
      <c r="B325" t="e">
        <f>IF(Table1[[#This Row],[categories]]="","",
IF(ISNUMBER(SEARCH("*ADULTS*",Table1[categories])),"ADULTS",
IF(ISNUMBER(SEARCH("*CHILDREN*",Table1[categories])),"CHILDREN",
IF(ISNUMBER(SEARCH("*TEENS*",Table1[categories])),"TEENS"))))</f>
        <v>#VALUE!</v>
      </c>
      <c r="C325" t="e">
        <f>Table1[[#This Row],[startdatetime]]</f>
        <v>#VALUE!</v>
      </c>
      <c r="D325" t="e">
        <f>CONCATENATE(Table1[[#This Row],[summary]],
CHAR(13),
Table1[[#This Row],[startdayname]],
", ",
TEXT((Table1[[#This Row],[startshortdate]]),"MMM D"),
CHAR(13),
TEXT((Table1[[#This Row],[starttime]]), "h:mm am/pm"),CHAR(13),Table1[[#This Row],[description]],CHAR(13))</f>
        <v>#VALUE!</v>
      </c>
    </row>
    <row r="326" spans="1:4" x14ac:dyDescent="0.25">
      <c r="A326" t="e">
        <f>VLOOKUP(Table1[[#This Row],[locationaddress]],VENUEID!$A$2:$B$28,1,TRUE)</f>
        <v>#VALUE!</v>
      </c>
      <c r="B326" t="e">
        <f>IF(Table1[[#This Row],[categories]]="","",
IF(ISNUMBER(SEARCH("*ADULTS*",Table1[categories])),"ADULTS",
IF(ISNUMBER(SEARCH("*CHILDREN*",Table1[categories])),"CHILDREN",
IF(ISNUMBER(SEARCH("*TEENS*",Table1[categories])),"TEENS"))))</f>
        <v>#VALUE!</v>
      </c>
      <c r="C326" t="e">
        <f>Table1[[#This Row],[startdatetime]]</f>
        <v>#VALUE!</v>
      </c>
      <c r="D326" t="e">
        <f>CONCATENATE(Table1[[#This Row],[summary]],
CHAR(13),
Table1[[#This Row],[startdayname]],
", ",
TEXT((Table1[[#This Row],[startshortdate]]),"MMM D"),
CHAR(13),
TEXT((Table1[[#This Row],[starttime]]), "h:mm am/pm"),CHAR(13),Table1[[#This Row],[description]],CHAR(13))</f>
        <v>#VALUE!</v>
      </c>
    </row>
    <row r="327" spans="1:4" x14ac:dyDescent="0.25">
      <c r="A327" t="e">
        <f>VLOOKUP(Table1[[#This Row],[locationaddress]],VENUEID!$A$2:$B$28,1,TRUE)</f>
        <v>#VALUE!</v>
      </c>
      <c r="B327" t="e">
        <f>IF(Table1[[#This Row],[categories]]="","",
IF(ISNUMBER(SEARCH("*ADULTS*",Table1[categories])),"ADULTS",
IF(ISNUMBER(SEARCH("*CHILDREN*",Table1[categories])),"CHILDREN",
IF(ISNUMBER(SEARCH("*TEENS*",Table1[categories])),"TEENS"))))</f>
        <v>#VALUE!</v>
      </c>
      <c r="C327" t="e">
        <f>Table1[[#This Row],[startdatetime]]</f>
        <v>#VALUE!</v>
      </c>
      <c r="D327" t="e">
        <f>CONCATENATE(Table1[[#This Row],[summary]],
CHAR(13),
Table1[[#This Row],[startdayname]],
", ",
TEXT((Table1[[#This Row],[startshortdate]]),"MMM D"),
CHAR(13),
TEXT((Table1[[#This Row],[starttime]]), "h:mm am/pm"),CHAR(13),Table1[[#This Row],[description]],CHAR(13))</f>
        <v>#VALUE!</v>
      </c>
    </row>
    <row r="328" spans="1:4" x14ac:dyDescent="0.25">
      <c r="A328" t="e">
        <f>VLOOKUP(Table1[[#This Row],[locationaddress]],VENUEID!$A$2:$B$28,1,TRUE)</f>
        <v>#VALUE!</v>
      </c>
      <c r="B328" t="e">
        <f>IF(Table1[[#This Row],[categories]]="","",
IF(ISNUMBER(SEARCH("*ADULTS*",Table1[categories])),"ADULTS",
IF(ISNUMBER(SEARCH("*CHILDREN*",Table1[categories])),"CHILDREN",
IF(ISNUMBER(SEARCH("*TEENS*",Table1[categories])),"TEENS"))))</f>
        <v>#VALUE!</v>
      </c>
      <c r="C328" t="e">
        <f>Table1[[#This Row],[startdatetime]]</f>
        <v>#VALUE!</v>
      </c>
      <c r="D328" t="e">
        <f>CONCATENATE(Table1[[#This Row],[summary]],
CHAR(13),
Table1[[#This Row],[startdayname]],
", ",
TEXT((Table1[[#This Row],[startshortdate]]),"MMM D"),
CHAR(13),
TEXT((Table1[[#This Row],[starttime]]), "h:mm am/pm"),CHAR(13),Table1[[#This Row],[description]],CHAR(13))</f>
        <v>#VALUE!</v>
      </c>
    </row>
    <row r="329" spans="1:4" x14ac:dyDescent="0.25">
      <c r="A329" t="e">
        <f>VLOOKUP(Table1[[#This Row],[locationaddress]],VENUEID!$A$2:$B$28,1,TRUE)</f>
        <v>#VALUE!</v>
      </c>
      <c r="B329" t="e">
        <f>IF(Table1[[#This Row],[categories]]="","",
IF(ISNUMBER(SEARCH("*ADULTS*",Table1[categories])),"ADULTS",
IF(ISNUMBER(SEARCH("*CHILDREN*",Table1[categories])),"CHILDREN",
IF(ISNUMBER(SEARCH("*TEENS*",Table1[categories])),"TEENS"))))</f>
        <v>#VALUE!</v>
      </c>
      <c r="C329" t="e">
        <f>Table1[[#This Row],[startdatetime]]</f>
        <v>#VALUE!</v>
      </c>
      <c r="D329" t="e">
        <f>CONCATENATE(Table1[[#This Row],[summary]],
CHAR(13),
Table1[[#This Row],[startdayname]],
", ",
TEXT((Table1[[#This Row],[startshortdate]]),"MMM D"),
CHAR(13),
TEXT((Table1[[#This Row],[starttime]]), "h:mm am/pm"),CHAR(13),Table1[[#This Row],[description]],CHAR(13))</f>
        <v>#VALUE!</v>
      </c>
    </row>
    <row r="330" spans="1:4" x14ac:dyDescent="0.25">
      <c r="A330" t="e">
        <f>VLOOKUP(Table1[[#This Row],[locationaddress]],VENUEID!$A$2:$B$28,1,TRUE)</f>
        <v>#VALUE!</v>
      </c>
      <c r="B330" t="e">
        <f>IF(Table1[[#This Row],[categories]]="","",
IF(ISNUMBER(SEARCH("*ADULTS*",Table1[categories])),"ADULTS",
IF(ISNUMBER(SEARCH("*CHILDREN*",Table1[categories])),"CHILDREN",
IF(ISNUMBER(SEARCH("*TEENS*",Table1[categories])),"TEENS"))))</f>
        <v>#VALUE!</v>
      </c>
      <c r="C330" t="e">
        <f>Table1[[#This Row],[startdatetime]]</f>
        <v>#VALUE!</v>
      </c>
      <c r="D330" t="e">
        <f>CONCATENATE(Table1[[#This Row],[summary]],
CHAR(13),
Table1[[#This Row],[startdayname]],
", ",
TEXT((Table1[[#This Row],[startshortdate]]),"MMM D"),
CHAR(13),
TEXT((Table1[[#This Row],[starttime]]), "h:mm am/pm"),CHAR(13),Table1[[#This Row],[description]],CHAR(13))</f>
        <v>#VALUE!</v>
      </c>
    </row>
    <row r="331" spans="1:4" x14ac:dyDescent="0.25">
      <c r="A331" t="e">
        <f>VLOOKUP(Table1[[#This Row],[locationaddress]],VENUEID!$A$2:$B$28,1,TRUE)</f>
        <v>#VALUE!</v>
      </c>
      <c r="B331" t="e">
        <f>IF(Table1[[#This Row],[categories]]="","",
IF(ISNUMBER(SEARCH("*ADULTS*",Table1[categories])),"ADULTS",
IF(ISNUMBER(SEARCH("*CHILDREN*",Table1[categories])),"CHILDREN",
IF(ISNUMBER(SEARCH("*TEENS*",Table1[categories])),"TEENS"))))</f>
        <v>#VALUE!</v>
      </c>
      <c r="C331" t="e">
        <f>Table1[[#This Row],[startdatetime]]</f>
        <v>#VALUE!</v>
      </c>
      <c r="D331" t="e">
        <f>CONCATENATE(Table1[[#This Row],[summary]],
CHAR(13),
Table1[[#This Row],[startdayname]],
", ",
TEXT((Table1[[#This Row],[startshortdate]]),"MMM D"),
CHAR(13),
TEXT((Table1[[#This Row],[starttime]]), "h:mm am/pm"),CHAR(13),Table1[[#This Row],[description]],CHAR(13))</f>
        <v>#VALUE!</v>
      </c>
    </row>
    <row r="332" spans="1:4" x14ac:dyDescent="0.25">
      <c r="A332" t="e">
        <f>VLOOKUP(Table1[[#This Row],[locationaddress]],VENUEID!$A$2:$B$28,1,TRUE)</f>
        <v>#VALUE!</v>
      </c>
      <c r="B332" t="e">
        <f>IF(Table1[[#This Row],[categories]]="","",
IF(ISNUMBER(SEARCH("*ADULTS*",Table1[categories])),"ADULTS",
IF(ISNUMBER(SEARCH("*CHILDREN*",Table1[categories])),"CHILDREN",
IF(ISNUMBER(SEARCH("*TEENS*",Table1[categories])),"TEENS"))))</f>
        <v>#VALUE!</v>
      </c>
      <c r="C332" t="e">
        <f>Table1[[#This Row],[startdatetime]]</f>
        <v>#VALUE!</v>
      </c>
      <c r="D332" t="e">
        <f>CONCATENATE(Table1[[#This Row],[summary]],
CHAR(13),
Table1[[#This Row],[startdayname]],
", ",
TEXT((Table1[[#This Row],[startshortdate]]),"MMM D"),
CHAR(13),
TEXT((Table1[[#This Row],[starttime]]), "h:mm am/pm"),CHAR(13),Table1[[#This Row],[description]],CHAR(13))</f>
        <v>#VALUE!</v>
      </c>
    </row>
    <row r="333" spans="1:4" x14ac:dyDescent="0.25">
      <c r="A333" t="e">
        <f>VLOOKUP(Table1[[#This Row],[locationaddress]],VENUEID!$A$2:$B$28,1,TRUE)</f>
        <v>#VALUE!</v>
      </c>
      <c r="B333" t="e">
        <f>IF(Table1[[#This Row],[categories]]="","",
IF(ISNUMBER(SEARCH("*ADULTS*",Table1[categories])),"ADULTS",
IF(ISNUMBER(SEARCH("*CHILDREN*",Table1[categories])),"CHILDREN",
IF(ISNUMBER(SEARCH("*TEENS*",Table1[categories])),"TEENS"))))</f>
        <v>#VALUE!</v>
      </c>
      <c r="C333" t="e">
        <f>Table1[[#This Row],[startdatetime]]</f>
        <v>#VALUE!</v>
      </c>
      <c r="D333" t="e">
        <f>CONCATENATE(Table1[[#This Row],[summary]],
CHAR(13),
Table1[[#This Row],[startdayname]],
", ",
TEXT((Table1[[#This Row],[startshortdate]]),"MMM D"),
CHAR(13),
TEXT((Table1[[#This Row],[starttime]]), "h:mm am/pm"),CHAR(13),Table1[[#This Row],[description]],CHAR(13))</f>
        <v>#VALUE!</v>
      </c>
    </row>
    <row r="334" spans="1:4" x14ac:dyDescent="0.25">
      <c r="A334" t="e">
        <f>VLOOKUP(Table1[[#This Row],[locationaddress]],VENUEID!$A$2:$B$28,1,TRUE)</f>
        <v>#VALUE!</v>
      </c>
      <c r="B334" t="e">
        <f>IF(Table1[[#This Row],[categories]]="","",
IF(ISNUMBER(SEARCH("*ADULTS*",Table1[categories])),"ADULTS",
IF(ISNUMBER(SEARCH("*CHILDREN*",Table1[categories])),"CHILDREN",
IF(ISNUMBER(SEARCH("*TEENS*",Table1[categories])),"TEENS"))))</f>
        <v>#VALUE!</v>
      </c>
      <c r="C334" t="e">
        <f>Table1[[#This Row],[startdatetime]]</f>
        <v>#VALUE!</v>
      </c>
      <c r="D334" t="e">
        <f>CONCATENATE(Table1[[#This Row],[summary]],
CHAR(13),
Table1[[#This Row],[startdayname]],
", ",
TEXT((Table1[[#This Row],[startshortdate]]),"MMM D"),
CHAR(13),
TEXT((Table1[[#This Row],[starttime]]), "h:mm am/pm"),CHAR(13),Table1[[#This Row],[description]],CHAR(13))</f>
        <v>#VALUE!</v>
      </c>
    </row>
    <row r="335" spans="1:4" x14ac:dyDescent="0.25">
      <c r="A335" t="e">
        <f>VLOOKUP(Table1[[#This Row],[locationaddress]],VENUEID!$A$2:$B$28,1,TRUE)</f>
        <v>#VALUE!</v>
      </c>
      <c r="B335" t="e">
        <f>IF(Table1[[#This Row],[categories]]="","",
IF(ISNUMBER(SEARCH("*ADULTS*",Table1[categories])),"ADULTS",
IF(ISNUMBER(SEARCH("*CHILDREN*",Table1[categories])),"CHILDREN",
IF(ISNUMBER(SEARCH("*TEENS*",Table1[categories])),"TEENS"))))</f>
        <v>#VALUE!</v>
      </c>
      <c r="C335" t="e">
        <f>Table1[[#This Row],[startdatetime]]</f>
        <v>#VALUE!</v>
      </c>
      <c r="D335" t="e">
        <f>CONCATENATE(Table1[[#This Row],[summary]],
CHAR(13),
Table1[[#This Row],[startdayname]],
", ",
TEXT((Table1[[#This Row],[startshortdate]]),"MMM D"),
CHAR(13),
TEXT((Table1[[#This Row],[starttime]]), "h:mm am/pm"),CHAR(13),Table1[[#This Row],[description]],CHAR(13))</f>
        <v>#VALUE!</v>
      </c>
    </row>
    <row r="336" spans="1:4" x14ac:dyDescent="0.25">
      <c r="A336" t="e">
        <f>VLOOKUP(Table1[[#This Row],[locationaddress]],VENUEID!$A$2:$B$28,1,TRUE)</f>
        <v>#VALUE!</v>
      </c>
      <c r="B336" t="e">
        <f>IF(Table1[[#This Row],[categories]]="","",
IF(ISNUMBER(SEARCH("*ADULTS*",Table1[categories])),"ADULTS",
IF(ISNUMBER(SEARCH("*CHILDREN*",Table1[categories])),"CHILDREN",
IF(ISNUMBER(SEARCH("*TEENS*",Table1[categories])),"TEENS"))))</f>
        <v>#VALUE!</v>
      </c>
      <c r="C336" t="e">
        <f>Table1[[#This Row],[startdatetime]]</f>
        <v>#VALUE!</v>
      </c>
      <c r="D336" t="e">
        <f>CONCATENATE(Table1[[#This Row],[summary]],
CHAR(13),
Table1[[#This Row],[startdayname]],
", ",
TEXT((Table1[[#This Row],[startshortdate]]),"MMM D"),
CHAR(13),
TEXT((Table1[[#This Row],[starttime]]), "h:mm am/pm"),CHAR(13),Table1[[#This Row],[description]],CHAR(13))</f>
        <v>#VALUE!</v>
      </c>
    </row>
    <row r="337" spans="1:4" x14ac:dyDescent="0.25">
      <c r="A337" t="e">
        <f>VLOOKUP(Table1[[#This Row],[locationaddress]],VENUEID!$A$2:$B$28,1,TRUE)</f>
        <v>#VALUE!</v>
      </c>
      <c r="B337" t="e">
        <f>IF(Table1[[#This Row],[categories]]="","",
IF(ISNUMBER(SEARCH("*ADULTS*",Table1[categories])),"ADULTS",
IF(ISNUMBER(SEARCH("*CHILDREN*",Table1[categories])),"CHILDREN",
IF(ISNUMBER(SEARCH("*TEENS*",Table1[categories])),"TEENS"))))</f>
        <v>#VALUE!</v>
      </c>
      <c r="C337" t="e">
        <f>Table1[[#This Row],[startdatetime]]</f>
        <v>#VALUE!</v>
      </c>
      <c r="D337" t="e">
        <f>CONCATENATE(Table1[[#This Row],[summary]],
CHAR(13),
Table1[[#This Row],[startdayname]],
", ",
TEXT((Table1[[#This Row],[startshortdate]]),"MMM D"),
CHAR(13),
TEXT((Table1[[#This Row],[starttime]]), "h:mm am/pm"),CHAR(13),Table1[[#This Row],[description]],CHAR(13))</f>
        <v>#VALUE!</v>
      </c>
    </row>
    <row r="338" spans="1:4" x14ac:dyDescent="0.25">
      <c r="A338" t="e">
        <f>VLOOKUP(Table1[[#This Row],[locationaddress]],VENUEID!$A$2:$B$28,1,TRUE)</f>
        <v>#VALUE!</v>
      </c>
      <c r="B338" t="e">
        <f>IF(Table1[[#This Row],[categories]]="","",
IF(ISNUMBER(SEARCH("*ADULTS*",Table1[categories])),"ADULTS",
IF(ISNUMBER(SEARCH("*CHILDREN*",Table1[categories])),"CHILDREN",
IF(ISNUMBER(SEARCH("*TEENS*",Table1[categories])),"TEENS"))))</f>
        <v>#VALUE!</v>
      </c>
      <c r="C338" t="e">
        <f>Table1[[#This Row],[startdatetime]]</f>
        <v>#VALUE!</v>
      </c>
      <c r="D338" t="e">
        <f>CONCATENATE(Table1[[#This Row],[summary]],
CHAR(13),
Table1[[#This Row],[startdayname]],
", ",
TEXT((Table1[[#This Row],[startshortdate]]),"MMM D"),
CHAR(13),
TEXT((Table1[[#This Row],[starttime]]), "h:mm am/pm"),CHAR(13),Table1[[#This Row],[description]],CHAR(13))</f>
        <v>#VALUE!</v>
      </c>
    </row>
    <row r="339" spans="1:4" x14ac:dyDescent="0.25">
      <c r="A339" t="e">
        <f>VLOOKUP(Table1[[#This Row],[locationaddress]],VENUEID!$A$2:$B$28,1,TRUE)</f>
        <v>#VALUE!</v>
      </c>
      <c r="B339" t="e">
        <f>IF(Table1[[#This Row],[categories]]="","",
IF(ISNUMBER(SEARCH("*ADULTS*",Table1[categories])),"ADULTS",
IF(ISNUMBER(SEARCH("*CHILDREN*",Table1[categories])),"CHILDREN",
IF(ISNUMBER(SEARCH("*TEENS*",Table1[categories])),"TEENS"))))</f>
        <v>#VALUE!</v>
      </c>
      <c r="C339" t="e">
        <f>Table1[[#This Row],[startdatetime]]</f>
        <v>#VALUE!</v>
      </c>
      <c r="D339" t="e">
        <f>CONCATENATE(Table1[[#This Row],[summary]],
CHAR(13),
Table1[[#This Row],[startdayname]],
", ",
TEXT((Table1[[#This Row],[startshortdate]]),"MMM D"),
CHAR(13),
TEXT((Table1[[#This Row],[starttime]]), "h:mm am/pm"),CHAR(13),Table1[[#This Row],[description]],CHAR(13))</f>
        <v>#VALUE!</v>
      </c>
    </row>
    <row r="340" spans="1:4" x14ac:dyDescent="0.25">
      <c r="A340" t="e">
        <f>VLOOKUP(Table1[[#This Row],[locationaddress]],VENUEID!$A$2:$B$28,1,TRUE)</f>
        <v>#VALUE!</v>
      </c>
      <c r="B340" t="e">
        <f>IF(Table1[[#This Row],[categories]]="","",
IF(ISNUMBER(SEARCH("*ADULTS*",Table1[categories])),"ADULTS",
IF(ISNUMBER(SEARCH("*CHILDREN*",Table1[categories])),"CHILDREN",
IF(ISNUMBER(SEARCH("*TEENS*",Table1[categories])),"TEENS"))))</f>
        <v>#VALUE!</v>
      </c>
      <c r="C340" t="e">
        <f>Table1[[#This Row],[startdatetime]]</f>
        <v>#VALUE!</v>
      </c>
      <c r="D340" t="e">
        <f>CONCATENATE(Table1[[#This Row],[summary]],
CHAR(13),
Table1[[#This Row],[startdayname]],
", ",
TEXT((Table1[[#This Row],[startshortdate]]),"MMM D"),
CHAR(13),
TEXT((Table1[[#This Row],[starttime]]), "h:mm am/pm"),CHAR(13),Table1[[#This Row],[description]],CHAR(13))</f>
        <v>#VALUE!</v>
      </c>
    </row>
    <row r="341" spans="1:4" x14ac:dyDescent="0.25">
      <c r="A341" t="e">
        <f>VLOOKUP(Table1[[#This Row],[locationaddress]],VENUEID!$A$2:$B$28,1,TRUE)</f>
        <v>#VALUE!</v>
      </c>
      <c r="B341" t="e">
        <f>IF(Table1[[#This Row],[categories]]="","",
IF(ISNUMBER(SEARCH("*ADULTS*",Table1[categories])),"ADULTS",
IF(ISNUMBER(SEARCH("*CHILDREN*",Table1[categories])),"CHILDREN",
IF(ISNUMBER(SEARCH("*TEENS*",Table1[categories])),"TEENS"))))</f>
        <v>#VALUE!</v>
      </c>
      <c r="C341" t="e">
        <f>Table1[[#This Row],[startdatetime]]</f>
        <v>#VALUE!</v>
      </c>
      <c r="D341" t="e">
        <f>CONCATENATE(Table1[[#This Row],[summary]],
CHAR(13),
Table1[[#This Row],[startdayname]],
", ",
TEXT((Table1[[#This Row],[startshortdate]]),"MMM D"),
CHAR(13),
TEXT((Table1[[#This Row],[starttime]]), "h:mm am/pm"),CHAR(13),Table1[[#This Row],[description]],CHAR(13))</f>
        <v>#VALUE!</v>
      </c>
    </row>
    <row r="342" spans="1:4" x14ac:dyDescent="0.25">
      <c r="A342" t="e">
        <f>VLOOKUP(Table1[[#This Row],[locationaddress]],VENUEID!$A$2:$B$28,1,TRUE)</f>
        <v>#VALUE!</v>
      </c>
      <c r="B342" t="e">
        <f>IF(Table1[[#This Row],[categories]]="","",
IF(ISNUMBER(SEARCH("*ADULTS*",Table1[categories])),"ADULTS",
IF(ISNUMBER(SEARCH("*CHILDREN*",Table1[categories])),"CHILDREN",
IF(ISNUMBER(SEARCH("*TEENS*",Table1[categories])),"TEENS"))))</f>
        <v>#VALUE!</v>
      </c>
      <c r="C342" t="e">
        <f>Table1[[#This Row],[startdatetime]]</f>
        <v>#VALUE!</v>
      </c>
      <c r="D342" t="e">
        <f>CONCATENATE(Table1[[#This Row],[summary]],
CHAR(13),
Table1[[#This Row],[startdayname]],
", ",
TEXT((Table1[[#This Row],[startshortdate]]),"MMM D"),
CHAR(13),
TEXT((Table1[[#This Row],[starttime]]), "h:mm am/pm"),CHAR(13),Table1[[#This Row],[description]],CHAR(13))</f>
        <v>#VALUE!</v>
      </c>
    </row>
    <row r="343" spans="1:4" x14ac:dyDescent="0.25">
      <c r="A343" t="e">
        <f>VLOOKUP(Table1[[#This Row],[locationaddress]],VENUEID!$A$2:$B$28,1,TRUE)</f>
        <v>#VALUE!</v>
      </c>
      <c r="B343" t="e">
        <f>IF(Table1[[#This Row],[categories]]="","",
IF(ISNUMBER(SEARCH("*ADULTS*",Table1[categories])),"ADULTS",
IF(ISNUMBER(SEARCH("*CHILDREN*",Table1[categories])),"CHILDREN",
IF(ISNUMBER(SEARCH("*TEENS*",Table1[categories])),"TEENS"))))</f>
        <v>#VALUE!</v>
      </c>
      <c r="C343" t="e">
        <f>Table1[[#This Row],[startdatetime]]</f>
        <v>#VALUE!</v>
      </c>
      <c r="D343" t="e">
        <f>CONCATENATE(Table1[[#This Row],[summary]],
CHAR(13),
Table1[[#This Row],[startdayname]],
", ",
TEXT((Table1[[#This Row],[startshortdate]]),"MMM D"),
CHAR(13),
TEXT((Table1[[#This Row],[starttime]]), "h:mm am/pm"),CHAR(13),Table1[[#This Row],[description]],CHAR(13))</f>
        <v>#VALUE!</v>
      </c>
    </row>
    <row r="344" spans="1:4" x14ac:dyDescent="0.25">
      <c r="A344" t="e">
        <f>VLOOKUP(Table1[[#This Row],[locationaddress]],VENUEID!$A$2:$B$28,1,TRUE)</f>
        <v>#VALUE!</v>
      </c>
      <c r="B344" t="e">
        <f>IF(Table1[[#This Row],[categories]]="","",
IF(ISNUMBER(SEARCH("*ADULTS*",Table1[categories])),"ADULTS",
IF(ISNUMBER(SEARCH("*CHILDREN*",Table1[categories])),"CHILDREN",
IF(ISNUMBER(SEARCH("*TEENS*",Table1[categories])),"TEENS"))))</f>
        <v>#VALUE!</v>
      </c>
      <c r="C344" t="e">
        <f>Table1[[#This Row],[startdatetime]]</f>
        <v>#VALUE!</v>
      </c>
      <c r="D344" t="e">
        <f>CONCATENATE(Table1[[#This Row],[summary]],
CHAR(13),
Table1[[#This Row],[startdayname]],
", ",
TEXT((Table1[[#This Row],[startshortdate]]),"MMM D"),
CHAR(13),
TEXT((Table1[[#This Row],[starttime]]), "h:mm am/pm"),CHAR(13),Table1[[#This Row],[description]],CHAR(13))</f>
        <v>#VALUE!</v>
      </c>
    </row>
    <row r="345" spans="1:4" x14ac:dyDescent="0.25">
      <c r="A345" t="e">
        <f>VLOOKUP(Table1[[#This Row],[locationaddress]],VENUEID!$A$2:$B$28,1,TRUE)</f>
        <v>#VALUE!</v>
      </c>
      <c r="B345" t="e">
        <f>IF(Table1[[#This Row],[categories]]="","",
IF(ISNUMBER(SEARCH("*ADULTS*",Table1[categories])),"ADULTS",
IF(ISNUMBER(SEARCH("*CHILDREN*",Table1[categories])),"CHILDREN",
IF(ISNUMBER(SEARCH("*TEENS*",Table1[categories])),"TEENS"))))</f>
        <v>#VALUE!</v>
      </c>
      <c r="C345" t="e">
        <f>Table1[[#This Row],[startdatetime]]</f>
        <v>#VALUE!</v>
      </c>
      <c r="D345" t="e">
        <f>CONCATENATE(Table1[[#This Row],[summary]],
CHAR(13),
Table1[[#This Row],[startdayname]],
", ",
TEXT((Table1[[#This Row],[startshortdate]]),"MMM D"),
CHAR(13),
TEXT((Table1[[#This Row],[starttime]]), "h:mm am/pm"),CHAR(13),Table1[[#This Row],[description]],CHAR(13))</f>
        <v>#VALUE!</v>
      </c>
    </row>
    <row r="346" spans="1:4" x14ac:dyDescent="0.25">
      <c r="A346" t="e">
        <f>VLOOKUP(Table1[[#This Row],[locationaddress]],VENUEID!$A$2:$B$28,1,TRUE)</f>
        <v>#VALUE!</v>
      </c>
      <c r="B346" t="e">
        <f>IF(Table1[[#This Row],[categories]]="","",
IF(ISNUMBER(SEARCH("*ADULTS*",Table1[categories])),"ADULTS",
IF(ISNUMBER(SEARCH("*CHILDREN*",Table1[categories])),"CHILDREN",
IF(ISNUMBER(SEARCH("*TEENS*",Table1[categories])),"TEENS"))))</f>
        <v>#VALUE!</v>
      </c>
      <c r="C346" t="e">
        <f>Table1[[#This Row],[startdatetime]]</f>
        <v>#VALUE!</v>
      </c>
      <c r="D346" t="e">
        <f>CONCATENATE(Table1[[#This Row],[summary]],
CHAR(13),
Table1[[#This Row],[startdayname]],
", ",
TEXT((Table1[[#This Row],[startshortdate]]),"MMM D"),
CHAR(13),
TEXT((Table1[[#This Row],[starttime]]), "h:mm am/pm"),CHAR(13),Table1[[#This Row],[description]],CHAR(13))</f>
        <v>#VALUE!</v>
      </c>
    </row>
    <row r="347" spans="1:4" x14ac:dyDescent="0.25">
      <c r="A347" t="e">
        <f>VLOOKUP(Table1[[#This Row],[locationaddress]],VENUEID!$A$2:$B$28,1,TRUE)</f>
        <v>#VALUE!</v>
      </c>
      <c r="B347" t="e">
        <f>IF(Table1[[#This Row],[categories]]="","",
IF(ISNUMBER(SEARCH("*ADULTS*",Table1[categories])),"ADULTS",
IF(ISNUMBER(SEARCH("*CHILDREN*",Table1[categories])),"CHILDREN",
IF(ISNUMBER(SEARCH("*TEENS*",Table1[categories])),"TEENS"))))</f>
        <v>#VALUE!</v>
      </c>
      <c r="C347" t="e">
        <f>Table1[[#This Row],[startdatetime]]</f>
        <v>#VALUE!</v>
      </c>
      <c r="D347" t="e">
        <f>CONCATENATE(Table1[[#This Row],[summary]],
CHAR(13),
Table1[[#This Row],[startdayname]],
", ",
TEXT((Table1[[#This Row],[startshortdate]]),"MMM D"),
CHAR(13),
TEXT((Table1[[#This Row],[starttime]]), "h:mm am/pm"),CHAR(13),Table1[[#This Row],[description]],CHAR(13))</f>
        <v>#VALUE!</v>
      </c>
    </row>
    <row r="348" spans="1:4" x14ac:dyDescent="0.25">
      <c r="A348" t="e">
        <f>VLOOKUP(Table1[[#This Row],[locationaddress]],VENUEID!$A$2:$B$28,1,TRUE)</f>
        <v>#VALUE!</v>
      </c>
      <c r="B348" t="e">
        <f>IF(Table1[[#This Row],[categories]]="","",
IF(ISNUMBER(SEARCH("*ADULTS*",Table1[categories])),"ADULTS",
IF(ISNUMBER(SEARCH("*CHILDREN*",Table1[categories])),"CHILDREN",
IF(ISNUMBER(SEARCH("*TEENS*",Table1[categories])),"TEENS"))))</f>
        <v>#VALUE!</v>
      </c>
      <c r="C348" t="e">
        <f>Table1[[#This Row],[startdatetime]]</f>
        <v>#VALUE!</v>
      </c>
      <c r="D348" t="e">
        <f>CONCATENATE(Table1[[#This Row],[summary]],
CHAR(13),
Table1[[#This Row],[startdayname]],
", ",
TEXT((Table1[[#This Row],[startshortdate]]),"MMM D"),
CHAR(13),
TEXT((Table1[[#This Row],[starttime]]), "h:mm am/pm"),CHAR(13),Table1[[#This Row],[description]],CHAR(13))</f>
        <v>#VALUE!</v>
      </c>
    </row>
    <row r="349" spans="1:4" x14ac:dyDescent="0.25">
      <c r="A349" t="e">
        <f>VLOOKUP(Table1[[#This Row],[locationaddress]],VENUEID!$A$2:$B$28,1,TRUE)</f>
        <v>#VALUE!</v>
      </c>
      <c r="B349" t="e">
        <f>IF(Table1[[#This Row],[categories]]="","",
IF(ISNUMBER(SEARCH("*ADULTS*",Table1[categories])),"ADULTS",
IF(ISNUMBER(SEARCH("*CHILDREN*",Table1[categories])),"CHILDREN",
IF(ISNUMBER(SEARCH("*TEENS*",Table1[categories])),"TEENS"))))</f>
        <v>#VALUE!</v>
      </c>
      <c r="C349" t="e">
        <f>Table1[[#This Row],[startdatetime]]</f>
        <v>#VALUE!</v>
      </c>
      <c r="D349" t="e">
        <f>CONCATENATE(Table1[[#This Row],[summary]],
CHAR(13),
Table1[[#This Row],[startdayname]],
", ",
TEXT((Table1[[#This Row],[startshortdate]]),"MMM D"),
CHAR(13),
TEXT((Table1[[#This Row],[starttime]]), "h:mm am/pm"),CHAR(13),Table1[[#This Row],[description]],CHAR(13))</f>
        <v>#VALUE!</v>
      </c>
    </row>
    <row r="350" spans="1:4" x14ac:dyDescent="0.25">
      <c r="A350" t="e">
        <f>VLOOKUP(Table1[[#This Row],[locationaddress]],VENUEID!$A$2:$B$28,1,TRUE)</f>
        <v>#VALUE!</v>
      </c>
      <c r="B350" t="e">
        <f>IF(Table1[[#This Row],[categories]]="","",
IF(ISNUMBER(SEARCH("*ADULTS*",Table1[categories])),"ADULTS",
IF(ISNUMBER(SEARCH("*CHILDREN*",Table1[categories])),"CHILDREN",
IF(ISNUMBER(SEARCH("*TEENS*",Table1[categories])),"TEENS"))))</f>
        <v>#VALUE!</v>
      </c>
      <c r="C350" t="e">
        <f>Table1[[#This Row],[startdatetime]]</f>
        <v>#VALUE!</v>
      </c>
      <c r="D350" t="e">
        <f>CONCATENATE(Table1[[#This Row],[summary]],
CHAR(13),
Table1[[#This Row],[startdayname]],
", ",
TEXT((Table1[[#This Row],[startshortdate]]),"MMM D"),
CHAR(13),
TEXT((Table1[[#This Row],[starttime]]), "h:mm am/pm"),CHAR(13),Table1[[#This Row],[description]],CHAR(13))</f>
        <v>#VALUE!</v>
      </c>
    </row>
    <row r="351" spans="1:4" x14ac:dyDescent="0.25">
      <c r="A351" t="e">
        <f>VLOOKUP(Table1[[#This Row],[locationaddress]],VENUEID!$A$2:$B$28,1,TRUE)</f>
        <v>#VALUE!</v>
      </c>
      <c r="B351" t="e">
        <f>IF(Table1[[#This Row],[categories]]="","",
IF(ISNUMBER(SEARCH("*ADULTS*",Table1[categories])),"ADULTS",
IF(ISNUMBER(SEARCH("*CHILDREN*",Table1[categories])),"CHILDREN",
IF(ISNUMBER(SEARCH("*TEENS*",Table1[categories])),"TEENS"))))</f>
        <v>#VALUE!</v>
      </c>
      <c r="C351" t="e">
        <f>Table1[[#This Row],[startdatetime]]</f>
        <v>#VALUE!</v>
      </c>
      <c r="D351" t="e">
        <f>CONCATENATE(Table1[[#This Row],[summary]],
CHAR(13),
Table1[[#This Row],[startdayname]],
", ",
TEXT((Table1[[#This Row],[startshortdate]]),"MMM D"),
CHAR(13),
TEXT((Table1[[#This Row],[starttime]]), "h:mm am/pm"),CHAR(13),Table1[[#This Row],[description]],CHAR(13))</f>
        <v>#VALUE!</v>
      </c>
    </row>
    <row r="352" spans="1:4" x14ac:dyDescent="0.25">
      <c r="A352" t="e">
        <f>VLOOKUP(Table1[[#This Row],[locationaddress]],VENUEID!$A$2:$B$28,1,TRUE)</f>
        <v>#VALUE!</v>
      </c>
      <c r="B352" t="e">
        <f>IF(Table1[[#This Row],[categories]]="","",
IF(ISNUMBER(SEARCH("*ADULTS*",Table1[categories])),"ADULTS",
IF(ISNUMBER(SEARCH("*CHILDREN*",Table1[categories])),"CHILDREN",
IF(ISNUMBER(SEARCH("*TEENS*",Table1[categories])),"TEENS"))))</f>
        <v>#VALUE!</v>
      </c>
      <c r="C352" t="e">
        <f>Table1[[#This Row],[startdatetime]]</f>
        <v>#VALUE!</v>
      </c>
      <c r="D352" t="e">
        <f>CONCATENATE(Table1[[#This Row],[summary]],
CHAR(13),
Table1[[#This Row],[startdayname]],
", ",
TEXT((Table1[[#This Row],[startshortdate]]),"MMM D"),
CHAR(13),
TEXT((Table1[[#This Row],[starttime]]), "h:mm am/pm"),CHAR(13),Table1[[#This Row],[description]],CHAR(13))</f>
        <v>#VALUE!</v>
      </c>
    </row>
    <row r="353" spans="1:4" x14ac:dyDescent="0.25">
      <c r="A353" t="e">
        <f>VLOOKUP(Table1[[#This Row],[locationaddress]],VENUEID!$A$2:$B$28,1,TRUE)</f>
        <v>#VALUE!</v>
      </c>
      <c r="B353" t="e">
        <f>IF(Table1[[#This Row],[categories]]="","",
IF(ISNUMBER(SEARCH("*ADULTS*",Table1[categories])),"ADULTS",
IF(ISNUMBER(SEARCH("*CHILDREN*",Table1[categories])),"CHILDREN",
IF(ISNUMBER(SEARCH("*TEENS*",Table1[categories])),"TEENS"))))</f>
        <v>#VALUE!</v>
      </c>
      <c r="C353" t="e">
        <f>Table1[[#This Row],[startdatetime]]</f>
        <v>#VALUE!</v>
      </c>
      <c r="D353" t="e">
        <f>CONCATENATE(Table1[[#This Row],[summary]],
CHAR(13),
Table1[[#This Row],[startdayname]],
", ",
TEXT((Table1[[#This Row],[startshortdate]]),"MMM D"),
CHAR(13),
TEXT((Table1[[#This Row],[starttime]]), "h:mm am/pm"),CHAR(13),Table1[[#This Row],[description]],CHAR(13))</f>
        <v>#VALUE!</v>
      </c>
    </row>
    <row r="354" spans="1:4" x14ac:dyDescent="0.25">
      <c r="A354" t="e">
        <f>VLOOKUP(Table1[[#This Row],[locationaddress]],VENUEID!$A$2:$B$28,1,TRUE)</f>
        <v>#VALUE!</v>
      </c>
      <c r="B354" t="e">
        <f>IF(Table1[[#This Row],[categories]]="","",
IF(ISNUMBER(SEARCH("*ADULTS*",Table1[categories])),"ADULTS",
IF(ISNUMBER(SEARCH("*CHILDREN*",Table1[categories])),"CHILDREN",
IF(ISNUMBER(SEARCH("*TEENS*",Table1[categories])),"TEENS"))))</f>
        <v>#VALUE!</v>
      </c>
      <c r="C354" t="e">
        <f>Table1[[#This Row],[startdatetime]]</f>
        <v>#VALUE!</v>
      </c>
      <c r="D354" t="e">
        <f>CONCATENATE(Table1[[#This Row],[summary]],
CHAR(13),
Table1[[#This Row],[startdayname]],
", ",
TEXT((Table1[[#This Row],[startshortdate]]),"MMM D"),
CHAR(13),
TEXT((Table1[[#This Row],[starttime]]), "h:mm am/pm"),CHAR(13),Table1[[#This Row],[description]],CHAR(13))</f>
        <v>#VALUE!</v>
      </c>
    </row>
    <row r="355" spans="1:4" x14ac:dyDescent="0.25">
      <c r="A355" t="e">
        <f>VLOOKUP(Table1[[#This Row],[locationaddress]],VENUEID!$A$2:$B$28,1,TRUE)</f>
        <v>#VALUE!</v>
      </c>
      <c r="B355" t="e">
        <f>IF(Table1[[#This Row],[categories]]="","",
IF(ISNUMBER(SEARCH("*ADULTS*",Table1[categories])),"ADULTS",
IF(ISNUMBER(SEARCH("*CHILDREN*",Table1[categories])),"CHILDREN",
IF(ISNUMBER(SEARCH("*TEENS*",Table1[categories])),"TEENS"))))</f>
        <v>#VALUE!</v>
      </c>
      <c r="C355" t="e">
        <f>Table1[[#This Row],[startdatetime]]</f>
        <v>#VALUE!</v>
      </c>
      <c r="D355" t="e">
        <f>CONCATENATE(Table1[[#This Row],[summary]],
CHAR(13),
Table1[[#This Row],[startdayname]],
", ",
TEXT((Table1[[#This Row],[startshortdate]]),"MMM D"),
CHAR(13),
TEXT((Table1[[#This Row],[starttime]]), "h:mm am/pm"),CHAR(13),Table1[[#This Row],[description]],CHAR(13))</f>
        <v>#VALUE!</v>
      </c>
    </row>
    <row r="356" spans="1:4" x14ac:dyDescent="0.25">
      <c r="A356" t="e">
        <f>VLOOKUP(Table1[[#This Row],[locationaddress]],VENUEID!$A$2:$B$28,1,TRUE)</f>
        <v>#VALUE!</v>
      </c>
      <c r="B356" t="e">
        <f>IF(Table1[[#This Row],[categories]]="","",
IF(ISNUMBER(SEARCH("*ADULTS*",Table1[categories])),"ADULTS",
IF(ISNUMBER(SEARCH("*CHILDREN*",Table1[categories])),"CHILDREN",
IF(ISNUMBER(SEARCH("*TEENS*",Table1[categories])),"TEENS"))))</f>
        <v>#VALUE!</v>
      </c>
      <c r="C356" t="e">
        <f>Table1[[#This Row],[startdatetime]]</f>
        <v>#VALUE!</v>
      </c>
      <c r="D356" t="e">
        <f>CONCATENATE(Table1[[#This Row],[summary]],
CHAR(13),
Table1[[#This Row],[startdayname]],
", ",
TEXT((Table1[[#This Row],[startshortdate]]),"MMM D"),
CHAR(13),
TEXT((Table1[[#This Row],[starttime]]), "h:mm am/pm"),CHAR(13),Table1[[#This Row],[description]],CHAR(13))</f>
        <v>#VALUE!</v>
      </c>
    </row>
    <row r="357" spans="1:4" x14ac:dyDescent="0.25">
      <c r="A357" t="e">
        <f>VLOOKUP(Table1[[#This Row],[locationaddress]],VENUEID!$A$2:$B$28,1,TRUE)</f>
        <v>#VALUE!</v>
      </c>
      <c r="B357" t="e">
        <f>IF(Table1[[#This Row],[categories]]="","",
IF(ISNUMBER(SEARCH("*ADULTS*",Table1[categories])),"ADULTS",
IF(ISNUMBER(SEARCH("*CHILDREN*",Table1[categories])),"CHILDREN",
IF(ISNUMBER(SEARCH("*TEENS*",Table1[categories])),"TEENS"))))</f>
        <v>#VALUE!</v>
      </c>
      <c r="C357" t="e">
        <f>Table1[[#This Row],[startdatetime]]</f>
        <v>#VALUE!</v>
      </c>
      <c r="D357" t="e">
        <f>CONCATENATE(Table1[[#This Row],[summary]],
CHAR(13),
Table1[[#This Row],[startdayname]],
", ",
TEXT((Table1[[#This Row],[startshortdate]]),"MMM D"),
CHAR(13),
TEXT((Table1[[#This Row],[starttime]]), "h:mm am/pm"),CHAR(13),Table1[[#This Row],[description]],CHAR(13))</f>
        <v>#VALUE!</v>
      </c>
    </row>
    <row r="358" spans="1:4" x14ac:dyDescent="0.25">
      <c r="A358" t="e">
        <f>VLOOKUP(Table1[[#This Row],[locationaddress]],VENUEID!$A$2:$B$28,1,TRUE)</f>
        <v>#VALUE!</v>
      </c>
      <c r="B358" t="e">
        <f>IF(Table1[[#This Row],[categories]]="","",
IF(ISNUMBER(SEARCH("*ADULTS*",Table1[categories])),"ADULTS",
IF(ISNUMBER(SEARCH("*CHILDREN*",Table1[categories])),"CHILDREN",
IF(ISNUMBER(SEARCH("*TEENS*",Table1[categories])),"TEENS"))))</f>
        <v>#VALUE!</v>
      </c>
      <c r="C358" t="e">
        <f>Table1[[#This Row],[startdatetime]]</f>
        <v>#VALUE!</v>
      </c>
      <c r="D358" t="e">
        <f>CONCATENATE(Table1[[#This Row],[summary]],
CHAR(13),
Table1[[#This Row],[startdayname]],
", ",
TEXT((Table1[[#This Row],[startshortdate]]),"MMM D"),
CHAR(13),
TEXT((Table1[[#This Row],[starttime]]), "h:mm am/pm"),CHAR(13),Table1[[#This Row],[description]],CHAR(13))</f>
        <v>#VALUE!</v>
      </c>
    </row>
    <row r="359" spans="1:4" x14ac:dyDescent="0.25">
      <c r="A359" t="e">
        <f>VLOOKUP(Table1[[#This Row],[locationaddress]],VENUEID!$A$2:$B$28,1,TRUE)</f>
        <v>#VALUE!</v>
      </c>
      <c r="B359" t="e">
        <f>IF(Table1[[#This Row],[categories]]="","",
IF(ISNUMBER(SEARCH("*ADULTS*",Table1[categories])),"ADULTS",
IF(ISNUMBER(SEARCH("*CHILDREN*",Table1[categories])),"CHILDREN",
IF(ISNUMBER(SEARCH("*TEENS*",Table1[categories])),"TEENS"))))</f>
        <v>#VALUE!</v>
      </c>
      <c r="C359" t="e">
        <f>Table1[[#This Row],[startdatetime]]</f>
        <v>#VALUE!</v>
      </c>
      <c r="D359" t="e">
        <f>CONCATENATE(Table1[[#This Row],[summary]],
CHAR(13),
Table1[[#This Row],[startdayname]],
", ",
TEXT((Table1[[#This Row],[startshortdate]]),"MMM D"),
CHAR(13),
TEXT((Table1[[#This Row],[starttime]]), "h:mm am/pm"),CHAR(13),Table1[[#This Row],[description]],CHAR(13))</f>
        <v>#VALUE!</v>
      </c>
    </row>
    <row r="360" spans="1:4" x14ac:dyDescent="0.25">
      <c r="A360" t="e">
        <f>VLOOKUP(Table1[[#This Row],[locationaddress]],VENUEID!$A$2:$B$28,1,TRUE)</f>
        <v>#VALUE!</v>
      </c>
      <c r="B360" t="e">
        <f>IF(Table1[[#This Row],[categories]]="","",
IF(ISNUMBER(SEARCH("*ADULTS*",Table1[categories])),"ADULTS",
IF(ISNUMBER(SEARCH("*CHILDREN*",Table1[categories])),"CHILDREN",
IF(ISNUMBER(SEARCH("*TEENS*",Table1[categories])),"TEENS"))))</f>
        <v>#VALUE!</v>
      </c>
      <c r="C360" t="e">
        <f>Table1[[#This Row],[startdatetime]]</f>
        <v>#VALUE!</v>
      </c>
      <c r="D360" t="e">
        <f>CONCATENATE(Table1[[#This Row],[summary]],
CHAR(13),
Table1[[#This Row],[startdayname]],
", ",
TEXT((Table1[[#This Row],[startshortdate]]),"MMM D"),
CHAR(13),
TEXT((Table1[[#This Row],[starttime]]), "h:mm am/pm"),CHAR(13),Table1[[#This Row],[description]],CHAR(13))</f>
        <v>#VALUE!</v>
      </c>
    </row>
    <row r="361" spans="1:4" x14ac:dyDescent="0.25">
      <c r="A361" t="e">
        <f>VLOOKUP(Table1[[#This Row],[locationaddress]],VENUEID!$A$2:$B$28,1,TRUE)</f>
        <v>#VALUE!</v>
      </c>
      <c r="B361" t="e">
        <f>IF(Table1[[#This Row],[categories]]="","",
IF(ISNUMBER(SEARCH("*ADULTS*",Table1[categories])),"ADULTS",
IF(ISNUMBER(SEARCH("*CHILDREN*",Table1[categories])),"CHILDREN",
IF(ISNUMBER(SEARCH("*TEENS*",Table1[categories])),"TEENS"))))</f>
        <v>#VALUE!</v>
      </c>
      <c r="C361" t="e">
        <f>Table1[[#This Row],[startdatetime]]</f>
        <v>#VALUE!</v>
      </c>
      <c r="D361" t="e">
        <f>CONCATENATE(Table1[[#This Row],[summary]],
CHAR(13),
Table1[[#This Row],[startdayname]],
", ",
TEXT((Table1[[#This Row],[startshortdate]]),"MMM D"),
CHAR(13),
TEXT((Table1[[#This Row],[starttime]]), "h:mm am/pm"),CHAR(13),Table1[[#This Row],[description]],CHAR(13))</f>
        <v>#VALUE!</v>
      </c>
    </row>
    <row r="362" spans="1:4" x14ac:dyDescent="0.25">
      <c r="A362" t="e">
        <f>VLOOKUP(Table1[[#This Row],[locationaddress]],VENUEID!$A$2:$B$28,1,TRUE)</f>
        <v>#VALUE!</v>
      </c>
      <c r="B362" t="e">
        <f>IF(Table1[[#This Row],[categories]]="","",
IF(ISNUMBER(SEARCH("*ADULTS*",Table1[categories])),"ADULTS",
IF(ISNUMBER(SEARCH("*CHILDREN*",Table1[categories])),"CHILDREN",
IF(ISNUMBER(SEARCH("*TEENS*",Table1[categories])),"TEENS"))))</f>
        <v>#VALUE!</v>
      </c>
      <c r="C362" t="e">
        <f>Table1[[#This Row],[startdatetime]]</f>
        <v>#VALUE!</v>
      </c>
      <c r="D362" t="e">
        <f>CONCATENATE(Table1[[#This Row],[summary]],
CHAR(13),
Table1[[#This Row],[startdayname]],
", ",
TEXT((Table1[[#This Row],[startshortdate]]),"MMM D"),
CHAR(13),
TEXT((Table1[[#This Row],[starttime]]), "h:mm am/pm"),CHAR(13),Table1[[#This Row],[description]],CHAR(13))</f>
        <v>#VALUE!</v>
      </c>
    </row>
    <row r="363" spans="1:4" x14ac:dyDescent="0.25">
      <c r="A363" t="e">
        <f>VLOOKUP(Table1[[#This Row],[locationaddress]],VENUEID!$A$2:$B$28,1,TRUE)</f>
        <v>#VALUE!</v>
      </c>
      <c r="B363" t="e">
        <f>IF(Table1[[#This Row],[categories]]="","",
IF(ISNUMBER(SEARCH("*ADULTS*",Table1[categories])),"ADULTS",
IF(ISNUMBER(SEARCH("*CHILDREN*",Table1[categories])),"CHILDREN",
IF(ISNUMBER(SEARCH("*TEENS*",Table1[categories])),"TEENS"))))</f>
        <v>#VALUE!</v>
      </c>
      <c r="C363" t="e">
        <f>Table1[[#This Row],[startdatetime]]</f>
        <v>#VALUE!</v>
      </c>
      <c r="D363" t="e">
        <f>CONCATENATE(Table1[[#This Row],[summary]],
CHAR(13),
Table1[[#This Row],[startdayname]],
", ",
TEXT((Table1[[#This Row],[startshortdate]]),"MMM D"),
CHAR(13),
TEXT((Table1[[#This Row],[starttime]]), "h:mm am/pm"),CHAR(13),Table1[[#This Row],[description]],CHAR(13))</f>
        <v>#VALUE!</v>
      </c>
    </row>
    <row r="364" spans="1:4" x14ac:dyDescent="0.25">
      <c r="A364" t="e">
        <f>VLOOKUP(Table1[[#This Row],[locationaddress]],VENUEID!$A$2:$B$28,1,TRUE)</f>
        <v>#VALUE!</v>
      </c>
      <c r="B364" t="e">
        <f>IF(Table1[[#This Row],[categories]]="","",
IF(ISNUMBER(SEARCH("*ADULTS*",Table1[categories])),"ADULTS",
IF(ISNUMBER(SEARCH("*CHILDREN*",Table1[categories])),"CHILDREN",
IF(ISNUMBER(SEARCH("*TEENS*",Table1[categories])),"TEENS"))))</f>
        <v>#VALUE!</v>
      </c>
      <c r="C364" t="e">
        <f>Table1[[#This Row],[startdatetime]]</f>
        <v>#VALUE!</v>
      </c>
      <c r="D364" t="e">
        <f>CONCATENATE(Table1[[#This Row],[summary]],
CHAR(13),
Table1[[#This Row],[startdayname]],
", ",
TEXT((Table1[[#This Row],[startshortdate]]),"MMM D"),
CHAR(13),
TEXT((Table1[[#This Row],[starttime]]), "h:mm am/pm"),CHAR(13),Table1[[#This Row],[description]],CHAR(13))</f>
        <v>#VALUE!</v>
      </c>
    </row>
    <row r="365" spans="1:4" x14ac:dyDescent="0.25">
      <c r="A365" t="e">
        <f>VLOOKUP(Table1[[#This Row],[locationaddress]],VENUEID!$A$2:$B$28,1,TRUE)</f>
        <v>#VALUE!</v>
      </c>
      <c r="B365" t="e">
        <f>IF(Table1[[#This Row],[categories]]="","",
IF(ISNUMBER(SEARCH("*ADULTS*",Table1[categories])),"ADULTS",
IF(ISNUMBER(SEARCH("*CHILDREN*",Table1[categories])),"CHILDREN",
IF(ISNUMBER(SEARCH("*TEENS*",Table1[categories])),"TEENS"))))</f>
        <v>#VALUE!</v>
      </c>
      <c r="C365" t="e">
        <f>Table1[[#This Row],[startdatetime]]</f>
        <v>#VALUE!</v>
      </c>
      <c r="D365" t="e">
        <f>CONCATENATE(Table1[[#This Row],[summary]],
CHAR(13),
Table1[[#This Row],[startdayname]],
", ",
TEXT((Table1[[#This Row],[startshortdate]]),"MMM D"),
CHAR(13),
TEXT((Table1[[#This Row],[starttime]]), "h:mm am/pm"),CHAR(13),Table1[[#This Row],[description]],CHAR(13))</f>
        <v>#VALUE!</v>
      </c>
    </row>
    <row r="366" spans="1:4" x14ac:dyDescent="0.25">
      <c r="A366" t="e">
        <f>VLOOKUP(Table1[[#This Row],[locationaddress]],VENUEID!$A$2:$B$28,1,TRUE)</f>
        <v>#VALUE!</v>
      </c>
      <c r="B366" t="e">
        <f>IF(Table1[[#This Row],[categories]]="","",
IF(ISNUMBER(SEARCH("*ADULTS*",Table1[categories])),"ADULTS",
IF(ISNUMBER(SEARCH("*CHILDREN*",Table1[categories])),"CHILDREN",
IF(ISNUMBER(SEARCH("*TEENS*",Table1[categories])),"TEENS"))))</f>
        <v>#VALUE!</v>
      </c>
      <c r="C366" t="e">
        <f>Table1[[#This Row],[startdatetime]]</f>
        <v>#VALUE!</v>
      </c>
      <c r="D366" t="e">
        <f>CONCATENATE(Table1[[#This Row],[summary]],
CHAR(13),
Table1[[#This Row],[startdayname]],
", ",
TEXT((Table1[[#This Row],[startshortdate]]),"MMM D"),
CHAR(13),
TEXT((Table1[[#This Row],[starttime]]), "h:mm am/pm"),CHAR(13),Table1[[#This Row],[description]],CHAR(13))</f>
        <v>#VALUE!</v>
      </c>
    </row>
    <row r="367" spans="1:4" x14ac:dyDescent="0.25">
      <c r="A367" t="e">
        <f>VLOOKUP(Table1[[#This Row],[locationaddress]],VENUEID!$A$2:$B$28,1,TRUE)</f>
        <v>#VALUE!</v>
      </c>
      <c r="B367" t="e">
        <f>IF(Table1[[#This Row],[categories]]="","",
IF(ISNUMBER(SEARCH("*ADULTS*",Table1[categories])),"ADULTS",
IF(ISNUMBER(SEARCH("*CHILDREN*",Table1[categories])),"CHILDREN",
IF(ISNUMBER(SEARCH("*TEENS*",Table1[categories])),"TEENS"))))</f>
        <v>#VALUE!</v>
      </c>
      <c r="C367" t="e">
        <f>Table1[[#This Row],[startdatetime]]</f>
        <v>#VALUE!</v>
      </c>
      <c r="D367" t="e">
        <f>CONCATENATE(Table1[[#This Row],[summary]],
CHAR(13),
Table1[[#This Row],[startdayname]],
", ",
TEXT((Table1[[#This Row],[startshortdate]]),"MMM D"),
CHAR(13),
TEXT((Table1[[#This Row],[starttime]]), "h:mm am/pm"),CHAR(13),Table1[[#This Row],[description]],CHAR(13))</f>
        <v>#VALUE!</v>
      </c>
    </row>
    <row r="368" spans="1:4" x14ac:dyDescent="0.25">
      <c r="A368" t="e">
        <f>VLOOKUP(Table1[[#This Row],[locationaddress]],VENUEID!$A$2:$B$28,1,TRUE)</f>
        <v>#VALUE!</v>
      </c>
      <c r="B368" t="e">
        <f>IF(Table1[[#This Row],[categories]]="","",
IF(ISNUMBER(SEARCH("*ADULTS*",Table1[categories])),"ADULTS",
IF(ISNUMBER(SEARCH("*CHILDREN*",Table1[categories])),"CHILDREN",
IF(ISNUMBER(SEARCH("*TEENS*",Table1[categories])),"TEENS"))))</f>
        <v>#VALUE!</v>
      </c>
      <c r="C368" t="e">
        <f>Table1[[#This Row],[startdatetime]]</f>
        <v>#VALUE!</v>
      </c>
      <c r="D368" t="e">
        <f>CONCATENATE(Table1[[#This Row],[summary]],
CHAR(13),
Table1[[#This Row],[startdayname]],
", ",
TEXT((Table1[[#This Row],[startshortdate]]),"MMM D"),
CHAR(13),
TEXT((Table1[[#This Row],[starttime]]), "h:mm am/pm"),CHAR(13),Table1[[#This Row],[description]],CHAR(13))</f>
        <v>#VALUE!</v>
      </c>
    </row>
    <row r="369" spans="1:4" x14ac:dyDescent="0.25">
      <c r="A369" t="e">
        <f>VLOOKUP(Table1[[#This Row],[locationaddress]],VENUEID!$A$2:$B$28,1,TRUE)</f>
        <v>#VALUE!</v>
      </c>
      <c r="B369" t="e">
        <f>IF(Table1[[#This Row],[categories]]="","",
IF(ISNUMBER(SEARCH("*ADULTS*",Table1[categories])),"ADULTS",
IF(ISNUMBER(SEARCH("*CHILDREN*",Table1[categories])),"CHILDREN",
IF(ISNUMBER(SEARCH("*TEENS*",Table1[categories])),"TEENS"))))</f>
        <v>#VALUE!</v>
      </c>
      <c r="C369" t="e">
        <f>Table1[[#This Row],[startdatetime]]</f>
        <v>#VALUE!</v>
      </c>
      <c r="D369" t="e">
        <f>CONCATENATE(Table1[[#This Row],[summary]],
CHAR(13),
Table1[[#This Row],[startdayname]],
", ",
TEXT((Table1[[#This Row],[startshortdate]]),"MMM D"),
CHAR(13),
TEXT((Table1[[#This Row],[starttime]]), "h:mm am/pm"),CHAR(13),Table1[[#This Row],[description]],CHAR(13))</f>
        <v>#VALUE!</v>
      </c>
    </row>
    <row r="370" spans="1:4" x14ac:dyDescent="0.25">
      <c r="A370" t="e">
        <f>VLOOKUP(Table1[[#This Row],[locationaddress]],VENUEID!$A$2:$B$28,1,TRUE)</f>
        <v>#VALUE!</v>
      </c>
      <c r="B370" t="e">
        <f>IF(Table1[[#This Row],[categories]]="","",
IF(ISNUMBER(SEARCH("*ADULTS*",Table1[categories])),"ADULTS",
IF(ISNUMBER(SEARCH("*CHILDREN*",Table1[categories])),"CHILDREN",
IF(ISNUMBER(SEARCH("*TEENS*",Table1[categories])),"TEENS"))))</f>
        <v>#VALUE!</v>
      </c>
      <c r="C370" t="e">
        <f>Table1[[#This Row],[startdatetime]]</f>
        <v>#VALUE!</v>
      </c>
      <c r="D370" t="e">
        <f>CONCATENATE(Table1[[#This Row],[summary]],
CHAR(13),
Table1[[#This Row],[startdayname]],
", ",
TEXT((Table1[[#This Row],[startshortdate]]),"MMM D"),
CHAR(13),
TEXT((Table1[[#This Row],[starttime]]), "h:mm am/pm"),CHAR(13),Table1[[#This Row],[description]],CHAR(13))</f>
        <v>#VALUE!</v>
      </c>
    </row>
    <row r="371" spans="1:4" x14ac:dyDescent="0.25">
      <c r="A371" t="e">
        <f>VLOOKUP(Table1[[#This Row],[locationaddress]],VENUEID!$A$2:$B$28,1,TRUE)</f>
        <v>#VALUE!</v>
      </c>
      <c r="B371" t="e">
        <f>IF(Table1[[#This Row],[categories]]="","",
IF(ISNUMBER(SEARCH("*ADULTS*",Table1[categories])),"ADULTS",
IF(ISNUMBER(SEARCH("*CHILDREN*",Table1[categories])),"CHILDREN",
IF(ISNUMBER(SEARCH("*TEENS*",Table1[categories])),"TEENS"))))</f>
        <v>#VALUE!</v>
      </c>
      <c r="C371" t="e">
        <f>Table1[[#This Row],[startdatetime]]</f>
        <v>#VALUE!</v>
      </c>
      <c r="D371" t="e">
        <f>CONCATENATE(Table1[[#This Row],[summary]],
CHAR(13),
Table1[[#This Row],[startdayname]],
", ",
TEXT((Table1[[#This Row],[startshortdate]]),"MMM D"),
CHAR(13),
TEXT((Table1[[#This Row],[starttime]]), "h:mm am/pm"),CHAR(13),Table1[[#This Row],[description]],CHAR(13))</f>
        <v>#VALUE!</v>
      </c>
    </row>
    <row r="372" spans="1:4" x14ac:dyDescent="0.25">
      <c r="A372" t="e">
        <f>VLOOKUP(Table1[[#This Row],[locationaddress]],VENUEID!$A$2:$B$28,1,TRUE)</f>
        <v>#VALUE!</v>
      </c>
      <c r="B372" t="e">
        <f>IF(Table1[[#This Row],[categories]]="","",
IF(ISNUMBER(SEARCH("*ADULTS*",Table1[categories])),"ADULTS",
IF(ISNUMBER(SEARCH("*CHILDREN*",Table1[categories])),"CHILDREN",
IF(ISNUMBER(SEARCH("*TEENS*",Table1[categories])),"TEENS"))))</f>
        <v>#VALUE!</v>
      </c>
      <c r="C372" t="e">
        <f>Table1[[#This Row],[startdatetime]]</f>
        <v>#VALUE!</v>
      </c>
      <c r="D372" t="e">
        <f>CONCATENATE(Table1[[#This Row],[summary]],
CHAR(13),
Table1[[#This Row],[startdayname]],
", ",
TEXT((Table1[[#This Row],[startshortdate]]),"MMM D"),
CHAR(13),
TEXT((Table1[[#This Row],[starttime]]), "h:mm am/pm"),CHAR(13),Table1[[#This Row],[description]],CHAR(13))</f>
        <v>#VALUE!</v>
      </c>
    </row>
    <row r="373" spans="1:4" x14ac:dyDescent="0.25">
      <c r="A373" t="e">
        <f>VLOOKUP(Table1[[#This Row],[locationaddress]],VENUEID!$A$2:$B$28,1,TRUE)</f>
        <v>#VALUE!</v>
      </c>
      <c r="B373" t="e">
        <f>IF(Table1[[#This Row],[categories]]="","",
IF(ISNUMBER(SEARCH("*ADULTS*",Table1[categories])),"ADULTS",
IF(ISNUMBER(SEARCH("*CHILDREN*",Table1[categories])),"CHILDREN",
IF(ISNUMBER(SEARCH("*TEENS*",Table1[categories])),"TEENS"))))</f>
        <v>#VALUE!</v>
      </c>
      <c r="C373" t="e">
        <f>Table1[[#This Row],[startdatetime]]</f>
        <v>#VALUE!</v>
      </c>
      <c r="D373" t="e">
        <f>CONCATENATE(Table1[[#This Row],[summary]],
CHAR(13),
Table1[[#This Row],[startdayname]],
", ",
TEXT((Table1[[#This Row],[startshortdate]]),"MMM D"),
CHAR(13),
TEXT((Table1[[#This Row],[starttime]]), "h:mm am/pm"),CHAR(13),Table1[[#This Row],[description]],CHAR(13))</f>
        <v>#VALUE!</v>
      </c>
    </row>
    <row r="374" spans="1:4" x14ac:dyDescent="0.25">
      <c r="A374" t="e">
        <f>VLOOKUP(Table1[[#This Row],[locationaddress]],VENUEID!$A$2:$B$28,1,TRUE)</f>
        <v>#VALUE!</v>
      </c>
      <c r="B374" t="e">
        <f>IF(Table1[[#This Row],[categories]]="","",
IF(ISNUMBER(SEARCH("*ADULTS*",Table1[categories])),"ADULTS",
IF(ISNUMBER(SEARCH("*CHILDREN*",Table1[categories])),"CHILDREN",
IF(ISNUMBER(SEARCH("*TEENS*",Table1[categories])),"TEENS"))))</f>
        <v>#VALUE!</v>
      </c>
      <c r="C374" t="e">
        <f>Table1[[#This Row],[startdatetime]]</f>
        <v>#VALUE!</v>
      </c>
      <c r="D374" t="e">
        <f>CONCATENATE(Table1[[#This Row],[summary]],
CHAR(13),
Table1[[#This Row],[startdayname]],
", ",
TEXT((Table1[[#This Row],[startshortdate]]),"MMM D"),
CHAR(13),
TEXT((Table1[[#This Row],[starttime]]), "h:mm am/pm"),CHAR(13),Table1[[#This Row],[description]],CHAR(13))</f>
        <v>#VALUE!</v>
      </c>
    </row>
    <row r="375" spans="1:4" x14ac:dyDescent="0.25">
      <c r="A375" t="e">
        <f>VLOOKUP(Table1[[#This Row],[locationaddress]],VENUEID!$A$2:$B$28,1,TRUE)</f>
        <v>#VALUE!</v>
      </c>
      <c r="B375" t="e">
        <f>IF(Table1[[#This Row],[categories]]="","",
IF(ISNUMBER(SEARCH("*ADULTS*",Table1[categories])),"ADULTS",
IF(ISNUMBER(SEARCH("*CHILDREN*",Table1[categories])),"CHILDREN",
IF(ISNUMBER(SEARCH("*TEENS*",Table1[categories])),"TEENS"))))</f>
        <v>#VALUE!</v>
      </c>
      <c r="C375" t="e">
        <f>Table1[[#This Row],[startdatetime]]</f>
        <v>#VALUE!</v>
      </c>
      <c r="D375" t="e">
        <f>CONCATENATE(Table1[[#This Row],[summary]],
CHAR(13),
Table1[[#This Row],[startdayname]],
", ",
TEXT((Table1[[#This Row],[startshortdate]]),"MMM D"),
CHAR(13),
TEXT((Table1[[#This Row],[starttime]]), "h:mm am/pm"),CHAR(13),Table1[[#This Row],[description]],CHAR(13))</f>
        <v>#VALUE!</v>
      </c>
    </row>
    <row r="376" spans="1:4" x14ac:dyDescent="0.25">
      <c r="A376" t="e">
        <f>VLOOKUP(Table1[[#This Row],[locationaddress]],VENUEID!$A$2:$B$28,1,TRUE)</f>
        <v>#VALUE!</v>
      </c>
      <c r="B376" t="e">
        <f>IF(Table1[[#This Row],[categories]]="","",
IF(ISNUMBER(SEARCH("*ADULTS*",Table1[categories])),"ADULTS",
IF(ISNUMBER(SEARCH("*CHILDREN*",Table1[categories])),"CHILDREN",
IF(ISNUMBER(SEARCH("*TEENS*",Table1[categories])),"TEENS"))))</f>
        <v>#VALUE!</v>
      </c>
      <c r="C376" t="e">
        <f>Table1[[#This Row],[startdatetime]]</f>
        <v>#VALUE!</v>
      </c>
      <c r="D376" t="e">
        <f>CONCATENATE(Table1[[#This Row],[summary]],
CHAR(13),
Table1[[#This Row],[startdayname]],
", ",
TEXT((Table1[[#This Row],[startshortdate]]),"MMM D"),
CHAR(13),
TEXT((Table1[[#This Row],[starttime]]), "h:mm am/pm"),CHAR(13),Table1[[#This Row],[description]],CHAR(13))</f>
        <v>#VALUE!</v>
      </c>
    </row>
    <row r="377" spans="1:4" x14ac:dyDescent="0.25">
      <c r="A377" t="e">
        <f>VLOOKUP(Table1[[#This Row],[locationaddress]],VENUEID!$A$2:$B$28,1,TRUE)</f>
        <v>#VALUE!</v>
      </c>
      <c r="B377" t="e">
        <f>IF(Table1[[#This Row],[categories]]="","",
IF(ISNUMBER(SEARCH("*ADULTS*",Table1[categories])),"ADULTS",
IF(ISNUMBER(SEARCH("*CHILDREN*",Table1[categories])),"CHILDREN",
IF(ISNUMBER(SEARCH("*TEENS*",Table1[categories])),"TEENS"))))</f>
        <v>#VALUE!</v>
      </c>
      <c r="C377" t="e">
        <f>Table1[[#This Row],[startdatetime]]</f>
        <v>#VALUE!</v>
      </c>
      <c r="D377" t="e">
        <f>CONCATENATE(Table1[[#This Row],[summary]],
CHAR(13),
Table1[[#This Row],[startdayname]],
", ",
TEXT((Table1[[#This Row],[startshortdate]]),"MMM D"),
CHAR(13),
TEXT((Table1[[#This Row],[starttime]]), "h:mm am/pm"),CHAR(13),Table1[[#This Row],[description]],CHAR(13))</f>
        <v>#VALUE!</v>
      </c>
    </row>
    <row r="378" spans="1:4" x14ac:dyDescent="0.25">
      <c r="A378" t="e">
        <f>VLOOKUP(Table1[[#This Row],[locationaddress]],VENUEID!$A$2:$B$28,1,TRUE)</f>
        <v>#VALUE!</v>
      </c>
      <c r="B378" t="e">
        <f>IF(Table1[[#This Row],[categories]]="","",
IF(ISNUMBER(SEARCH("*ADULTS*",Table1[categories])),"ADULTS",
IF(ISNUMBER(SEARCH("*CHILDREN*",Table1[categories])),"CHILDREN",
IF(ISNUMBER(SEARCH("*TEENS*",Table1[categories])),"TEENS"))))</f>
        <v>#VALUE!</v>
      </c>
      <c r="C378" t="e">
        <f>Table1[[#This Row],[startdatetime]]</f>
        <v>#VALUE!</v>
      </c>
      <c r="D378" t="e">
        <f>CONCATENATE(Table1[[#This Row],[summary]],
CHAR(13),
Table1[[#This Row],[startdayname]],
", ",
TEXT((Table1[[#This Row],[startshortdate]]),"MMM D"),
CHAR(13),
TEXT((Table1[[#This Row],[starttime]]), "h:mm am/pm"),CHAR(13),Table1[[#This Row],[description]],CHAR(13))</f>
        <v>#VALUE!</v>
      </c>
    </row>
    <row r="379" spans="1:4" x14ac:dyDescent="0.25">
      <c r="A379" t="e">
        <f>VLOOKUP(Table1[[#This Row],[locationaddress]],VENUEID!$A$2:$B$28,1,TRUE)</f>
        <v>#VALUE!</v>
      </c>
      <c r="B379" t="e">
        <f>IF(Table1[[#This Row],[categories]]="","",
IF(ISNUMBER(SEARCH("*ADULTS*",Table1[categories])),"ADULTS",
IF(ISNUMBER(SEARCH("*CHILDREN*",Table1[categories])),"CHILDREN",
IF(ISNUMBER(SEARCH("*TEENS*",Table1[categories])),"TEENS"))))</f>
        <v>#VALUE!</v>
      </c>
      <c r="C379" t="e">
        <f>Table1[[#This Row],[startdatetime]]</f>
        <v>#VALUE!</v>
      </c>
      <c r="D379" t="e">
        <f>CONCATENATE(Table1[[#This Row],[summary]],
CHAR(13),
Table1[[#This Row],[startdayname]],
", ",
TEXT((Table1[[#This Row],[startshortdate]]),"MMM D"),
CHAR(13),
TEXT((Table1[[#This Row],[starttime]]), "h:mm am/pm"),CHAR(13),Table1[[#This Row],[description]],CHAR(13))</f>
        <v>#VALUE!</v>
      </c>
    </row>
    <row r="380" spans="1:4" x14ac:dyDescent="0.25">
      <c r="A380" t="e">
        <f>VLOOKUP(Table1[[#This Row],[locationaddress]],VENUEID!$A$2:$B$28,1,TRUE)</f>
        <v>#VALUE!</v>
      </c>
      <c r="B380" t="e">
        <f>IF(Table1[[#This Row],[categories]]="","",
IF(ISNUMBER(SEARCH("*ADULTS*",Table1[categories])),"ADULTS",
IF(ISNUMBER(SEARCH("*CHILDREN*",Table1[categories])),"CHILDREN",
IF(ISNUMBER(SEARCH("*TEENS*",Table1[categories])),"TEENS"))))</f>
        <v>#VALUE!</v>
      </c>
      <c r="C380" t="e">
        <f>Table1[[#This Row],[startdatetime]]</f>
        <v>#VALUE!</v>
      </c>
      <c r="D380" t="e">
        <f>CONCATENATE(Table1[[#This Row],[summary]],
CHAR(13),
Table1[[#This Row],[startdayname]],
", ",
TEXT((Table1[[#This Row],[startshortdate]]),"MMM D"),
CHAR(13),
TEXT((Table1[[#This Row],[starttime]]), "h:mm am/pm"),CHAR(13),Table1[[#This Row],[description]],CHAR(13))</f>
        <v>#VALUE!</v>
      </c>
    </row>
    <row r="381" spans="1:4" x14ac:dyDescent="0.25">
      <c r="A381" t="e">
        <f>VLOOKUP(Table1[[#This Row],[locationaddress]],VENUEID!$A$2:$B$28,1,TRUE)</f>
        <v>#VALUE!</v>
      </c>
      <c r="B381" t="e">
        <f>IF(Table1[[#This Row],[categories]]="","",
IF(ISNUMBER(SEARCH("*ADULTS*",Table1[categories])),"ADULTS",
IF(ISNUMBER(SEARCH("*CHILDREN*",Table1[categories])),"CHILDREN",
IF(ISNUMBER(SEARCH("*TEENS*",Table1[categories])),"TEENS"))))</f>
        <v>#VALUE!</v>
      </c>
      <c r="C381" t="e">
        <f>Table1[[#This Row],[startdatetime]]</f>
        <v>#VALUE!</v>
      </c>
      <c r="D381" t="e">
        <f>CONCATENATE(Table1[[#This Row],[summary]],
CHAR(13),
Table1[[#This Row],[startdayname]],
", ",
TEXT((Table1[[#This Row],[startshortdate]]),"MMM D"),
CHAR(13),
TEXT((Table1[[#This Row],[starttime]]), "h:mm am/pm"),CHAR(13),Table1[[#This Row],[description]],CHAR(13))</f>
        <v>#VALUE!</v>
      </c>
    </row>
    <row r="382" spans="1:4" x14ac:dyDescent="0.25">
      <c r="A382" t="e">
        <f>VLOOKUP(Table1[[#This Row],[locationaddress]],VENUEID!$A$2:$B$28,1,TRUE)</f>
        <v>#VALUE!</v>
      </c>
      <c r="B382" t="e">
        <f>IF(Table1[[#This Row],[categories]]="","",
IF(ISNUMBER(SEARCH("*ADULTS*",Table1[categories])),"ADULTS",
IF(ISNUMBER(SEARCH("*CHILDREN*",Table1[categories])),"CHILDREN",
IF(ISNUMBER(SEARCH("*TEENS*",Table1[categories])),"TEENS"))))</f>
        <v>#VALUE!</v>
      </c>
      <c r="C382" t="e">
        <f>Table1[[#This Row],[startdatetime]]</f>
        <v>#VALUE!</v>
      </c>
      <c r="D382" t="e">
        <f>CONCATENATE(Table1[[#This Row],[summary]],
CHAR(13),
Table1[[#This Row],[startdayname]],
", ",
TEXT((Table1[[#This Row],[startshortdate]]),"MMM D"),
CHAR(13),
TEXT((Table1[[#This Row],[starttime]]), "h:mm am/pm"),CHAR(13),Table1[[#This Row],[description]],CHAR(13))</f>
        <v>#VALUE!</v>
      </c>
    </row>
    <row r="383" spans="1:4" x14ac:dyDescent="0.25">
      <c r="A383" t="e">
        <f>VLOOKUP(Table1[[#This Row],[locationaddress]],VENUEID!$A$2:$B$28,1,TRUE)</f>
        <v>#VALUE!</v>
      </c>
      <c r="B383" t="e">
        <f>IF(Table1[[#This Row],[categories]]="","",
IF(ISNUMBER(SEARCH("*ADULTS*",Table1[categories])),"ADULTS",
IF(ISNUMBER(SEARCH("*CHILDREN*",Table1[categories])),"CHILDREN",
IF(ISNUMBER(SEARCH("*TEENS*",Table1[categories])),"TEENS"))))</f>
        <v>#VALUE!</v>
      </c>
      <c r="C383" t="e">
        <f>Table1[[#This Row],[startdatetime]]</f>
        <v>#VALUE!</v>
      </c>
      <c r="D383" t="e">
        <f>CONCATENATE(Table1[[#This Row],[summary]],
CHAR(13),
Table1[[#This Row],[startdayname]],
", ",
TEXT((Table1[[#This Row],[startshortdate]]),"MMM D"),
CHAR(13),
TEXT((Table1[[#This Row],[starttime]]), "h:mm am/pm"),CHAR(13),Table1[[#This Row],[description]],CHAR(13))</f>
        <v>#VALUE!</v>
      </c>
    </row>
    <row r="384" spans="1:4" x14ac:dyDescent="0.25">
      <c r="A384" t="e">
        <f>VLOOKUP(Table1[[#This Row],[locationaddress]],VENUEID!$A$2:$B$28,1,TRUE)</f>
        <v>#VALUE!</v>
      </c>
      <c r="B384" t="e">
        <f>IF(Table1[[#This Row],[categories]]="","",
IF(ISNUMBER(SEARCH("*ADULTS*",Table1[categories])),"ADULTS",
IF(ISNUMBER(SEARCH("*CHILDREN*",Table1[categories])),"CHILDREN",
IF(ISNUMBER(SEARCH("*TEENS*",Table1[categories])),"TEENS"))))</f>
        <v>#VALUE!</v>
      </c>
      <c r="C384" t="e">
        <f>Table1[[#This Row],[startdatetime]]</f>
        <v>#VALUE!</v>
      </c>
      <c r="D384" t="e">
        <f>CONCATENATE(Table1[[#This Row],[summary]],
CHAR(13),
Table1[[#This Row],[startdayname]],
", ",
TEXT((Table1[[#This Row],[startshortdate]]),"MMM D"),
CHAR(13),
TEXT((Table1[[#This Row],[starttime]]), "h:mm am/pm"),CHAR(13),Table1[[#This Row],[description]],CHAR(13))</f>
        <v>#VALUE!</v>
      </c>
    </row>
    <row r="385" spans="1:4" x14ac:dyDescent="0.25">
      <c r="A385" t="e">
        <f>VLOOKUP(Table1[[#This Row],[locationaddress]],VENUEID!$A$2:$B$28,1,TRUE)</f>
        <v>#VALUE!</v>
      </c>
      <c r="B385" t="e">
        <f>IF(Table1[[#This Row],[categories]]="","",
IF(ISNUMBER(SEARCH("*ADULTS*",Table1[categories])),"ADULTS",
IF(ISNUMBER(SEARCH("*CHILDREN*",Table1[categories])),"CHILDREN",
IF(ISNUMBER(SEARCH("*TEENS*",Table1[categories])),"TEENS"))))</f>
        <v>#VALUE!</v>
      </c>
      <c r="C385" t="e">
        <f>Table1[[#This Row],[startdatetime]]</f>
        <v>#VALUE!</v>
      </c>
      <c r="D385" t="e">
        <f>CONCATENATE(Table1[[#This Row],[summary]],
CHAR(13),
Table1[[#This Row],[startdayname]],
", ",
TEXT((Table1[[#This Row],[startshortdate]]),"MMM D"),
CHAR(13),
TEXT((Table1[[#This Row],[starttime]]), "h:mm am/pm"),CHAR(13),Table1[[#This Row],[description]],CHAR(13))</f>
        <v>#VALUE!</v>
      </c>
    </row>
    <row r="386" spans="1:4" x14ac:dyDescent="0.25">
      <c r="A386" t="e">
        <f>VLOOKUP(Table1[[#This Row],[locationaddress]],VENUEID!$A$2:$B$28,1,TRUE)</f>
        <v>#VALUE!</v>
      </c>
      <c r="B386" t="e">
        <f>IF(Table1[[#This Row],[categories]]="","",
IF(ISNUMBER(SEARCH("*ADULTS*",Table1[categories])),"ADULTS",
IF(ISNUMBER(SEARCH("*CHILDREN*",Table1[categories])),"CHILDREN",
IF(ISNUMBER(SEARCH("*TEENS*",Table1[categories])),"TEENS"))))</f>
        <v>#VALUE!</v>
      </c>
      <c r="C386" t="e">
        <f>Table1[[#This Row],[startdatetime]]</f>
        <v>#VALUE!</v>
      </c>
      <c r="D386" t="e">
        <f>CONCATENATE(Table1[[#This Row],[summary]],
CHAR(13),
Table1[[#This Row],[startdayname]],
", ",
TEXT((Table1[[#This Row],[startshortdate]]),"MMM D"),
CHAR(13),
TEXT((Table1[[#This Row],[starttime]]), "h:mm am/pm"),CHAR(13),Table1[[#This Row],[description]],CHAR(13))</f>
        <v>#VALUE!</v>
      </c>
    </row>
    <row r="387" spans="1:4" x14ac:dyDescent="0.25">
      <c r="A387" t="e">
        <f>VLOOKUP(Table1[[#This Row],[locationaddress]],VENUEID!$A$2:$B$28,1,TRUE)</f>
        <v>#VALUE!</v>
      </c>
      <c r="B387" t="e">
        <f>IF(Table1[[#This Row],[categories]]="","",
IF(ISNUMBER(SEARCH("*ADULTS*",Table1[categories])),"ADULTS",
IF(ISNUMBER(SEARCH("*CHILDREN*",Table1[categories])),"CHILDREN",
IF(ISNUMBER(SEARCH("*TEENS*",Table1[categories])),"TEENS"))))</f>
        <v>#VALUE!</v>
      </c>
      <c r="C387" t="e">
        <f>Table1[[#This Row],[startdatetime]]</f>
        <v>#VALUE!</v>
      </c>
      <c r="D387" t="e">
        <f>CONCATENATE(Table1[[#This Row],[summary]],
CHAR(13),
Table1[[#This Row],[startdayname]],
", ",
TEXT((Table1[[#This Row],[startshortdate]]),"MMM D"),
CHAR(13),
TEXT((Table1[[#This Row],[starttime]]), "h:mm am/pm"),CHAR(13),Table1[[#This Row],[description]],CHAR(13))</f>
        <v>#VALUE!</v>
      </c>
    </row>
    <row r="388" spans="1:4" x14ac:dyDescent="0.25">
      <c r="A388" t="e">
        <f>VLOOKUP(Table1[[#This Row],[locationaddress]],VENUEID!$A$2:$B$28,1,TRUE)</f>
        <v>#VALUE!</v>
      </c>
      <c r="B388" t="e">
        <f>IF(Table1[[#This Row],[categories]]="","",
IF(ISNUMBER(SEARCH("*ADULTS*",Table1[categories])),"ADULTS",
IF(ISNUMBER(SEARCH("*CHILDREN*",Table1[categories])),"CHILDREN",
IF(ISNUMBER(SEARCH("*TEENS*",Table1[categories])),"TEENS"))))</f>
        <v>#VALUE!</v>
      </c>
      <c r="C388" t="e">
        <f>Table1[[#This Row],[startdatetime]]</f>
        <v>#VALUE!</v>
      </c>
      <c r="D388" t="e">
        <f>CONCATENATE(Table1[[#This Row],[summary]],
CHAR(13),
Table1[[#This Row],[startdayname]],
", ",
TEXT((Table1[[#This Row],[startshortdate]]),"MMM D"),
CHAR(13),
TEXT((Table1[[#This Row],[starttime]]), "h:mm am/pm"),CHAR(13),Table1[[#This Row],[description]],CHAR(13))</f>
        <v>#VALUE!</v>
      </c>
    </row>
    <row r="389" spans="1:4" x14ac:dyDescent="0.25">
      <c r="A389" t="e">
        <f>VLOOKUP(Table1[[#This Row],[locationaddress]],VENUEID!$A$2:$B$28,1,TRUE)</f>
        <v>#VALUE!</v>
      </c>
      <c r="B389" t="e">
        <f>IF(Table1[[#This Row],[categories]]="","",
IF(ISNUMBER(SEARCH("*ADULTS*",Table1[categories])),"ADULTS",
IF(ISNUMBER(SEARCH("*CHILDREN*",Table1[categories])),"CHILDREN",
IF(ISNUMBER(SEARCH("*TEENS*",Table1[categories])),"TEENS"))))</f>
        <v>#VALUE!</v>
      </c>
      <c r="C389" t="e">
        <f>Table1[[#This Row],[startdatetime]]</f>
        <v>#VALUE!</v>
      </c>
      <c r="D389" t="e">
        <f>CONCATENATE(Table1[[#This Row],[summary]],
CHAR(13),
Table1[[#This Row],[startdayname]],
", ",
TEXT((Table1[[#This Row],[startshortdate]]),"MMM D"),
CHAR(13),
TEXT((Table1[[#This Row],[starttime]]), "h:mm am/pm"),CHAR(13),Table1[[#This Row],[description]],CHAR(13))</f>
        <v>#VALUE!</v>
      </c>
    </row>
    <row r="390" spans="1:4" x14ac:dyDescent="0.25">
      <c r="A390" t="e">
        <f>VLOOKUP(Table1[[#This Row],[locationaddress]],VENUEID!$A$2:$B$28,1,TRUE)</f>
        <v>#VALUE!</v>
      </c>
      <c r="B390" t="e">
        <f>IF(Table1[[#This Row],[categories]]="","",
IF(ISNUMBER(SEARCH("*ADULTS*",Table1[categories])),"ADULTS",
IF(ISNUMBER(SEARCH("*CHILDREN*",Table1[categories])),"CHILDREN",
IF(ISNUMBER(SEARCH("*TEENS*",Table1[categories])),"TEENS"))))</f>
        <v>#VALUE!</v>
      </c>
      <c r="C390" t="e">
        <f>Table1[[#This Row],[startdatetime]]</f>
        <v>#VALUE!</v>
      </c>
      <c r="D390" t="e">
        <f>CONCATENATE(Table1[[#This Row],[summary]],
CHAR(13),
Table1[[#This Row],[startdayname]],
", ",
TEXT((Table1[[#This Row],[startshortdate]]),"MMM D"),
CHAR(13),
TEXT((Table1[[#This Row],[starttime]]), "h:mm am/pm"),CHAR(13),Table1[[#This Row],[description]],CHAR(13))</f>
        <v>#VALUE!</v>
      </c>
    </row>
    <row r="391" spans="1:4" x14ac:dyDescent="0.25">
      <c r="A391" t="e">
        <f>VLOOKUP(Table1[[#This Row],[locationaddress]],VENUEID!$A$2:$B$28,1,TRUE)</f>
        <v>#VALUE!</v>
      </c>
      <c r="B391" t="e">
        <f>IF(Table1[[#This Row],[categories]]="","",
IF(ISNUMBER(SEARCH("*ADULTS*",Table1[categories])),"ADULTS",
IF(ISNUMBER(SEARCH("*CHILDREN*",Table1[categories])),"CHILDREN",
IF(ISNUMBER(SEARCH("*TEENS*",Table1[categories])),"TEENS"))))</f>
        <v>#VALUE!</v>
      </c>
      <c r="C391" t="e">
        <f>Table1[[#This Row],[startdatetime]]</f>
        <v>#VALUE!</v>
      </c>
      <c r="D391" t="e">
        <f>CONCATENATE(Table1[[#This Row],[summary]],
CHAR(13),
Table1[[#This Row],[startdayname]],
", ",
TEXT((Table1[[#This Row],[startshortdate]]),"MMM D"),
CHAR(13),
TEXT((Table1[[#This Row],[starttime]]), "h:mm am/pm"),CHAR(13),Table1[[#This Row],[description]],CHAR(13))</f>
        <v>#VALUE!</v>
      </c>
    </row>
    <row r="392" spans="1:4" x14ac:dyDescent="0.25">
      <c r="A392" t="e">
        <f>VLOOKUP(Table1[[#This Row],[locationaddress]],VENUEID!$A$2:$B$28,1,TRUE)</f>
        <v>#VALUE!</v>
      </c>
      <c r="B392" t="e">
        <f>IF(Table1[[#This Row],[categories]]="","",
IF(ISNUMBER(SEARCH("*ADULTS*",Table1[categories])),"ADULTS",
IF(ISNUMBER(SEARCH("*CHILDREN*",Table1[categories])),"CHILDREN",
IF(ISNUMBER(SEARCH("*TEENS*",Table1[categories])),"TEENS"))))</f>
        <v>#VALUE!</v>
      </c>
      <c r="C392" t="e">
        <f>Table1[[#This Row],[startdatetime]]</f>
        <v>#VALUE!</v>
      </c>
      <c r="D392" t="e">
        <f>CONCATENATE(Table1[[#This Row],[summary]],
CHAR(13),
Table1[[#This Row],[startdayname]],
", ",
TEXT((Table1[[#This Row],[startshortdate]]),"MMM D"),
CHAR(13),
TEXT((Table1[[#This Row],[starttime]]), "h:mm am/pm"),CHAR(13),Table1[[#This Row],[description]],CHAR(13))</f>
        <v>#VALUE!</v>
      </c>
    </row>
    <row r="393" spans="1:4" x14ac:dyDescent="0.25">
      <c r="A393" t="e">
        <f>VLOOKUP(Table1[[#This Row],[locationaddress]],VENUEID!$A$2:$B$28,1,TRUE)</f>
        <v>#VALUE!</v>
      </c>
      <c r="B393" t="e">
        <f>IF(Table1[[#This Row],[categories]]="","",
IF(ISNUMBER(SEARCH("*ADULTS*",Table1[categories])),"ADULTS",
IF(ISNUMBER(SEARCH("*CHILDREN*",Table1[categories])),"CHILDREN",
IF(ISNUMBER(SEARCH("*TEENS*",Table1[categories])),"TEENS"))))</f>
        <v>#VALUE!</v>
      </c>
      <c r="C393" t="e">
        <f>Table1[[#This Row],[startdatetime]]</f>
        <v>#VALUE!</v>
      </c>
      <c r="D393" t="e">
        <f>CONCATENATE(Table1[[#This Row],[summary]],
CHAR(13),
Table1[[#This Row],[startdayname]],
", ",
TEXT((Table1[[#This Row],[startshortdate]]),"MMM D"),
CHAR(13),
TEXT((Table1[[#This Row],[starttime]]), "h:mm am/pm"),CHAR(13),Table1[[#This Row],[description]],CHAR(13))</f>
        <v>#VALUE!</v>
      </c>
    </row>
    <row r="394" spans="1:4" x14ac:dyDescent="0.25">
      <c r="A394" t="e">
        <f>VLOOKUP(Table1[[#This Row],[locationaddress]],VENUEID!$A$2:$B$28,1,TRUE)</f>
        <v>#VALUE!</v>
      </c>
      <c r="B394" t="e">
        <f>IF(Table1[[#This Row],[categories]]="","",
IF(ISNUMBER(SEARCH("*ADULTS*",Table1[categories])),"ADULTS",
IF(ISNUMBER(SEARCH("*CHILDREN*",Table1[categories])),"CHILDREN",
IF(ISNUMBER(SEARCH("*TEENS*",Table1[categories])),"TEENS"))))</f>
        <v>#VALUE!</v>
      </c>
      <c r="C394" t="e">
        <f>Table1[[#This Row],[startdatetime]]</f>
        <v>#VALUE!</v>
      </c>
      <c r="D394" t="e">
        <f>CONCATENATE(Table1[[#This Row],[summary]],
CHAR(13),
Table1[[#This Row],[startdayname]],
", ",
TEXT((Table1[[#This Row],[startshortdate]]),"MMM D"),
CHAR(13),
TEXT((Table1[[#This Row],[starttime]]), "h:mm am/pm"),CHAR(13),Table1[[#This Row],[description]],CHAR(13))</f>
        <v>#VALUE!</v>
      </c>
    </row>
    <row r="395" spans="1:4" x14ac:dyDescent="0.25">
      <c r="A395" t="e">
        <f>VLOOKUP(Table1[[#This Row],[locationaddress]],VENUEID!$A$2:$B$28,1,TRUE)</f>
        <v>#VALUE!</v>
      </c>
      <c r="B395" t="e">
        <f>IF(Table1[[#This Row],[categories]]="","",
IF(ISNUMBER(SEARCH("*ADULTS*",Table1[categories])),"ADULTS",
IF(ISNUMBER(SEARCH("*CHILDREN*",Table1[categories])),"CHILDREN",
IF(ISNUMBER(SEARCH("*TEENS*",Table1[categories])),"TEENS"))))</f>
        <v>#VALUE!</v>
      </c>
      <c r="C395" t="e">
        <f>Table1[[#This Row],[startdatetime]]</f>
        <v>#VALUE!</v>
      </c>
      <c r="D395" t="e">
        <f>CONCATENATE(Table1[[#This Row],[summary]],
CHAR(13),
Table1[[#This Row],[startdayname]],
", ",
TEXT((Table1[[#This Row],[startshortdate]]),"MMM D"),
CHAR(13),
TEXT((Table1[[#This Row],[starttime]]), "h:mm am/pm"),CHAR(13),Table1[[#This Row],[description]],CHAR(13))</f>
        <v>#VALUE!</v>
      </c>
    </row>
    <row r="396" spans="1:4" x14ac:dyDescent="0.25">
      <c r="A396" t="e">
        <f>VLOOKUP(Table1[[#This Row],[locationaddress]],VENUEID!$A$2:$B$28,1,TRUE)</f>
        <v>#VALUE!</v>
      </c>
      <c r="B396" t="e">
        <f>IF(Table1[[#This Row],[categories]]="","",
IF(ISNUMBER(SEARCH("*ADULTS*",Table1[categories])),"ADULTS",
IF(ISNUMBER(SEARCH("*CHILDREN*",Table1[categories])),"CHILDREN",
IF(ISNUMBER(SEARCH("*TEENS*",Table1[categories])),"TEENS"))))</f>
        <v>#VALUE!</v>
      </c>
      <c r="C396" t="e">
        <f>Table1[[#This Row],[startdatetime]]</f>
        <v>#VALUE!</v>
      </c>
      <c r="D396" t="e">
        <f>CONCATENATE(Table1[[#This Row],[summary]],
CHAR(13),
Table1[[#This Row],[startdayname]],
", ",
TEXT((Table1[[#This Row],[startshortdate]]),"MMM D"),
CHAR(13),
TEXT((Table1[[#This Row],[starttime]]), "h:mm am/pm"),CHAR(13),Table1[[#This Row],[description]],CHAR(13))</f>
        <v>#VALUE!</v>
      </c>
    </row>
    <row r="397" spans="1:4" x14ac:dyDescent="0.25">
      <c r="A397" t="e">
        <f>VLOOKUP(Table1[[#This Row],[locationaddress]],VENUEID!$A$2:$B$28,1,TRUE)</f>
        <v>#VALUE!</v>
      </c>
      <c r="B397" t="e">
        <f>IF(Table1[[#This Row],[categories]]="","",
IF(ISNUMBER(SEARCH("*ADULTS*",Table1[categories])),"ADULTS",
IF(ISNUMBER(SEARCH("*CHILDREN*",Table1[categories])),"CHILDREN",
IF(ISNUMBER(SEARCH("*TEENS*",Table1[categories])),"TEENS"))))</f>
        <v>#VALUE!</v>
      </c>
      <c r="C397" t="e">
        <f>Table1[[#This Row],[startdatetime]]</f>
        <v>#VALUE!</v>
      </c>
      <c r="D397" t="e">
        <f>CONCATENATE(Table1[[#This Row],[summary]],
CHAR(13),
Table1[[#This Row],[startdayname]],
", ",
TEXT((Table1[[#This Row],[startshortdate]]),"MMM D"),
CHAR(13),
TEXT((Table1[[#This Row],[starttime]]), "h:mm am/pm"),CHAR(13),Table1[[#This Row],[description]],CHAR(13))</f>
        <v>#VALUE!</v>
      </c>
    </row>
    <row r="398" spans="1:4" x14ac:dyDescent="0.25">
      <c r="A398" t="e">
        <f>VLOOKUP(Table1[[#This Row],[locationaddress]],VENUEID!$A$2:$B$28,1,TRUE)</f>
        <v>#VALUE!</v>
      </c>
      <c r="B398" t="e">
        <f>IF(Table1[[#This Row],[categories]]="","",
IF(ISNUMBER(SEARCH("*ADULTS*",Table1[categories])),"ADULTS",
IF(ISNUMBER(SEARCH("*CHILDREN*",Table1[categories])),"CHILDREN",
IF(ISNUMBER(SEARCH("*TEENS*",Table1[categories])),"TEENS"))))</f>
        <v>#VALUE!</v>
      </c>
      <c r="C398" t="e">
        <f>Table1[[#This Row],[startdatetime]]</f>
        <v>#VALUE!</v>
      </c>
      <c r="D398" t="e">
        <f>CONCATENATE(Table1[[#This Row],[summary]],
CHAR(13),
Table1[[#This Row],[startdayname]],
", ",
TEXT((Table1[[#This Row],[startshortdate]]),"MMM D"),
CHAR(13),
TEXT((Table1[[#This Row],[starttime]]), "h:mm am/pm"),CHAR(13),Table1[[#This Row],[description]],CHAR(13))</f>
        <v>#VALUE!</v>
      </c>
    </row>
    <row r="399" spans="1:4" x14ac:dyDescent="0.25">
      <c r="A399" t="e">
        <f>VLOOKUP(Table1[[#This Row],[locationaddress]],VENUEID!$A$2:$B$28,1,TRUE)</f>
        <v>#VALUE!</v>
      </c>
      <c r="B399" t="e">
        <f>IF(Table1[[#This Row],[categories]]="","",
IF(ISNUMBER(SEARCH("*ADULTS*",Table1[categories])),"ADULTS",
IF(ISNUMBER(SEARCH("*CHILDREN*",Table1[categories])),"CHILDREN",
IF(ISNUMBER(SEARCH("*TEENS*",Table1[categories])),"TEENS"))))</f>
        <v>#VALUE!</v>
      </c>
      <c r="C399" t="e">
        <f>Table1[[#This Row],[startdatetime]]</f>
        <v>#VALUE!</v>
      </c>
      <c r="D399" t="e">
        <f>CONCATENATE(Table1[[#This Row],[summary]],
CHAR(13),
Table1[[#This Row],[startdayname]],
", ",
TEXT((Table1[[#This Row],[startshortdate]]),"MMM D"),
CHAR(13),
TEXT((Table1[[#This Row],[starttime]]), "h:mm am/pm"),CHAR(13),Table1[[#This Row],[description]],CHAR(13))</f>
        <v>#VALUE!</v>
      </c>
    </row>
    <row r="400" spans="1:4" x14ac:dyDescent="0.25">
      <c r="A400" t="e">
        <f>VLOOKUP(Table1[[#This Row],[locationaddress]],VENUEID!$A$2:$B$28,1,TRUE)</f>
        <v>#VALUE!</v>
      </c>
      <c r="B400" t="e">
        <f>IF(Table1[[#This Row],[categories]]="","",
IF(ISNUMBER(SEARCH("*ADULTS*",Table1[categories])),"ADULTS",
IF(ISNUMBER(SEARCH("*CHILDREN*",Table1[categories])),"CHILDREN",
IF(ISNUMBER(SEARCH("*TEENS*",Table1[categories])),"TEENS"))))</f>
        <v>#VALUE!</v>
      </c>
      <c r="C400" t="e">
        <f>Table1[[#This Row],[startdatetime]]</f>
        <v>#VALUE!</v>
      </c>
      <c r="D400" t="e">
        <f>CONCATENATE(Table1[[#This Row],[summary]],
CHAR(13),
Table1[[#This Row],[startdayname]],
", ",
TEXT((Table1[[#This Row],[startshortdate]]),"MMM D"),
CHAR(13),
TEXT((Table1[[#This Row],[starttime]]), "h:mm am/pm"),CHAR(13),Table1[[#This Row],[description]],CHAR(13))</f>
        <v>#VALUE!</v>
      </c>
    </row>
    <row r="401" spans="1:4" x14ac:dyDescent="0.25">
      <c r="A401" t="e">
        <f>VLOOKUP(Table1[[#This Row],[locationaddress]],VENUEID!$A$2:$B$28,1,TRUE)</f>
        <v>#VALUE!</v>
      </c>
      <c r="B401" t="e">
        <f>IF(Table1[[#This Row],[categories]]="","",
IF(ISNUMBER(SEARCH("*ADULTS*",Table1[categories])),"ADULTS",
IF(ISNUMBER(SEARCH("*CHILDREN*",Table1[categories])),"CHILDREN",
IF(ISNUMBER(SEARCH("*TEENS*",Table1[categories])),"TEENS"))))</f>
        <v>#VALUE!</v>
      </c>
      <c r="C401" t="e">
        <f>Table1[[#This Row],[startdatetime]]</f>
        <v>#VALUE!</v>
      </c>
      <c r="D401" t="e">
        <f>CONCATENATE(Table1[[#This Row],[summary]],
CHAR(13),
Table1[[#This Row],[startdayname]],
", ",
TEXT((Table1[[#This Row],[startshortdate]]),"MMM D"),
CHAR(13),
TEXT((Table1[[#This Row],[starttime]]), "h:mm am/pm"),CHAR(13),Table1[[#This Row],[description]],CHAR(13))</f>
        <v>#VALUE!</v>
      </c>
    </row>
    <row r="402" spans="1:4" x14ac:dyDescent="0.25">
      <c r="A402" t="e">
        <f>VLOOKUP(Table1[[#This Row],[locationaddress]],VENUEID!$A$2:$B$28,1,TRUE)</f>
        <v>#VALUE!</v>
      </c>
      <c r="B402" t="e">
        <f>IF(Table1[[#This Row],[categories]]="","",
IF(ISNUMBER(SEARCH("*ADULTS*",Table1[categories])),"ADULTS",
IF(ISNUMBER(SEARCH("*CHILDREN*",Table1[categories])),"CHILDREN",
IF(ISNUMBER(SEARCH("*TEENS*",Table1[categories])),"TEENS"))))</f>
        <v>#VALUE!</v>
      </c>
      <c r="C402" t="e">
        <f>Table1[[#This Row],[startdatetime]]</f>
        <v>#VALUE!</v>
      </c>
      <c r="D402" t="e">
        <f>CONCATENATE(Table1[[#This Row],[summary]],
CHAR(13),
Table1[[#This Row],[startdayname]],
", ",
TEXT((Table1[[#This Row],[startshortdate]]),"MMM D"),
CHAR(13),
TEXT((Table1[[#This Row],[starttime]]), "h:mm am/pm"),CHAR(13),Table1[[#This Row],[description]],CHAR(13))</f>
        <v>#VALUE!</v>
      </c>
    </row>
    <row r="403" spans="1:4" x14ac:dyDescent="0.25">
      <c r="A403" t="e">
        <f>VLOOKUP(Table1[[#This Row],[locationaddress]],VENUEID!$A$2:$B$28,1,TRUE)</f>
        <v>#VALUE!</v>
      </c>
      <c r="B403" t="e">
        <f>IF(Table1[[#This Row],[categories]]="","",
IF(ISNUMBER(SEARCH("*ADULTS*",Table1[categories])),"ADULTS",
IF(ISNUMBER(SEARCH("*CHILDREN*",Table1[categories])),"CHILDREN",
IF(ISNUMBER(SEARCH("*TEENS*",Table1[categories])),"TEENS"))))</f>
        <v>#VALUE!</v>
      </c>
      <c r="C403" t="e">
        <f>Table1[[#This Row],[startdatetime]]</f>
        <v>#VALUE!</v>
      </c>
      <c r="D403" t="e">
        <f>CONCATENATE(Table1[[#This Row],[summary]],
CHAR(13),
Table1[[#This Row],[startdayname]],
", ",
TEXT((Table1[[#This Row],[startshortdate]]),"MMM D"),
CHAR(13),
TEXT((Table1[[#This Row],[starttime]]), "h:mm am/pm"),CHAR(13),Table1[[#This Row],[description]],CHAR(13))</f>
        <v>#VALUE!</v>
      </c>
    </row>
    <row r="404" spans="1:4" x14ac:dyDescent="0.25">
      <c r="A404" t="e">
        <f>VLOOKUP(Table1[[#This Row],[locationaddress]],VENUEID!$A$2:$B$28,1,TRUE)</f>
        <v>#VALUE!</v>
      </c>
      <c r="B404" t="e">
        <f>IF(Table1[[#This Row],[categories]]="","",
IF(ISNUMBER(SEARCH("*ADULTS*",Table1[categories])),"ADULTS",
IF(ISNUMBER(SEARCH("*CHILDREN*",Table1[categories])),"CHILDREN",
IF(ISNUMBER(SEARCH("*TEENS*",Table1[categories])),"TEENS"))))</f>
        <v>#VALUE!</v>
      </c>
      <c r="C404" t="e">
        <f>Table1[[#This Row],[startdatetime]]</f>
        <v>#VALUE!</v>
      </c>
      <c r="D404" t="e">
        <f>CONCATENATE(Table1[[#This Row],[summary]],
CHAR(13),
Table1[[#This Row],[startdayname]],
", ",
TEXT((Table1[[#This Row],[startshortdate]]),"MMM D"),
CHAR(13),
TEXT((Table1[[#This Row],[starttime]]), "h:mm am/pm"),CHAR(13),Table1[[#This Row],[description]],CHAR(13))</f>
        <v>#VALUE!</v>
      </c>
    </row>
    <row r="405" spans="1:4" x14ac:dyDescent="0.25">
      <c r="A405" t="e">
        <f>VLOOKUP(Table1[[#This Row],[locationaddress]],VENUEID!$A$2:$B$28,1,TRUE)</f>
        <v>#VALUE!</v>
      </c>
      <c r="B405" t="e">
        <f>IF(Table1[[#This Row],[categories]]="","",
IF(ISNUMBER(SEARCH("*ADULTS*",Table1[categories])),"ADULTS",
IF(ISNUMBER(SEARCH("*CHILDREN*",Table1[categories])),"CHILDREN",
IF(ISNUMBER(SEARCH("*TEENS*",Table1[categories])),"TEENS"))))</f>
        <v>#VALUE!</v>
      </c>
      <c r="C405" t="e">
        <f>Table1[[#This Row],[startdatetime]]</f>
        <v>#VALUE!</v>
      </c>
      <c r="D405" t="e">
        <f>CONCATENATE(Table1[[#This Row],[summary]],
CHAR(13),
Table1[[#This Row],[startdayname]],
", ",
TEXT((Table1[[#This Row],[startshortdate]]),"MMM D"),
CHAR(13),
TEXT((Table1[[#This Row],[starttime]]), "h:mm am/pm"),CHAR(13),Table1[[#This Row],[description]],CHAR(13))</f>
        <v>#VALUE!</v>
      </c>
    </row>
    <row r="406" spans="1:4" x14ac:dyDescent="0.25">
      <c r="A406" t="e">
        <f>VLOOKUP(Table1[[#This Row],[locationaddress]],VENUEID!$A$2:$B$28,1,TRUE)</f>
        <v>#VALUE!</v>
      </c>
      <c r="B406" t="e">
        <f>IF(Table1[[#This Row],[categories]]="","",
IF(ISNUMBER(SEARCH("*ADULTS*",Table1[categories])),"ADULTS",
IF(ISNUMBER(SEARCH("*CHILDREN*",Table1[categories])),"CHILDREN",
IF(ISNUMBER(SEARCH("*TEENS*",Table1[categories])),"TEENS"))))</f>
        <v>#VALUE!</v>
      </c>
      <c r="C406" t="e">
        <f>Table1[[#This Row],[startdatetime]]</f>
        <v>#VALUE!</v>
      </c>
      <c r="D406" t="e">
        <f>CONCATENATE(Table1[[#This Row],[summary]],
CHAR(13),
Table1[[#This Row],[startdayname]],
", ",
TEXT((Table1[[#This Row],[startshortdate]]),"MMM D"),
CHAR(13),
TEXT((Table1[[#This Row],[starttime]]), "h:mm am/pm"),CHAR(13),Table1[[#This Row],[description]],CHAR(13))</f>
        <v>#VALUE!</v>
      </c>
    </row>
    <row r="407" spans="1:4" x14ac:dyDescent="0.25">
      <c r="A407" t="e">
        <f>VLOOKUP(Table1[[#This Row],[locationaddress]],VENUEID!$A$2:$B$28,1,TRUE)</f>
        <v>#VALUE!</v>
      </c>
      <c r="B407" t="e">
        <f>IF(Table1[[#This Row],[categories]]="","",
IF(ISNUMBER(SEARCH("*ADULTS*",Table1[categories])),"ADULTS",
IF(ISNUMBER(SEARCH("*CHILDREN*",Table1[categories])),"CHILDREN",
IF(ISNUMBER(SEARCH("*TEENS*",Table1[categories])),"TEENS"))))</f>
        <v>#VALUE!</v>
      </c>
      <c r="C407" t="e">
        <f>Table1[[#This Row],[startdatetime]]</f>
        <v>#VALUE!</v>
      </c>
      <c r="D407" t="e">
        <f>CONCATENATE(Table1[[#This Row],[summary]],
CHAR(13),
Table1[[#This Row],[startdayname]],
", ",
TEXT((Table1[[#This Row],[startshortdate]]),"MMM D"),
CHAR(13),
TEXT((Table1[[#This Row],[starttime]]), "h:mm am/pm"),CHAR(13),Table1[[#This Row],[description]],CHAR(13))</f>
        <v>#VALUE!</v>
      </c>
    </row>
    <row r="408" spans="1:4" x14ac:dyDescent="0.25">
      <c r="A408" t="e">
        <f>VLOOKUP(Table1[[#This Row],[locationaddress]],VENUEID!$A$2:$B$28,1,TRUE)</f>
        <v>#VALUE!</v>
      </c>
      <c r="B408" t="e">
        <f>IF(Table1[[#This Row],[categories]]="","",
IF(ISNUMBER(SEARCH("*ADULTS*",Table1[categories])),"ADULTS",
IF(ISNUMBER(SEARCH("*CHILDREN*",Table1[categories])),"CHILDREN",
IF(ISNUMBER(SEARCH("*TEENS*",Table1[categories])),"TEENS"))))</f>
        <v>#VALUE!</v>
      </c>
      <c r="C408" t="e">
        <f>Table1[[#This Row],[startdatetime]]</f>
        <v>#VALUE!</v>
      </c>
      <c r="D408" t="e">
        <f>CONCATENATE(Table1[[#This Row],[summary]],
CHAR(13),
Table1[[#This Row],[startdayname]],
", ",
TEXT((Table1[[#This Row],[startshortdate]]),"MMM D"),
CHAR(13),
TEXT((Table1[[#This Row],[starttime]]), "h:mm am/pm"),CHAR(13),Table1[[#This Row],[description]],CHAR(13))</f>
        <v>#VALUE!</v>
      </c>
    </row>
    <row r="409" spans="1:4" x14ac:dyDescent="0.25">
      <c r="A409" t="e">
        <f>VLOOKUP(Table1[[#This Row],[locationaddress]],VENUEID!$A$2:$B$28,1,TRUE)</f>
        <v>#VALUE!</v>
      </c>
      <c r="B409" t="e">
        <f>IF(Table1[[#This Row],[categories]]="","",
IF(ISNUMBER(SEARCH("*ADULTS*",Table1[categories])),"ADULTS",
IF(ISNUMBER(SEARCH("*CHILDREN*",Table1[categories])),"CHILDREN",
IF(ISNUMBER(SEARCH("*TEENS*",Table1[categories])),"TEENS"))))</f>
        <v>#VALUE!</v>
      </c>
      <c r="C409" t="e">
        <f>Table1[[#This Row],[startdatetime]]</f>
        <v>#VALUE!</v>
      </c>
      <c r="D409" t="e">
        <f>CONCATENATE(Table1[[#This Row],[summary]],
CHAR(13),
Table1[[#This Row],[startdayname]],
", ",
TEXT((Table1[[#This Row],[startshortdate]]),"MMM D"),
CHAR(13),
TEXT((Table1[[#This Row],[starttime]]), "h:mm am/pm"),CHAR(13),Table1[[#This Row],[description]],CHAR(13))</f>
        <v>#VALUE!</v>
      </c>
    </row>
    <row r="410" spans="1:4" x14ac:dyDescent="0.25">
      <c r="A410" t="e">
        <f>VLOOKUP(Table1[[#This Row],[locationaddress]],VENUEID!$A$2:$B$28,1,TRUE)</f>
        <v>#VALUE!</v>
      </c>
      <c r="B410" t="e">
        <f>IF(Table1[[#This Row],[categories]]="","",
IF(ISNUMBER(SEARCH("*ADULTS*",Table1[categories])),"ADULTS",
IF(ISNUMBER(SEARCH("*CHILDREN*",Table1[categories])),"CHILDREN",
IF(ISNUMBER(SEARCH("*TEENS*",Table1[categories])),"TEENS"))))</f>
        <v>#VALUE!</v>
      </c>
      <c r="C410" t="e">
        <f>Table1[[#This Row],[startdatetime]]</f>
        <v>#VALUE!</v>
      </c>
      <c r="D410" t="e">
        <f>CONCATENATE(Table1[[#This Row],[summary]],
CHAR(13),
Table1[[#This Row],[startdayname]],
", ",
TEXT((Table1[[#This Row],[startshortdate]]),"MMM D"),
CHAR(13),
TEXT((Table1[[#This Row],[starttime]]), "h:mm am/pm"),CHAR(13),Table1[[#This Row],[description]],CHAR(13))</f>
        <v>#VALUE!</v>
      </c>
    </row>
    <row r="411" spans="1:4" x14ac:dyDescent="0.25">
      <c r="A411" t="e">
        <f>VLOOKUP(Table1[[#This Row],[locationaddress]],VENUEID!$A$2:$B$28,1,TRUE)</f>
        <v>#VALUE!</v>
      </c>
      <c r="B411" t="e">
        <f>IF(Table1[[#This Row],[categories]]="","",
IF(ISNUMBER(SEARCH("*ADULTS*",Table1[categories])),"ADULTS",
IF(ISNUMBER(SEARCH("*CHILDREN*",Table1[categories])),"CHILDREN",
IF(ISNUMBER(SEARCH("*TEENS*",Table1[categories])),"TEENS"))))</f>
        <v>#VALUE!</v>
      </c>
      <c r="C411" t="e">
        <f>Table1[[#This Row],[startdatetime]]</f>
        <v>#VALUE!</v>
      </c>
      <c r="D411" t="e">
        <f>CONCATENATE(Table1[[#This Row],[summary]],
CHAR(13),
Table1[[#This Row],[startdayname]],
", ",
TEXT((Table1[[#This Row],[startshortdate]]),"MMM D"),
CHAR(13),
TEXT((Table1[[#This Row],[starttime]]), "h:mm am/pm"),CHAR(13),Table1[[#This Row],[description]],CHAR(13))</f>
        <v>#VALUE!</v>
      </c>
    </row>
    <row r="412" spans="1:4" x14ac:dyDescent="0.25">
      <c r="A412" t="e">
        <f>VLOOKUP(Table1[[#This Row],[locationaddress]],VENUEID!$A$2:$B$28,1,TRUE)</f>
        <v>#VALUE!</v>
      </c>
      <c r="B412" t="e">
        <f>IF(Table1[[#This Row],[categories]]="","",
IF(ISNUMBER(SEARCH("*ADULTS*",Table1[categories])),"ADULTS",
IF(ISNUMBER(SEARCH("*CHILDREN*",Table1[categories])),"CHILDREN",
IF(ISNUMBER(SEARCH("*TEENS*",Table1[categories])),"TEENS"))))</f>
        <v>#VALUE!</v>
      </c>
      <c r="C412" t="e">
        <f>Table1[[#This Row],[startdatetime]]</f>
        <v>#VALUE!</v>
      </c>
      <c r="D412" t="e">
        <f>CONCATENATE(Table1[[#This Row],[summary]],
CHAR(13),
Table1[[#This Row],[startdayname]],
", ",
TEXT((Table1[[#This Row],[startshortdate]]),"MMM D"),
CHAR(13),
TEXT((Table1[[#This Row],[starttime]]), "h:mm am/pm"),CHAR(13),Table1[[#This Row],[description]],CHAR(13))</f>
        <v>#VALUE!</v>
      </c>
    </row>
    <row r="413" spans="1:4" x14ac:dyDescent="0.25">
      <c r="A413" t="e">
        <f>VLOOKUP(Table1[[#This Row],[locationaddress]],VENUEID!$A$2:$B$28,1,TRUE)</f>
        <v>#VALUE!</v>
      </c>
      <c r="B413" t="e">
        <f>IF(Table1[[#This Row],[categories]]="","",
IF(ISNUMBER(SEARCH("*ADULTS*",Table1[categories])),"ADULTS",
IF(ISNUMBER(SEARCH("*CHILDREN*",Table1[categories])),"CHILDREN",
IF(ISNUMBER(SEARCH("*TEENS*",Table1[categories])),"TEENS"))))</f>
        <v>#VALUE!</v>
      </c>
      <c r="C413" t="e">
        <f>Table1[[#This Row],[startdatetime]]</f>
        <v>#VALUE!</v>
      </c>
      <c r="D413" t="e">
        <f>CONCATENATE(Table1[[#This Row],[summary]],
CHAR(13),
Table1[[#This Row],[startdayname]],
", ",
TEXT((Table1[[#This Row],[startshortdate]]),"MMM D"),
CHAR(13),
TEXT((Table1[[#This Row],[starttime]]), "h:mm am/pm"),CHAR(13),Table1[[#This Row],[description]],CHAR(13))</f>
        <v>#VALUE!</v>
      </c>
    </row>
    <row r="414" spans="1:4" x14ac:dyDescent="0.25">
      <c r="A414" t="e">
        <f>VLOOKUP(Table1[[#This Row],[locationaddress]],VENUEID!$A$2:$B$28,1,TRUE)</f>
        <v>#VALUE!</v>
      </c>
      <c r="B414" t="e">
        <f>IF(Table1[[#This Row],[categories]]="","",
IF(ISNUMBER(SEARCH("*ADULTS*",Table1[categories])),"ADULTS",
IF(ISNUMBER(SEARCH("*CHILDREN*",Table1[categories])),"CHILDREN",
IF(ISNUMBER(SEARCH("*TEENS*",Table1[categories])),"TEENS"))))</f>
        <v>#VALUE!</v>
      </c>
      <c r="C414" t="e">
        <f>Table1[[#This Row],[startdatetime]]</f>
        <v>#VALUE!</v>
      </c>
      <c r="D414" t="e">
        <f>CONCATENATE(Table1[[#This Row],[summary]],
CHAR(13),
Table1[[#This Row],[startdayname]],
", ",
TEXT((Table1[[#This Row],[startshortdate]]),"MMM D"),
CHAR(13),
TEXT((Table1[[#This Row],[starttime]]), "h:mm am/pm"),CHAR(13),Table1[[#This Row],[description]],CHAR(13))</f>
        <v>#VALUE!</v>
      </c>
    </row>
    <row r="415" spans="1:4" x14ac:dyDescent="0.25">
      <c r="A415" t="e">
        <f>VLOOKUP(Table1[[#This Row],[locationaddress]],VENUEID!$A$2:$B$28,1,TRUE)</f>
        <v>#VALUE!</v>
      </c>
      <c r="B415" t="e">
        <f>IF(Table1[[#This Row],[categories]]="","",
IF(ISNUMBER(SEARCH("*ADULTS*",Table1[categories])),"ADULTS",
IF(ISNUMBER(SEARCH("*CHILDREN*",Table1[categories])),"CHILDREN",
IF(ISNUMBER(SEARCH("*TEENS*",Table1[categories])),"TEENS"))))</f>
        <v>#VALUE!</v>
      </c>
      <c r="C415" t="e">
        <f>Table1[[#This Row],[startdatetime]]</f>
        <v>#VALUE!</v>
      </c>
      <c r="D415" t="e">
        <f>CONCATENATE(Table1[[#This Row],[summary]],
CHAR(13),
Table1[[#This Row],[startdayname]],
", ",
TEXT((Table1[[#This Row],[startshortdate]]),"MMM D"),
CHAR(13),
TEXT((Table1[[#This Row],[starttime]]), "h:mm am/pm"),CHAR(13),Table1[[#This Row],[description]],CHAR(13))</f>
        <v>#VALUE!</v>
      </c>
    </row>
    <row r="416" spans="1:4" x14ac:dyDescent="0.25">
      <c r="A416" t="e">
        <f>VLOOKUP(Table1[[#This Row],[locationaddress]],VENUEID!$A$2:$B$28,1,TRUE)</f>
        <v>#VALUE!</v>
      </c>
      <c r="B416" t="e">
        <f>IF(Table1[[#This Row],[categories]]="","",
IF(ISNUMBER(SEARCH("*ADULTS*",Table1[categories])),"ADULTS",
IF(ISNUMBER(SEARCH("*CHILDREN*",Table1[categories])),"CHILDREN",
IF(ISNUMBER(SEARCH("*TEENS*",Table1[categories])),"TEENS"))))</f>
        <v>#VALUE!</v>
      </c>
      <c r="C416" t="e">
        <f>Table1[[#This Row],[startdatetime]]</f>
        <v>#VALUE!</v>
      </c>
      <c r="D416" t="e">
        <f>CONCATENATE(Table1[[#This Row],[summary]],
CHAR(13),
Table1[[#This Row],[startdayname]],
", ",
TEXT((Table1[[#This Row],[startshortdate]]),"MMM D"),
CHAR(13),
TEXT((Table1[[#This Row],[starttime]]), "h:mm am/pm"),CHAR(13),Table1[[#This Row],[description]],CHAR(13))</f>
        <v>#VALUE!</v>
      </c>
    </row>
    <row r="417" spans="1:4" x14ac:dyDescent="0.25">
      <c r="A417" t="e">
        <f>VLOOKUP(Table1[[#This Row],[locationaddress]],VENUEID!$A$2:$B$28,1,TRUE)</f>
        <v>#VALUE!</v>
      </c>
      <c r="B417" t="e">
        <f>IF(Table1[[#This Row],[categories]]="","",
IF(ISNUMBER(SEARCH("*ADULTS*",Table1[categories])),"ADULTS",
IF(ISNUMBER(SEARCH("*CHILDREN*",Table1[categories])),"CHILDREN",
IF(ISNUMBER(SEARCH("*TEENS*",Table1[categories])),"TEENS"))))</f>
        <v>#VALUE!</v>
      </c>
      <c r="C417" t="e">
        <f>Table1[[#This Row],[startdatetime]]</f>
        <v>#VALUE!</v>
      </c>
      <c r="D417" t="e">
        <f>CONCATENATE(Table1[[#This Row],[summary]],
CHAR(13),
Table1[[#This Row],[startdayname]],
", ",
TEXT((Table1[[#This Row],[startshortdate]]),"MMM D"),
CHAR(13),
TEXT((Table1[[#This Row],[starttime]]), "h:mm am/pm"),CHAR(13),Table1[[#This Row],[description]],CHAR(13))</f>
        <v>#VALUE!</v>
      </c>
    </row>
    <row r="418" spans="1:4" x14ac:dyDescent="0.25">
      <c r="A418" t="e">
        <f>VLOOKUP(Table1[[#This Row],[locationaddress]],VENUEID!$A$2:$B$28,1,TRUE)</f>
        <v>#VALUE!</v>
      </c>
      <c r="B418" t="e">
        <f>IF(Table1[[#This Row],[categories]]="","",
IF(ISNUMBER(SEARCH("*ADULTS*",Table1[categories])),"ADULTS",
IF(ISNUMBER(SEARCH("*CHILDREN*",Table1[categories])),"CHILDREN",
IF(ISNUMBER(SEARCH("*TEENS*",Table1[categories])),"TEENS"))))</f>
        <v>#VALUE!</v>
      </c>
      <c r="C418" t="e">
        <f>Table1[[#This Row],[startdatetime]]</f>
        <v>#VALUE!</v>
      </c>
      <c r="D418" t="e">
        <f>CONCATENATE(Table1[[#This Row],[summary]],
CHAR(13),
Table1[[#This Row],[startdayname]],
", ",
TEXT((Table1[[#This Row],[startshortdate]]),"MMM D"),
CHAR(13),
TEXT((Table1[[#This Row],[starttime]]), "h:mm am/pm"),CHAR(13),Table1[[#This Row],[description]],CHAR(13))</f>
        <v>#VALUE!</v>
      </c>
    </row>
    <row r="419" spans="1:4" x14ac:dyDescent="0.25">
      <c r="A419" t="e">
        <f>VLOOKUP(Table1[[#This Row],[locationaddress]],VENUEID!$A$2:$B$28,1,TRUE)</f>
        <v>#VALUE!</v>
      </c>
      <c r="B419" t="e">
        <f>IF(Table1[[#This Row],[categories]]="","",
IF(ISNUMBER(SEARCH("*ADULTS*",Table1[categories])),"ADULTS",
IF(ISNUMBER(SEARCH("*CHILDREN*",Table1[categories])),"CHILDREN",
IF(ISNUMBER(SEARCH("*TEENS*",Table1[categories])),"TEENS"))))</f>
        <v>#VALUE!</v>
      </c>
      <c r="C419" t="e">
        <f>Table1[[#This Row],[startdatetime]]</f>
        <v>#VALUE!</v>
      </c>
      <c r="D419" t="e">
        <f>CONCATENATE(Table1[[#This Row],[summary]],
CHAR(13),
Table1[[#This Row],[startdayname]],
", ",
TEXT((Table1[[#This Row],[startshortdate]]),"MMM D"),
CHAR(13),
TEXT((Table1[[#This Row],[starttime]]), "h:mm am/pm"),CHAR(13),Table1[[#This Row],[description]],CHAR(13))</f>
        <v>#VALUE!</v>
      </c>
    </row>
    <row r="420" spans="1:4" x14ac:dyDescent="0.25">
      <c r="A420" t="e">
        <f>VLOOKUP(Table1[[#This Row],[locationaddress]],VENUEID!$A$2:$B$28,1,TRUE)</f>
        <v>#VALUE!</v>
      </c>
      <c r="B420" t="e">
        <f>IF(Table1[[#This Row],[categories]]="","",
IF(ISNUMBER(SEARCH("*ADULTS*",Table1[categories])),"ADULTS",
IF(ISNUMBER(SEARCH("*CHILDREN*",Table1[categories])),"CHILDREN",
IF(ISNUMBER(SEARCH("*TEENS*",Table1[categories])),"TEENS"))))</f>
        <v>#VALUE!</v>
      </c>
      <c r="C420" t="e">
        <f>Table1[[#This Row],[startdatetime]]</f>
        <v>#VALUE!</v>
      </c>
      <c r="D420" t="e">
        <f>CONCATENATE(Table1[[#This Row],[summary]],
CHAR(13),
Table1[[#This Row],[startdayname]],
", ",
TEXT((Table1[[#This Row],[startshortdate]]),"MMM D"),
CHAR(13),
TEXT((Table1[[#This Row],[starttime]]), "h:mm am/pm"),CHAR(13),Table1[[#This Row],[description]],CHAR(13))</f>
        <v>#VALUE!</v>
      </c>
    </row>
    <row r="421" spans="1:4" x14ac:dyDescent="0.25">
      <c r="A421" t="e">
        <f>VLOOKUP(Table1[[#This Row],[locationaddress]],VENUEID!$A$2:$B$28,1,TRUE)</f>
        <v>#VALUE!</v>
      </c>
      <c r="B421" t="e">
        <f>IF(Table1[[#This Row],[categories]]="","",
IF(ISNUMBER(SEARCH("*ADULTS*",Table1[categories])),"ADULTS",
IF(ISNUMBER(SEARCH("*CHILDREN*",Table1[categories])),"CHILDREN",
IF(ISNUMBER(SEARCH("*TEENS*",Table1[categories])),"TEENS"))))</f>
        <v>#VALUE!</v>
      </c>
      <c r="C421" t="e">
        <f>Table1[[#This Row],[startdatetime]]</f>
        <v>#VALUE!</v>
      </c>
      <c r="D421" t="e">
        <f>CONCATENATE(Table1[[#This Row],[summary]],
CHAR(13),
Table1[[#This Row],[startdayname]],
", ",
TEXT((Table1[[#This Row],[startshortdate]]),"MMM D"),
CHAR(13),
TEXT((Table1[[#This Row],[starttime]]), "h:mm am/pm"),CHAR(13),Table1[[#This Row],[description]],CHAR(13))</f>
        <v>#VALUE!</v>
      </c>
    </row>
    <row r="422" spans="1:4" x14ac:dyDescent="0.25">
      <c r="A422" t="e">
        <f>VLOOKUP(Table1[[#This Row],[locationaddress]],VENUEID!$A$2:$B$28,1,TRUE)</f>
        <v>#VALUE!</v>
      </c>
      <c r="B422" t="e">
        <f>IF(Table1[[#This Row],[categories]]="","",
IF(ISNUMBER(SEARCH("*ADULTS*",Table1[categories])),"ADULTS",
IF(ISNUMBER(SEARCH("*CHILDREN*",Table1[categories])),"CHILDREN",
IF(ISNUMBER(SEARCH("*TEENS*",Table1[categories])),"TEENS"))))</f>
        <v>#VALUE!</v>
      </c>
      <c r="C422" t="e">
        <f>Table1[[#This Row],[startdatetime]]</f>
        <v>#VALUE!</v>
      </c>
      <c r="D422" t="e">
        <f>CONCATENATE(Table1[[#This Row],[summary]],
CHAR(13),
Table1[[#This Row],[startdayname]],
", ",
TEXT((Table1[[#This Row],[startshortdate]]),"MMM D"),
CHAR(13),
TEXT((Table1[[#This Row],[starttime]]), "h:mm am/pm"),CHAR(13),Table1[[#This Row],[description]],CHAR(13))</f>
        <v>#VALUE!</v>
      </c>
    </row>
    <row r="423" spans="1:4" x14ac:dyDescent="0.25">
      <c r="A423" t="e">
        <f>VLOOKUP(Table1[[#This Row],[locationaddress]],VENUEID!$A$2:$B$28,1,TRUE)</f>
        <v>#VALUE!</v>
      </c>
      <c r="B423" t="e">
        <f>IF(Table1[[#This Row],[categories]]="","",
IF(ISNUMBER(SEARCH("*ADULTS*",Table1[categories])),"ADULTS",
IF(ISNUMBER(SEARCH("*CHILDREN*",Table1[categories])),"CHILDREN",
IF(ISNUMBER(SEARCH("*TEENS*",Table1[categories])),"TEENS"))))</f>
        <v>#VALUE!</v>
      </c>
      <c r="C423" t="e">
        <f>Table1[[#This Row],[startdatetime]]</f>
        <v>#VALUE!</v>
      </c>
      <c r="D423" t="e">
        <f>CONCATENATE(Table1[[#This Row],[summary]],
CHAR(13),
Table1[[#This Row],[startdayname]],
", ",
TEXT((Table1[[#This Row],[startshortdate]]),"MMM D"),
CHAR(13),
TEXT((Table1[[#This Row],[starttime]]), "h:mm am/pm"),CHAR(13),Table1[[#This Row],[description]],CHAR(13))</f>
        <v>#VALUE!</v>
      </c>
    </row>
    <row r="424" spans="1:4" x14ac:dyDescent="0.25">
      <c r="A424" t="e">
        <f>VLOOKUP(Table1[[#This Row],[locationaddress]],VENUEID!$A$2:$B$28,1,TRUE)</f>
        <v>#VALUE!</v>
      </c>
      <c r="B424" t="e">
        <f>IF(Table1[[#This Row],[categories]]="","",
IF(ISNUMBER(SEARCH("*ADULTS*",Table1[categories])),"ADULTS",
IF(ISNUMBER(SEARCH("*CHILDREN*",Table1[categories])),"CHILDREN",
IF(ISNUMBER(SEARCH("*TEENS*",Table1[categories])),"TEENS"))))</f>
        <v>#VALUE!</v>
      </c>
      <c r="C424" t="e">
        <f>Table1[[#This Row],[startdatetime]]</f>
        <v>#VALUE!</v>
      </c>
      <c r="D424" t="e">
        <f>CONCATENATE(Table1[[#This Row],[summary]],
CHAR(13),
Table1[[#This Row],[startdayname]],
", ",
TEXT((Table1[[#This Row],[startshortdate]]),"MMM D"),
CHAR(13),
TEXT((Table1[[#This Row],[starttime]]), "h:mm am/pm"),CHAR(13),Table1[[#This Row],[description]],CHAR(13))</f>
        <v>#VALUE!</v>
      </c>
    </row>
    <row r="425" spans="1:4" x14ac:dyDescent="0.25">
      <c r="A425" t="e">
        <f>VLOOKUP(Table1[[#This Row],[locationaddress]],VENUEID!$A$2:$B$28,1,TRUE)</f>
        <v>#VALUE!</v>
      </c>
      <c r="B425" t="e">
        <f>IF(Table1[[#This Row],[categories]]="","",
IF(ISNUMBER(SEARCH("*ADULTS*",Table1[categories])),"ADULTS",
IF(ISNUMBER(SEARCH("*CHILDREN*",Table1[categories])),"CHILDREN",
IF(ISNUMBER(SEARCH("*TEENS*",Table1[categories])),"TEENS"))))</f>
        <v>#VALUE!</v>
      </c>
      <c r="C425" t="e">
        <f>Table1[[#This Row],[startdatetime]]</f>
        <v>#VALUE!</v>
      </c>
      <c r="D425" t="e">
        <f>CONCATENATE(Table1[[#This Row],[summary]],
CHAR(13),
Table1[[#This Row],[startdayname]],
", ",
TEXT((Table1[[#This Row],[startshortdate]]),"MMM D"),
CHAR(13),
TEXT((Table1[[#This Row],[starttime]]), "h:mm am/pm"),CHAR(13),Table1[[#This Row],[description]],CHAR(13))</f>
        <v>#VALUE!</v>
      </c>
    </row>
    <row r="426" spans="1:4" x14ac:dyDescent="0.25">
      <c r="A426" t="e">
        <f>VLOOKUP(Table1[[#This Row],[locationaddress]],VENUEID!$A$2:$B$28,1,TRUE)</f>
        <v>#VALUE!</v>
      </c>
      <c r="B426" t="e">
        <f>IF(Table1[[#This Row],[categories]]="","",
IF(ISNUMBER(SEARCH("*ADULTS*",Table1[categories])),"ADULTS",
IF(ISNUMBER(SEARCH("*CHILDREN*",Table1[categories])),"CHILDREN",
IF(ISNUMBER(SEARCH("*TEENS*",Table1[categories])),"TEENS"))))</f>
        <v>#VALUE!</v>
      </c>
      <c r="C426" t="e">
        <f>Table1[[#This Row],[startdatetime]]</f>
        <v>#VALUE!</v>
      </c>
      <c r="D426" t="e">
        <f>CONCATENATE(Table1[[#This Row],[summary]],
CHAR(13),
Table1[[#This Row],[startdayname]],
", ",
TEXT((Table1[[#This Row],[startshortdate]]),"MMM D"),
CHAR(13),
TEXT((Table1[[#This Row],[starttime]]), "h:mm am/pm"),CHAR(13),Table1[[#This Row],[description]],CHAR(13))</f>
        <v>#VALUE!</v>
      </c>
    </row>
    <row r="427" spans="1:4" x14ac:dyDescent="0.25">
      <c r="A427" t="e">
        <f>VLOOKUP(Table1[[#This Row],[locationaddress]],VENUEID!$A$2:$B$28,1,TRUE)</f>
        <v>#VALUE!</v>
      </c>
      <c r="B427" t="e">
        <f>IF(Table1[[#This Row],[categories]]="","",
IF(ISNUMBER(SEARCH("*ADULTS*",Table1[categories])),"ADULTS",
IF(ISNUMBER(SEARCH("*CHILDREN*",Table1[categories])),"CHILDREN",
IF(ISNUMBER(SEARCH("*TEENS*",Table1[categories])),"TEENS"))))</f>
        <v>#VALUE!</v>
      </c>
      <c r="C427" t="e">
        <f>Table1[[#This Row],[startdatetime]]</f>
        <v>#VALUE!</v>
      </c>
      <c r="D427" t="e">
        <f>CONCATENATE(Table1[[#This Row],[summary]],
CHAR(13),
Table1[[#This Row],[startdayname]],
", ",
TEXT((Table1[[#This Row],[startshortdate]]),"MMM D"),
CHAR(13),
TEXT((Table1[[#This Row],[starttime]]), "h:mm am/pm"),CHAR(13),Table1[[#This Row],[description]],CHAR(13))</f>
        <v>#VALUE!</v>
      </c>
    </row>
    <row r="428" spans="1:4" x14ac:dyDescent="0.25">
      <c r="A428" t="e">
        <f>VLOOKUP(Table1[[#This Row],[locationaddress]],VENUEID!$A$2:$B$28,1,TRUE)</f>
        <v>#VALUE!</v>
      </c>
      <c r="B428" t="e">
        <f>IF(Table1[[#This Row],[categories]]="","",
IF(ISNUMBER(SEARCH("*ADULTS*",Table1[categories])),"ADULTS",
IF(ISNUMBER(SEARCH("*CHILDREN*",Table1[categories])),"CHILDREN",
IF(ISNUMBER(SEARCH("*TEENS*",Table1[categories])),"TEENS"))))</f>
        <v>#VALUE!</v>
      </c>
      <c r="C428" t="e">
        <f>Table1[[#This Row],[startdatetime]]</f>
        <v>#VALUE!</v>
      </c>
      <c r="D428" t="e">
        <f>CONCATENATE(Table1[[#This Row],[summary]],
CHAR(13),
Table1[[#This Row],[startdayname]],
", ",
TEXT((Table1[[#This Row],[startshortdate]]),"MMM D"),
CHAR(13),
TEXT((Table1[[#This Row],[starttime]]), "h:mm am/pm"),CHAR(13),Table1[[#This Row],[description]],CHAR(13))</f>
        <v>#VALUE!</v>
      </c>
    </row>
    <row r="429" spans="1:4" x14ac:dyDescent="0.25">
      <c r="A429" t="e">
        <f>VLOOKUP(Table1[[#This Row],[locationaddress]],VENUEID!$A$2:$B$28,1,TRUE)</f>
        <v>#VALUE!</v>
      </c>
      <c r="B429" t="e">
        <f>IF(Table1[[#This Row],[categories]]="","",
IF(ISNUMBER(SEARCH("*ADULTS*",Table1[categories])),"ADULTS",
IF(ISNUMBER(SEARCH("*CHILDREN*",Table1[categories])),"CHILDREN",
IF(ISNUMBER(SEARCH("*TEENS*",Table1[categories])),"TEENS"))))</f>
        <v>#VALUE!</v>
      </c>
      <c r="C429" t="e">
        <f>Table1[[#This Row],[startdatetime]]</f>
        <v>#VALUE!</v>
      </c>
      <c r="D429" t="e">
        <f>CONCATENATE(Table1[[#This Row],[summary]],
CHAR(13),
Table1[[#This Row],[startdayname]],
", ",
TEXT((Table1[[#This Row],[startshortdate]]),"MMM D"),
CHAR(13),
TEXT((Table1[[#This Row],[starttime]]), "h:mm am/pm"),CHAR(13),Table1[[#This Row],[description]],CHAR(13))</f>
        <v>#VALUE!</v>
      </c>
    </row>
    <row r="430" spans="1:4" x14ac:dyDescent="0.25">
      <c r="A430" t="e">
        <f>VLOOKUP(Table1[[#This Row],[locationaddress]],VENUEID!$A$2:$B$28,1,TRUE)</f>
        <v>#VALUE!</v>
      </c>
      <c r="B430" t="e">
        <f>IF(Table1[[#This Row],[categories]]="","",
IF(ISNUMBER(SEARCH("*ADULTS*",Table1[categories])),"ADULTS",
IF(ISNUMBER(SEARCH("*CHILDREN*",Table1[categories])),"CHILDREN",
IF(ISNUMBER(SEARCH("*TEENS*",Table1[categories])),"TEENS"))))</f>
        <v>#VALUE!</v>
      </c>
      <c r="C430" t="e">
        <f>Table1[[#This Row],[startdatetime]]</f>
        <v>#VALUE!</v>
      </c>
      <c r="D430" t="e">
        <f>CONCATENATE(Table1[[#This Row],[summary]],
CHAR(13),
Table1[[#This Row],[startdayname]],
", ",
TEXT((Table1[[#This Row],[startshortdate]]),"MMM D"),
CHAR(13),
TEXT((Table1[[#This Row],[starttime]]), "h:mm am/pm"),CHAR(13),Table1[[#This Row],[description]],CHAR(13))</f>
        <v>#VALUE!</v>
      </c>
    </row>
    <row r="431" spans="1:4" x14ac:dyDescent="0.25">
      <c r="A431" t="e">
        <f>VLOOKUP(Table1[[#This Row],[locationaddress]],VENUEID!$A$2:$B$28,1,TRUE)</f>
        <v>#VALUE!</v>
      </c>
      <c r="B431" t="e">
        <f>IF(Table1[[#This Row],[categories]]="","",
IF(ISNUMBER(SEARCH("*ADULTS*",Table1[categories])),"ADULTS",
IF(ISNUMBER(SEARCH("*CHILDREN*",Table1[categories])),"CHILDREN",
IF(ISNUMBER(SEARCH("*TEENS*",Table1[categories])),"TEENS"))))</f>
        <v>#VALUE!</v>
      </c>
      <c r="C431" t="e">
        <f>Table1[[#This Row],[startdatetime]]</f>
        <v>#VALUE!</v>
      </c>
      <c r="D431" t="e">
        <f>CONCATENATE(Table1[[#This Row],[summary]],
CHAR(13),
Table1[[#This Row],[startdayname]],
", ",
TEXT((Table1[[#This Row],[startshortdate]]),"MMM D"),
CHAR(13),
TEXT((Table1[[#This Row],[starttime]]), "h:mm am/pm"),CHAR(13),Table1[[#This Row],[description]],CHAR(13))</f>
        <v>#VALUE!</v>
      </c>
    </row>
    <row r="432" spans="1:4" x14ac:dyDescent="0.25">
      <c r="A432" t="e">
        <f>VLOOKUP(Table1[[#This Row],[locationaddress]],VENUEID!$A$2:$B$28,1,TRUE)</f>
        <v>#VALUE!</v>
      </c>
      <c r="B432" t="e">
        <f>IF(Table1[[#This Row],[categories]]="","",
IF(ISNUMBER(SEARCH("*ADULTS*",Table1[categories])),"ADULTS",
IF(ISNUMBER(SEARCH("*CHILDREN*",Table1[categories])),"CHILDREN",
IF(ISNUMBER(SEARCH("*TEENS*",Table1[categories])),"TEENS"))))</f>
        <v>#VALUE!</v>
      </c>
      <c r="C432" t="e">
        <f>Table1[[#This Row],[startdatetime]]</f>
        <v>#VALUE!</v>
      </c>
      <c r="D432" t="e">
        <f>CONCATENATE(Table1[[#This Row],[summary]],
CHAR(13),
Table1[[#This Row],[startdayname]],
", ",
TEXT((Table1[[#This Row],[startshortdate]]),"MMM D"),
CHAR(13),
TEXT((Table1[[#This Row],[starttime]]), "h:mm am/pm"),CHAR(13),Table1[[#This Row],[description]],CHAR(13))</f>
        <v>#VALUE!</v>
      </c>
    </row>
    <row r="433" spans="1:4" x14ac:dyDescent="0.25">
      <c r="A433" t="e">
        <f>VLOOKUP(Table1[[#This Row],[locationaddress]],VENUEID!$A$2:$B$28,1,TRUE)</f>
        <v>#VALUE!</v>
      </c>
      <c r="B433" t="e">
        <f>IF(Table1[[#This Row],[categories]]="","",
IF(ISNUMBER(SEARCH("*ADULTS*",Table1[categories])),"ADULTS",
IF(ISNUMBER(SEARCH("*CHILDREN*",Table1[categories])),"CHILDREN",
IF(ISNUMBER(SEARCH("*TEENS*",Table1[categories])),"TEENS"))))</f>
        <v>#VALUE!</v>
      </c>
      <c r="C433" t="e">
        <f>Table1[[#This Row],[startdatetime]]</f>
        <v>#VALUE!</v>
      </c>
      <c r="D433" t="e">
        <f>CONCATENATE(Table1[[#This Row],[summary]],
CHAR(13),
Table1[[#This Row],[startdayname]],
", ",
TEXT((Table1[[#This Row],[startshortdate]]),"MMM D"),
CHAR(13),
TEXT((Table1[[#This Row],[starttime]]), "h:mm am/pm"),CHAR(13),Table1[[#This Row],[description]],CHAR(13))</f>
        <v>#VALUE!</v>
      </c>
    </row>
    <row r="434" spans="1:4" x14ac:dyDescent="0.25">
      <c r="A434" t="e">
        <f>VLOOKUP(Table1[[#This Row],[locationaddress]],VENUEID!$A$2:$B$28,1,TRUE)</f>
        <v>#VALUE!</v>
      </c>
      <c r="B434" t="e">
        <f>IF(Table1[[#This Row],[categories]]="","",
IF(ISNUMBER(SEARCH("*ADULTS*",Table1[categories])),"ADULTS",
IF(ISNUMBER(SEARCH("*CHILDREN*",Table1[categories])),"CHILDREN",
IF(ISNUMBER(SEARCH("*TEENS*",Table1[categories])),"TEENS"))))</f>
        <v>#VALUE!</v>
      </c>
      <c r="C434" t="e">
        <f>Table1[[#This Row],[startdatetime]]</f>
        <v>#VALUE!</v>
      </c>
      <c r="D434" t="e">
        <f>CONCATENATE(Table1[[#This Row],[summary]],
CHAR(13),
Table1[[#This Row],[startdayname]],
", ",
TEXT((Table1[[#This Row],[startshortdate]]),"MMM D"),
CHAR(13),
TEXT((Table1[[#This Row],[starttime]]), "h:mm am/pm"),CHAR(13),Table1[[#This Row],[description]],CHAR(13))</f>
        <v>#VALUE!</v>
      </c>
    </row>
    <row r="435" spans="1:4" x14ac:dyDescent="0.25">
      <c r="A435" t="e">
        <f>VLOOKUP(Table1[[#This Row],[locationaddress]],VENUEID!$A$2:$B$28,1,TRUE)</f>
        <v>#VALUE!</v>
      </c>
      <c r="B435" t="e">
        <f>IF(Table1[[#This Row],[categories]]="","",
IF(ISNUMBER(SEARCH("*ADULTS*",Table1[categories])),"ADULTS",
IF(ISNUMBER(SEARCH("*CHILDREN*",Table1[categories])),"CHILDREN",
IF(ISNUMBER(SEARCH("*TEENS*",Table1[categories])),"TEENS"))))</f>
        <v>#VALUE!</v>
      </c>
      <c r="C435" t="e">
        <f>Table1[[#This Row],[startdatetime]]</f>
        <v>#VALUE!</v>
      </c>
      <c r="D435" t="e">
        <f>CONCATENATE(Table1[[#This Row],[summary]],
CHAR(13),
Table1[[#This Row],[startdayname]],
", ",
TEXT((Table1[[#This Row],[startshortdate]]),"MMM D"),
CHAR(13),
TEXT((Table1[[#This Row],[starttime]]), "h:mm am/pm"),CHAR(13),Table1[[#This Row],[description]],CHAR(13))</f>
        <v>#VALUE!</v>
      </c>
    </row>
    <row r="436" spans="1:4" x14ac:dyDescent="0.25">
      <c r="A436" t="e">
        <f>VLOOKUP(Table1[[#This Row],[locationaddress]],VENUEID!$A$2:$B$28,1,TRUE)</f>
        <v>#VALUE!</v>
      </c>
      <c r="B436" t="e">
        <f>IF(Table1[[#This Row],[categories]]="","",
IF(ISNUMBER(SEARCH("*ADULTS*",Table1[categories])),"ADULTS",
IF(ISNUMBER(SEARCH("*CHILDREN*",Table1[categories])),"CHILDREN",
IF(ISNUMBER(SEARCH("*TEENS*",Table1[categories])),"TEENS"))))</f>
        <v>#VALUE!</v>
      </c>
      <c r="C436" t="e">
        <f>Table1[[#This Row],[startdatetime]]</f>
        <v>#VALUE!</v>
      </c>
      <c r="D436" t="e">
        <f>CONCATENATE(Table1[[#This Row],[summary]],
CHAR(13),
Table1[[#This Row],[startdayname]],
", ",
TEXT((Table1[[#This Row],[startshortdate]]),"MMM D"),
CHAR(13),
TEXT((Table1[[#This Row],[starttime]]), "h:mm am/pm"),CHAR(13),Table1[[#This Row],[description]],CHAR(13))</f>
        <v>#VALUE!</v>
      </c>
    </row>
    <row r="437" spans="1:4" x14ac:dyDescent="0.25">
      <c r="A437" t="e">
        <f>VLOOKUP(Table1[[#This Row],[locationaddress]],VENUEID!$A$2:$B$28,1,TRUE)</f>
        <v>#VALUE!</v>
      </c>
      <c r="B437" t="e">
        <f>IF(Table1[[#This Row],[categories]]="","",
IF(ISNUMBER(SEARCH("*ADULTS*",Table1[categories])),"ADULTS",
IF(ISNUMBER(SEARCH("*CHILDREN*",Table1[categories])),"CHILDREN",
IF(ISNUMBER(SEARCH("*TEENS*",Table1[categories])),"TEENS"))))</f>
        <v>#VALUE!</v>
      </c>
      <c r="C437" t="e">
        <f>Table1[[#This Row],[startdatetime]]</f>
        <v>#VALUE!</v>
      </c>
      <c r="D437" t="e">
        <f>CONCATENATE(Table1[[#This Row],[summary]],
CHAR(13),
Table1[[#This Row],[startdayname]],
", ",
TEXT((Table1[[#This Row],[startshortdate]]),"MMM D"),
CHAR(13),
TEXT((Table1[[#This Row],[starttime]]), "h:mm am/pm"),CHAR(13),Table1[[#This Row],[description]],CHAR(13))</f>
        <v>#VALUE!</v>
      </c>
    </row>
    <row r="438" spans="1:4" x14ac:dyDescent="0.25">
      <c r="A438" t="e">
        <f>VLOOKUP(Table1[[#This Row],[locationaddress]],VENUEID!$A$2:$B$28,1,TRUE)</f>
        <v>#VALUE!</v>
      </c>
      <c r="B438" t="e">
        <f>IF(Table1[[#This Row],[categories]]="","",
IF(ISNUMBER(SEARCH("*ADULTS*",Table1[categories])),"ADULTS",
IF(ISNUMBER(SEARCH("*CHILDREN*",Table1[categories])),"CHILDREN",
IF(ISNUMBER(SEARCH("*TEENS*",Table1[categories])),"TEENS"))))</f>
        <v>#VALUE!</v>
      </c>
      <c r="C438" t="e">
        <f>Table1[[#This Row],[startdatetime]]</f>
        <v>#VALUE!</v>
      </c>
      <c r="D438" t="e">
        <f>CONCATENATE(Table1[[#This Row],[summary]],
CHAR(13),
Table1[[#This Row],[startdayname]],
", ",
TEXT((Table1[[#This Row],[startshortdate]]),"MMM D"),
CHAR(13),
TEXT((Table1[[#This Row],[starttime]]), "h:mm am/pm"),CHAR(13),Table1[[#This Row],[description]],CHAR(13))</f>
        <v>#VALUE!</v>
      </c>
    </row>
    <row r="439" spans="1:4" x14ac:dyDescent="0.25">
      <c r="A439" t="e">
        <f>VLOOKUP(Table1[[#This Row],[locationaddress]],VENUEID!$A$2:$B$28,1,TRUE)</f>
        <v>#VALUE!</v>
      </c>
      <c r="B439" t="e">
        <f>IF(Table1[[#This Row],[categories]]="","",
IF(ISNUMBER(SEARCH("*ADULTS*",Table1[categories])),"ADULTS",
IF(ISNUMBER(SEARCH("*CHILDREN*",Table1[categories])),"CHILDREN",
IF(ISNUMBER(SEARCH("*TEENS*",Table1[categories])),"TEENS"))))</f>
        <v>#VALUE!</v>
      </c>
      <c r="C439" t="e">
        <f>Table1[[#This Row],[startdatetime]]</f>
        <v>#VALUE!</v>
      </c>
      <c r="D439" t="e">
        <f>CONCATENATE(Table1[[#This Row],[summary]],
CHAR(13),
Table1[[#This Row],[startdayname]],
", ",
TEXT((Table1[[#This Row],[startshortdate]]),"MMM D"),
CHAR(13),
TEXT((Table1[[#This Row],[starttime]]), "h:mm am/pm"),CHAR(13),Table1[[#This Row],[description]],CHAR(13))</f>
        <v>#VALUE!</v>
      </c>
    </row>
    <row r="440" spans="1:4" x14ac:dyDescent="0.25">
      <c r="A440" t="e">
        <f>VLOOKUP(Table1[[#This Row],[locationaddress]],VENUEID!$A$2:$B$28,1,TRUE)</f>
        <v>#VALUE!</v>
      </c>
      <c r="B440" t="e">
        <f>IF(Table1[[#This Row],[categories]]="","",
IF(ISNUMBER(SEARCH("*ADULTS*",Table1[categories])),"ADULTS",
IF(ISNUMBER(SEARCH("*CHILDREN*",Table1[categories])),"CHILDREN",
IF(ISNUMBER(SEARCH("*TEENS*",Table1[categories])),"TEENS"))))</f>
        <v>#VALUE!</v>
      </c>
      <c r="C440" t="e">
        <f>Table1[[#This Row],[startdatetime]]</f>
        <v>#VALUE!</v>
      </c>
      <c r="D440" t="e">
        <f>CONCATENATE(Table1[[#This Row],[summary]],
CHAR(13),
Table1[[#This Row],[startdayname]],
", ",
TEXT((Table1[[#This Row],[startshortdate]]),"MMM D"),
CHAR(13),
TEXT((Table1[[#This Row],[starttime]]), "h:mm am/pm"),CHAR(13),Table1[[#This Row],[description]],CHAR(13))</f>
        <v>#VALUE!</v>
      </c>
    </row>
    <row r="441" spans="1:4" x14ac:dyDescent="0.25">
      <c r="A441" t="e">
        <f>VLOOKUP(Table1[[#This Row],[locationaddress]],VENUEID!$A$2:$B$28,1,TRUE)</f>
        <v>#VALUE!</v>
      </c>
      <c r="B441" t="e">
        <f>IF(Table1[[#This Row],[categories]]="","",
IF(ISNUMBER(SEARCH("*ADULTS*",Table1[categories])),"ADULTS",
IF(ISNUMBER(SEARCH("*CHILDREN*",Table1[categories])),"CHILDREN",
IF(ISNUMBER(SEARCH("*TEENS*",Table1[categories])),"TEENS"))))</f>
        <v>#VALUE!</v>
      </c>
      <c r="C441" t="e">
        <f>Table1[[#This Row],[startdatetime]]</f>
        <v>#VALUE!</v>
      </c>
      <c r="D441" t="e">
        <f>CONCATENATE(Table1[[#This Row],[summary]],
CHAR(13),
Table1[[#This Row],[startdayname]],
", ",
TEXT((Table1[[#This Row],[startshortdate]]),"MMM D"),
CHAR(13),
TEXT((Table1[[#This Row],[starttime]]), "h:mm am/pm"),CHAR(13),Table1[[#This Row],[description]],CHAR(13))</f>
        <v>#VALUE!</v>
      </c>
    </row>
    <row r="442" spans="1:4" x14ac:dyDescent="0.25">
      <c r="A442" t="e">
        <f>VLOOKUP(Table1[[#This Row],[locationaddress]],VENUEID!$A$2:$B$28,1,TRUE)</f>
        <v>#VALUE!</v>
      </c>
      <c r="B442" t="e">
        <f>IF(Table1[[#This Row],[categories]]="","",
IF(ISNUMBER(SEARCH("*ADULTS*",Table1[categories])),"ADULTS",
IF(ISNUMBER(SEARCH("*CHILDREN*",Table1[categories])),"CHILDREN",
IF(ISNUMBER(SEARCH("*TEENS*",Table1[categories])),"TEENS"))))</f>
        <v>#VALUE!</v>
      </c>
      <c r="C442" t="e">
        <f>Table1[[#This Row],[startdatetime]]</f>
        <v>#VALUE!</v>
      </c>
      <c r="D442" t="e">
        <f>CONCATENATE(Table1[[#This Row],[summary]],
CHAR(13),
Table1[[#This Row],[startdayname]],
", ",
TEXT((Table1[[#This Row],[startshortdate]]),"MMM D"),
CHAR(13),
TEXT((Table1[[#This Row],[starttime]]), "h:mm am/pm"),CHAR(13),Table1[[#This Row],[description]],CHAR(13))</f>
        <v>#VALUE!</v>
      </c>
    </row>
    <row r="443" spans="1:4" x14ac:dyDescent="0.25">
      <c r="A443" t="e">
        <f>VLOOKUP(Table1[[#This Row],[locationaddress]],VENUEID!$A$2:$B$28,1,TRUE)</f>
        <v>#VALUE!</v>
      </c>
      <c r="B443" t="e">
        <f>IF(Table1[[#This Row],[categories]]="","",
IF(ISNUMBER(SEARCH("*ADULTS*",Table1[categories])),"ADULTS",
IF(ISNUMBER(SEARCH("*CHILDREN*",Table1[categories])),"CHILDREN",
IF(ISNUMBER(SEARCH("*TEENS*",Table1[categories])),"TEENS"))))</f>
        <v>#VALUE!</v>
      </c>
      <c r="C443" t="e">
        <f>Table1[[#This Row],[startdatetime]]</f>
        <v>#VALUE!</v>
      </c>
      <c r="D443" t="e">
        <f>CONCATENATE(Table1[[#This Row],[summary]],
CHAR(13),
Table1[[#This Row],[startdayname]],
", ",
TEXT((Table1[[#This Row],[startshortdate]]),"MMM D"),
CHAR(13),
TEXT((Table1[[#This Row],[starttime]]), "h:mm am/pm"),CHAR(13),Table1[[#This Row],[description]],CHAR(13))</f>
        <v>#VALUE!</v>
      </c>
    </row>
    <row r="444" spans="1:4" x14ac:dyDescent="0.25">
      <c r="A444" t="e">
        <f>VLOOKUP(Table1[[#This Row],[locationaddress]],VENUEID!$A$2:$B$28,1,TRUE)</f>
        <v>#VALUE!</v>
      </c>
      <c r="B444" t="e">
        <f>IF(Table1[[#This Row],[categories]]="","",
IF(ISNUMBER(SEARCH("*ADULTS*",Table1[categories])),"ADULTS",
IF(ISNUMBER(SEARCH("*CHILDREN*",Table1[categories])),"CHILDREN",
IF(ISNUMBER(SEARCH("*TEENS*",Table1[categories])),"TEENS"))))</f>
        <v>#VALUE!</v>
      </c>
      <c r="C444" t="e">
        <f>Table1[[#This Row],[startdatetime]]</f>
        <v>#VALUE!</v>
      </c>
      <c r="D444" t="e">
        <f>CONCATENATE(Table1[[#This Row],[summary]],
CHAR(13),
Table1[[#This Row],[startdayname]],
", ",
TEXT((Table1[[#This Row],[startshortdate]]),"MMM D"),
CHAR(13),
TEXT((Table1[[#This Row],[starttime]]), "h:mm am/pm"),CHAR(13),Table1[[#This Row],[description]],CHAR(13))</f>
        <v>#VALUE!</v>
      </c>
    </row>
    <row r="445" spans="1:4" x14ac:dyDescent="0.25">
      <c r="A445" t="e">
        <f>VLOOKUP(Table1[[#This Row],[locationaddress]],VENUEID!$A$2:$B$28,1,TRUE)</f>
        <v>#VALUE!</v>
      </c>
      <c r="B445" t="e">
        <f>IF(Table1[[#This Row],[categories]]="","",
IF(ISNUMBER(SEARCH("*ADULTS*",Table1[categories])),"ADULTS",
IF(ISNUMBER(SEARCH("*CHILDREN*",Table1[categories])),"CHILDREN",
IF(ISNUMBER(SEARCH("*TEENS*",Table1[categories])),"TEENS"))))</f>
        <v>#VALUE!</v>
      </c>
      <c r="C445" t="e">
        <f>Table1[[#This Row],[startdatetime]]</f>
        <v>#VALUE!</v>
      </c>
      <c r="D445" t="e">
        <f>CONCATENATE(Table1[[#This Row],[summary]],
CHAR(13),
Table1[[#This Row],[startdayname]],
", ",
TEXT((Table1[[#This Row],[startshortdate]]),"MMM D"),
CHAR(13),
TEXT((Table1[[#This Row],[starttime]]), "h:mm am/pm"),CHAR(13),Table1[[#This Row],[description]],CHAR(13))</f>
        <v>#VALUE!</v>
      </c>
    </row>
    <row r="446" spans="1:4" x14ac:dyDescent="0.25">
      <c r="A446" t="e">
        <f>VLOOKUP(Table1[[#This Row],[locationaddress]],VENUEID!$A$2:$B$28,1,TRUE)</f>
        <v>#VALUE!</v>
      </c>
      <c r="B446" t="e">
        <f>IF(Table1[[#This Row],[categories]]="","",
IF(ISNUMBER(SEARCH("*ADULTS*",Table1[categories])),"ADULTS",
IF(ISNUMBER(SEARCH("*CHILDREN*",Table1[categories])),"CHILDREN",
IF(ISNUMBER(SEARCH("*TEENS*",Table1[categories])),"TEENS"))))</f>
        <v>#VALUE!</v>
      </c>
      <c r="C446" t="e">
        <f>Table1[[#This Row],[startdatetime]]</f>
        <v>#VALUE!</v>
      </c>
      <c r="D446" t="e">
        <f>CONCATENATE(Table1[[#This Row],[summary]],
CHAR(13),
Table1[[#This Row],[startdayname]],
", ",
TEXT((Table1[[#This Row],[startshortdate]]),"MMM D"),
CHAR(13),
TEXT((Table1[[#This Row],[starttime]]), "h:mm am/pm"),CHAR(13),Table1[[#This Row],[description]],CHAR(13))</f>
        <v>#VALUE!</v>
      </c>
    </row>
    <row r="447" spans="1:4" x14ac:dyDescent="0.25">
      <c r="A447" t="e">
        <f>VLOOKUP(Table1[[#This Row],[locationaddress]],VENUEID!$A$2:$B$28,1,TRUE)</f>
        <v>#VALUE!</v>
      </c>
      <c r="B447" t="e">
        <f>IF(Table1[[#This Row],[categories]]="","",
IF(ISNUMBER(SEARCH("*ADULTS*",Table1[categories])),"ADULTS",
IF(ISNUMBER(SEARCH("*CHILDREN*",Table1[categories])),"CHILDREN",
IF(ISNUMBER(SEARCH("*TEENS*",Table1[categories])),"TEENS"))))</f>
        <v>#VALUE!</v>
      </c>
      <c r="C447" t="e">
        <f>Table1[[#This Row],[startdatetime]]</f>
        <v>#VALUE!</v>
      </c>
      <c r="D447" t="e">
        <f>CONCATENATE(Table1[[#This Row],[summary]],
CHAR(13),
Table1[[#This Row],[startdayname]],
", ",
TEXT((Table1[[#This Row],[startshortdate]]),"MMM D"),
CHAR(13),
TEXT((Table1[[#This Row],[starttime]]), "h:mm am/pm"),CHAR(13),Table1[[#This Row],[description]],CHAR(13))</f>
        <v>#VALUE!</v>
      </c>
    </row>
    <row r="448" spans="1:4" x14ac:dyDescent="0.25">
      <c r="A448" t="e">
        <f>VLOOKUP(Table1[[#This Row],[locationaddress]],VENUEID!$A$2:$B$28,1,TRUE)</f>
        <v>#VALUE!</v>
      </c>
      <c r="B448" t="e">
        <f>IF(Table1[[#This Row],[categories]]="","",
IF(ISNUMBER(SEARCH("*ADULTS*",Table1[categories])),"ADULTS",
IF(ISNUMBER(SEARCH("*CHILDREN*",Table1[categories])),"CHILDREN",
IF(ISNUMBER(SEARCH("*TEENS*",Table1[categories])),"TEENS"))))</f>
        <v>#VALUE!</v>
      </c>
      <c r="C448" t="e">
        <f>Table1[[#This Row],[startdatetime]]</f>
        <v>#VALUE!</v>
      </c>
      <c r="D448" t="e">
        <f>CONCATENATE(Table1[[#This Row],[summary]],
CHAR(13),
Table1[[#This Row],[startdayname]],
", ",
TEXT((Table1[[#This Row],[startshortdate]]),"MMM D"),
CHAR(13),
TEXT((Table1[[#This Row],[starttime]]), "h:mm am/pm"),CHAR(13),Table1[[#This Row],[description]],CHAR(13))</f>
        <v>#VALUE!</v>
      </c>
    </row>
    <row r="449" spans="1:4" x14ac:dyDescent="0.25">
      <c r="A449" t="e">
        <f>VLOOKUP(Table1[[#This Row],[locationaddress]],VENUEID!$A$2:$B$28,1,TRUE)</f>
        <v>#VALUE!</v>
      </c>
      <c r="B449" t="e">
        <f>IF(Table1[[#This Row],[categories]]="","",
IF(ISNUMBER(SEARCH("*ADULTS*",Table1[categories])),"ADULTS",
IF(ISNUMBER(SEARCH("*CHILDREN*",Table1[categories])),"CHILDREN",
IF(ISNUMBER(SEARCH("*TEENS*",Table1[categories])),"TEENS"))))</f>
        <v>#VALUE!</v>
      </c>
      <c r="C449" t="e">
        <f>Table1[[#This Row],[startdatetime]]</f>
        <v>#VALUE!</v>
      </c>
      <c r="D449" t="e">
        <f>CONCATENATE(Table1[[#This Row],[summary]],
CHAR(13),
Table1[[#This Row],[startdayname]],
", ",
TEXT((Table1[[#This Row],[startshortdate]]),"MMM D"),
CHAR(13),
TEXT((Table1[[#This Row],[starttime]]), "h:mm am/pm"),CHAR(13),Table1[[#This Row],[description]],CHAR(13))</f>
        <v>#VALUE!</v>
      </c>
    </row>
    <row r="450" spans="1:4" x14ac:dyDescent="0.25">
      <c r="A450" t="e">
        <f>VLOOKUP(Table1[[#This Row],[locationaddress]],VENUEID!$A$2:$B$28,1,TRUE)</f>
        <v>#VALUE!</v>
      </c>
      <c r="B450" t="e">
        <f>IF(Table1[[#This Row],[categories]]="","",
IF(ISNUMBER(SEARCH("*ADULTS*",Table1[categories])),"ADULTS",
IF(ISNUMBER(SEARCH("*CHILDREN*",Table1[categories])),"CHILDREN",
IF(ISNUMBER(SEARCH("*TEENS*",Table1[categories])),"TEENS"))))</f>
        <v>#VALUE!</v>
      </c>
      <c r="C450" t="e">
        <f>Table1[[#This Row],[startdatetime]]</f>
        <v>#VALUE!</v>
      </c>
      <c r="D450" t="e">
        <f>CONCATENATE(Table1[[#This Row],[summary]],
CHAR(13),
Table1[[#This Row],[startdayname]],
", ",
TEXT((Table1[[#This Row],[startshortdate]]),"MMM D"),
CHAR(13),
TEXT((Table1[[#This Row],[starttime]]), "h:mm am/pm"),CHAR(13),Table1[[#This Row],[description]],CHAR(13))</f>
        <v>#VALUE!</v>
      </c>
    </row>
    <row r="451" spans="1:4" x14ac:dyDescent="0.25">
      <c r="A451" t="e">
        <f>VLOOKUP(Table1[[#This Row],[locationaddress]],VENUEID!$A$2:$B$28,1,TRUE)</f>
        <v>#VALUE!</v>
      </c>
      <c r="B451" t="e">
        <f>IF(Table1[[#This Row],[categories]]="","",
IF(ISNUMBER(SEARCH("*ADULTS*",Table1[categories])),"ADULTS",
IF(ISNUMBER(SEARCH("*CHILDREN*",Table1[categories])),"CHILDREN",
IF(ISNUMBER(SEARCH("*TEENS*",Table1[categories])),"TEENS"))))</f>
        <v>#VALUE!</v>
      </c>
      <c r="C451" t="e">
        <f>Table1[[#This Row],[startdatetime]]</f>
        <v>#VALUE!</v>
      </c>
      <c r="D451" t="e">
        <f>CONCATENATE(Table1[[#This Row],[summary]],
CHAR(13),
Table1[[#This Row],[startdayname]],
", ",
TEXT((Table1[[#This Row],[startshortdate]]),"MMM D"),
CHAR(13),
TEXT((Table1[[#This Row],[starttime]]), "h:mm am/pm"),CHAR(13),Table1[[#This Row],[description]],CHAR(13))</f>
        <v>#VALUE!</v>
      </c>
    </row>
    <row r="452" spans="1:4" x14ac:dyDescent="0.25">
      <c r="A452" t="e">
        <f>VLOOKUP(Table1[[#This Row],[locationaddress]],VENUEID!$A$2:$B$28,1,TRUE)</f>
        <v>#VALUE!</v>
      </c>
      <c r="B452" t="e">
        <f>IF(Table1[[#This Row],[categories]]="","",
IF(ISNUMBER(SEARCH("*ADULTS*",Table1[categories])),"ADULTS",
IF(ISNUMBER(SEARCH("*CHILDREN*",Table1[categories])),"CHILDREN",
IF(ISNUMBER(SEARCH("*TEENS*",Table1[categories])),"TEENS"))))</f>
        <v>#VALUE!</v>
      </c>
      <c r="C452" t="e">
        <f>Table1[[#This Row],[startdatetime]]</f>
        <v>#VALUE!</v>
      </c>
      <c r="D452" t="e">
        <f>CONCATENATE(Table1[[#This Row],[summary]],
CHAR(13),
Table1[[#This Row],[startdayname]],
", ",
TEXT((Table1[[#This Row],[startshortdate]]),"MMM D"),
CHAR(13),
TEXT((Table1[[#This Row],[starttime]]), "h:mm am/pm"),CHAR(13),Table1[[#This Row],[description]],CHAR(13))</f>
        <v>#VALUE!</v>
      </c>
    </row>
    <row r="453" spans="1:4" x14ac:dyDescent="0.25">
      <c r="A453" t="e">
        <f>VLOOKUP(Table1[[#This Row],[locationaddress]],VENUEID!$A$2:$B$28,1,TRUE)</f>
        <v>#VALUE!</v>
      </c>
      <c r="B453" t="e">
        <f>IF(Table1[[#This Row],[categories]]="","",
IF(ISNUMBER(SEARCH("*ADULTS*",Table1[categories])),"ADULTS",
IF(ISNUMBER(SEARCH("*CHILDREN*",Table1[categories])),"CHILDREN",
IF(ISNUMBER(SEARCH("*TEENS*",Table1[categories])),"TEENS"))))</f>
        <v>#VALUE!</v>
      </c>
      <c r="C453" t="e">
        <f>Table1[[#This Row],[startdatetime]]</f>
        <v>#VALUE!</v>
      </c>
      <c r="D453" t="e">
        <f>CONCATENATE(Table1[[#This Row],[summary]],
CHAR(13),
Table1[[#This Row],[startdayname]],
", ",
TEXT((Table1[[#This Row],[startshortdate]]),"MMM D"),
CHAR(13),
TEXT((Table1[[#This Row],[starttime]]), "h:mm am/pm"),CHAR(13),Table1[[#This Row],[description]],CHAR(13))</f>
        <v>#VALUE!</v>
      </c>
    </row>
    <row r="454" spans="1:4" x14ac:dyDescent="0.25">
      <c r="A454" t="e">
        <f>VLOOKUP(Table1[[#This Row],[locationaddress]],VENUEID!$A$2:$B$28,1,TRUE)</f>
        <v>#VALUE!</v>
      </c>
      <c r="B454" t="e">
        <f>IF(Table1[[#This Row],[categories]]="","",
IF(ISNUMBER(SEARCH("*ADULTS*",Table1[categories])),"ADULTS",
IF(ISNUMBER(SEARCH("*CHILDREN*",Table1[categories])),"CHILDREN",
IF(ISNUMBER(SEARCH("*TEENS*",Table1[categories])),"TEENS"))))</f>
        <v>#VALUE!</v>
      </c>
      <c r="C454" t="e">
        <f>Table1[[#This Row],[startdatetime]]</f>
        <v>#VALUE!</v>
      </c>
      <c r="D454" t="e">
        <f>CONCATENATE(Table1[[#This Row],[summary]],
CHAR(13),
Table1[[#This Row],[startdayname]],
", ",
TEXT((Table1[[#This Row],[startshortdate]]),"MMM D"),
CHAR(13),
TEXT((Table1[[#This Row],[starttime]]), "h:mm am/pm"),CHAR(13),Table1[[#This Row],[description]],CHAR(13))</f>
        <v>#VALUE!</v>
      </c>
    </row>
    <row r="455" spans="1:4" x14ac:dyDescent="0.25">
      <c r="A455" t="e">
        <f>VLOOKUP(Table1[[#This Row],[locationaddress]],VENUEID!$A$2:$B$28,1,TRUE)</f>
        <v>#VALUE!</v>
      </c>
      <c r="B455" t="e">
        <f>IF(Table1[[#This Row],[categories]]="","",
IF(ISNUMBER(SEARCH("*ADULTS*",Table1[categories])),"ADULTS",
IF(ISNUMBER(SEARCH("*CHILDREN*",Table1[categories])),"CHILDREN",
IF(ISNUMBER(SEARCH("*TEENS*",Table1[categories])),"TEENS"))))</f>
        <v>#VALUE!</v>
      </c>
      <c r="C455" t="e">
        <f>Table1[[#This Row],[startdatetime]]</f>
        <v>#VALUE!</v>
      </c>
      <c r="D455" t="e">
        <f>CONCATENATE(Table1[[#This Row],[summary]],
CHAR(13),
Table1[[#This Row],[startdayname]],
", ",
TEXT((Table1[[#This Row],[startshortdate]]),"MMM D"),
CHAR(13),
TEXT((Table1[[#This Row],[starttime]]), "h:mm am/pm"),CHAR(13),Table1[[#This Row],[description]],CHAR(13))</f>
        <v>#VALUE!</v>
      </c>
    </row>
    <row r="456" spans="1:4" x14ac:dyDescent="0.25">
      <c r="A456" t="e">
        <f>VLOOKUP(Table1[[#This Row],[locationaddress]],VENUEID!$A$2:$B$28,1,TRUE)</f>
        <v>#VALUE!</v>
      </c>
      <c r="B456" t="e">
        <f>IF(Table1[[#This Row],[categories]]="","",
IF(ISNUMBER(SEARCH("*ADULTS*",Table1[categories])),"ADULTS",
IF(ISNUMBER(SEARCH("*CHILDREN*",Table1[categories])),"CHILDREN",
IF(ISNUMBER(SEARCH("*TEENS*",Table1[categories])),"TEENS"))))</f>
        <v>#VALUE!</v>
      </c>
      <c r="C456" t="e">
        <f>Table1[[#This Row],[startdatetime]]</f>
        <v>#VALUE!</v>
      </c>
      <c r="D456" t="e">
        <f>CONCATENATE(Table1[[#This Row],[summary]],
CHAR(13),
Table1[[#This Row],[startdayname]],
", ",
TEXT((Table1[[#This Row],[startshortdate]]),"MMM D"),
CHAR(13),
TEXT((Table1[[#This Row],[starttime]]), "h:mm am/pm"),CHAR(13),Table1[[#This Row],[description]],CHAR(13))</f>
        <v>#VALUE!</v>
      </c>
    </row>
    <row r="457" spans="1:4" x14ac:dyDescent="0.25">
      <c r="A457" t="e">
        <f>VLOOKUP(Table1[[#This Row],[locationaddress]],VENUEID!$A$2:$B$28,1,TRUE)</f>
        <v>#VALUE!</v>
      </c>
      <c r="B457" t="e">
        <f>IF(Table1[[#This Row],[categories]]="","",
IF(ISNUMBER(SEARCH("*ADULTS*",Table1[categories])),"ADULTS",
IF(ISNUMBER(SEARCH("*CHILDREN*",Table1[categories])),"CHILDREN",
IF(ISNUMBER(SEARCH("*TEENS*",Table1[categories])),"TEENS"))))</f>
        <v>#VALUE!</v>
      </c>
      <c r="C457" t="e">
        <f>Table1[[#This Row],[startdatetime]]</f>
        <v>#VALUE!</v>
      </c>
      <c r="D457" t="e">
        <f>CONCATENATE(Table1[[#This Row],[summary]],
CHAR(13),
Table1[[#This Row],[startdayname]],
", ",
TEXT((Table1[[#This Row],[startshortdate]]),"MMM D"),
CHAR(13),
TEXT((Table1[[#This Row],[starttime]]), "h:mm am/pm"),CHAR(13),Table1[[#This Row],[description]],CHAR(13))</f>
        <v>#VALUE!</v>
      </c>
    </row>
    <row r="458" spans="1:4" x14ac:dyDescent="0.25">
      <c r="A458" t="e">
        <f>VLOOKUP(Table1[[#This Row],[locationaddress]],VENUEID!$A$2:$B$28,1,TRUE)</f>
        <v>#VALUE!</v>
      </c>
      <c r="B458" t="e">
        <f>IF(Table1[[#This Row],[categories]]="","",
IF(ISNUMBER(SEARCH("*ADULTS*",Table1[categories])),"ADULTS",
IF(ISNUMBER(SEARCH("*CHILDREN*",Table1[categories])),"CHILDREN",
IF(ISNUMBER(SEARCH("*TEENS*",Table1[categories])),"TEENS"))))</f>
        <v>#VALUE!</v>
      </c>
      <c r="C458" t="e">
        <f>Table1[[#This Row],[startdatetime]]</f>
        <v>#VALUE!</v>
      </c>
      <c r="D458" t="e">
        <f>CONCATENATE(Table1[[#This Row],[summary]],
CHAR(13),
Table1[[#This Row],[startdayname]],
", ",
TEXT((Table1[[#This Row],[startshortdate]]),"MMM D"),
CHAR(13),
TEXT((Table1[[#This Row],[starttime]]), "h:mm am/pm"),CHAR(13),Table1[[#This Row],[description]],CHAR(13))</f>
        <v>#VALUE!</v>
      </c>
    </row>
    <row r="459" spans="1:4" x14ac:dyDescent="0.25">
      <c r="A459" t="e">
        <f>VLOOKUP(Table1[[#This Row],[locationaddress]],VENUEID!$A$2:$B$28,1,TRUE)</f>
        <v>#VALUE!</v>
      </c>
      <c r="B459" t="e">
        <f>IF(Table1[[#This Row],[categories]]="","",
IF(ISNUMBER(SEARCH("*ADULTS*",Table1[categories])),"ADULTS",
IF(ISNUMBER(SEARCH("*CHILDREN*",Table1[categories])),"CHILDREN",
IF(ISNUMBER(SEARCH("*TEENS*",Table1[categories])),"TEENS"))))</f>
        <v>#VALUE!</v>
      </c>
      <c r="C459" t="e">
        <f>Table1[[#This Row],[startdatetime]]</f>
        <v>#VALUE!</v>
      </c>
      <c r="D459" t="e">
        <f>CONCATENATE(Table1[[#This Row],[summary]],
CHAR(13),
Table1[[#This Row],[startdayname]],
", ",
TEXT((Table1[[#This Row],[startshortdate]]),"MMM D"),
CHAR(13),
TEXT((Table1[[#This Row],[starttime]]), "h:mm am/pm"),CHAR(13),Table1[[#This Row],[description]],CHAR(13))</f>
        <v>#VALUE!</v>
      </c>
    </row>
    <row r="460" spans="1:4" x14ac:dyDescent="0.25">
      <c r="A460" t="e">
        <f>VLOOKUP(Table1[[#This Row],[locationaddress]],VENUEID!$A$2:$B$28,1,TRUE)</f>
        <v>#VALUE!</v>
      </c>
      <c r="B460" t="e">
        <f>IF(Table1[[#This Row],[categories]]="","",
IF(ISNUMBER(SEARCH("*ADULTS*",Table1[categories])),"ADULTS",
IF(ISNUMBER(SEARCH("*CHILDREN*",Table1[categories])),"CHILDREN",
IF(ISNUMBER(SEARCH("*TEENS*",Table1[categories])),"TEENS"))))</f>
        <v>#VALUE!</v>
      </c>
      <c r="C460" t="e">
        <f>Table1[[#This Row],[startdatetime]]</f>
        <v>#VALUE!</v>
      </c>
      <c r="D460" t="e">
        <f>CONCATENATE(Table1[[#This Row],[summary]],
CHAR(13),
Table1[[#This Row],[startdayname]],
", ",
TEXT((Table1[[#This Row],[startshortdate]]),"MMM D"),
CHAR(13),
TEXT((Table1[[#This Row],[starttime]]), "h:mm am/pm"),CHAR(13),Table1[[#This Row],[description]],CHAR(13))</f>
        <v>#VALUE!</v>
      </c>
    </row>
    <row r="461" spans="1:4" x14ac:dyDescent="0.25">
      <c r="A461" t="e">
        <f>VLOOKUP(Table1[[#This Row],[locationaddress]],VENUEID!$A$2:$B$28,1,TRUE)</f>
        <v>#VALUE!</v>
      </c>
      <c r="B461" t="e">
        <f>IF(Table1[[#This Row],[categories]]="","",
IF(ISNUMBER(SEARCH("*ADULTS*",Table1[categories])),"ADULTS",
IF(ISNUMBER(SEARCH("*CHILDREN*",Table1[categories])),"CHILDREN",
IF(ISNUMBER(SEARCH("*TEENS*",Table1[categories])),"TEENS"))))</f>
        <v>#VALUE!</v>
      </c>
      <c r="C461" t="e">
        <f>Table1[[#This Row],[startdatetime]]</f>
        <v>#VALUE!</v>
      </c>
      <c r="D461" t="e">
        <f>CONCATENATE(Table1[[#This Row],[summary]],
CHAR(13),
Table1[[#This Row],[startdayname]],
", ",
TEXT((Table1[[#This Row],[startshortdate]]),"MMM D"),
CHAR(13),
TEXT((Table1[[#This Row],[starttime]]), "h:mm am/pm"),CHAR(13),Table1[[#This Row],[description]],CHAR(13))</f>
        <v>#VALUE!</v>
      </c>
    </row>
    <row r="462" spans="1:4" x14ac:dyDescent="0.25">
      <c r="A462" t="e">
        <f>VLOOKUP(Table1[[#This Row],[locationaddress]],VENUEID!$A$2:$B$28,1,TRUE)</f>
        <v>#VALUE!</v>
      </c>
      <c r="B462" t="e">
        <f>IF(Table1[[#This Row],[categories]]="","",
IF(ISNUMBER(SEARCH("*ADULTS*",Table1[categories])),"ADULTS",
IF(ISNUMBER(SEARCH("*CHILDREN*",Table1[categories])),"CHILDREN",
IF(ISNUMBER(SEARCH("*TEENS*",Table1[categories])),"TEENS"))))</f>
        <v>#VALUE!</v>
      </c>
      <c r="C462" t="e">
        <f>Table1[[#This Row],[startdatetime]]</f>
        <v>#VALUE!</v>
      </c>
      <c r="D462" t="e">
        <f>CONCATENATE(Table1[[#This Row],[summary]],
CHAR(13),
Table1[[#This Row],[startdayname]],
", ",
TEXT((Table1[[#This Row],[startshortdate]]),"MMM D"),
CHAR(13),
TEXT((Table1[[#This Row],[starttime]]), "h:mm am/pm"),CHAR(13),Table1[[#This Row],[description]],CHAR(13))</f>
        <v>#VALUE!</v>
      </c>
    </row>
    <row r="463" spans="1:4" x14ac:dyDescent="0.25">
      <c r="A463" t="e">
        <f>VLOOKUP(Table1[[#This Row],[locationaddress]],VENUEID!$A$2:$B$28,1,TRUE)</f>
        <v>#VALUE!</v>
      </c>
      <c r="B463" t="e">
        <f>IF(Table1[[#This Row],[categories]]="","",
IF(ISNUMBER(SEARCH("*ADULTS*",Table1[categories])),"ADULTS",
IF(ISNUMBER(SEARCH("*CHILDREN*",Table1[categories])),"CHILDREN",
IF(ISNUMBER(SEARCH("*TEENS*",Table1[categories])),"TEENS"))))</f>
        <v>#VALUE!</v>
      </c>
      <c r="C463" t="e">
        <f>Table1[[#This Row],[startdatetime]]</f>
        <v>#VALUE!</v>
      </c>
      <c r="D463" t="e">
        <f>CONCATENATE(Table1[[#This Row],[summary]],
CHAR(13),
Table1[[#This Row],[startdayname]],
", ",
TEXT((Table1[[#This Row],[startshortdate]]),"MMM D"),
CHAR(13),
TEXT((Table1[[#This Row],[starttime]]), "h:mm am/pm"),CHAR(13),Table1[[#This Row],[description]],CHAR(13))</f>
        <v>#VALUE!</v>
      </c>
    </row>
    <row r="464" spans="1:4" x14ac:dyDescent="0.25">
      <c r="A464" t="e">
        <f>VLOOKUP(Table1[[#This Row],[locationaddress]],VENUEID!$A$2:$B$28,1,TRUE)</f>
        <v>#VALUE!</v>
      </c>
      <c r="B464" t="e">
        <f>IF(Table1[[#This Row],[categories]]="","",
IF(ISNUMBER(SEARCH("*ADULTS*",Table1[categories])),"ADULTS",
IF(ISNUMBER(SEARCH("*CHILDREN*",Table1[categories])),"CHILDREN",
IF(ISNUMBER(SEARCH("*TEENS*",Table1[categories])),"TEENS"))))</f>
        <v>#VALUE!</v>
      </c>
      <c r="C464" t="e">
        <f>Table1[[#This Row],[startdatetime]]</f>
        <v>#VALUE!</v>
      </c>
      <c r="D464" t="e">
        <f>CONCATENATE(Table1[[#This Row],[summary]],
CHAR(13),
Table1[[#This Row],[startdayname]],
", ",
TEXT((Table1[[#This Row],[startshortdate]]),"MMM D"),
CHAR(13),
TEXT((Table1[[#This Row],[starttime]]), "h:mm am/pm"),CHAR(13),Table1[[#This Row],[description]],CHAR(13))</f>
        <v>#VALUE!</v>
      </c>
    </row>
    <row r="465" spans="1:4" x14ac:dyDescent="0.25">
      <c r="A465" t="e">
        <f>VLOOKUP(Table1[[#This Row],[locationaddress]],VENUEID!$A$2:$B$28,1,TRUE)</f>
        <v>#VALUE!</v>
      </c>
      <c r="B465" t="e">
        <f>IF(Table1[[#This Row],[categories]]="","",
IF(ISNUMBER(SEARCH("*ADULTS*",Table1[categories])),"ADULTS",
IF(ISNUMBER(SEARCH("*CHILDREN*",Table1[categories])),"CHILDREN",
IF(ISNUMBER(SEARCH("*TEENS*",Table1[categories])),"TEENS"))))</f>
        <v>#VALUE!</v>
      </c>
      <c r="C465" t="e">
        <f>Table1[[#This Row],[startdatetime]]</f>
        <v>#VALUE!</v>
      </c>
      <c r="D465" t="e">
        <f>CONCATENATE(Table1[[#This Row],[summary]],
CHAR(13),
Table1[[#This Row],[startdayname]],
", ",
TEXT((Table1[[#This Row],[startshortdate]]),"MMM D"),
CHAR(13),
TEXT((Table1[[#This Row],[starttime]]), "h:mm am/pm"),CHAR(13),Table1[[#This Row],[description]],CHAR(13))</f>
        <v>#VALUE!</v>
      </c>
    </row>
    <row r="466" spans="1:4" x14ac:dyDescent="0.25">
      <c r="A466" t="e">
        <f>VLOOKUP(Table1[[#This Row],[locationaddress]],VENUEID!$A$2:$B$28,1,TRUE)</f>
        <v>#VALUE!</v>
      </c>
      <c r="B466" t="e">
        <f>IF(Table1[[#This Row],[categories]]="","",
IF(ISNUMBER(SEARCH("*ADULTS*",Table1[categories])),"ADULTS",
IF(ISNUMBER(SEARCH("*CHILDREN*",Table1[categories])),"CHILDREN",
IF(ISNUMBER(SEARCH("*TEENS*",Table1[categories])),"TEENS"))))</f>
        <v>#VALUE!</v>
      </c>
      <c r="C466" t="e">
        <f>Table1[[#This Row],[startdatetime]]</f>
        <v>#VALUE!</v>
      </c>
      <c r="D466" t="e">
        <f>CONCATENATE(Table1[[#This Row],[summary]],
CHAR(13),
Table1[[#This Row],[startdayname]],
", ",
TEXT((Table1[[#This Row],[startshortdate]]),"MMM D"),
CHAR(13),
TEXT((Table1[[#This Row],[starttime]]), "h:mm am/pm"),CHAR(13),Table1[[#This Row],[description]],CHAR(13))</f>
        <v>#VALUE!</v>
      </c>
    </row>
    <row r="467" spans="1:4" x14ac:dyDescent="0.25">
      <c r="A467" t="e">
        <f>VLOOKUP(Table1[[#This Row],[locationaddress]],VENUEID!$A$2:$B$28,1,TRUE)</f>
        <v>#VALUE!</v>
      </c>
      <c r="B467" t="e">
        <f>IF(Table1[[#This Row],[categories]]="","",
IF(ISNUMBER(SEARCH("*ADULTS*",Table1[categories])),"ADULTS",
IF(ISNUMBER(SEARCH("*CHILDREN*",Table1[categories])),"CHILDREN",
IF(ISNUMBER(SEARCH("*TEENS*",Table1[categories])),"TEENS"))))</f>
        <v>#VALUE!</v>
      </c>
      <c r="C467" t="e">
        <f>Table1[[#This Row],[startdatetime]]</f>
        <v>#VALUE!</v>
      </c>
      <c r="D467" t="e">
        <f>CONCATENATE(Table1[[#This Row],[summary]],
CHAR(13),
Table1[[#This Row],[startdayname]],
", ",
TEXT((Table1[[#This Row],[startshortdate]]),"MMM D"),
CHAR(13),
TEXT((Table1[[#This Row],[starttime]]), "h:mm am/pm"),CHAR(13),Table1[[#This Row],[description]],CHAR(13))</f>
        <v>#VALUE!</v>
      </c>
    </row>
    <row r="468" spans="1:4" x14ac:dyDescent="0.25">
      <c r="A468" t="e">
        <f>VLOOKUP(Table1[[#This Row],[locationaddress]],VENUEID!$A$2:$B$28,1,TRUE)</f>
        <v>#VALUE!</v>
      </c>
      <c r="B468" t="e">
        <f>IF(Table1[[#This Row],[categories]]="","",
IF(ISNUMBER(SEARCH("*ADULTS*",Table1[categories])),"ADULTS",
IF(ISNUMBER(SEARCH("*CHILDREN*",Table1[categories])),"CHILDREN",
IF(ISNUMBER(SEARCH("*TEENS*",Table1[categories])),"TEENS"))))</f>
        <v>#VALUE!</v>
      </c>
      <c r="C468" t="e">
        <f>Table1[[#This Row],[startdatetime]]</f>
        <v>#VALUE!</v>
      </c>
      <c r="D468" t="e">
        <f>CONCATENATE(Table1[[#This Row],[summary]],
CHAR(13),
Table1[[#This Row],[startdayname]],
", ",
TEXT((Table1[[#This Row],[startshortdate]]),"MMM D"),
CHAR(13),
TEXT((Table1[[#This Row],[starttime]]), "h:mm am/pm"),CHAR(13),Table1[[#This Row],[description]],CHAR(13))</f>
        <v>#VALUE!</v>
      </c>
    </row>
    <row r="469" spans="1:4" x14ac:dyDescent="0.25">
      <c r="A469" t="e">
        <f>VLOOKUP(Table1[[#This Row],[locationaddress]],VENUEID!$A$2:$B$28,1,TRUE)</f>
        <v>#VALUE!</v>
      </c>
      <c r="B469" t="e">
        <f>IF(Table1[[#This Row],[categories]]="","",
IF(ISNUMBER(SEARCH("*ADULTS*",Table1[categories])),"ADULTS",
IF(ISNUMBER(SEARCH("*CHILDREN*",Table1[categories])),"CHILDREN",
IF(ISNUMBER(SEARCH("*TEENS*",Table1[categories])),"TEENS"))))</f>
        <v>#VALUE!</v>
      </c>
      <c r="C469" t="e">
        <f>Table1[[#This Row],[startdatetime]]</f>
        <v>#VALUE!</v>
      </c>
      <c r="D469" t="e">
        <f>CONCATENATE(Table1[[#This Row],[summary]],
CHAR(13),
Table1[[#This Row],[startdayname]],
", ",
TEXT((Table1[[#This Row],[startshortdate]]),"MMM D"),
CHAR(13),
TEXT((Table1[[#This Row],[starttime]]), "h:mm am/pm"),CHAR(13),Table1[[#This Row],[description]],CHAR(13))</f>
        <v>#VALUE!</v>
      </c>
    </row>
    <row r="470" spans="1:4" x14ac:dyDescent="0.25">
      <c r="A470" t="e">
        <f>VLOOKUP(Table1[[#This Row],[locationaddress]],VENUEID!$A$2:$B$28,1,TRUE)</f>
        <v>#VALUE!</v>
      </c>
      <c r="B470" t="e">
        <f>IF(Table1[[#This Row],[categories]]="","",
IF(ISNUMBER(SEARCH("*ADULTS*",Table1[categories])),"ADULTS",
IF(ISNUMBER(SEARCH("*CHILDREN*",Table1[categories])),"CHILDREN",
IF(ISNUMBER(SEARCH("*TEENS*",Table1[categories])),"TEENS"))))</f>
        <v>#VALUE!</v>
      </c>
      <c r="C470" t="e">
        <f>Table1[[#This Row],[startdatetime]]</f>
        <v>#VALUE!</v>
      </c>
      <c r="D470" t="e">
        <f>CONCATENATE(Table1[[#This Row],[summary]],
CHAR(13),
Table1[[#This Row],[startdayname]],
", ",
TEXT((Table1[[#This Row],[startshortdate]]),"MMM D"),
CHAR(13),
TEXT((Table1[[#This Row],[starttime]]), "h:mm am/pm"),CHAR(13),Table1[[#This Row],[description]],CHAR(13))</f>
        <v>#VALUE!</v>
      </c>
    </row>
    <row r="471" spans="1:4" x14ac:dyDescent="0.25">
      <c r="A471" t="e">
        <f>VLOOKUP(Table1[[#This Row],[locationaddress]],VENUEID!$A$2:$B$28,1,TRUE)</f>
        <v>#VALUE!</v>
      </c>
      <c r="B471" t="e">
        <f>IF(Table1[[#This Row],[categories]]="","",
IF(ISNUMBER(SEARCH("*ADULTS*",Table1[categories])),"ADULTS",
IF(ISNUMBER(SEARCH("*CHILDREN*",Table1[categories])),"CHILDREN",
IF(ISNUMBER(SEARCH("*TEENS*",Table1[categories])),"TEENS"))))</f>
        <v>#VALUE!</v>
      </c>
      <c r="C471" t="e">
        <f>Table1[[#This Row],[startdatetime]]</f>
        <v>#VALUE!</v>
      </c>
      <c r="D471" t="e">
        <f>CONCATENATE(Table1[[#This Row],[summary]],
CHAR(13),
Table1[[#This Row],[startdayname]],
", ",
TEXT((Table1[[#This Row],[startshortdate]]),"MMM D"),
CHAR(13),
TEXT((Table1[[#This Row],[starttime]]), "h:mm am/pm"),CHAR(13),Table1[[#This Row],[description]],CHAR(13))</f>
        <v>#VALUE!</v>
      </c>
    </row>
    <row r="472" spans="1:4" x14ac:dyDescent="0.25">
      <c r="A472" t="e">
        <f>VLOOKUP(Table1[[#This Row],[locationaddress]],VENUEID!$A$2:$B$28,1,TRUE)</f>
        <v>#VALUE!</v>
      </c>
      <c r="B472" t="e">
        <f>IF(Table1[[#This Row],[categories]]="","",
IF(ISNUMBER(SEARCH("*ADULTS*",Table1[categories])),"ADULTS",
IF(ISNUMBER(SEARCH("*CHILDREN*",Table1[categories])),"CHILDREN",
IF(ISNUMBER(SEARCH("*TEENS*",Table1[categories])),"TEENS"))))</f>
        <v>#VALUE!</v>
      </c>
      <c r="C472" t="e">
        <f>Table1[[#This Row],[startdatetime]]</f>
        <v>#VALUE!</v>
      </c>
      <c r="D472" t="e">
        <f>CONCATENATE(Table1[[#This Row],[summary]],
CHAR(13),
Table1[[#This Row],[startdayname]],
", ",
TEXT((Table1[[#This Row],[startshortdate]]),"MMM D"),
CHAR(13),
TEXT((Table1[[#This Row],[starttime]]), "h:mm am/pm"),CHAR(13),Table1[[#This Row],[description]],CHAR(13))</f>
        <v>#VALUE!</v>
      </c>
    </row>
    <row r="473" spans="1:4" x14ac:dyDescent="0.25">
      <c r="A473" t="e">
        <f>VLOOKUP(Table1[[#This Row],[locationaddress]],VENUEID!$A$2:$B$28,1,TRUE)</f>
        <v>#VALUE!</v>
      </c>
      <c r="B473" t="e">
        <f>IF(Table1[[#This Row],[categories]]="","",
IF(ISNUMBER(SEARCH("*ADULTS*",Table1[categories])),"ADULTS",
IF(ISNUMBER(SEARCH("*CHILDREN*",Table1[categories])),"CHILDREN",
IF(ISNUMBER(SEARCH("*TEENS*",Table1[categories])),"TEENS"))))</f>
        <v>#VALUE!</v>
      </c>
      <c r="C473" t="e">
        <f>Table1[[#This Row],[startdatetime]]</f>
        <v>#VALUE!</v>
      </c>
      <c r="D473" t="e">
        <f>CONCATENATE(Table1[[#This Row],[summary]],
CHAR(13),
Table1[[#This Row],[startdayname]],
", ",
TEXT((Table1[[#This Row],[startshortdate]]),"MMM D"),
CHAR(13),
TEXT((Table1[[#This Row],[starttime]]), "h:mm am/pm"),CHAR(13),Table1[[#This Row],[description]],CHAR(13))</f>
        <v>#VALUE!</v>
      </c>
    </row>
    <row r="474" spans="1:4" x14ac:dyDescent="0.25">
      <c r="A474" t="e">
        <f>VLOOKUP(Table1[[#This Row],[locationaddress]],VENUEID!$A$2:$B$28,1,TRUE)</f>
        <v>#VALUE!</v>
      </c>
      <c r="B474" t="e">
        <f>IF(Table1[[#This Row],[categories]]="","",
IF(ISNUMBER(SEARCH("*ADULTS*",Table1[categories])),"ADULTS",
IF(ISNUMBER(SEARCH("*CHILDREN*",Table1[categories])),"CHILDREN",
IF(ISNUMBER(SEARCH("*TEENS*",Table1[categories])),"TEENS"))))</f>
        <v>#VALUE!</v>
      </c>
      <c r="C474" t="e">
        <f>Table1[[#This Row],[startdatetime]]</f>
        <v>#VALUE!</v>
      </c>
      <c r="D474" t="e">
        <f>CONCATENATE(Table1[[#This Row],[summary]],
CHAR(13),
Table1[[#This Row],[startdayname]],
", ",
TEXT((Table1[[#This Row],[startshortdate]]),"MMM D"),
CHAR(13),
TEXT((Table1[[#This Row],[starttime]]), "h:mm am/pm"),CHAR(13),Table1[[#This Row],[description]],CHAR(13))</f>
        <v>#VALUE!</v>
      </c>
    </row>
    <row r="475" spans="1:4" x14ac:dyDescent="0.25">
      <c r="A475" t="e">
        <f>VLOOKUP(Table1[[#This Row],[locationaddress]],VENUEID!$A$2:$B$28,1,TRUE)</f>
        <v>#VALUE!</v>
      </c>
      <c r="B475" t="e">
        <f>IF(Table1[[#This Row],[categories]]="","",
IF(ISNUMBER(SEARCH("*ADULTS*",Table1[categories])),"ADULTS",
IF(ISNUMBER(SEARCH("*CHILDREN*",Table1[categories])),"CHILDREN",
IF(ISNUMBER(SEARCH("*TEENS*",Table1[categories])),"TEENS"))))</f>
        <v>#VALUE!</v>
      </c>
      <c r="C475" t="e">
        <f>Table1[[#This Row],[startdatetime]]</f>
        <v>#VALUE!</v>
      </c>
      <c r="D475" t="e">
        <f>CONCATENATE(Table1[[#This Row],[summary]],
CHAR(13),
Table1[[#This Row],[startdayname]],
", ",
TEXT((Table1[[#This Row],[startshortdate]]),"MMM D"),
CHAR(13),
TEXT((Table1[[#This Row],[starttime]]), "h:mm am/pm"),CHAR(13),Table1[[#This Row],[description]],CHAR(13))</f>
        <v>#VALUE!</v>
      </c>
    </row>
    <row r="476" spans="1:4" x14ac:dyDescent="0.25">
      <c r="A476" t="e">
        <f>VLOOKUP(Table1[[#This Row],[locationaddress]],VENUEID!$A$2:$B$28,1,TRUE)</f>
        <v>#VALUE!</v>
      </c>
      <c r="B476" t="e">
        <f>IF(Table1[[#This Row],[categories]]="","",
IF(ISNUMBER(SEARCH("*ADULTS*",Table1[categories])),"ADULTS",
IF(ISNUMBER(SEARCH("*CHILDREN*",Table1[categories])),"CHILDREN",
IF(ISNUMBER(SEARCH("*TEENS*",Table1[categories])),"TEENS"))))</f>
        <v>#VALUE!</v>
      </c>
      <c r="C476" t="e">
        <f>Table1[[#This Row],[startdatetime]]</f>
        <v>#VALUE!</v>
      </c>
      <c r="D476" t="e">
        <f>CONCATENATE(Table1[[#This Row],[summary]],
CHAR(13),
Table1[[#This Row],[startdayname]],
", ",
TEXT((Table1[[#This Row],[startshortdate]]),"MMM D"),
CHAR(13),
TEXT((Table1[[#This Row],[starttime]]), "h:mm am/pm"),CHAR(13),Table1[[#This Row],[description]],CHAR(13))</f>
        <v>#VALUE!</v>
      </c>
    </row>
    <row r="477" spans="1:4" x14ac:dyDescent="0.25">
      <c r="A477" t="e">
        <f>VLOOKUP(Table1[[#This Row],[locationaddress]],VENUEID!$A$2:$B$28,1,TRUE)</f>
        <v>#VALUE!</v>
      </c>
      <c r="B477" t="e">
        <f>IF(Table1[[#This Row],[categories]]="","",
IF(ISNUMBER(SEARCH("*ADULTS*",Table1[categories])),"ADULTS",
IF(ISNUMBER(SEARCH("*CHILDREN*",Table1[categories])),"CHILDREN",
IF(ISNUMBER(SEARCH("*TEENS*",Table1[categories])),"TEENS"))))</f>
        <v>#VALUE!</v>
      </c>
      <c r="C477" t="e">
        <f>Table1[[#This Row],[startdatetime]]</f>
        <v>#VALUE!</v>
      </c>
      <c r="D477" t="e">
        <f>CONCATENATE(Table1[[#This Row],[summary]],
CHAR(13),
Table1[[#This Row],[startdayname]],
", ",
TEXT((Table1[[#This Row],[startshortdate]]),"MMM D"),
CHAR(13),
TEXT((Table1[[#This Row],[starttime]]), "h:mm am/pm"),CHAR(13),Table1[[#This Row],[description]],CHAR(13))</f>
        <v>#VALUE!</v>
      </c>
    </row>
    <row r="478" spans="1:4" x14ac:dyDescent="0.25">
      <c r="A478" t="e">
        <f>VLOOKUP(Table1[[#This Row],[locationaddress]],VENUEID!$A$2:$B$28,1,TRUE)</f>
        <v>#VALUE!</v>
      </c>
      <c r="B478" t="e">
        <f>IF(Table1[[#This Row],[categories]]="","",
IF(ISNUMBER(SEARCH("*ADULTS*",Table1[categories])),"ADULTS",
IF(ISNUMBER(SEARCH("*CHILDREN*",Table1[categories])),"CHILDREN",
IF(ISNUMBER(SEARCH("*TEENS*",Table1[categories])),"TEENS"))))</f>
        <v>#VALUE!</v>
      </c>
      <c r="C478" t="e">
        <f>Table1[[#This Row],[startdatetime]]</f>
        <v>#VALUE!</v>
      </c>
      <c r="D478" t="e">
        <f>CONCATENATE(Table1[[#This Row],[summary]],
CHAR(13),
Table1[[#This Row],[startdayname]],
", ",
TEXT((Table1[[#This Row],[startshortdate]]),"MMM D"),
CHAR(13),
TEXT((Table1[[#This Row],[starttime]]), "h:mm am/pm"),CHAR(13),Table1[[#This Row],[description]],CHAR(13))</f>
        <v>#VALUE!</v>
      </c>
    </row>
    <row r="479" spans="1:4" x14ac:dyDescent="0.25">
      <c r="A479" t="e">
        <f>VLOOKUP(Table1[[#This Row],[locationaddress]],VENUEID!$A$2:$B$28,1,TRUE)</f>
        <v>#VALUE!</v>
      </c>
      <c r="B479" t="e">
        <f>IF(Table1[[#This Row],[categories]]="","",
IF(ISNUMBER(SEARCH("*ADULTS*",Table1[categories])),"ADULTS",
IF(ISNUMBER(SEARCH("*CHILDREN*",Table1[categories])),"CHILDREN",
IF(ISNUMBER(SEARCH("*TEENS*",Table1[categories])),"TEENS"))))</f>
        <v>#VALUE!</v>
      </c>
      <c r="C479" t="e">
        <f>Table1[[#This Row],[startdatetime]]</f>
        <v>#VALUE!</v>
      </c>
      <c r="D479" t="e">
        <f>CONCATENATE(Table1[[#This Row],[summary]],
CHAR(13),
Table1[[#This Row],[startdayname]],
", ",
TEXT((Table1[[#This Row],[startshortdate]]),"MMM D"),
CHAR(13),
TEXT((Table1[[#This Row],[starttime]]), "h:mm am/pm"),CHAR(13),Table1[[#This Row],[description]],CHAR(13))</f>
        <v>#VALUE!</v>
      </c>
    </row>
    <row r="480" spans="1:4" x14ac:dyDescent="0.25">
      <c r="A480" t="e">
        <f>VLOOKUP(Table1[[#This Row],[locationaddress]],VENUEID!$A$2:$B$28,1,TRUE)</f>
        <v>#VALUE!</v>
      </c>
      <c r="B480" t="e">
        <f>IF(Table1[[#This Row],[categories]]="","",
IF(ISNUMBER(SEARCH("*ADULTS*",Table1[categories])),"ADULTS",
IF(ISNUMBER(SEARCH("*CHILDREN*",Table1[categories])),"CHILDREN",
IF(ISNUMBER(SEARCH("*TEENS*",Table1[categories])),"TEENS"))))</f>
        <v>#VALUE!</v>
      </c>
      <c r="C480" t="e">
        <f>Table1[[#This Row],[startdatetime]]</f>
        <v>#VALUE!</v>
      </c>
      <c r="D480" t="e">
        <f>CONCATENATE(Table1[[#This Row],[summary]],
CHAR(13),
Table1[[#This Row],[startdayname]],
", ",
TEXT((Table1[[#This Row],[startshortdate]]),"MMM D"),
CHAR(13),
TEXT((Table1[[#This Row],[starttime]]), "h:mm am/pm"),CHAR(13),Table1[[#This Row],[description]],CHAR(13))</f>
        <v>#VALUE!</v>
      </c>
    </row>
    <row r="481" spans="1:4" x14ac:dyDescent="0.25">
      <c r="A481" t="e">
        <f>VLOOKUP(Table1[[#This Row],[locationaddress]],VENUEID!$A$2:$B$28,1,TRUE)</f>
        <v>#VALUE!</v>
      </c>
      <c r="B481" t="e">
        <f>IF(Table1[[#This Row],[categories]]="","",
IF(ISNUMBER(SEARCH("*ADULTS*",Table1[categories])),"ADULTS",
IF(ISNUMBER(SEARCH("*CHILDREN*",Table1[categories])),"CHILDREN",
IF(ISNUMBER(SEARCH("*TEENS*",Table1[categories])),"TEENS"))))</f>
        <v>#VALUE!</v>
      </c>
      <c r="C481" t="e">
        <f>Table1[[#This Row],[startdatetime]]</f>
        <v>#VALUE!</v>
      </c>
      <c r="D481" t="e">
        <f>CONCATENATE(Table1[[#This Row],[summary]],
CHAR(13),
Table1[[#This Row],[startdayname]],
", ",
TEXT((Table1[[#This Row],[startshortdate]]),"MMM D"),
CHAR(13),
TEXT((Table1[[#This Row],[starttime]]), "h:mm am/pm"),CHAR(13),Table1[[#This Row],[description]],CHAR(13))</f>
        <v>#VALUE!</v>
      </c>
    </row>
    <row r="482" spans="1:4" x14ac:dyDescent="0.25">
      <c r="A482" t="e">
        <f>VLOOKUP(Table1[[#This Row],[locationaddress]],VENUEID!$A$2:$B$28,1,TRUE)</f>
        <v>#VALUE!</v>
      </c>
      <c r="B482" t="e">
        <f>IF(Table1[[#This Row],[categories]]="","",
IF(ISNUMBER(SEARCH("*ADULTS*",Table1[categories])),"ADULTS",
IF(ISNUMBER(SEARCH("*CHILDREN*",Table1[categories])),"CHILDREN",
IF(ISNUMBER(SEARCH("*TEENS*",Table1[categories])),"TEENS"))))</f>
        <v>#VALUE!</v>
      </c>
      <c r="C482" t="e">
        <f>Table1[[#This Row],[startdatetime]]</f>
        <v>#VALUE!</v>
      </c>
      <c r="D482" t="e">
        <f>CONCATENATE(Table1[[#This Row],[summary]],
CHAR(13),
Table1[[#This Row],[startdayname]],
", ",
TEXT((Table1[[#This Row],[startshortdate]]),"MMM D"),
CHAR(13),
TEXT((Table1[[#This Row],[starttime]]), "h:mm am/pm"),CHAR(13),Table1[[#This Row],[description]],CHAR(13))</f>
        <v>#VALUE!</v>
      </c>
    </row>
    <row r="483" spans="1:4" x14ac:dyDescent="0.25">
      <c r="A483" t="e">
        <f>VLOOKUP(Table1[[#This Row],[locationaddress]],VENUEID!$A$2:$B$28,1,TRUE)</f>
        <v>#VALUE!</v>
      </c>
      <c r="B483" t="e">
        <f>IF(Table1[[#This Row],[categories]]="","",
IF(ISNUMBER(SEARCH("*ADULTS*",Table1[categories])),"ADULTS",
IF(ISNUMBER(SEARCH("*CHILDREN*",Table1[categories])),"CHILDREN",
IF(ISNUMBER(SEARCH("*TEENS*",Table1[categories])),"TEENS"))))</f>
        <v>#VALUE!</v>
      </c>
      <c r="C483" t="e">
        <f>Table1[[#This Row],[startdatetime]]</f>
        <v>#VALUE!</v>
      </c>
      <c r="D483" t="e">
        <f>CONCATENATE(Table1[[#This Row],[summary]],
CHAR(13),
Table1[[#This Row],[startdayname]],
", ",
TEXT((Table1[[#This Row],[startshortdate]]),"MMM D"),
CHAR(13),
TEXT((Table1[[#This Row],[starttime]]), "h:mm am/pm"),CHAR(13),Table1[[#This Row],[description]],CHAR(13))</f>
        <v>#VALUE!</v>
      </c>
    </row>
    <row r="484" spans="1:4" x14ac:dyDescent="0.25">
      <c r="A484" t="e">
        <f>VLOOKUP(Table1[[#This Row],[locationaddress]],VENUEID!$A$2:$B$28,1,TRUE)</f>
        <v>#VALUE!</v>
      </c>
      <c r="B484" t="e">
        <f>IF(Table1[[#This Row],[categories]]="","",
IF(ISNUMBER(SEARCH("*ADULTS*",Table1[categories])),"ADULTS",
IF(ISNUMBER(SEARCH("*CHILDREN*",Table1[categories])),"CHILDREN",
IF(ISNUMBER(SEARCH("*TEENS*",Table1[categories])),"TEENS"))))</f>
        <v>#VALUE!</v>
      </c>
      <c r="C484" t="e">
        <f>Table1[[#This Row],[startdatetime]]</f>
        <v>#VALUE!</v>
      </c>
      <c r="D484" t="e">
        <f>CONCATENATE(Table1[[#This Row],[summary]],
CHAR(13),
Table1[[#This Row],[startdayname]],
", ",
TEXT((Table1[[#This Row],[startshortdate]]),"MMM D"),
CHAR(13),
TEXT((Table1[[#This Row],[starttime]]), "h:mm am/pm"),CHAR(13),Table1[[#This Row],[description]],CHAR(13))</f>
        <v>#VALUE!</v>
      </c>
    </row>
    <row r="485" spans="1:4" x14ac:dyDescent="0.25">
      <c r="A485" t="e">
        <f>VLOOKUP(Table1[[#This Row],[locationaddress]],VENUEID!$A$2:$B$28,1,TRUE)</f>
        <v>#VALUE!</v>
      </c>
      <c r="B485" t="e">
        <f>IF(Table1[[#This Row],[categories]]="","",
IF(ISNUMBER(SEARCH("*ADULTS*",Table1[categories])),"ADULTS",
IF(ISNUMBER(SEARCH("*CHILDREN*",Table1[categories])),"CHILDREN",
IF(ISNUMBER(SEARCH("*TEENS*",Table1[categories])),"TEENS"))))</f>
        <v>#VALUE!</v>
      </c>
      <c r="C485" t="e">
        <f>Table1[[#This Row],[startdatetime]]</f>
        <v>#VALUE!</v>
      </c>
      <c r="D485" t="e">
        <f>CONCATENATE(Table1[[#This Row],[summary]],
CHAR(13),
Table1[[#This Row],[startdayname]],
", ",
TEXT((Table1[[#This Row],[startshortdate]]),"MMM D"),
CHAR(13),
TEXT((Table1[[#This Row],[starttime]]), "h:mm am/pm"),CHAR(13),Table1[[#This Row],[description]],CHAR(13))</f>
        <v>#VALUE!</v>
      </c>
    </row>
    <row r="486" spans="1:4" x14ac:dyDescent="0.25">
      <c r="A486" t="e">
        <f>VLOOKUP(Table1[[#This Row],[locationaddress]],VENUEID!$A$2:$B$28,1,TRUE)</f>
        <v>#VALUE!</v>
      </c>
      <c r="B486" t="e">
        <f>IF(Table1[[#This Row],[categories]]="","",
IF(ISNUMBER(SEARCH("*ADULTS*",Table1[categories])),"ADULTS",
IF(ISNUMBER(SEARCH("*CHILDREN*",Table1[categories])),"CHILDREN",
IF(ISNUMBER(SEARCH("*TEENS*",Table1[categories])),"TEENS"))))</f>
        <v>#VALUE!</v>
      </c>
      <c r="C486" t="e">
        <f>Table1[[#This Row],[startdatetime]]</f>
        <v>#VALUE!</v>
      </c>
      <c r="D486" t="e">
        <f>CONCATENATE(Table1[[#This Row],[summary]],
CHAR(13),
Table1[[#This Row],[startdayname]],
", ",
TEXT((Table1[[#This Row],[startshortdate]]),"MMM D"),
CHAR(13),
TEXT((Table1[[#This Row],[starttime]]), "h:mm am/pm"),CHAR(13),Table1[[#This Row],[description]],CHAR(13))</f>
        <v>#VALUE!</v>
      </c>
    </row>
    <row r="487" spans="1:4" x14ac:dyDescent="0.25">
      <c r="A487" t="e">
        <f>VLOOKUP(Table1[[#This Row],[locationaddress]],VENUEID!$A$2:$B$28,1,TRUE)</f>
        <v>#VALUE!</v>
      </c>
      <c r="B487" t="e">
        <f>IF(Table1[[#This Row],[categories]]="","",
IF(ISNUMBER(SEARCH("*ADULTS*",Table1[categories])),"ADULTS",
IF(ISNUMBER(SEARCH("*CHILDREN*",Table1[categories])),"CHILDREN",
IF(ISNUMBER(SEARCH("*TEENS*",Table1[categories])),"TEENS"))))</f>
        <v>#VALUE!</v>
      </c>
      <c r="C487" t="e">
        <f>Table1[[#This Row],[startdatetime]]</f>
        <v>#VALUE!</v>
      </c>
      <c r="D487" t="e">
        <f>CONCATENATE(Table1[[#This Row],[summary]],
CHAR(13),
Table1[[#This Row],[startdayname]],
", ",
TEXT((Table1[[#This Row],[startshortdate]]),"MMM D"),
CHAR(13),
TEXT((Table1[[#This Row],[starttime]]), "h:mm am/pm"),CHAR(13),Table1[[#This Row],[description]],CHAR(13))</f>
        <v>#VALUE!</v>
      </c>
    </row>
    <row r="488" spans="1:4" x14ac:dyDescent="0.25">
      <c r="A488" t="e">
        <f>VLOOKUP(Table1[[#This Row],[locationaddress]],VENUEID!$A$2:$B$28,1,TRUE)</f>
        <v>#VALUE!</v>
      </c>
      <c r="B488" t="e">
        <f>IF(Table1[[#This Row],[categories]]="","",
IF(ISNUMBER(SEARCH("*ADULTS*",Table1[categories])),"ADULTS",
IF(ISNUMBER(SEARCH("*CHILDREN*",Table1[categories])),"CHILDREN",
IF(ISNUMBER(SEARCH("*TEENS*",Table1[categories])),"TEENS"))))</f>
        <v>#VALUE!</v>
      </c>
      <c r="C488" t="e">
        <f>Table1[[#This Row],[startdatetime]]</f>
        <v>#VALUE!</v>
      </c>
      <c r="D488" t="e">
        <f>CONCATENATE(Table1[[#This Row],[summary]],
CHAR(13),
Table1[[#This Row],[startdayname]],
", ",
TEXT((Table1[[#This Row],[startshortdate]]),"MMM D"),
CHAR(13),
TEXT((Table1[[#This Row],[starttime]]), "h:mm am/pm"),CHAR(13),Table1[[#This Row],[description]],CHAR(13))</f>
        <v>#VALUE!</v>
      </c>
    </row>
    <row r="489" spans="1:4" x14ac:dyDescent="0.25">
      <c r="A489" t="e">
        <f>VLOOKUP(Table1[[#This Row],[locationaddress]],VENUEID!$A$2:$B$28,1,TRUE)</f>
        <v>#VALUE!</v>
      </c>
      <c r="B489" t="e">
        <f>IF(Table1[[#This Row],[categories]]="","",
IF(ISNUMBER(SEARCH("*ADULTS*",Table1[categories])),"ADULTS",
IF(ISNUMBER(SEARCH("*CHILDREN*",Table1[categories])),"CHILDREN",
IF(ISNUMBER(SEARCH("*TEENS*",Table1[categories])),"TEENS"))))</f>
        <v>#VALUE!</v>
      </c>
      <c r="C489" t="e">
        <f>Table1[[#This Row],[startdatetime]]</f>
        <v>#VALUE!</v>
      </c>
      <c r="D489" t="e">
        <f>CONCATENATE(Table1[[#This Row],[summary]],
CHAR(13),
Table1[[#This Row],[startdayname]],
", ",
TEXT((Table1[[#This Row],[startshortdate]]),"MMM D"),
CHAR(13),
TEXT((Table1[[#This Row],[starttime]]), "h:mm am/pm"),CHAR(13),Table1[[#This Row],[description]],CHAR(13))</f>
        <v>#VALUE!</v>
      </c>
    </row>
    <row r="490" spans="1:4" x14ac:dyDescent="0.25">
      <c r="A490" t="e">
        <f>VLOOKUP(Table1[[#This Row],[locationaddress]],VENUEID!$A$2:$B$28,1,TRUE)</f>
        <v>#VALUE!</v>
      </c>
      <c r="B490" t="e">
        <f>IF(Table1[[#This Row],[categories]]="","",
IF(ISNUMBER(SEARCH("*ADULTS*",Table1[categories])),"ADULTS",
IF(ISNUMBER(SEARCH("*CHILDREN*",Table1[categories])),"CHILDREN",
IF(ISNUMBER(SEARCH("*TEENS*",Table1[categories])),"TEENS"))))</f>
        <v>#VALUE!</v>
      </c>
      <c r="C490" t="e">
        <f>Table1[[#This Row],[startdatetime]]</f>
        <v>#VALUE!</v>
      </c>
      <c r="D490" t="e">
        <f>CONCATENATE(Table1[[#This Row],[summary]],
CHAR(13),
Table1[[#This Row],[startdayname]],
", ",
TEXT((Table1[[#This Row],[startshortdate]]),"MMM D"),
CHAR(13),
TEXT((Table1[[#This Row],[starttime]]), "h:mm am/pm"),CHAR(13),Table1[[#This Row],[description]],CHAR(13))</f>
        <v>#VALUE!</v>
      </c>
    </row>
    <row r="491" spans="1:4" x14ac:dyDescent="0.25">
      <c r="A491" t="e">
        <f>VLOOKUP(Table1[[#This Row],[locationaddress]],VENUEID!$A$2:$B$28,1,TRUE)</f>
        <v>#VALUE!</v>
      </c>
      <c r="B491" t="e">
        <f>IF(Table1[[#This Row],[categories]]="","",
IF(ISNUMBER(SEARCH("*ADULTS*",Table1[categories])),"ADULTS",
IF(ISNUMBER(SEARCH("*CHILDREN*",Table1[categories])),"CHILDREN",
IF(ISNUMBER(SEARCH("*TEENS*",Table1[categories])),"TEENS"))))</f>
        <v>#VALUE!</v>
      </c>
      <c r="C491" t="e">
        <f>Table1[[#This Row],[startdatetime]]</f>
        <v>#VALUE!</v>
      </c>
      <c r="D491" t="e">
        <f>CONCATENATE(Table1[[#This Row],[summary]],
CHAR(13),
Table1[[#This Row],[startdayname]],
", ",
TEXT((Table1[[#This Row],[startshortdate]]),"MMM D"),
CHAR(13),
TEXT((Table1[[#This Row],[starttime]]), "h:mm am/pm"),CHAR(13),Table1[[#This Row],[description]],CHAR(13))</f>
        <v>#VALUE!</v>
      </c>
    </row>
    <row r="492" spans="1:4" x14ac:dyDescent="0.25">
      <c r="A492" t="e">
        <f>VLOOKUP(Table1[[#This Row],[locationaddress]],VENUEID!$A$2:$B$28,1,TRUE)</f>
        <v>#VALUE!</v>
      </c>
      <c r="B492" t="e">
        <f>IF(Table1[[#This Row],[categories]]="","",
IF(ISNUMBER(SEARCH("*ADULTS*",Table1[categories])),"ADULTS",
IF(ISNUMBER(SEARCH("*CHILDREN*",Table1[categories])),"CHILDREN",
IF(ISNUMBER(SEARCH("*TEENS*",Table1[categories])),"TEENS"))))</f>
        <v>#VALUE!</v>
      </c>
      <c r="C492" t="e">
        <f>Table1[[#This Row],[startdatetime]]</f>
        <v>#VALUE!</v>
      </c>
      <c r="D492" t="e">
        <f>CONCATENATE(Table1[[#This Row],[summary]],
CHAR(13),
Table1[[#This Row],[startdayname]],
", ",
TEXT((Table1[[#This Row],[startshortdate]]),"MMM D"),
CHAR(13),
TEXT((Table1[[#This Row],[starttime]]), "h:mm am/pm"),CHAR(13),Table1[[#This Row],[description]],CHAR(13))</f>
        <v>#VALUE!</v>
      </c>
    </row>
    <row r="493" spans="1:4" x14ac:dyDescent="0.25">
      <c r="A493" t="e">
        <f>VLOOKUP(Table1[[#This Row],[locationaddress]],VENUEID!$A$2:$B$28,1,TRUE)</f>
        <v>#VALUE!</v>
      </c>
      <c r="B493" t="e">
        <f>IF(Table1[[#This Row],[categories]]="","",
IF(ISNUMBER(SEARCH("*ADULTS*",Table1[categories])),"ADULTS",
IF(ISNUMBER(SEARCH("*CHILDREN*",Table1[categories])),"CHILDREN",
IF(ISNUMBER(SEARCH("*TEENS*",Table1[categories])),"TEENS"))))</f>
        <v>#VALUE!</v>
      </c>
      <c r="C493" t="e">
        <f>Table1[[#This Row],[startdatetime]]</f>
        <v>#VALUE!</v>
      </c>
      <c r="D493" t="e">
        <f>CONCATENATE(Table1[[#This Row],[summary]],
CHAR(13),
Table1[[#This Row],[startdayname]],
", ",
TEXT((Table1[[#This Row],[startshortdate]]),"MMM D"),
CHAR(13),
TEXT((Table1[[#This Row],[starttime]]), "h:mm am/pm"),CHAR(13),Table1[[#This Row],[description]],CHAR(13))</f>
        <v>#VALUE!</v>
      </c>
    </row>
    <row r="494" spans="1:4" x14ac:dyDescent="0.25">
      <c r="A494" t="e">
        <f>VLOOKUP(Table1[[#This Row],[locationaddress]],VENUEID!$A$2:$B$28,1,TRUE)</f>
        <v>#VALUE!</v>
      </c>
      <c r="B494" t="e">
        <f>IF(Table1[[#This Row],[categories]]="","",
IF(ISNUMBER(SEARCH("*ADULTS*",Table1[categories])),"ADULTS",
IF(ISNUMBER(SEARCH("*CHILDREN*",Table1[categories])),"CHILDREN",
IF(ISNUMBER(SEARCH("*TEENS*",Table1[categories])),"TEENS"))))</f>
        <v>#VALUE!</v>
      </c>
      <c r="C494" t="e">
        <f>Table1[[#This Row],[startdatetime]]</f>
        <v>#VALUE!</v>
      </c>
      <c r="D494" t="e">
        <f>CONCATENATE(Table1[[#This Row],[summary]],
CHAR(13),
Table1[[#This Row],[startdayname]],
", ",
TEXT((Table1[[#This Row],[startshortdate]]),"MMM D"),
CHAR(13),
TEXT((Table1[[#This Row],[starttime]]), "h:mm am/pm"),CHAR(13),Table1[[#This Row],[description]],CHAR(13))</f>
        <v>#VALUE!</v>
      </c>
    </row>
    <row r="495" spans="1:4" x14ac:dyDescent="0.25">
      <c r="A495" t="e">
        <f>VLOOKUP(Table1[[#This Row],[locationaddress]],VENUEID!$A$2:$B$28,1,TRUE)</f>
        <v>#VALUE!</v>
      </c>
      <c r="B495" t="e">
        <f>IF(Table1[[#This Row],[categories]]="","",
IF(ISNUMBER(SEARCH("*ADULTS*",Table1[categories])),"ADULTS",
IF(ISNUMBER(SEARCH("*CHILDREN*",Table1[categories])),"CHILDREN",
IF(ISNUMBER(SEARCH("*TEENS*",Table1[categories])),"TEENS"))))</f>
        <v>#VALUE!</v>
      </c>
      <c r="C495" t="e">
        <f>Table1[[#This Row],[startdatetime]]</f>
        <v>#VALUE!</v>
      </c>
      <c r="D495" t="e">
        <f>CONCATENATE(Table1[[#This Row],[summary]],
CHAR(13),
Table1[[#This Row],[startdayname]],
", ",
TEXT((Table1[[#This Row],[startshortdate]]),"MMM D"),
CHAR(13),
TEXT((Table1[[#This Row],[starttime]]), "h:mm am/pm"),CHAR(13),Table1[[#This Row],[description]],CHAR(13))</f>
        <v>#VALUE!</v>
      </c>
    </row>
    <row r="496" spans="1:4" x14ac:dyDescent="0.25">
      <c r="A496" t="e">
        <f>VLOOKUP(Table1[[#This Row],[locationaddress]],VENUEID!$A$2:$B$28,1,TRUE)</f>
        <v>#VALUE!</v>
      </c>
      <c r="B496" t="e">
        <f>IF(Table1[[#This Row],[categories]]="","",
IF(ISNUMBER(SEARCH("*ADULTS*",Table1[categories])),"ADULTS",
IF(ISNUMBER(SEARCH("*CHILDREN*",Table1[categories])),"CHILDREN",
IF(ISNUMBER(SEARCH("*TEENS*",Table1[categories])),"TEENS"))))</f>
        <v>#VALUE!</v>
      </c>
      <c r="C496" t="e">
        <f>Table1[[#This Row],[startdatetime]]</f>
        <v>#VALUE!</v>
      </c>
      <c r="D496" t="e">
        <f>CONCATENATE(Table1[[#This Row],[summary]],
CHAR(13),
Table1[[#This Row],[startdayname]],
", ",
TEXT((Table1[[#This Row],[startshortdate]]),"MMM D"),
CHAR(13),
TEXT((Table1[[#This Row],[starttime]]), "h:mm am/pm"),CHAR(13),Table1[[#This Row],[description]],CHAR(13))</f>
        <v>#VALUE!</v>
      </c>
    </row>
    <row r="497" spans="1:4" x14ac:dyDescent="0.25">
      <c r="A497" t="e">
        <f>VLOOKUP(Table1[[#This Row],[locationaddress]],VENUEID!$A$2:$B$28,1,TRUE)</f>
        <v>#VALUE!</v>
      </c>
      <c r="B497" t="e">
        <f>IF(Table1[[#This Row],[categories]]="","",
IF(ISNUMBER(SEARCH("*ADULTS*",Table1[categories])),"ADULTS",
IF(ISNUMBER(SEARCH("*CHILDREN*",Table1[categories])),"CHILDREN",
IF(ISNUMBER(SEARCH("*TEENS*",Table1[categories])),"TEENS"))))</f>
        <v>#VALUE!</v>
      </c>
      <c r="C497" t="e">
        <f>Table1[[#This Row],[startdatetime]]</f>
        <v>#VALUE!</v>
      </c>
      <c r="D497" t="e">
        <f>CONCATENATE(Table1[[#This Row],[summary]],
CHAR(13),
Table1[[#This Row],[startdayname]],
", ",
TEXT((Table1[[#This Row],[startshortdate]]),"MMM D"),
CHAR(13),
TEXT((Table1[[#This Row],[starttime]]), "h:mm am/pm"),CHAR(13),Table1[[#This Row],[description]],CHAR(13))</f>
        <v>#VALUE!</v>
      </c>
    </row>
    <row r="498" spans="1:4" x14ac:dyDescent="0.25">
      <c r="A498" t="e">
        <f>VLOOKUP(Table1[[#This Row],[locationaddress]],VENUEID!$A$2:$B$28,1,TRUE)</f>
        <v>#VALUE!</v>
      </c>
      <c r="B498" t="e">
        <f>IF(Table1[[#This Row],[categories]]="","",
IF(ISNUMBER(SEARCH("*ADULTS*",Table1[categories])),"ADULTS",
IF(ISNUMBER(SEARCH("*CHILDREN*",Table1[categories])),"CHILDREN",
IF(ISNUMBER(SEARCH("*TEENS*",Table1[categories])),"TEENS"))))</f>
        <v>#VALUE!</v>
      </c>
      <c r="C498" t="e">
        <f>Table1[[#This Row],[startdatetime]]</f>
        <v>#VALUE!</v>
      </c>
      <c r="D498" t="e">
        <f>CONCATENATE(Table1[[#This Row],[summary]],
CHAR(13),
Table1[[#This Row],[startdayname]],
", ",
TEXT((Table1[[#This Row],[startshortdate]]),"MMM D"),
CHAR(13),
TEXT((Table1[[#This Row],[starttime]]), "h:mm am/pm"),CHAR(13),Table1[[#This Row],[description]],CHAR(13))</f>
        <v>#VALUE!</v>
      </c>
    </row>
    <row r="499" spans="1:4" x14ac:dyDescent="0.25">
      <c r="A499" t="e">
        <f>VLOOKUP(Table1[[#This Row],[locationaddress]],VENUEID!$A$2:$B$28,1,TRUE)</f>
        <v>#VALUE!</v>
      </c>
      <c r="B499" t="e">
        <f>IF(Table1[[#This Row],[categories]]="","",
IF(ISNUMBER(SEARCH("*ADULTS*",Table1[categories])),"ADULTS",
IF(ISNUMBER(SEARCH("*CHILDREN*",Table1[categories])),"CHILDREN",
IF(ISNUMBER(SEARCH("*TEENS*",Table1[categories])),"TEENS"))))</f>
        <v>#VALUE!</v>
      </c>
      <c r="C499" t="e">
        <f>Table1[[#This Row],[startdatetime]]</f>
        <v>#VALUE!</v>
      </c>
      <c r="D499" t="e">
        <f>CONCATENATE(Table1[[#This Row],[summary]],
CHAR(13),
Table1[[#This Row],[startdayname]],
", ",
TEXT((Table1[[#This Row],[startshortdate]]),"MMM D"),
CHAR(13),
TEXT((Table1[[#This Row],[starttime]]), "h:mm am/pm"),CHAR(13),Table1[[#This Row],[description]],CHAR(13))</f>
        <v>#VALUE!</v>
      </c>
    </row>
    <row r="500" spans="1:4" x14ac:dyDescent="0.25">
      <c r="A500" t="e">
        <f>VLOOKUP(Table1[[#This Row],[locationaddress]],VENUEID!$A$2:$B$28,1,TRUE)</f>
        <v>#VALUE!</v>
      </c>
      <c r="B500" t="e">
        <f>IF(Table1[[#This Row],[categories]]="","",
IF(ISNUMBER(SEARCH("*ADULTS*",Table1[categories])),"ADULTS",
IF(ISNUMBER(SEARCH("*CHILDREN*",Table1[categories])),"CHILDREN",
IF(ISNUMBER(SEARCH("*TEENS*",Table1[categories])),"TEENS"))))</f>
        <v>#VALUE!</v>
      </c>
      <c r="C500" t="e">
        <f>Table1[[#This Row],[startdatetime]]</f>
        <v>#VALUE!</v>
      </c>
      <c r="D500" t="e">
        <f>CONCATENATE(Table1[[#This Row],[summary]],
CHAR(13),
Table1[[#This Row],[startdayname]],
", ",
TEXT((Table1[[#This Row],[startshortdate]]),"MMM D"),
CHAR(13),
TEXT((Table1[[#This Row],[starttime]]), "h:mm am/pm"),CHAR(13),Table1[[#This Row],[description]],CHAR(13))</f>
        <v>#VALUE!</v>
      </c>
    </row>
    <row r="501" spans="1:4" x14ac:dyDescent="0.25">
      <c r="A501" t="e">
        <f>VLOOKUP(Table1[[#This Row],[locationaddress]],VENUEID!$A$2:$B$28,1,TRUE)</f>
        <v>#VALUE!</v>
      </c>
      <c r="B501" t="e">
        <f>IF(Table1[[#This Row],[categories]]="","",
IF(ISNUMBER(SEARCH("*ADULTS*",Table1[categories])),"ADULTS",
IF(ISNUMBER(SEARCH("*CHILDREN*",Table1[categories])),"CHILDREN",
IF(ISNUMBER(SEARCH("*TEENS*",Table1[categories])),"TEENS"))))</f>
        <v>#VALUE!</v>
      </c>
      <c r="C501" t="e">
        <f>Table1[[#This Row],[startdatetime]]</f>
        <v>#VALUE!</v>
      </c>
      <c r="D501" t="e">
        <f>CONCATENATE(Table1[[#This Row],[summary]],
CHAR(13),
Table1[[#This Row],[startdayname]],
", ",
TEXT((Table1[[#This Row],[startshortdate]]),"MMM D"),
CHAR(13),
TEXT((Table1[[#This Row],[starttime]]), "h:mm am/pm"),CHAR(13),Table1[[#This Row],[description]],CHAR(13))</f>
        <v>#VALUE!</v>
      </c>
    </row>
    <row r="502" spans="1:4" x14ac:dyDescent="0.25">
      <c r="A502" t="e">
        <f>VLOOKUP(Table1[[#This Row],[locationaddress]],VENUEID!$A$2:$B$28,1,TRUE)</f>
        <v>#VALUE!</v>
      </c>
      <c r="B502" t="e">
        <f>IF(Table1[[#This Row],[categories]]="","",
IF(ISNUMBER(SEARCH("*ADULTS*",Table1[categories])),"ADULTS",
IF(ISNUMBER(SEARCH("*CHILDREN*",Table1[categories])),"CHILDREN",
IF(ISNUMBER(SEARCH("*TEENS*",Table1[categories])),"TEENS"))))</f>
        <v>#VALUE!</v>
      </c>
      <c r="C502" t="e">
        <f>Table1[[#This Row],[startdatetime]]</f>
        <v>#VALUE!</v>
      </c>
      <c r="D502" t="e">
        <f>CONCATENATE(Table1[[#This Row],[summary]],
CHAR(13),
Table1[[#This Row],[startdayname]],
", ",
TEXT((Table1[[#This Row],[startshortdate]]),"MMM D"),
CHAR(13),
TEXT((Table1[[#This Row],[starttime]]), "h:mm am/pm"),CHAR(13),Table1[[#This Row],[description]],CHAR(13))</f>
        <v>#VALUE!</v>
      </c>
    </row>
    <row r="503" spans="1:4" x14ac:dyDescent="0.25">
      <c r="A503" t="e">
        <f>VLOOKUP(Table1[[#This Row],[locationaddress]],VENUEID!$A$2:$B$28,1,TRUE)</f>
        <v>#VALUE!</v>
      </c>
      <c r="B503" t="e">
        <f>IF(Table1[[#This Row],[categories]]="","",
IF(ISNUMBER(SEARCH("*ADULTS*",Table1[categories])),"ADULTS",
IF(ISNUMBER(SEARCH("*CHILDREN*",Table1[categories])),"CHILDREN",
IF(ISNUMBER(SEARCH("*TEENS*",Table1[categories])),"TEENS"))))</f>
        <v>#VALUE!</v>
      </c>
      <c r="C503" t="e">
        <f>Table1[[#This Row],[startdatetime]]</f>
        <v>#VALUE!</v>
      </c>
      <c r="D503" t="e">
        <f>CONCATENATE(Table1[[#This Row],[summary]],
CHAR(13),
Table1[[#This Row],[startdayname]],
", ",
TEXT((Table1[[#This Row],[startshortdate]]),"MMM D"),
CHAR(13),
TEXT((Table1[[#This Row],[starttime]]), "h:mm am/pm"),CHAR(13),Table1[[#This Row],[description]],CHAR(13))</f>
        <v>#VALUE!</v>
      </c>
    </row>
    <row r="504" spans="1:4" x14ac:dyDescent="0.25">
      <c r="A504" t="e">
        <f>VLOOKUP(Table1[[#This Row],[locationaddress]],VENUEID!$A$2:$B$28,1,TRUE)</f>
        <v>#VALUE!</v>
      </c>
      <c r="B504" t="e">
        <f>IF(Table1[[#This Row],[categories]]="","",
IF(ISNUMBER(SEARCH("*ADULTS*",Table1[categories])),"ADULTS",
IF(ISNUMBER(SEARCH("*CHILDREN*",Table1[categories])),"CHILDREN",
IF(ISNUMBER(SEARCH("*TEENS*",Table1[categories])),"TEENS"))))</f>
        <v>#VALUE!</v>
      </c>
      <c r="C504" t="e">
        <f>Table1[[#This Row],[startdatetime]]</f>
        <v>#VALUE!</v>
      </c>
      <c r="D504" t="e">
        <f>CONCATENATE(Table1[[#This Row],[summary]],
CHAR(13),
Table1[[#This Row],[startdayname]],
", ",
TEXT((Table1[[#This Row],[startshortdate]]),"MMM D"),
CHAR(13),
TEXT((Table1[[#This Row],[starttime]]), "h:mm am/pm"),CHAR(13),Table1[[#This Row],[description]],CHAR(13))</f>
        <v>#VALUE!</v>
      </c>
    </row>
    <row r="505" spans="1:4" x14ac:dyDescent="0.25">
      <c r="A505" t="e">
        <f>VLOOKUP(Table1[[#This Row],[locationaddress]],VENUEID!$A$2:$B$28,1,TRUE)</f>
        <v>#VALUE!</v>
      </c>
      <c r="B505" t="e">
        <f>IF(Table1[[#This Row],[categories]]="","",
IF(ISNUMBER(SEARCH("*ADULTS*",Table1[categories])),"ADULTS",
IF(ISNUMBER(SEARCH("*CHILDREN*",Table1[categories])),"CHILDREN",
IF(ISNUMBER(SEARCH("*TEENS*",Table1[categories])),"TEENS"))))</f>
        <v>#VALUE!</v>
      </c>
      <c r="C505" t="e">
        <f>Table1[[#This Row],[startdatetime]]</f>
        <v>#VALUE!</v>
      </c>
      <c r="D505" t="e">
        <f>CONCATENATE(Table1[[#This Row],[summary]],
CHAR(13),
Table1[[#This Row],[startdayname]],
", ",
TEXT((Table1[[#This Row],[startshortdate]]),"MMM D"),
CHAR(13),
TEXT((Table1[[#This Row],[starttime]]), "h:mm am/pm"),CHAR(13),Table1[[#This Row],[description]],CHAR(13))</f>
        <v>#VALUE!</v>
      </c>
    </row>
    <row r="506" spans="1:4" x14ac:dyDescent="0.25">
      <c r="A506" t="e">
        <f>VLOOKUP(Table1[[#This Row],[locationaddress]],VENUEID!$A$2:$B$28,1,TRUE)</f>
        <v>#VALUE!</v>
      </c>
      <c r="B506" t="e">
        <f>IF(Table1[[#This Row],[categories]]="","",
IF(ISNUMBER(SEARCH("*ADULTS*",Table1[categories])),"ADULTS",
IF(ISNUMBER(SEARCH("*CHILDREN*",Table1[categories])),"CHILDREN",
IF(ISNUMBER(SEARCH("*TEENS*",Table1[categories])),"TEENS"))))</f>
        <v>#VALUE!</v>
      </c>
      <c r="C506" t="e">
        <f>Table1[[#This Row],[startdatetime]]</f>
        <v>#VALUE!</v>
      </c>
      <c r="D506" t="e">
        <f>CONCATENATE(Table1[[#This Row],[summary]],
CHAR(13),
Table1[[#This Row],[startdayname]],
", ",
TEXT((Table1[[#This Row],[startshortdate]]),"MMM D"),
CHAR(13),
TEXT((Table1[[#This Row],[starttime]]), "h:mm am/pm"),CHAR(13),Table1[[#This Row],[description]],CHAR(13))</f>
        <v>#VALUE!</v>
      </c>
    </row>
    <row r="507" spans="1:4" x14ac:dyDescent="0.25">
      <c r="A507" t="e">
        <f>VLOOKUP(Table1[[#This Row],[locationaddress]],VENUEID!$A$2:$B$28,1,TRUE)</f>
        <v>#VALUE!</v>
      </c>
      <c r="B507" t="e">
        <f>IF(Table1[[#This Row],[categories]]="","",
IF(ISNUMBER(SEARCH("*ADULTS*",Table1[categories])),"ADULTS",
IF(ISNUMBER(SEARCH("*CHILDREN*",Table1[categories])),"CHILDREN",
IF(ISNUMBER(SEARCH("*TEENS*",Table1[categories])),"TEENS"))))</f>
        <v>#VALUE!</v>
      </c>
      <c r="C507" t="e">
        <f>Table1[[#This Row],[startdatetime]]</f>
        <v>#VALUE!</v>
      </c>
      <c r="D507" t="e">
        <f>CONCATENATE(Table1[[#This Row],[summary]],
CHAR(13),
Table1[[#This Row],[startdayname]],
", ",
TEXT((Table1[[#This Row],[startshortdate]]),"MMM D"),
CHAR(13),
TEXT((Table1[[#This Row],[starttime]]), "h:mm am/pm"),CHAR(13),Table1[[#This Row],[description]],CHAR(13))</f>
        <v>#VALUE!</v>
      </c>
    </row>
    <row r="508" spans="1:4" x14ac:dyDescent="0.25">
      <c r="A508" t="e">
        <f>VLOOKUP(Table1[[#This Row],[locationaddress]],VENUEID!$A$2:$B$28,1,TRUE)</f>
        <v>#VALUE!</v>
      </c>
      <c r="B508" t="e">
        <f>IF(Table1[[#This Row],[categories]]="","",
IF(ISNUMBER(SEARCH("*ADULTS*",Table1[categories])),"ADULTS",
IF(ISNUMBER(SEARCH("*CHILDREN*",Table1[categories])),"CHILDREN",
IF(ISNUMBER(SEARCH("*TEENS*",Table1[categories])),"TEENS"))))</f>
        <v>#VALUE!</v>
      </c>
      <c r="C508" t="e">
        <f>Table1[[#This Row],[startdatetime]]</f>
        <v>#VALUE!</v>
      </c>
      <c r="D508" t="e">
        <f>CONCATENATE(Table1[[#This Row],[summary]],
CHAR(13),
Table1[[#This Row],[startdayname]],
", ",
TEXT((Table1[[#This Row],[startshortdate]]),"MMM D"),
CHAR(13),
TEXT((Table1[[#This Row],[starttime]]), "h:mm am/pm"),CHAR(13),Table1[[#This Row],[description]],CHAR(13))</f>
        <v>#VALUE!</v>
      </c>
    </row>
    <row r="509" spans="1:4" x14ac:dyDescent="0.25">
      <c r="A509" t="e">
        <f>VLOOKUP(Table1[[#This Row],[locationaddress]],VENUEID!$A$2:$B$28,1,TRUE)</f>
        <v>#VALUE!</v>
      </c>
      <c r="B509" t="e">
        <f>IF(Table1[[#This Row],[categories]]="","",
IF(ISNUMBER(SEARCH("*ADULTS*",Table1[categories])),"ADULTS",
IF(ISNUMBER(SEARCH("*CHILDREN*",Table1[categories])),"CHILDREN",
IF(ISNUMBER(SEARCH("*TEENS*",Table1[categories])),"TEENS"))))</f>
        <v>#VALUE!</v>
      </c>
      <c r="C509" t="e">
        <f>Table1[[#This Row],[startdatetime]]</f>
        <v>#VALUE!</v>
      </c>
      <c r="D509" t="e">
        <f>CONCATENATE(Table1[[#This Row],[summary]],
CHAR(13),
Table1[[#This Row],[startdayname]],
", ",
TEXT((Table1[[#This Row],[startshortdate]]),"MMM D"),
CHAR(13),
TEXT((Table1[[#This Row],[starttime]]), "h:mm am/pm"),CHAR(13),Table1[[#This Row],[description]],CHAR(13))</f>
        <v>#VALUE!</v>
      </c>
    </row>
    <row r="510" spans="1:4" x14ac:dyDescent="0.25">
      <c r="A510" t="e">
        <f>VLOOKUP(Table1[[#This Row],[locationaddress]],VENUEID!$A$2:$B$28,1,TRUE)</f>
        <v>#VALUE!</v>
      </c>
      <c r="B510" t="e">
        <f>IF(Table1[[#This Row],[categories]]="","",
IF(ISNUMBER(SEARCH("*ADULTS*",Table1[categories])),"ADULTS",
IF(ISNUMBER(SEARCH("*CHILDREN*",Table1[categories])),"CHILDREN",
IF(ISNUMBER(SEARCH("*TEENS*",Table1[categories])),"TEENS"))))</f>
        <v>#VALUE!</v>
      </c>
      <c r="C510" t="e">
        <f>Table1[[#This Row],[startdatetime]]</f>
        <v>#VALUE!</v>
      </c>
      <c r="D510" t="e">
        <f>CONCATENATE(Table1[[#This Row],[summary]],
CHAR(13),
Table1[[#This Row],[startdayname]],
", ",
TEXT((Table1[[#This Row],[startshortdate]]),"MMM D"),
CHAR(13),
TEXT((Table1[[#This Row],[starttime]]), "h:mm am/pm"),CHAR(13),Table1[[#This Row],[description]],CHAR(13))</f>
        <v>#VALUE!</v>
      </c>
    </row>
    <row r="511" spans="1:4" x14ac:dyDescent="0.25">
      <c r="A511" t="e">
        <f>VLOOKUP(Table1[[#This Row],[locationaddress]],VENUEID!$A$2:$B$28,1,TRUE)</f>
        <v>#VALUE!</v>
      </c>
      <c r="B511" t="e">
        <f>IF(Table1[[#This Row],[categories]]="","",
IF(ISNUMBER(SEARCH("*ADULTS*",Table1[categories])),"ADULTS",
IF(ISNUMBER(SEARCH("*CHILDREN*",Table1[categories])),"CHILDREN",
IF(ISNUMBER(SEARCH("*TEENS*",Table1[categories])),"TEENS"))))</f>
        <v>#VALUE!</v>
      </c>
      <c r="C511" t="e">
        <f>Table1[[#This Row],[startdatetime]]</f>
        <v>#VALUE!</v>
      </c>
      <c r="D511" t="e">
        <f>CONCATENATE(Table1[[#This Row],[summary]],
CHAR(13),
Table1[[#This Row],[startdayname]],
", ",
TEXT((Table1[[#This Row],[startshortdate]]),"MMM D"),
CHAR(13),
TEXT((Table1[[#This Row],[starttime]]), "h:mm am/pm"),CHAR(13),Table1[[#This Row],[description]],CHAR(13))</f>
        <v>#VALUE!</v>
      </c>
    </row>
    <row r="512" spans="1:4" x14ac:dyDescent="0.25">
      <c r="A512" t="e">
        <f>VLOOKUP(Table1[[#This Row],[locationaddress]],VENUEID!$A$2:$B$28,1,TRUE)</f>
        <v>#VALUE!</v>
      </c>
      <c r="B512" t="e">
        <f>IF(Table1[[#This Row],[categories]]="","",
IF(ISNUMBER(SEARCH("*ADULTS*",Table1[categories])),"ADULTS",
IF(ISNUMBER(SEARCH("*CHILDREN*",Table1[categories])),"CHILDREN",
IF(ISNUMBER(SEARCH("*TEENS*",Table1[categories])),"TEENS"))))</f>
        <v>#VALUE!</v>
      </c>
      <c r="C512" t="e">
        <f>Table1[[#This Row],[startdatetime]]</f>
        <v>#VALUE!</v>
      </c>
      <c r="D512" t="e">
        <f>CONCATENATE(Table1[[#This Row],[summary]],
CHAR(13),
Table1[[#This Row],[startdayname]],
", ",
TEXT((Table1[[#This Row],[startshortdate]]),"MMM D"),
CHAR(13),
TEXT((Table1[[#This Row],[starttime]]), "h:mm am/pm"),CHAR(13),Table1[[#This Row],[description]],CHAR(13))</f>
        <v>#VALUE!</v>
      </c>
    </row>
    <row r="513" spans="1:4" x14ac:dyDescent="0.25">
      <c r="A513" t="e">
        <f>VLOOKUP(Table1[[#This Row],[locationaddress]],VENUEID!$A$2:$B$28,1,TRUE)</f>
        <v>#VALUE!</v>
      </c>
      <c r="B513" t="e">
        <f>IF(Table1[[#This Row],[categories]]="","",
IF(ISNUMBER(SEARCH("*ADULTS*",Table1[categories])),"ADULTS",
IF(ISNUMBER(SEARCH("*CHILDREN*",Table1[categories])),"CHILDREN",
IF(ISNUMBER(SEARCH("*TEENS*",Table1[categories])),"TEENS"))))</f>
        <v>#VALUE!</v>
      </c>
      <c r="C513" t="e">
        <f>Table1[[#This Row],[startdatetime]]</f>
        <v>#VALUE!</v>
      </c>
      <c r="D513" t="e">
        <f>CONCATENATE(Table1[[#This Row],[summary]],
CHAR(13),
Table1[[#This Row],[startdayname]],
", ",
TEXT((Table1[[#This Row],[startshortdate]]),"MMM D"),
CHAR(13),
TEXT((Table1[[#This Row],[starttime]]), "h:mm am/pm"),CHAR(13),Table1[[#This Row],[description]],CHAR(13))</f>
        <v>#VALUE!</v>
      </c>
    </row>
    <row r="514" spans="1:4" x14ac:dyDescent="0.25">
      <c r="A514" t="e">
        <f>VLOOKUP(Table1[[#This Row],[locationaddress]],VENUEID!$A$2:$B$28,1,TRUE)</f>
        <v>#VALUE!</v>
      </c>
      <c r="B514" t="e">
        <f>IF(Table1[[#This Row],[categories]]="","",
IF(ISNUMBER(SEARCH("*ADULTS*",Table1[categories])),"ADULTS",
IF(ISNUMBER(SEARCH("*CHILDREN*",Table1[categories])),"CHILDREN",
IF(ISNUMBER(SEARCH("*TEENS*",Table1[categories])),"TEENS"))))</f>
        <v>#VALUE!</v>
      </c>
      <c r="C514" t="e">
        <f>Table1[[#This Row],[startdatetime]]</f>
        <v>#VALUE!</v>
      </c>
      <c r="D514" t="e">
        <f>CONCATENATE(Table1[[#This Row],[summary]],
CHAR(13),
Table1[[#This Row],[startdayname]],
", ",
TEXT((Table1[[#This Row],[startshortdate]]),"MMM D"),
CHAR(13),
TEXT((Table1[[#This Row],[starttime]]), "h:mm am/pm"),CHAR(13),Table1[[#This Row],[description]],CHAR(13))</f>
        <v>#VALUE!</v>
      </c>
    </row>
    <row r="515" spans="1:4" x14ac:dyDescent="0.25">
      <c r="A515" t="e">
        <f>VLOOKUP(Table1[[#This Row],[locationaddress]],VENUEID!$A$2:$B$28,1,TRUE)</f>
        <v>#VALUE!</v>
      </c>
      <c r="B515" t="e">
        <f>IF(Table1[[#This Row],[categories]]="","",
IF(ISNUMBER(SEARCH("*ADULTS*",Table1[categories])),"ADULTS",
IF(ISNUMBER(SEARCH("*CHILDREN*",Table1[categories])),"CHILDREN",
IF(ISNUMBER(SEARCH("*TEENS*",Table1[categories])),"TEENS"))))</f>
        <v>#VALUE!</v>
      </c>
      <c r="C515" t="e">
        <f>Table1[[#This Row],[startdatetime]]</f>
        <v>#VALUE!</v>
      </c>
      <c r="D515" t="e">
        <f>CONCATENATE(Table1[[#This Row],[summary]],
CHAR(13),
Table1[[#This Row],[startdayname]],
", ",
TEXT((Table1[[#This Row],[startshortdate]]),"MMM D"),
CHAR(13),
TEXT((Table1[[#This Row],[starttime]]), "h:mm am/pm"),CHAR(13),Table1[[#This Row],[description]],CHAR(13))</f>
        <v>#VALUE!</v>
      </c>
    </row>
    <row r="516" spans="1:4" x14ac:dyDescent="0.25">
      <c r="A516" t="e">
        <f>VLOOKUP(Table1[[#This Row],[locationaddress]],VENUEID!$A$2:$B$28,1,TRUE)</f>
        <v>#VALUE!</v>
      </c>
      <c r="B516" t="e">
        <f>IF(Table1[[#This Row],[categories]]="","",
IF(ISNUMBER(SEARCH("*ADULTS*",Table1[categories])),"ADULTS",
IF(ISNUMBER(SEARCH("*CHILDREN*",Table1[categories])),"CHILDREN",
IF(ISNUMBER(SEARCH("*TEENS*",Table1[categories])),"TEENS"))))</f>
        <v>#VALUE!</v>
      </c>
      <c r="C516" t="e">
        <f>Table1[[#This Row],[startdatetime]]</f>
        <v>#VALUE!</v>
      </c>
      <c r="D516" t="e">
        <f>CONCATENATE(Table1[[#This Row],[summary]],
CHAR(13),
Table1[[#This Row],[startdayname]],
", ",
TEXT((Table1[[#This Row],[startshortdate]]),"MMM D"),
CHAR(13),
TEXT((Table1[[#This Row],[starttime]]), "h:mm am/pm"),CHAR(13),Table1[[#This Row],[description]],CHAR(13))</f>
        <v>#VALUE!</v>
      </c>
    </row>
    <row r="517" spans="1:4" x14ac:dyDescent="0.25">
      <c r="A517" t="e">
        <f>VLOOKUP(Table1[[#This Row],[locationaddress]],VENUEID!$A$2:$B$28,1,TRUE)</f>
        <v>#VALUE!</v>
      </c>
      <c r="B517" t="e">
        <f>IF(Table1[[#This Row],[categories]]="","",
IF(ISNUMBER(SEARCH("*ADULTS*",Table1[categories])),"ADULTS",
IF(ISNUMBER(SEARCH("*CHILDREN*",Table1[categories])),"CHILDREN",
IF(ISNUMBER(SEARCH("*TEENS*",Table1[categories])),"TEENS"))))</f>
        <v>#VALUE!</v>
      </c>
      <c r="C517" t="e">
        <f>Table1[[#This Row],[startdatetime]]</f>
        <v>#VALUE!</v>
      </c>
      <c r="D517" t="e">
        <f>CONCATENATE(Table1[[#This Row],[summary]],
CHAR(13),
Table1[[#This Row],[startdayname]],
", ",
TEXT((Table1[[#This Row],[startshortdate]]),"MMM D"),
CHAR(13),
TEXT((Table1[[#This Row],[starttime]]), "h:mm am/pm"),CHAR(13),Table1[[#This Row],[description]],CHAR(13))</f>
        <v>#VALUE!</v>
      </c>
    </row>
    <row r="518" spans="1:4" x14ac:dyDescent="0.25">
      <c r="A518" t="e">
        <f>VLOOKUP(Table1[[#This Row],[locationaddress]],VENUEID!$A$2:$B$28,1,TRUE)</f>
        <v>#VALUE!</v>
      </c>
      <c r="B518" t="e">
        <f>IF(Table1[[#This Row],[categories]]="","",
IF(ISNUMBER(SEARCH("*ADULTS*",Table1[categories])),"ADULTS",
IF(ISNUMBER(SEARCH("*CHILDREN*",Table1[categories])),"CHILDREN",
IF(ISNUMBER(SEARCH("*TEENS*",Table1[categories])),"TEENS"))))</f>
        <v>#VALUE!</v>
      </c>
      <c r="C518" t="e">
        <f>Table1[[#This Row],[startdatetime]]</f>
        <v>#VALUE!</v>
      </c>
      <c r="D518" t="e">
        <f>CONCATENATE(Table1[[#This Row],[summary]],
CHAR(13),
Table1[[#This Row],[startdayname]],
", ",
TEXT((Table1[[#This Row],[startshortdate]]),"MMM D"),
CHAR(13),
TEXT((Table1[[#This Row],[starttime]]), "h:mm am/pm"),CHAR(13),Table1[[#This Row],[description]],CHAR(13))</f>
        <v>#VALUE!</v>
      </c>
    </row>
    <row r="519" spans="1:4" x14ac:dyDescent="0.25">
      <c r="A519" t="e">
        <f>VLOOKUP(Table1[[#This Row],[locationaddress]],VENUEID!$A$2:$B$28,1,TRUE)</f>
        <v>#VALUE!</v>
      </c>
      <c r="B519" t="e">
        <f>IF(Table1[[#This Row],[categories]]="","",
IF(ISNUMBER(SEARCH("*ADULTS*",Table1[categories])),"ADULTS",
IF(ISNUMBER(SEARCH("*CHILDREN*",Table1[categories])),"CHILDREN",
IF(ISNUMBER(SEARCH("*TEENS*",Table1[categories])),"TEENS"))))</f>
        <v>#VALUE!</v>
      </c>
      <c r="C519" t="e">
        <f>Table1[[#This Row],[startdatetime]]</f>
        <v>#VALUE!</v>
      </c>
      <c r="D519" t="e">
        <f>CONCATENATE(Table1[[#This Row],[summary]],
CHAR(13),
Table1[[#This Row],[startdayname]],
", ",
TEXT((Table1[[#This Row],[startshortdate]]),"MMM D"),
CHAR(13),
TEXT((Table1[[#This Row],[starttime]]), "h:mm am/pm"),CHAR(13),Table1[[#This Row],[description]],CHAR(13))</f>
        <v>#VALUE!</v>
      </c>
    </row>
    <row r="520" spans="1:4" x14ac:dyDescent="0.25">
      <c r="A520" t="e">
        <f>VLOOKUP(Table1[[#This Row],[locationaddress]],VENUEID!$A$2:$B$28,1,TRUE)</f>
        <v>#VALUE!</v>
      </c>
      <c r="B520" t="e">
        <f>IF(Table1[[#This Row],[categories]]="","",
IF(ISNUMBER(SEARCH("*ADULTS*",Table1[categories])),"ADULTS",
IF(ISNUMBER(SEARCH("*CHILDREN*",Table1[categories])),"CHILDREN",
IF(ISNUMBER(SEARCH("*TEENS*",Table1[categories])),"TEENS"))))</f>
        <v>#VALUE!</v>
      </c>
      <c r="C520" t="e">
        <f>Table1[[#This Row],[startdatetime]]</f>
        <v>#VALUE!</v>
      </c>
      <c r="D520" t="e">
        <f>CONCATENATE(Table1[[#This Row],[summary]],
CHAR(13),
Table1[[#This Row],[startdayname]],
", ",
TEXT((Table1[[#This Row],[startshortdate]]),"MMM D"),
CHAR(13),
TEXT((Table1[[#This Row],[starttime]]), "h:mm am/pm"),CHAR(13),Table1[[#This Row],[description]],CHAR(13))</f>
        <v>#VALUE!</v>
      </c>
    </row>
    <row r="521" spans="1:4" x14ac:dyDescent="0.25">
      <c r="A521" t="e">
        <f>VLOOKUP(Table1[[#This Row],[locationaddress]],VENUEID!$A$2:$B$28,1,TRUE)</f>
        <v>#VALUE!</v>
      </c>
      <c r="B521" t="e">
        <f>IF(Table1[[#This Row],[categories]]="","",
IF(ISNUMBER(SEARCH("*ADULTS*",Table1[categories])),"ADULTS",
IF(ISNUMBER(SEARCH("*CHILDREN*",Table1[categories])),"CHILDREN",
IF(ISNUMBER(SEARCH("*TEENS*",Table1[categories])),"TEENS"))))</f>
        <v>#VALUE!</v>
      </c>
      <c r="C521" t="e">
        <f>Table1[[#This Row],[startdatetime]]</f>
        <v>#VALUE!</v>
      </c>
      <c r="D521" t="e">
        <f>CONCATENATE(Table1[[#This Row],[summary]],
CHAR(13),
Table1[[#This Row],[startdayname]],
", ",
TEXT((Table1[[#This Row],[startshortdate]]),"MMM D"),
CHAR(13),
TEXT((Table1[[#This Row],[starttime]]), "h:mm am/pm"),CHAR(13),Table1[[#This Row],[description]],CHAR(13))</f>
        <v>#VALUE!</v>
      </c>
    </row>
    <row r="522" spans="1:4" x14ac:dyDescent="0.25">
      <c r="A522" t="e">
        <f>VLOOKUP(Table1[[#This Row],[locationaddress]],VENUEID!$A$2:$B$28,1,TRUE)</f>
        <v>#VALUE!</v>
      </c>
      <c r="B522" t="e">
        <f>IF(Table1[[#This Row],[categories]]="","",
IF(ISNUMBER(SEARCH("*ADULTS*",Table1[categories])),"ADULTS",
IF(ISNUMBER(SEARCH("*CHILDREN*",Table1[categories])),"CHILDREN",
IF(ISNUMBER(SEARCH("*TEENS*",Table1[categories])),"TEENS"))))</f>
        <v>#VALUE!</v>
      </c>
      <c r="C522" t="e">
        <f>Table1[[#This Row],[startdatetime]]</f>
        <v>#VALUE!</v>
      </c>
      <c r="D522" t="e">
        <f>CONCATENATE(Table1[[#This Row],[summary]],
CHAR(13),
Table1[[#This Row],[startdayname]],
", ",
TEXT((Table1[[#This Row],[startshortdate]]),"MMM D"),
CHAR(13),
TEXT((Table1[[#This Row],[starttime]]), "h:mm am/pm"),CHAR(13),Table1[[#This Row],[description]],CHAR(13))</f>
        <v>#VALUE!</v>
      </c>
    </row>
    <row r="523" spans="1:4" x14ac:dyDescent="0.25">
      <c r="A523" t="e">
        <f>VLOOKUP(Table1[[#This Row],[locationaddress]],VENUEID!$A$2:$B$28,1,TRUE)</f>
        <v>#VALUE!</v>
      </c>
      <c r="B523" t="e">
        <f>IF(Table1[[#This Row],[categories]]="","",
IF(ISNUMBER(SEARCH("*ADULTS*",Table1[categories])),"ADULTS",
IF(ISNUMBER(SEARCH("*CHILDREN*",Table1[categories])),"CHILDREN",
IF(ISNUMBER(SEARCH("*TEENS*",Table1[categories])),"TEENS"))))</f>
        <v>#VALUE!</v>
      </c>
      <c r="C523" t="e">
        <f>Table1[[#This Row],[startdatetime]]</f>
        <v>#VALUE!</v>
      </c>
      <c r="D523" t="e">
        <f>CONCATENATE(Table1[[#This Row],[summary]],
CHAR(13),
Table1[[#This Row],[startdayname]],
", ",
TEXT((Table1[[#This Row],[startshortdate]]),"MMM D"),
CHAR(13),
TEXT((Table1[[#This Row],[starttime]]), "h:mm am/pm"),CHAR(13),Table1[[#This Row],[description]],CHAR(13))</f>
        <v>#VALUE!</v>
      </c>
    </row>
    <row r="524" spans="1:4" x14ac:dyDescent="0.25">
      <c r="A524" t="e">
        <f>VLOOKUP(Table1[[#This Row],[locationaddress]],VENUEID!$A$2:$B$28,1,TRUE)</f>
        <v>#VALUE!</v>
      </c>
      <c r="B524" t="e">
        <f>IF(Table1[[#This Row],[categories]]="","",
IF(ISNUMBER(SEARCH("*ADULTS*",Table1[categories])),"ADULTS",
IF(ISNUMBER(SEARCH("*CHILDREN*",Table1[categories])),"CHILDREN",
IF(ISNUMBER(SEARCH("*TEENS*",Table1[categories])),"TEENS"))))</f>
        <v>#VALUE!</v>
      </c>
      <c r="C524" t="e">
        <f>Table1[[#This Row],[startdatetime]]</f>
        <v>#VALUE!</v>
      </c>
      <c r="D524" t="e">
        <f>CONCATENATE(Table1[[#This Row],[summary]],
CHAR(13),
Table1[[#This Row],[startdayname]],
", ",
TEXT((Table1[[#This Row],[startshortdate]]),"MMM D"),
CHAR(13),
TEXT((Table1[[#This Row],[starttime]]), "h:mm am/pm"),CHAR(13),Table1[[#This Row],[description]],CHAR(13))</f>
        <v>#VALUE!</v>
      </c>
    </row>
    <row r="525" spans="1:4" x14ac:dyDescent="0.25">
      <c r="A525" t="e">
        <f>VLOOKUP(Table1[[#This Row],[locationaddress]],VENUEID!$A$2:$B$28,1,TRUE)</f>
        <v>#VALUE!</v>
      </c>
      <c r="B525" t="e">
        <f>IF(Table1[[#This Row],[categories]]="","",
IF(ISNUMBER(SEARCH("*ADULTS*",Table1[categories])),"ADULTS",
IF(ISNUMBER(SEARCH("*CHILDREN*",Table1[categories])),"CHILDREN",
IF(ISNUMBER(SEARCH("*TEENS*",Table1[categories])),"TEENS"))))</f>
        <v>#VALUE!</v>
      </c>
      <c r="C525" t="e">
        <f>Table1[[#This Row],[startdatetime]]</f>
        <v>#VALUE!</v>
      </c>
      <c r="D525" t="e">
        <f>CONCATENATE(Table1[[#This Row],[summary]],
CHAR(13),
Table1[[#This Row],[startdayname]],
", ",
TEXT((Table1[[#This Row],[startshortdate]]),"MMM D"),
CHAR(13),
TEXT((Table1[[#This Row],[starttime]]), "h:mm am/pm"),CHAR(13),Table1[[#This Row],[description]],CHAR(13))</f>
        <v>#VALUE!</v>
      </c>
    </row>
    <row r="526" spans="1:4" x14ac:dyDescent="0.25">
      <c r="A526" t="e">
        <f>VLOOKUP(Table1[[#This Row],[locationaddress]],VENUEID!$A$2:$B$28,1,TRUE)</f>
        <v>#VALUE!</v>
      </c>
      <c r="B526" t="e">
        <f>IF(Table1[[#This Row],[categories]]="","",
IF(ISNUMBER(SEARCH("*ADULTS*",Table1[categories])),"ADULTS",
IF(ISNUMBER(SEARCH("*CHILDREN*",Table1[categories])),"CHILDREN",
IF(ISNUMBER(SEARCH("*TEENS*",Table1[categories])),"TEENS"))))</f>
        <v>#VALUE!</v>
      </c>
      <c r="C526" t="e">
        <f>Table1[[#This Row],[startdatetime]]</f>
        <v>#VALUE!</v>
      </c>
      <c r="D526" t="e">
        <f>CONCATENATE(Table1[[#This Row],[summary]],
CHAR(13),
Table1[[#This Row],[startdayname]],
", ",
TEXT((Table1[[#This Row],[startshortdate]]),"MMM D"),
CHAR(13),
TEXT((Table1[[#This Row],[starttime]]), "h:mm am/pm"),CHAR(13),Table1[[#This Row],[description]],CHAR(13))</f>
        <v>#VALUE!</v>
      </c>
    </row>
    <row r="527" spans="1:4" x14ac:dyDescent="0.25">
      <c r="A527" t="e">
        <f>VLOOKUP(Table1[[#This Row],[locationaddress]],VENUEID!$A$2:$B$28,1,TRUE)</f>
        <v>#VALUE!</v>
      </c>
      <c r="B527" t="e">
        <f>IF(Table1[[#This Row],[categories]]="","",
IF(ISNUMBER(SEARCH("*ADULTS*",Table1[categories])),"ADULTS",
IF(ISNUMBER(SEARCH("*CHILDREN*",Table1[categories])),"CHILDREN",
IF(ISNUMBER(SEARCH("*TEENS*",Table1[categories])),"TEENS"))))</f>
        <v>#VALUE!</v>
      </c>
      <c r="C527" t="e">
        <f>Table1[[#This Row],[startdatetime]]</f>
        <v>#VALUE!</v>
      </c>
      <c r="D527" t="e">
        <f>CONCATENATE(Table1[[#This Row],[summary]],
CHAR(13),
Table1[[#This Row],[startdayname]],
", ",
TEXT((Table1[[#This Row],[startshortdate]]),"MMM D"),
CHAR(13),
TEXT((Table1[[#This Row],[starttime]]), "h:mm am/pm"),CHAR(13),Table1[[#This Row],[description]],CHAR(13))</f>
        <v>#VALUE!</v>
      </c>
    </row>
    <row r="528" spans="1:4" x14ac:dyDescent="0.25">
      <c r="A528" t="e">
        <f>VLOOKUP(Table1[[#This Row],[locationaddress]],VENUEID!$A$2:$B$28,1,TRUE)</f>
        <v>#VALUE!</v>
      </c>
      <c r="B528" t="e">
        <f>IF(Table1[[#This Row],[categories]]="","",
IF(ISNUMBER(SEARCH("*ADULTS*",Table1[categories])),"ADULTS",
IF(ISNUMBER(SEARCH("*CHILDREN*",Table1[categories])),"CHILDREN",
IF(ISNUMBER(SEARCH("*TEENS*",Table1[categories])),"TEENS"))))</f>
        <v>#VALUE!</v>
      </c>
      <c r="C528" t="e">
        <f>Table1[[#This Row],[startdatetime]]</f>
        <v>#VALUE!</v>
      </c>
      <c r="D528" t="e">
        <f>CONCATENATE(Table1[[#This Row],[summary]],
CHAR(13),
Table1[[#This Row],[startdayname]],
", ",
TEXT((Table1[[#This Row],[startshortdate]]),"MMM D"),
CHAR(13),
TEXT((Table1[[#This Row],[starttime]]), "h:mm am/pm"),CHAR(13),Table1[[#This Row],[description]],CHAR(13))</f>
        <v>#VALUE!</v>
      </c>
    </row>
    <row r="529" spans="1:4" x14ac:dyDescent="0.25">
      <c r="A529" t="e">
        <f>VLOOKUP(Table1[[#This Row],[locationaddress]],VENUEID!$A$2:$B$28,1,TRUE)</f>
        <v>#VALUE!</v>
      </c>
      <c r="B529" t="e">
        <f>IF(Table1[[#This Row],[categories]]="","",
IF(ISNUMBER(SEARCH("*ADULTS*",Table1[categories])),"ADULTS",
IF(ISNUMBER(SEARCH("*CHILDREN*",Table1[categories])),"CHILDREN",
IF(ISNUMBER(SEARCH("*TEENS*",Table1[categories])),"TEENS"))))</f>
        <v>#VALUE!</v>
      </c>
      <c r="C529" t="e">
        <f>Table1[[#This Row],[startdatetime]]</f>
        <v>#VALUE!</v>
      </c>
      <c r="D529" t="e">
        <f>CONCATENATE(Table1[[#This Row],[summary]],
CHAR(13),
Table1[[#This Row],[startdayname]],
", ",
TEXT((Table1[[#This Row],[startshortdate]]),"MMM D"),
CHAR(13),
TEXT((Table1[[#This Row],[starttime]]), "h:mm am/pm"),CHAR(13),Table1[[#This Row],[description]],CHAR(13))</f>
        <v>#VALUE!</v>
      </c>
    </row>
    <row r="530" spans="1:4" x14ac:dyDescent="0.25">
      <c r="A530" t="e">
        <f>VLOOKUP(Table1[[#This Row],[locationaddress]],VENUEID!$A$2:$B$28,1,TRUE)</f>
        <v>#VALUE!</v>
      </c>
      <c r="B530" t="e">
        <f>IF(Table1[[#This Row],[categories]]="","",
IF(ISNUMBER(SEARCH("*ADULTS*",Table1[categories])),"ADULTS",
IF(ISNUMBER(SEARCH("*CHILDREN*",Table1[categories])),"CHILDREN",
IF(ISNUMBER(SEARCH("*TEENS*",Table1[categories])),"TEENS"))))</f>
        <v>#VALUE!</v>
      </c>
      <c r="C530" t="e">
        <f>Table1[[#This Row],[startdatetime]]</f>
        <v>#VALUE!</v>
      </c>
      <c r="D530" t="e">
        <f>CONCATENATE(Table1[[#This Row],[summary]],
CHAR(13),
Table1[[#This Row],[startdayname]],
", ",
TEXT((Table1[[#This Row],[startshortdate]]),"MMM D"),
CHAR(13),
TEXT((Table1[[#This Row],[starttime]]), "h:mm am/pm"),CHAR(13),Table1[[#This Row],[description]],CHAR(13))</f>
        <v>#VALUE!</v>
      </c>
    </row>
    <row r="531" spans="1:4" x14ac:dyDescent="0.25">
      <c r="A531" t="e">
        <f>VLOOKUP(Table1[[#This Row],[locationaddress]],VENUEID!$A$2:$B$28,1,TRUE)</f>
        <v>#VALUE!</v>
      </c>
      <c r="B531" t="e">
        <f>IF(Table1[[#This Row],[categories]]="","",
IF(ISNUMBER(SEARCH("*ADULTS*",Table1[categories])),"ADULTS",
IF(ISNUMBER(SEARCH("*CHILDREN*",Table1[categories])),"CHILDREN",
IF(ISNUMBER(SEARCH("*TEENS*",Table1[categories])),"TEENS"))))</f>
        <v>#VALUE!</v>
      </c>
      <c r="C531" t="e">
        <f>Table1[[#This Row],[startdatetime]]</f>
        <v>#VALUE!</v>
      </c>
      <c r="D531" t="e">
        <f>CONCATENATE(Table1[[#This Row],[summary]],
CHAR(13),
Table1[[#This Row],[startdayname]],
", ",
TEXT((Table1[[#This Row],[startshortdate]]),"MMM D"),
CHAR(13),
TEXT((Table1[[#This Row],[starttime]]), "h:mm am/pm"),CHAR(13),Table1[[#This Row],[description]],CHAR(13))</f>
        <v>#VALUE!</v>
      </c>
    </row>
    <row r="532" spans="1:4" x14ac:dyDescent="0.25">
      <c r="A532" t="e">
        <f>VLOOKUP(Table1[[#This Row],[locationaddress]],VENUEID!$A$2:$B$28,1,TRUE)</f>
        <v>#VALUE!</v>
      </c>
      <c r="B532" t="e">
        <f>IF(Table1[[#This Row],[categories]]="","",
IF(ISNUMBER(SEARCH("*ADULTS*",Table1[categories])),"ADULTS",
IF(ISNUMBER(SEARCH("*CHILDREN*",Table1[categories])),"CHILDREN",
IF(ISNUMBER(SEARCH("*TEENS*",Table1[categories])),"TEENS"))))</f>
        <v>#VALUE!</v>
      </c>
      <c r="C532" t="e">
        <f>Table1[[#This Row],[startdatetime]]</f>
        <v>#VALUE!</v>
      </c>
      <c r="D532" t="e">
        <f>CONCATENATE(Table1[[#This Row],[summary]],
CHAR(13),
Table1[[#This Row],[startdayname]],
", ",
TEXT((Table1[[#This Row],[startshortdate]]),"MMM D"),
CHAR(13),
TEXT((Table1[[#This Row],[starttime]]), "h:mm am/pm"),CHAR(13),Table1[[#This Row],[description]],CHAR(13))</f>
        <v>#VALUE!</v>
      </c>
    </row>
    <row r="533" spans="1:4" x14ac:dyDescent="0.25">
      <c r="A533" t="e">
        <f>VLOOKUP(Table1[[#This Row],[locationaddress]],VENUEID!$A$2:$B$28,1,TRUE)</f>
        <v>#VALUE!</v>
      </c>
      <c r="B533" t="e">
        <f>IF(Table1[[#This Row],[categories]]="","",
IF(ISNUMBER(SEARCH("*ADULTS*",Table1[categories])),"ADULTS",
IF(ISNUMBER(SEARCH("*CHILDREN*",Table1[categories])),"CHILDREN",
IF(ISNUMBER(SEARCH("*TEENS*",Table1[categories])),"TEENS"))))</f>
        <v>#VALUE!</v>
      </c>
      <c r="C533" t="e">
        <f>Table1[[#This Row],[startdatetime]]</f>
        <v>#VALUE!</v>
      </c>
      <c r="D533" t="e">
        <f>CONCATENATE(Table1[[#This Row],[summary]],
CHAR(13),
Table1[[#This Row],[startdayname]],
", ",
TEXT((Table1[[#This Row],[startshortdate]]),"MMM D"),
CHAR(13),
TEXT((Table1[[#This Row],[starttime]]), "h:mm am/pm"),CHAR(13),Table1[[#This Row],[description]],CHAR(13))</f>
        <v>#VALUE!</v>
      </c>
    </row>
    <row r="534" spans="1:4" x14ac:dyDescent="0.25">
      <c r="A534" t="e">
        <f>VLOOKUP(Table1[[#This Row],[locationaddress]],VENUEID!$A$2:$B$28,1,TRUE)</f>
        <v>#VALUE!</v>
      </c>
      <c r="B534" t="e">
        <f>IF(Table1[[#This Row],[categories]]="","",
IF(ISNUMBER(SEARCH("*ADULTS*",Table1[categories])),"ADULTS",
IF(ISNUMBER(SEARCH("*CHILDREN*",Table1[categories])),"CHILDREN",
IF(ISNUMBER(SEARCH("*TEENS*",Table1[categories])),"TEENS"))))</f>
        <v>#VALUE!</v>
      </c>
      <c r="C534" t="e">
        <f>Table1[[#This Row],[startdatetime]]</f>
        <v>#VALUE!</v>
      </c>
      <c r="D534" t="e">
        <f>CONCATENATE(Table1[[#This Row],[summary]],
CHAR(13),
Table1[[#This Row],[startdayname]],
", ",
TEXT((Table1[[#This Row],[startshortdate]]),"MMM D"),
CHAR(13),
TEXT((Table1[[#This Row],[starttime]]), "h:mm am/pm"),CHAR(13),Table1[[#This Row],[description]],CHAR(13))</f>
        <v>#VALUE!</v>
      </c>
    </row>
    <row r="535" spans="1:4" x14ac:dyDescent="0.25">
      <c r="A535" t="e">
        <f>VLOOKUP(Table1[[#This Row],[locationaddress]],VENUEID!$A$2:$B$28,1,TRUE)</f>
        <v>#VALUE!</v>
      </c>
      <c r="B535" t="e">
        <f>IF(Table1[[#This Row],[categories]]="","",
IF(ISNUMBER(SEARCH("*ADULTS*",Table1[categories])),"ADULTS",
IF(ISNUMBER(SEARCH("*CHILDREN*",Table1[categories])),"CHILDREN",
IF(ISNUMBER(SEARCH("*TEENS*",Table1[categories])),"TEENS"))))</f>
        <v>#VALUE!</v>
      </c>
      <c r="C535" t="e">
        <f>Table1[[#This Row],[startdatetime]]</f>
        <v>#VALUE!</v>
      </c>
      <c r="D535" t="e">
        <f>CONCATENATE(Table1[[#This Row],[summary]],
CHAR(13),
Table1[[#This Row],[startdayname]],
", ",
TEXT((Table1[[#This Row],[startshortdate]]),"MMM D"),
CHAR(13),
TEXT((Table1[[#This Row],[starttime]]), "h:mm am/pm"),CHAR(13),Table1[[#This Row],[description]],CHAR(13))</f>
        <v>#VALUE!</v>
      </c>
    </row>
    <row r="536" spans="1:4" x14ac:dyDescent="0.25">
      <c r="A536" t="e">
        <f>VLOOKUP(Table1[[#This Row],[locationaddress]],VENUEID!$A$2:$B$28,1,TRUE)</f>
        <v>#VALUE!</v>
      </c>
      <c r="B536" t="e">
        <f>IF(Table1[[#This Row],[categories]]="","",
IF(ISNUMBER(SEARCH("*ADULTS*",Table1[categories])),"ADULTS",
IF(ISNUMBER(SEARCH("*CHILDREN*",Table1[categories])),"CHILDREN",
IF(ISNUMBER(SEARCH("*TEENS*",Table1[categories])),"TEENS"))))</f>
        <v>#VALUE!</v>
      </c>
      <c r="C536" t="e">
        <f>Table1[[#This Row],[startdatetime]]</f>
        <v>#VALUE!</v>
      </c>
      <c r="D536" t="e">
        <f>CONCATENATE(Table1[[#This Row],[summary]],
CHAR(13),
Table1[[#This Row],[startdayname]],
", ",
TEXT((Table1[[#This Row],[startshortdate]]),"MMM D"),
CHAR(13),
TEXT((Table1[[#This Row],[starttime]]), "h:mm am/pm"),CHAR(13),Table1[[#This Row],[description]],CHAR(13))</f>
        <v>#VALUE!</v>
      </c>
    </row>
    <row r="537" spans="1:4" x14ac:dyDescent="0.25">
      <c r="A537" t="e">
        <f>VLOOKUP(Table1[[#This Row],[locationaddress]],VENUEID!$A$2:$B$28,1,TRUE)</f>
        <v>#VALUE!</v>
      </c>
      <c r="B537" t="e">
        <f>IF(Table1[[#This Row],[categories]]="","",
IF(ISNUMBER(SEARCH("*ADULTS*",Table1[categories])),"ADULTS",
IF(ISNUMBER(SEARCH("*CHILDREN*",Table1[categories])),"CHILDREN",
IF(ISNUMBER(SEARCH("*TEENS*",Table1[categories])),"TEENS"))))</f>
        <v>#VALUE!</v>
      </c>
      <c r="C537" t="e">
        <f>Table1[[#This Row],[startdatetime]]</f>
        <v>#VALUE!</v>
      </c>
      <c r="D537" t="e">
        <f>CONCATENATE(Table1[[#This Row],[summary]],
CHAR(13),
Table1[[#This Row],[startdayname]],
", ",
TEXT((Table1[[#This Row],[startshortdate]]),"MMM D"),
CHAR(13),
TEXT((Table1[[#This Row],[starttime]]), "h:mm am/pm"),CHAR(13),Table1[[#This Row],[description]],CHAR(13))</f>
        <v>#VALUE!</v>
      </c>
    </row>
    <row r="538" spans="1:4" x14ac:dyDescent="0.25">
      <c r="A538" t="e">
        <f>VLOOKUP(Table1[[#This Row],[locationaddress]],VENUEID!$A$2:$B$28,1,TRUE)</f>
        <v>#VALUE!</v>
      </c>
      <c r="B538" t="e">
        <f>IF(Table1[[#This Row],[categories]]="","",
IF(ISNUMBER(SEARCH("*ADULTS*",Table1[categories])),"ADULTS",
IF(ISNUMBER(SEARCH("*CHILDREN*",Table1[categories])),"CHILDREN",
IF(ISNUMBER(SEARCH("*TEENS*",Table1[categories])),"TEENS"))))</f>
        <v>#VALUE!</v>
      </c>
      <c r="C538" t="e">
        <f>Table1[[#This Row],[startdatetime]]</f>
        <v>#VALUE!</v>
      </c>
      <c r="D538" t="e">
        <f>CONCATENATE(Table1[[#This Row],[summary]],
CHAR(13),
Table1[[#This Row],[startdayname]],
", ",
TEXT((Table1[[#This Row],[startshortdate]]),"MMM D"),
CHAR(13),
TEXT((Table1[[#This Row],[starttime]]), "h:mm am/pm"),CHAR(13),Table1[[#This Row],[description]],CHAR(13))</f>
        <v>#VALUE!</v>
      </c>
    </row>
    <row r="539" spans="1:4" x14ac:dyDescent="0.25">
      <c r="A539" t="e">
        <f>VLOOKUP(Table1[[#This Row],[locationaddress]],VENUEID!$A$2:$B$28,1,TRUE)</f>
        <v>#VALUE!</v>
      </c>
      <c r="B539" t="e">
        <f>IF(Table1[[#This Row],[categories]]="","",
IF(ISNUMBER(SEARCH("*ADULTS*",Table1[categories])),"ADULTS",
IF(ISNUMBER(SEARCH("*CHILDREN*",Table1[categories])),"CHILDREN",
IF(ISNUMBER(SEARCH("*TEENS*",Table1[categories])),"TEENS"))))</f>
        <v>#VALUE!</v>
      </c>
      <c r="C539" t="e">
        <f>Table1[[#This Row],[startdatetime]]</f>
        <v>#VALUE!</v>
      </c>
      <c r="D539" t="e">
        <f>CONCATENATE(Table1[[#This Row],[summary]],
CHAR(13),
Table1[[#This Row],[startdayname]],
", ",
TEXT((Table1[[#This Row],[startshortdate]]),"MMM D"),
CHAR(13),
TEXT((Table1[[#This Row],[starttime]]), "h:mm am/pm"),CHAR(13),Table1[[#This Row],[description]],CHAR(13))</f>
        <v>#VALUE!</v>
      </c>
    </row>
    <row r="540" spans="1:4" x14ac:dyDescent="0.25">
      <c r="A540" t="e">
        <f>VLOOKUP(Table1[[#This Row],[locationaddress]],VENUEID!$A$2:$B$28,1,TRUE)</f>
        <v>#VALUE!</v>
      </c>
      <c r="B540" t="e">
        <f>IF(Table1[[#This Row],[categories]]="","",
IF(ISNUMBER(SEARCH("*ADULTS*",Table1[categories])),"ADULTS",
IF(ISNUMBER(SEARCH("*CHILDREN*",Table1[categories])),"CHILDREN",
IF(ISNUMBER(SEARCH("*TEENS*",Table1[categories])),"TEENS"))))</f>
        <v>#VALUE!</v>
      </c>
      <c r="C540" t="e">
        <f>Table1[[#This Row],[startdatetime]]</f>
        <v>#VALUE!</v>
      </c>
      <c r="D540" t="e">
        <f>CONCATENATE(Table1[[#This Row],[summary]],
CHAR(13),
Table1[[#This Row],[startdayname]],
", ",
TEXT((Table1[[#This Row],[startshortdate]]),"MMM D"),
CHAR(13),
TEXT((Table1[[#This Row],[starttime]]), "h:mm am/pm"),CHAR(13),Table1[[#This Row],[description]],CHAR(13))</f>
        <v>#VALUE!</v>
      </c>
    </row>
    <row r="541" spans="1:4" x14ac:dyDescent="0.25">
      <c r="A541" t="e">
        <f>VLOOKUP(Table1[[#This Row],[locationaddress]],VENUEID!$A$2:$B$28,1,TRUE)</f>
        <v>#VALUE!</v>
      </c>
      <c r="B541" t="e">
        <f>IF(Table1[[#This Row],[categories]]="","",
IF(ISNUMBER(SEARCH("*ADULTS*",Table1[categories])),"ADULTS",
IF(ISNUMBER(SEARCH("*CHILDREN*",Table1[categories])),"CHILDREN",
IF(ISNUMBER(SEARCH("*TEENS*",Table1[categories])),"TEENS"))))</f>
        <v>#VALUE!</v>
      </c>
      <c r="C541" t="e">
        <f>Table1[[#This Row],[startdatetime]]</f>
        <v>#VALUE!</v>
      </c>
      <c r="D541" t="e">
        <f>CONCATENATE(Table1[[#This Row],[summary]],
CHAR(13),
Table1[[#This Row],[startdayname]],
", ",
TEXT((Table1[[#This Row],[startshortdate]]),"MMM D"),
CHAR(13),
TEXT((Table1[[#This Row],[starttime]]), "h:mm am/pm"),CHAR(13),Table1[[#This Row],[description]],CHAR(13))</f>
        <v>#VALUE!</v>
      </c>
    </row>
    <row r="542" spans="1:4" x14ac:dyDescent="0.25">
      <c r="A542" t="e">
        <f>VLOOKUP(Table1[[#This Row],[locationaddress]],VENUEID!$A$2:$B$28,1,TRUE)</f>
        <v>#VALUE!</v>
      </c>
      <c r="B542" t="e">
        <f>IF(Table1[[#This Row],[categories]]="","",
IF(ISNUMBER(SEARCH("*ADULTS*",Table1[categories])),"ADULTS",
IF(ISNUMBER(SEARCH("*CHILDREN*",Table1[categories])),"CHILDREN",
IF(ISNUMBER(SEARCH("*TEENS*",Table1[categories])),"TEENS"))))</f>
        <v>#VALUE!</v>
      </c>
      <c r="C542" t="e">
        <f>Table1[[#This Row],[startdatetime]]</f>
        <v>#VALUE!</v>
      </c>
      <c r="D542" t="e">
        <f>CONCATENATE(Table1[[#This Row],[summary]],
CHAR(13),
Table1[[#This Row],[startdayname]],
", ",
TEXT((Table1[[#This Row],[startshortdate]]),"MMM D"),
CHAR(13),
TEXT((Table1[[#This Row],[starttime]]), "h:mm am/pm"),CHAR(13),Table1[[#This Row],[description]],CHAR(13))</f>
        <v>#VALUE!</v>
      </c>
    </row>
    <row r="543" spans="1:4" x14ac:dyDescent="0.25">
      <c r="A543" t="e">
        <f>VLOOKUP(Table1[[#This Row],[locationaddress]],VENUEID!$A$2:$B$28,1,TRUE)</f>
        <v>#VALUE!</v>
      </c>
      <c r="B543" t="e">
        <f>IF(Table1[[#This Row],[categories]]="","",
IF(ISNUMBER(SEARCH("*ADULTS*",Table1[categories])),"ADULTS",
IF(ISNUMBER(SEARCH("*CHILDREN*",Table1[categories])),"CHILDREN",
IF(ISNUMBER(SEARCH("*TEENS*",Table1[categories])),"TEENS"))))</f>
        <v>#VALUE!</v>
      </c>
      <c r="C543" t="e">
        <f>Table1[[#This Row],[startdatetime]]</f>
        <v>#VALUE!</v>
      </c>
      <c r="D543" t="e">
        <f>CONCATENATE(Table1[[#This Row],[summary]],
CHAR(13),
Table1[[#This Row],[startdayname]],
", ",
TEXT((Table1[[#This Row],[startshortdate]]),"MMM D"),
CHAR(13),
TEXT((Table1[[#This Row],[starttime]]), "h:mm am/pm"),CHAR(13),Table1[[#This Row],[description]],CHAR(13))</f>
        <v>#VALUE!</v>
      </c>
    </row>
    <row r="544" spans="1:4" x14ac:dyDescent="0.25">
      <c r="A544" t="e">
        <f>VLOOKUP(Table1[[#This Row],[locationaddress]],VENUEID!$A$2:$B$28,1,TRUE)</f>
        <v>#VALUE!</v>
      </c>
      <c r="B544" t="e">
        <f>IF(Table1[[#This Row],[categories]]="","",
IF(ISNUMBER(SEARCH("*ADULTS*",Table1[categories])),"ADULTS",
IF(ISNUMBER(SEARCH("*CHILDREN*",Table1[categories])),"CHILDREN",
IF(ISNUMBER(SEARCH("*TEENS*",Table1[categories])),"TEENS"))))</f>
        <v>#VALUE!</v>
      </c>
      <c r="C544" t="e">
        <f>Table1[[#This Row],[startdatetime]]</f>
        <v>#VALUE!</v>
      </c>
      <c r="D544" t="e">
        <f>CONCATENATE(Table1[[#This Row],[summary]],
CHAR(13),
Table1[[#This Row],[startdayname]],
", ",
TEXT((Table1[[#This Row],[startshortdate]]),"MMM D"),
CHAR(13),
TEXT((Table1[[#This Row],[starttime]]), "h:mm am/pm"),CHAR(13),Table1[[#This Row],[description]],CHAR(13))</f>
        <v>#VALUE!</v>
      </c>
    </row>
    <row r="545" spans="1:4" x14ac:dyDescent="0.25">
      <c r="A545" t="e">
        <f>VLOOKUP(Table1[[#This Row],[locationaddress]],VENUEID!$A$2:$B$28,1,TRUE)</f>
        <v>#VALUE!</v>
      </c>
      <c r="B545" t="e">
        <f>IF(Table1[[#This Row],[categories]]="","",
IF(ISNUMBER(SEARCH("*ADULTS*",Table1[categories])),"ADULTS",
IF(ISNUMBER(SEARCH("*CHILDREN*",Table1[categories])),"CHILDREN",
IF(ISNUMBER(SEARCH("*TEENS*",Table1[categories])),"TEENS"))))</f>
        <v>#VALUE!</v>
      </c>
      <c r="C545" t="e">
        <f>Table1[[#This Row],[startdatetime]]</f>
        <v>#VALUE!</v>
      </c>
      <c r="D545" t="e">
        <f>CONCATENATE(Table1[[#This Row],[summary]],
CHAR(13),
Table1[[#This Row],[startdayname]],
", ",
TEXT((Table1[[#This Row],[startshortdate]]),"MMM D"),
CHAR(13),
TEXT((Table1[[#This Row],[starttime]]), "h:mm am/pm"),CHAR(13),Table1[[#This Row],[description]],CHAR(13))</f>
        <v>#VALUE!</v>
      </c>
    </row>
    <row r="546" spans="1:4" x14ac:dyDescent="0.25">
      <c r="A546" t="e">
        <f>VLOOKUP(Table1[[#This Row],[locationaddress]],VENUEID!$A$2:$B$28,1,TRUE)</f>
        <v>#VALUE!</v>
      </c>
      <c r="B546" t="e">
        <f>IF(Table1[[#This Row],[categories]]="","",
IF(ISNUMBER(SEARCH("*ADULTS*",Table1[categories])),"ADULTS",
IF(ISNUMBER(SEARCH("*CHILDREN*",Table1[categories])),"CHILDREN",
IF(ISNUMBER(SEARCH("*TEENS*",Table1[categories])),"TEENS"))))</f>
        <v>#VALUE!</v>
      </c>
      <c r="C546" t="e">
        <f>Table1[[#This Row],[startdatetime]]</f>
        <v>#VALUE!</v>
      </c>
      <c r="D546" t="e">
        <f>CONCATENATE(Table1[[#This Row],[summary]],
CHAR(13),
Table1[[#This Row],[startdayname]],
", ",
TEXT((Table1[[#This Row],[startshortdate]]),"MMM D"),
CHAR(13),
TEXT((Table1[[#This Row],[starttime]]), "h:mm am/pm"),CHAR(13),Table1[[#This Row],[description]],CHAR(13))</f>
        <v>#VALUE!</v>
      </c>
    </row>
    <row r="547" spans="1:4" x14ac:dyDescent="0.25">
      <c r="A547" t="e">
        <f>VLOOKUP(Table1[[#This Row],[locationaddress]],VENUEID!$A$2:$B$28,1,TRUE)</f>
        <v>#VALUE!</v>
      </c>
      <c r="B547" t="e">
        <f>IF(Table1[[#This Row],[categories]]="","",
IF(ISNUMBER(SEARCH("*ADULTS*",Table1[categories])),"ADULTS",
IF(ISNUMBER(SEARCH("*CHILDREN*",Table1[categories])),"CHILDREN",
IF(ISNUMBER(SEARCH("*TEENS*",Table1[categories])),"TEENS"))))</f>
        <v>#VALUE!</v>
      </c>
      <c r="C547" t="e">
        <f>Table1[[#This Row],[startdatetime]]</f>
        <v>#VALUE!</v>
      </c>
      <c r="D547" t="e">
        <f>CONCATENATE(Table1[[#This Row],[summary]],
CHAR(13),
Table1[[#This Row],[startdayname]],
", ",
TEXT((Table1[[#This Row],[startshortdate]]),"MMM D"),
CHAR(13),
TEXT((Table1[[#This Row],[starttime]]), "h:mm am/pm"),CHAR(13),Table1[[#This Row],[description]],CHAR(13))</f>
        <v>#VALUE!</v>
      </c>
    </row>
    <row r="548" spans="1:4" x14ac:dyDescent="0.25">
      <c r="A548" t="e">
        <f>VLOOKUP(Table1[[#This Row],[locationaddress]],VENUEID!$A$2:$B$28,1,TRUE)</f>
        <v>#VALUE!</v>
      </c>
      <c r="B548" t="e">
        <f>IF(Table1[[#This Row],[categories]]="","",
IF(ISNUMBER(SEARCH("*ADULTS*",Table1[categories])),"ADULTS",
IF(ISNUMBER(SEARCH("*CHILDREN*",Table1[categories])),"CHILDREN",
IF(ISNUMBER(SEARCH("*TEENS*",Table1[categories])),"TEENS"))))</f>
        <v>#VALUE!</v>
      </c>
      <c r="C548" t="e">
        <f>Table1[[#This Row],[startdatetime]]</f>
        <v>#VALUE!</v>
      </c>
      <c r="D548" t="e">
        <f>CONCATENATE(Table1[[#This Row],[summary]],
CHAR(13),
Table1[[#This Row],[startdayname]],
", ",
TEXT((Table1[[#This Row],[startshortdate]]),"MMM D"),
CHAR(13),
TEXT((Table1[[#This Row],[starttime]]), "h:mm am/pm"),CHAR(13),Table1[[#This Row],[description]],CHAR(13))</f>
        <v>#VALUE!</v>
      </c>
    </row>
    <row r="549" spans="1:4" x14ac:dyDescent="0.25">
      <c r="A549" t="e">
        <f>VLOOKUP(Table1[[#This Row],[locationaddress]],VENUEID!$A$2:$B$28,1,TRUE)</f>
        <v>#VALUE!</v>
      </c>
      <c r="B549" t="e">
        <f>IF(Table1[[#This Row],[categories]]="","",
IF(ISNUMBER(SEARCH("*ADULTS*",Table1[categories])),"ADULTS",
IF(ISNUMBER(SEARCH("*CHILDREN*",Table1[categories])),"CHILDREN",
IF(ISNUMBER(SEARCH("*TEENS*",Table1[categories])),"TEENS"))))</f>
        <v>#VALUE!</v>
      </c>
      <c r="C549" t="e">
        <f>Table1[[#This Row],[startdatetime]]</f>
        <v>#VALUE!</v>
      </c>
      <c r="D549" t="e">
        <f>CONCATENATE(Table1[[#This Row],[summary]],
CHAR(13),
Table1[[#This Row],[startdayname]],
", ",
TEXT((Table1[[#This Row],[startshortdate]]),"MMM D"),
CHAR(13),
TEXT((Table1[[#This Row],[starttime]]), "h:mm am/pm"),CHAR(13),Table1[[#This Row],[description]],CHAR(13))</f>
        <v>#VALUE!</v>
      </c>
    </row>
    <row r="550" spans="1:4" x14ac:dyDescent="0.25">
      <c r="A550" t="e">
        <f>VLOOKUP(Table1[[#This Row],[locationaddress]],VENUEID!$A$2:$B$28,1,TRUE)</f>
        <v>#VALUE!</v>
      </c>
      <c r="B550" t="e">
        <f>IF(Table1[[#This Row],[categories]]="","",
IF(ISNUMBER(SEARCH("*ADULTS*",Table1[categories])),"ADULTS",
IF(ISNUMBER(SEARCH("*CHILDREN*",Table1[categories])),"CHILDREN",
IF(ISNUMBER(SEARCH("*TEENS*",Table1[categories])),"TEENS"))))</f>
        <v>#VALUE!</v>
      </c>
      <c r="C550" t="e">
        <f>Table1[[#This Row],[startdatetime]]</f>
        <v>#VALUE!</v>
      </c>
      <c r="D550" t="e">
        <f>CONCATENATE(Table1[[#This Row],[summary]],
CHAR(13),
Table1[[#This Row],[startdayname]],
", ",
TEXT((Table1[[#This Row],[startshortdate]]),"MMM D"),
CHAR(13),
TEXT((Table1[[#This Row],[starttime]]), "h:mm am/pm"),CHAR(13),Table1[[#This Row],[description]],CHAR(13))</f>
        <v>#VALUE!</v>
      </c>
    </row>
    <row r="551" spans="1:4" x14ac:dyDescent="0.25">
      <c r="A551" t="e">
        <f>VLOOKUP(Table1[[#This Row],[locationaddress]],VENUEID!$A$2:$B$28,1,TRUE)</f>
        <v>#VALUE!</v>
      </c>
      <c r="B551" t="e">
        <f>IF(Table1[[#This Row],[categories]]="","",
IF(ISNUMBER(SEARCH("*ADULTS*",Table1[categories])),"ADULTS",
IF(ISNUMBER(SEARCH("*CHILDREN*",Table1[categories])),"CHILDREN",
IF(ISNUMBER(SEARCH("*TEENS*",Table1[categories])),"TEENS"))))</f>
        <v>#VALUE!</v>
      </c>
      <c r="C551" t="e">
        <f>Table1[[#This Row],[startdatetime]]</f>
        <v>#VALUE!</v>
      </c>
      <c r="D551" t="e">
        <f>CONCATENATE(Table1[[#This Row],[summary]],
CHAR(13),
Table1[[#This Row],[startdayname]],
", ",
TEXT((Table1[[#This Row],[startshortdate]]),"MMM D"),
CHAR(13),
TEXT((Table1[[#This Row],[starttime]]), "h:mm am/pm"),CHAR(13),Table1[[#This Row],[description]],CHAR(13))</f>
        <v>#VALUE!</v>
      </c>
    </row>
    <row r="552" spans="1:4" x14ac:dyDescent="0.25">
      <c r="A552" t="e">
        <f>VLOOKUP(Table1[[#This Row],[locationaddress]],VENUEID!$A$2:$B$28,1,TRUE)</f>
        <v>#VALUE!</v>
      </c>
      <c r="B552" t="e">
        <f>IF(Table1[[#This Row],[categories]]="","",
IF(ISNUMBER(SEARCH("*ADULTS*",Table1[categories])),"ADULTS",
IF(ISNUMBER(SEARCH("*CHILDREN*",Table1[categories])),"CHILDREN",
IF(ISNUMBER(SEARCH("*TEENS*",Table1[categories])),"TEENS"))))</f>
        <v>#VALUE!</v>
      </c>
      <c r="C552" t="e">
        <f>Table1[[#This Row],[startdatetime]]</f>
        <v>#VALUE!</v>
      </c>
      <c r="D552" t="e">
        <f>CONCATENATE(Table1[[#This Row],[summary]],
CHAR(13),
Table1[[#This Row],[startdayname]],
", ",
TEXT((Table1[[#This Row],[startshortdate]]),"MMM D"),
CHAR(13),
TEXT((Table1[[#This Row],[starttime]]), "h:mm am/pm"),CHAR(13),Table1[[#This Row],[description]],CHAR(13))</f>
        <v>#VALUE!</v>
      </c>
    </row>
    <row r="553" spans="1:4" x14ac:dyDescent="0.25">
      <c r="A553" t="e">
        <f>VLOOKUP(Table1[[#This Row],[locationaddress]],VENUEID!$A$2:$B$28,1,TRUE)</f>
        <v>#VALUE!</v>
      </c>
      <c r="B553" t="e">
        <f>IF(Table1[[#This Row],[categories]]="","",
IF(ISNUMBER(SEARCH("*ADULTS*",Table1[categories])),"ADULTS",
IF(ISNUMBER(SEARCH("*CHILDREN*",Table1[categories])),"CHILDREN",
IF(ISNUMBER(SEARCH("*TEENS*",Table1[categories])),"TEENS"))))</f>
        <v>#VALUE!</v>
      </c>
      <c r="C553" t="e">
        <f>Table1[[#This Row],[startdatetime]]</f>
        <v>#VALUE!</v>
      </c>
      <c r="D553" t="e">
        <f>CONCATENATE(Table1[[#This Row],[summary]],
CHAR(13),
Table1[[#This Row],[startdayname]],
", ",
TEXT((Table1[[#This Row],[startshortdate]]),"MMM D"),
CHAR(13),
TEXT((Table1[[#This Row],[starttime]]), "h:mm am/pm"),CHAR(13),Table1[[#This Row],[description]],CHAR(13))</f>
        <v>#VALUE!</v>
      </c>
    </row>
    <row r="554" spans="1:4" x14ac:dyDescent="0.25">
      <c r="A554" t="e">
        <f>VLOOKUP(Table1[[#This Row],[locationaddress]],VENUEID!$A$2:$B$28,1,TRUE)</f>
        <v>#VALUE!</v>
      </c>
      <c r="B554" t="e">
        <f>IF(Table1[[#This Row],[categories]]="","",
IF(ISNUMBER(SEARCH("*ADULTS*",Table1[categories])),"ADULTS",
IF(ISNUMBER(SEARCH("*CHILDREN*",Table1[categories])),"CHILDREN",
IF(ISNUMBER(SEARCH("*TEENS*",Table1[categories])),"TEENS"))))</f>
        <v>#VALUE!</v>
      </c>
      <c r="C554" t="e">
        <f>Table1[[#This Row],[startdatetime]]</f>
        <v>#VALUE!</v>
      </c>
      <c r="D554" t="e">
        <f>CONCATENATE(Table1[[#This Row],[summary]],
CHAR(13),
Table1[[#This Row],[startdayname]],
", ",
TEXT((Table1[[#This Row],[startshortdate]]),"MMM D"),
CHAR(13),
TEXT((Table1[[#This Row],[starttime]]), "h:mm am/pm"),CHAR(13),Table1[[#This Row],[description]],CHAR(13))</f>
        <v>#VALUE!</v>
      </c>
    </row>
    <row r="555" spans="1:4" x14ac:dyDescent="0.25">
      <c r="A555" t="e">
        <f>VLOOKUP(Table1[[#This Row],[locationaddress]],VENUEID!$A$2:$B$28,1,TRUE)</f>
        <v>#VALUE!</v>
      </c>
      <c r="B555" t="e">
        <f>IF(Table1[[#This Row],[categories]]="","",
IF(ISNUMBER(SEARCH("*ADULTS*",Table1[categories])),"ADULTS",
IF(ISNUMBER(SEARCH("*CHILDREN*",Table1[categories])),"CHILDREN",
IF(ISNUMBER(SEARCH("*TEENS*",Table1[categories])),"TEENS"))))</f>
        <v>#VALUE!</v>
      </c>
      <c r="C555" t="e">
        <f>Table1[[#This Row],[startdatetime]]</f>
        <v>#VALUE!</v>
      </c>
      <c r="D555" t="e">
        <f>CONCATENATE(Table1[[#This Row],[summary]],
CHAR(13),
Table1[[#This Row],[startdayname]],
", ",
TEXT((Table1[[#This Row],[startshortdate]]),"MMM D"),
CHAR(13),
TEXT((Table1[[#This Row],[starttime]]), "h:mm am/pm"),CHAR(13),Table1[[#This Row],[description]],CHAR(13))</f>
        <v>#VALUE!</v>
      </c>
    </row>
    <row r="556" spans="1:4" x14ac:dyDescent="0.25">
      <c r="A556" t="e">
        <f>VLOOKUP(Table1[[#This Row],[locationaddress]],VENUEID!$A$2:$B$28,1,TRUE)</f>
        <v>#VALUE!</v>
      </c>
      <c r="B556" t="e">
        <f>IF(Table1[[#This Row],[categories]]="","",
IF(ISNUMBER(SEARCH("*ADULTS*",Table1[categories])),"ADULTS",
IF(ISNUMBER(SEARCH("*CHILDREN*",Table1[categories])),"CHILDREN",
IF(ISNUMBER(SEARCH("*TEENS*",Table1[categories])),"TEENS"))))</f>
        <v>#VALUE!</v>
      </c>
      <c r="C556" t="e">
        <f>Table1[[#This Row],[startdatetime]]</f>
        <v>#VALUE!</v>
      </c>
      <c r="D556" t="e">
        <f>CONCATENATE(Table1[[#This Row],[summary]],
CHAR(13),
Table1[[#This Row],[startdayname]],
", ",
TEXT((Table1[[#This Row],[startshortdate]]),"MMM D"),
CHAR(13),
TEXT((Table1[[#This Row],[starttime]]), "h:mm am/pm"),CHAR(13),Table1[[#This Row],[description]],CHAR(13))</f>
        <v>#VALUE!</v>
      </c>
    </row>
    <row r="557" spans="1:4" x14ac:dyDescent="0.25">
      <c r="A557" t="e">
        <f>VLOOKUP(Table1[[#This Row],[locationaddress]],VENUEID!$A$2:$B$28,1,TRUE)</f>
        <v>#VALUE!</v>
      </c>
      <c r="B557" t="e">
        <f>IF(Table1[[#This Row],[categories]]="","",
IF(ISNUMBER(SEARCH("*ADULTS*",Table1[categories])),"ADULTS",
IF(ISNUMBER(SEARCH("*CHILDREN*",Table1[categories])),"CHILDREN",
IF(ISNUMBER(SEARCH("*TEENS*",Table1[categories])),"TEENS"))))</f>
        <v>#VALUE!</v>
      </c>
      <c r="C557" t="e">
        <f>Table1[[#This Row],[startdatetime]]</f>
        <v>#VALUE!</v>
      </c>
      <c r="D557" t="e">
        <f>CONCATENATE(Table1[[#This Row],[summary]],
CHAR(13),
Table1[[#This Row],[startdayname]],
", ",
TEXT((Table1[[#This Row],[startshortdate]]),"MMM D"),
CHAR(13),
TEXT((Table1[[#This Row],[starttime]]), "h:mm am/pm"),CHAR(13),Table1[[#This Row],[description]],CHAR(13))</f>
        <v>#VALUE!</v>
      </c>
    </row>
    <row r="558" spans="1:4" x14ac:dyDescent="0.25">
      <c r="A558" t="e">
        <f>VLOOKUP(Table1[[#This Row],[locationaddress]],VENUEID!$A$2:$B$28,1,TRUE)</f>
        <v>#VALUE!</v>
      </c>
      <c r="B558" t="e">
        <f>IF(Table1[[#This Row],[categories]]="","",
IF(ISNUMBER(SEARCH("*ADULTS*",Table1[categories])),"ADULTS",
IF(ISNUMBER(SEARCH("*CHILDREN*",Table1[categories])),"CHILDREN",
IF(ISNUMBER(SEARCH("*TEENS*",Table1[categories])),"TEENS"))))</f>
        <v>#VALUE!</v>
      </c>
      <c r="C558" t="e">
        <f>Table1[[#This Row],[startdatetime]]</f>
        <v>#VALUE!</v>
      </c>
      <c r="D558" t="e">
        <f>CONCATENATE(Table1[[#This Row],[summary]],
CHAR(13),
Table1[[#This Row],[startdayname]],
", ",
TEXT((Table1[[#This Row],[startshortdate]]),"MMM D"),
CHAR(13),
TEXT((Table1[[#This Row],[starttime]]), "h:mm am/pm"),CHAR(13),Table1[[#This Row],[description]],CHAR(13))</f>
        <v>#VALUE!</v>
      </c>
    </row>
    <row r="559" spans="1:4" x14ac:dyDescent="0.25">
      <c r="A559" t="e">
        <f>VLOOKUP(Table1[[#This Row],[locationaddress]],VENUEID!$A$2:$B$28,1,TRUE)</f>
        <v>#VALUE!</v>
      </c>
      <c r="B559" t="e">
        <f>IF(Table1[[#This Row],[categories]]="","",
IF(ISNUMBER(SEARCH("*ADULTS*",Table1[categories])),"ADULTS",
IF(ISNUMBER(SEARCH("*CHILDREN*",Table1[categories])),"CHILDREN",
IF(ISNUMBER(SEARCH("*TEENS*",Table1[categories])),"TEENS"))))</f>
        <v>#VALUE!</v>
      </c>
      <c r="C559" t="e">
        <f>Table1[[#This Row],[startdatetime]]</f>
        <v>#VALUE!</v>
      </c>
      <c r="D559" t="e">
        <f>CONCATENATE(Table1[[#This Row],[summary]],
CHAR(13),
Table1[[#This Row],[startdayname]],
", ",
TEXT((Table1[[#This Row],[startshortdate]]),"MMM D"),
CHAR(13),
TEXT((Table1[[#This Row],[starttime]]), "h:mm am/pm"),CHAR(13),Table1[[#This Row],[description]],CHAR(13))</f>
        <v>#VALUE!</v>
      </c>
    </row>
    <row r="560" spans="1:4" x14ac:dyDescent="0.25">
      <c r="A560" t="e">
        <f>VLOOKUP(Table1[[#This Row],[locationaddress]],VENUEID!$A$2:$B$28,1,TRUE)</f>
        <v>#VALUE!</v>
      </c>
      <c r="B560" t="e">
        <f>IF(Table1[[#This Row],[categories]]="","",
IF(ISNUMBER(SEARCH("*ADULTS*",Table1[categories])),"ADULTS",
IF(ISNUMBER(SEARCH("*CHILDREN*",Table1[categories])),"CHILDREN",
IF(ISNUMBER(SEARCH("*TEENS*",Table1[categories])),"TEENS"))))</f>
        <v>#VALUE!</v>
      </c>
      <c r="C560" t="e">
        <f>Table1[[#This Row],[startdatetime]]</f>
        <v>#VALUE!</v>
      </c>
      <c r="D560" t="e">
        <f>CONCATENATE(Table1[[#This Row],[summary]],
CHAR(13),
Table1[[#This Row],[startdayname]],
", ",
TEXT((Table1[[#This Row],[startshortdate]]),"MMM D"),
CHAR(13),
TEXT((Table1[[#This Row],[starttime]]), "h:mm am/pm"),CHAR(13),Table1[[#This Row],[description]],CHAR(13))</f>
        <v>#VALUE!</v>
      </c>
    </row>
    <row r="561" spans="1:4" x14ac:dyDescent="0.25">
      <c r="A561" t="e">
        <f>VLOOKUP(Table1[[#This Row],[locationaddress]],VENUEID!$A$2:$B$28,1,TRUE)</f>
        <v>#VALUE!</v>
      </c>
      <c r="B561" t="e">
        <f>IF(Table1[[#This Row],[categories]]="","",
IF(ISNUMBER(SEARCH("*ADULTS*",Table1[categories])),"ADULTS",
IF(ISNUMBER(SEARCH("*CHILDREN*",Table1[categories])),"CHILDREN",
IF(ISNUMBER(SEARCH("*TEENS*",Table1[categories])),"TEENS"))))</f>
        <v>#VALUE!</v>
      </c>
      <c r="C561" t="e">
        <f>Table1[[#This Row],[startdatetime]]</f>
        <v>#VALUE!</v>
      </c>
      <c r="D561" t="e">
        <f>CONCATENATE(Table1[[#This Row],[summary]],
CHAR(13),
Table1[[#This Row],[startdayname]],
", ",
TEXT((Table1[[#This Row],[startshortdate]]),"MMM D"),
CHAR(13),
TEXT((Table1[[#This Row],[starttime]]), "h:mm am/pm"),CHAR(13),Table1[[#This Row],[description]],CHAR(13))</f>
        <v>#VALUE!</v>
      </c>
    </row>
    <row r="562" spans="1:4" x14ac:dyDescent="0.25">
      <c r="A562" t="e">
        <f>VLOOKUP(Table1[[#This Row],[locationaddress]],VENUEID!$A$2:$B$28,1,TRUE)</f>
        <v>#VALUE!</v>
      </c>
      <c r="B562" t="e">
        <f>IF(Table1[[#This Row],[categories]]="","",
IF(ISNUMBER(SEARCH("*ADULTS*",Table1[categories])),"ADULTS",
IF(ISNUMBER(SEARCH("*CHILDREN*",Table1[categories])),"CHILDREN",
IF(ISNUMBER(SEARCH("*TEENS*",Table1[categories])),"TEENS"))))</f>
        <v>#VALUE!</v>
      </c>
      <c r="C562" t="e">
        <f>Table1[[#This Row],[startdatetime]]</f>
        <v>#VALUE!</v>
      </c>
      <c r="D562" t="e">
        <f>CONCATENATE(Table1[[#This Row],[summary]],
CHAR(13),
Table1[[#This Row],[startdayname]],
", ",
TEXT((Table1[[#This Row],[startshortdate]]),"MMM D"),
CHAR(13),
TEXT((Table1[[#This Row],[starttime]]), "h:mm am/pm"),CHAR(13),Table1[[#This Row],[description]],CHAR(13))</f>
        <v>#VALUE!</v>
      </c>
    </row>
    <row r="563" spans="1:4" x14ac:dyDescent="0.25">
      <c r="A563" t="e">
        <f>VLOOKUP(Table1[[#This Row],[locationaddress]],VENUEID!$A$2:$B$28,1,TRUE)</f>
        <v>#VALUE!</v>
      </c>
      <c r="B563" t="e">
        <f>IF(Table1[[#This Row],[categories]]="","",
IF(ISNUMBER(SEARCH("*ADULTS*",Table1[categories])),"ADULTS",
IF(ISNUMBER(SEARCH("*CHILDREN*",Table1[categories])),"CHILDREN",
IF(ISNUMBER(SEARCH("*TEENS*",Table1[categories])),"TEENS"))))</f>
        <v>#VALUE!</v>
      </c>
      <c r="C563" t="e">
        <f>Table1[[#This Row],[startdatetime]]</f>
        <v>#VALUE!</v>
      </c>
      <c r="D563" t="e">
        <f>CONCATENATE(Table1[[#This Row],[summary]],
CHAR(13),
Table1[[#This Row],[startdayname]],
", ",
TEXT((Table1[[#This Row],[startshortdate]]),"MMM D"),
CHAR(13),
TEXT((Table1[[#This Row],[starttime]]), "h:mm am/pm"),CHAR(13),Table1[[#This Row],[description]],CHAR(13))</f>
        <v>#VALUE!</v>
      </c>
    </row>
    <row r="564" spans="1:4" x14ac:dyDescent="0.25">
      <c r="A564" t="e">
        <f>VLOOKUP(Table1[[#This Row],[locationaddress]],VENUEID!$A$2:$B$28,1,TRUE)</f>
        <v>#VALUE!</v>
      </c>
      <c r="B564" t="e">
        <f>IF(Table1[[#This Row],[categories]]="","",
IF(ISNUMBER(SEARCH("*ADULTS*",Table1[categories])),"ADULTS",
IF(ISNUMBER(SEARCH("*CHILDREN*",Table1[categories])),"CHILDREN",
IF(ISNUMBER(SEARCH("*TEENS*",Table1[categories])),"TEENS"))))</f>
        <v>#VALUE!</v>
      </c>
      <c r="C564" t="e">
        <f>Table1[[#This Row],[startdatetime]]</f>
        <v>#VALUE!</v>
      </c>
      <c r="D564" t="e">
        <f>CONCATENATE(Table1[[#This Row],[summary]],
CHAR(13),
Table1[[#This Row],[startdayname]],
", ",
TEXT((Table1[[#This Row],[startshortdate]]),"MMM D"),
CHAR(13),
TEXT((Table1[[#This Row],[starttime]]), "h:mm am/pm"),CHAR(13),Table1[[#This Row],[description]],CHAR(13))</f>
        <v>#VALUE!</v>
      </c>
    </row>
    <row r="565" spans="1:4" x14ac:dyDescent="0.25">
      <c r="A565" t="e">
        <f>VLOOKUP(Table1[[#This Row],[locationaddress]],VENUEID!$A$2:$B$28,1,TRUE)</f>
        <v>#VALUE!</v>
      </c>
      <c r="B565" t="e">
        <f>IF(Table1[[#This Row],[categories]]="","",
IF(ISNUMBER(SEARCH("*ADULTS*",Table1[categories])),"ADULTS",
IF(ISNUMBER(SEARCH("*CHILDREN*",Table1[categories])),"CHILDREN",
IF(ISNUMBER(SEARCH("*TEENS*",Table1[categories])),"TEENS"))))</f>
        <v>#VALUE!</v>
      </c>
      <c r="C565" t="e">
        <f>Table1[[#This Row],[startdatetime]]</f>
        <v>#VALUE!</v>
      </c>
      <c r="D565" t="e">
        <f>CONCATENATE(Table1[[#This Row],[summary]],
CHAR(13),
Table1[[#This Row],[startdayname]],
", ",
TEXT((Table1[[#This Row],[startshortdate]]),"MMM D"),
CHAR(13),
TEXT((Table1[[#This Row],[starttime]]), "h:mm am/pm"),CHAR(13),Table1[[#This Row],[description]],CHAR(13))</f>
        <v>#VALUE!</v>
      </c>
    </row>
    <row r="566" spans="1:4" x14ac:dyDescent="0.25">
      <c r="A566" t="e">
        <f>VLOOKUP(Table1[[#This Row],[locationaddress]],VENUEID!$A$2:$B$28,1,TRUE)</f>
        <v>#VALUE!</v>
      </c>
      <c r="B566" t="e">
        <f>IF(Table1[[#This Row],[categories]]="","",
IF(ISNUMBER(SEARCH("*ADULTS*",Table1[categories])),"ADULTS",
IF(ISNUMBER(SEARCH("*CHILDREN*",Table1[categories])),"CHILDREN",
IF(ISNUMBER(SEARCH("*TEENS*",Table1[categories])),"TEENS"))))</f>
        <v>#VALUE!</v>
      </c>
      <c r="C566" t="e">
        <f>Table1[[#This Row],[startdatetime]]</f>
        <v>#VALUE!</v>
      </c>
      <c r="D566" t="e">
        <f>CONCATENATE(Table1[[#This Row],[summary]],
CHAR(13),
Table1[[#This Row],[startdayname]],
", ",
TEXT((Table1[[#This Row],[startshortdate]]),"MMM D"),
CHAR(13),
TEXT((Table1[[#This Row],[starttime]]), "h:mm am/pm"),CHAR(13),Table1[[#This Row],[description]],CHAR(13))</f>
        <v>#VALUE!</v>
      </c>
    </row>
    <row r="567" spans="1:4" x14ac:dyDescent="0.25">
      <c r="A567" t="e">
        <f>VLOOKUP(Table1[[#This Row],[locationaddress]],VENUEID!$A$2:$B$28,1,TRUE)</f>
        <v>#VALUE!</v>
      </c>
      <c r="B567" t="e">
        <f>IF(Table1[[#This Row],[categories]]="","",
IF(ISNUMBER(SEARCH("*ADULTS*",Table1[categories])),"ADULTS",
IF(ISNUMBER(SEARCH("*CHILDREN*",Table1[categories])),"CHILDREN",
IF(ISNUMBER(SEARCH("*TEENS*",Table1[categories])),"TEENS"))))</f>
        <v>#VALUE!</v>
      </c>
      <c r="C567" t="e">
        <f>Table1[[#This Row],[startdatetime]]</f>
        <v>#VALUE!</v>
      </c>
      <c r="D567" t="e">
        <f>CONCATENATE(Table1[[#This Row],[summary]],
CHAR(13),
Table1[[#This Row],[startdayname]],
", ",
TEXT((Table1[[#This Row],[startshortdate]]),"MMM D"),
CHAR(13),
TEXT((Table1[[#This Row],[starttime]]), "h:mm am/pm"),CHAR(13),Table1[[#This Row],[description]],CHAR(13))</f>
        <v>#VALUE!</v>
      </c>
    </row>
    <row r="568" spans="1:4" x14ac:dyDescent="0.25">
      <c r="A568" t="e">
        <f>VLOOKUP(Table1[[#This Row],[locationaddress]],VENUEID!$A$2:$B$28,1,TRUE)</f>
        <v>#VALUE!</v>
      </c>
      <c r="B568" t="e">
        <f>IF(Table1[[#This Row],[categories]]="","",
IF(ISNUMBER(SEARCH("*ADULTS*",Table1[categories])),"ADULTS",
IF(ISNUMBER(SEARCH("*CHILDREN*",Table1[categories])),"CHILDREN",
IF(ISNUMBER(SEARCH("*TEENS*",Table1[categories])),"TEENS"))))</f>
        <v>#VALUE!</v>
      </c>
      <c r="C568" t="e">
        <f>Table1[[#This Row],[startdatetime]]</f>
        <v>#VALUE!</v>
      </c>
      <c r="D568" t="e">
        <f>CONCATENATE(Table1[[#This Row],[summary]],
CHAR(13),
Table1[[#This Row],[startdayname]],
", ",
TEXT((Table1[[#This Row],[startshortdate]]),"MMM D"),
CHAR(13),
TEXT((Table1[[#This Row],[starttime]]), "h:mm am/pm"),CHAR(13),Table1[[#This Row],[description]],CHAR(13))</f>
        <v>#VALUE!</v>
      </c>
    </row>
    <row r="569" spans="1:4" x14ac:dyDescent="0.25">
      <c r="A569" t="e">
        <f>VLOOKUP(Table1[[#This Row],[locationaddress]],VENUEID!$A$2:$B$28,1,TRUE)</f>
        <v>#VALUE!</v>
      </c>
      <c r="B569" t="e">
        <f>IF(Table1[[#This Row],[categories]]="","",
IF(ISNUMBER(SEARCH("*ADULTS*",Table1[categories])),"ADULTS",
IF(ISNUMBER(SEARCH("*CHILDREN*",Table1[categories])),"CHILDREN",
IF(ISNUMBER(SEARCH("*TEENS*",Table1[categories])),"TEENS"))))</f>
        <v>#VALUE!</v>
      </c>
      <c r="C569" t="e">
        <f>Table1[[#This Row],[startdatetime]]</f>
        <v>#VALUE!</v>
      </c>
      <c r="D569" t="e">
        <f>CONCATENATE(Table1[[#This Row],[summary]],
CHAR(13),
Table1[[#This Row],[startdayname]],
", ",
TEXT((Table1[[#This Row],[startshortdate]]),"MMM D"),
CHAR(13),
TEXT((Table1[[#This Row],[starttime]]), "h:mm am/pm"),CHAR(13),Table1[[#This Row],[description]],CHAR(13))</f>
        <v>#VALUE!</v>
      </c>
    </row>
    <row r="570" spans="1:4" x14ac:dyDescent="0.25">
      <c r="A570" t="e">
        <f>VLOOKUP(Table1[[#This Row],[locationaddress]],VENUEID!$A$2:$B$28,1,TRUE)</f>
        <v>#VALUE!</v>
      </c>
      <c r="B570" t="e">
        <f>IF(Table1[[#This Row],[categories]]="","",
IF(ISNUMBER(SEARCH("*ADULTS*",Table1[categories])),"ADULTS",
IF(ISNUMBER(SEARCH("*CHILDREN*",Table1[categories])),"CHILDREN",
IF(ISNUMBER(SEARCH("*TEENS*",Table1[categories])),"TEENS"))))</f>
        <v>#VALUE!</v>
      </c>
      <c r="C570" t="e">
        <f>Table1[[#This Row],[startdatetime]]</f>
        <v>#VALUE!</v>
      </c>
      <c r="D570" t="e">
        <f>CONCATENATE(Table1[[#This Row],[summary]],
CHAR(13),
Table1[[#This Row],[startdayname]],
", ",
TEXT((Table1[[#This Row],[startshortdate]]),"MMM D"),
CHAR(13),
TEXT((Table1[[#This Row],[starttime]]), "h:mm am/pm"),CHAR(13),Table1[[#This Row],[description]],CHAR(13))</f>
        <v>#VALUE!</v>
      </c>
    </row>
    <row r="571" spans="1:4" x14ac:dyDescent="0.25">
      <c r="A571" t="e">
        <f>VLOOKUP(Table1[[#This Row],[locationaddress]],VENUEID!$A$2:$B$28,1,TRUE)</f>
        <v>#VALUE!</v>
      </c>
      <c r="B571" t="e">
        <f>IF(Table1[[#This Row],[categories]]="","",
IF(ISNUMBER(SEARCH("*ADULTS*",Table1[categories])),"ADULTS",
IF(ISNUMBER(SEARCH("*CHILDREN*",Table1[categories])),"CHILDREN",
IF(ISNUMBER(SEARCH("*TEENS*",Table1[categories])),"TEENS"))))</f>
        <v>#VALUE!</v>
      </c>
      <c r="C571" t="e">
        <f>Table1[[#This Row],[startdatetime]]</f>
        <v>#VALUE!</v>
      </c>
      <c r="D571" t="e">
        <f>CONCATENATE(Table1[[#This Row],[summary]],
CHAR(13),
Table1[[#This Row],[startdayname]],
", ",
TEXT((Table1[[#This Row],[startshortdate]]),"MMM D"),
CHAR(13),
TEXT((Table1[[#This Row],[starttime]]), "h:mm am/pm"),CHAR(13),Table1[[#This Row],[description]],CHAR(13))</f>
        <v>#VALUE!</v>
      </c>
    </row>
    <row r="572" spans="1:4" x14ac:dyDescent="0.25">
      <c r="A572" t="e">
        <f>VLOOKUP(Table1[[#This Row],[locationaddress]],VENUEID!$A$2:$B$28,1,TRUE)</f>
        <v>#VALUE!</v>
      </c>
      <c r="B572" t="e">
        <f>IF(Table1[[#This Row],[categories]]="","",
IF(ISNUMBER(SEARCH("*ADULTS*",Table1[categories])),"ADULTS",
IF(ISNUMBER(SEARCH("*CHILDREN*",Table1[categories])),"CHILDREN",
IF(ISNUMBER(SEARCH("*TEENS*",Table1[categories])),"TEENS"))))</f>
        <v>#VALUE!</v>
      </c>
      <c r="C572" t="e">
        <f>Table1[[#This Row],[startdatetime]]</f>
        <v>#VALUE!</v>
      </c>
      <c r="D572" t="e">
        <f>CONCATENATE(Table1[[#This Row],[summary]],
CHAR(13),
Table1[[#This Row],[startdayname]],
", ",
TEXT((Table1[[#This Row],[startshortdate]]),"MMM D"),
CHAR(13),
TEXT((Table1[[#This Row],[starttime]]), "h:mm am/pm"),CHAR(13),Table1[[#This Row],[description]],CHAR(13))</f>
        <v>#VALUE!</v>
      </c>
    </row>
    <row r="573" spans="1:4" x14ac:dyDescent="0.25">
      <c r="A573" t="e">
        <f>VLOOKUP(Table1[[#This Row],[locationaddress]],VENUEID!$A$2:$B$28,1,TRUE)</f>
        <v>#VALUE!</v>
      </c>
      <c r="B573" t="e">
        <f>IF(Table1[[#This Row],[categories]]="","",
IF(ISNUMBER(SEARCH("*ADULTS*",Table1[categories])),"ADULTS",
IF(ISNUMBER(SEARCH("*CHILDREN*",Table1[categories])),"CHILDREN",
IF(ISNUMBER(SEARCH("*TEENS*",Table1[categories])),"TEENS"))))</f>
        <v>#VALUE!</v>
      </c>
      <c r="C573" t="e">
        <f>Table1[[#This Row],[startdatetime]]</f>
        <v>#VALUE!</v>
      </c>
      <c r="D573" t="e">
        <f>CONCATENATE(Table1[[#This Row],[summary]],
CHAR(13),
Table1[[#This Row],[startdayname]],
", ",
TEXT((Table1[[#This Row],[startshortdate]]),"MMM D"),
CHAR(13),
TEXT((Table1[[#This Row],[starttime]]), "h:mm am/pm"),CHAR(13),Table1[[#This Row],[description]],CHAR(13))</f>
        <v>#VALUE!</v>
      </c>
    </row>
    <row r="574" spans="1:4" x14ac:dyDescent="0.25">
      <c r="A574" t="e">
        <f>VLOOKUP(Table1[[#This Row],[locationaddress]],VENUEID!$A$2:$B$28,1,TRUE)</f>
        <v>#VALUE!</v>
      </c>
      <c r="B574" t="e">
        <f>IF(Table1[[#This Row],[categories]]="","",
IF(ISNUMBER(SEARCH("*ADULTS*",Table1[categories])),"ADULTS",
IF(ISNUMBER(SEARCH("*CHILDREN*",Table1[categories])),"CHILDREN",
IF(ISNUMBER(SEARCH("*TEENS*",Table1[categories])),"TEENS"))))</f>
        <v>#VALUE!</v>
      </c>
      <c r="C574" t="e">
        <f>Table1[[#This Row],[startdatetime]]</f>
        <v>#VALUE!</v>
      </c>
      <c r="D574" t="e">
        <f>CONCATENATE(Table1[[#This Row],[summary]],
CHAR(13),
Table1[[#This Row],[startdayname]],
", ",
TEXT((Table1[[#This Row],[startshortdate]]),"MMM D"),
CHAR(13),
TEXT((Table1[[#This Row],[starttime]]), "h:mm am/pm"),CHAR(13),Table1[[#This Row],[description]],CHAR(13))</f>
        <v>#VALUE!</v>
      </c>
    </row>
    <row r="575" spans="1:4" x14ac:dyDescent="0.25">
      <c r="A575" t="e">
        <f>VLOOKUP(Table1[[#This Row],[locationaddress]],VENUEID!$A$2:$B$28,1,TRUE)</f>
        <v>#VALUE!</v>
      </c>
      <c r="B575" t="e">
        <f>IF(Table1[[#This Row],[categories]]="","",
IF(ISNUMBER(SEARCH("*ADULTS*",Table1[categories])),"ADULTS",
IF(ISNUMBER(SEARCH("*CHILDREN*",Table1[categories])),"CHILDREN",
IF(ISNUMBER(SEARCH("*TEENS*",Table1[categories])),"TEENS"))))</f>
        <v>#VALUE!</v>
      </c>
      <c r="C575" t="e">
        <f>Table1[[#This Row],[startdatetime]]</f>
        <v>#VALUE!</v>
      </c>
      <c r="D575" t="e">
        <f>CONCATENATE(Table1[[#This Row],[summary]],
CHAR(13),
Table1[[#This Row],[startdayname]],
", ",
TEXT((Table1[[#This Row],[startshortdate]]),"MMM D"),
CHAR(13),
TEXT((Table1[[#This Row],[starttime]]), "h:mm am/pm"),CHAR(13),Table1[[#This Row],[description]],CHAR(13))</f>
        <v>#VALUE!</v>
      </c>
    </row>
    <row r="576" spans="1:4" x14ac:dyDescent="0.25">
      <c r="A576" t="e">
        <f>VLOOKUP(Table1[[#This Row],[locationaddress]],VENUEID!$A$2:$B$28,1,TRUE)</f>
        <v>#VALUE!</v>
      </c>
      <c r="B576" t="e">
        <f>IF(Table1[[#This Row],[categories]]="","",
IF(ISNUMBER(SEARCH("*ADULTS*",Table1[categories])),"ADULTS",
IF(ISNUMBER(SEARCH("*CHILDREN*",Table1[categories])),"CHILDREN",
IF(ISNUMBER(SEARCH("*TEENS*",Table1[categories])),"TEENS"))))</f>
        <v>#VALUE!</v>
      </c>
      <c r="C576" t="e">
        <f>Table1[[#This Row],[startdatetime]]</f>
        <v>#VALUE!</v>
      </c>
      <c r="D576" t="e">
        <f>CONCATENATE(Table1[[#This Row],[summary]],
CHAR(13),
Table1[[#This Row],[startdayname]],
", ",
TEXT((Table1[[#This Row],[startshortdate]]),"MMM D"),
CHAR(13),
TEXT((Table1[[#This Row],[starttime]]), "h:mm am/pm"),CHAR(13),Table1[[#This Row],[description]],CHAR(13))</f>
        <v>#VALUE!</v>
      </c>
    </row>
    <row r="577" spans="1:4" x14ac:dyDescent="0.25">
      <c r="A577" t="e">
        <f>VLOOKUP(Table1[[#This Row],[locationaddress]],VENUEID!$A$2:$B$28,1,TRUE)</f>
        <v>#VALUE!</v>
      </c>
      <c r="B577" t="e">
        <f>IF(Table1[[#This Row],[categories]]="","",
IF(ISNUMBER(SEARCH("*ADULTS*",Table1[categories])),"ADULTS",
IF(ISNUMBER(SEARCH("*CHILDREN*",Table1[categories])),"CHILDREN",
IF(ISNUMBER(SEARCH("*TEENS*",Table1[categories])),"TEENS"))))</f>
        <v>#VALUE!</v>
      </c>
      <c r="C577" t="e">
        <f>Table1[[#This Row],[startdatetime]]</f>
        <v>#VALUE!</v>
      </c>
      <c r="D577" t="e">
        <f>CONCATENATE(Table1[[#This Row],[summary]],
CHAR(13),
Table1[[#This Row],[startdayname]],
", ",
TEXT((Table1[[#This Row],[startshortdate]]),"MMM D"),
CHAR(13),
TEXT((Table1[[#This Row],[starttime]]), "h:mm am/pm"),CHAR(13),Table1[[#This Row],[description]],CHAR(13))</f>
        <v>#VALUE!</v>
      </c>
    </row>
    <row r="578" spans="1:4" x14ac:dyDescent="0.25">
      <c r="A578" t="e">
        <f>VLOOKUP(Table1[[#This Row],[locationaddress]],VENUEID!$A$2:$B$28,1,TRUE)</f>
        <v>#VALUE!</v>
      </c>
      <c r="B578" t="e">
        <f>IF(Table1[[#This Row],[categories]]="","",
IF(ISNUMBER(SEARCH("*ADULTS*",Table1[categories])),"ADULTS",
IF(ISNUMBER(SEARCH("*CHILDREN*",Table1[categories])),"CHILDREN",
IF(ISNUMBER(SEARCH("*TEENS*",Table1[categories])),"TEENS"))))</f>
        <v>#VALUE!</v>
      </c>
      <c r="C578" t="e">
        <f>Table1[[#This Row],[startdatetime]]</f>
        <v>#VALUE!</v>
      </c>
      <c r="D578" t="e">
        <f>CONCATENATE(Table1[[#This Row],[summary]],
CHAR(13),
Table1[[#This Row],[startdayname]],
", ",
TEXT((Table1[[#This Row],[startshortdate]]),"MMM D"),
CHAR(13),
TEXT((Table1[[#This Row],[starttime]]), "h:mm am/pm"),CHAR(13),Table1[[#This Row],[description]],CHAR(13))</f>
        <v>#VALUE!</v>
      </c>
    </row>
    <row r="579" spans="1:4" x14ac:dyDescent="0.25">
      <c r="A579" t="e">
        <f>VLOOKUP(Table1[[#This Row],[locationaddress]],VENUEID!$A$2:$B$28,1,TRUE)</f>
        <v>#VALUE!</v>
      </c>
      <c r="B579" t="e">
        <f>IF(Table1[[#This Row],[categories]]="","",
IF(ISNUMBER(SEARCH("*ADULTS*",Table1[categories])),"ADULTS",
IF(ISNUMBER(SEARCH("*CHILDREN*",Table1[categories])),"CHILDREN",
IF(ISNUMBER(SEARCH("*TEENS*",Table1[categories])),"TEENS"))))</f>
        <v>#VALUE!</v>
      </c>
      <c r="C579" t="e">
        <f>Table1[[#This Row],[startdatetime]]</f>
        <v>#VALUE!</v>
      </c>
      <c r="D579" t="e">
        <f>CONCATENATE(Table1[[#This Row],[summary]],
CHAR(13),
Table1[[#This Row],[startdayname]],
", ",
TEXT((Table1[[#This Row],[startshortdate]]),"MMM D"),
CHAR(13),
TEXT((Table1[[#This Row],[starttime]]), "h:mm am/pm"),CHAR(13),Table1[[#This Row],[description]],CHAR(13))</f>
        <v>#VALUE!</v>
      </c>
    </row>
    <row r="580" spans="1:4" x14ac:dyDescent="0.25">
      <c r="A580" t="e">
        <f>VLOOKUP(Table1[[#This Row],[locationaddress]],VENUEID!$A$2:$B$28,1,TRUE)</f>
        <v>#VALUE!</v>
      </c>
      <c r="B580" t="e">
        <f>IF(Table1[[#This Row],[categories]]="","",
IF(ISNUMBER(SEARCH("*ADULTS*",Table1[categories])),"ADULTS",
IF(ISNUMBER(SEARCH("*CHILDREN*",Table1[categories])),"CHILDREN",
IF(ISNUMBER(SEARCH("*TEENS*",Table1[categories])),"TEENS"))))</f>
        <v>#VALUE!</v>
      </c>
      <c r="C580" t="e">
        <f>Table1[[#This Row],[startdatetime]]</f>
        <v>#VALUE!</v>
      </c>
      <c r="D580" t="e">
        <f>CONCATENATE(Table1[[#This Row],[summary]],
CHAR(13),
Table1[[#This Row],[startdayname]],
", ",
TEXT((Table1[[#This Row],[startshortdate]]),"MMM D"),
CHAR(13),
TEXT((Table1[[#This Row],[starttime]]), "h:mm am/pm"),CHAR(13),Table1[[#This Row],[description]],CHAR(13))</f>
        <v>#VALUE!</v>
      </c>
    </row>
    <row r="581" spans="1:4" x14ac:dyDescent="0.25">
      <c r="A581" t="e">
        <f>VLOOKUP(Table1[[#This Row],[locationaddress]],VENUEID!$A$2:$B$28,1,TRUE)</f>
        <v>#VALUE!</v>
      </c>
      <c r="B581" t="e">
        <f>IF(Table1[[#This Row],[categories]]="","",
IF(ISNUMBER(SEARCH("*ADULTS*",Table1[categories])),"ADULTS",
IF(ISNUMBER(SEARCH("*CHILDREN*",Table1[categories])),"CHILDREN",
IF(ISNUMBER(SEARCH("*TEENS*",Table1[categories])),"TEENS"))))</f>
        <v>#VALUE!</v>
      </c>
      <c r="C581" t="e">
        <f>Table1[[#This Row],[startdatetime]]</f>
        <v>#VALUE!</v>
      </c>
      <c r="D581" t="e">
        <f>CONCATENATE(Table1[[#This Row],[summary]],
CHAR(13),
Table1[[#This Row],[startdayname]],
", ",
TEXT((Table1[[#This Row],[startshortdate]]),"MMM D"),
CHAR(13),
TEXT((Table1[[#This Row],[starttime]]), "h:mm am/pm"),CHAR(13),Table1[[#This Row],[description]],CHAR(13))</f>
        <v>#VALUE!</v>
      </c>
    </row>
    <row r="582" spans="1:4" x14ac:dyDescent="0.25">
      <c r="A582" t="e">
        <f>VLOOKUP(Table1[[#This Row],[locationaddress]],VENUEID!$A$2:$B$28,1,TRUE)</f>
        <v>#VALUE!</v>
      </c>
      <c r="B582" t="e">
        <f>IF(Table1[[#This Row],[categories]]="","",
IF(ISNUMBER(SEARCH("*ADULTS*",Table1[categories])),"ADULTS",
IF(ISNUMBER(SEARCH("*CHILDREN*",Table1[categories])),"CHILDREN",
IF(ISNUMBER(SEARCH("*TEENS*",Table1[categories])),"TEENS"))))</f>
        <v>#VALUE!</v>
      </c>
      <c r="C582" t="e">
        <f>Table1[[#This Row],[startdatetime]]</f>
        <v>#VALUE!</v>
      </c>
      <c r="D582" t="e">
        <f>CONCATENATE(Table1[[#This Row],[summary]],
CHAR(13),
Table1[[#This Row],[startdayname]],
", ",
TEXT((Table1[[#This Row],[startshortdate]]),"MMM D"),
CHAR(13),
TEXT((Table1[[#This Row],[starttime]]), "h:mm am/pm"),CHAR(13),Table1[[#This Row],[description]],CHAR(13))</f>
        <v>#VALUE!</v>
      </c>
    </row>
    <row r="583" spans="1:4" x14ac:dyDescent="0.25">
      <c r="A583" t="e">
        <f>VLOOKUP(Table1[[#This Row],[locationaddress]],VENUEID!$A$2:$B$28,1,TRUE)</f>
        <v>#VALUE!</v>
      </c>
      <c r="B583" t="e">
        <f>IF(Table1[[#This Row],[categories]]="","",
IF(ISNUMBER(SEARCH("*ADULTS*",Table1[categories])),"ADULTS",
IF(ISNUMBER(SEARCH("*CHILDREN*",Table1[categories])),"CHILDREN",
IF(ISNUMBER(SEARCH("*TEENS*",Table1[categories])),"TEENS"))))</f>
        <v>#VALUE!</v>
      </c>
      <c r="C583" t="e">
        <f>Table1[[#This Row],[startdatetime]]</f>
        <v>#VALUE!</v>
      </c>
      <c r="D583" t="e">
        <f>CONCATENATE(Table1[[#This Row],[summary]],
CHAR(13),
Table1[[#This Row],[startdayname]],
", ",
TEXT((Table1[[#This Row],[startshortdate]]),"MMM D"),
CHAR(13),
TEXT((Table1[[#This Row],[starttime]]), "h:mm am/pm"),CHAR(13),Table1[[#This Row],[description]],CHAR(13))</f>
        <v>#VALUE!</v>
      </c>
    </row>
    <row r="584" spans="1:4" x14ac:dyDescent="0.25">
      <c r="A584" t="e">
        <f>VLOOKUP(Table1[[#This Row],[locationaddress]],VENUEID!$A$2:$B$28,1,TRUE)</f>
        <v>#VALUE!</v>
      </c>
      <c r="B584" t="e">
        <f>IF(Table1[[#This Row],[categories]]="","",
IF(ISNUMBER(SEARCH("*ADULTS*",Table1[categories])),"ADULTS",
IF(ISNUMBER(SEARCH("*CHILDREN*",Table1[categories])),"CHILDREN",
IF(ISNUMBER(SEARCH("*TEENS*",Table1[categories])),"TEENS"))))</f>
        <v>#VALUE!</v>
      </c>
      <c r="C584" t="e">
        <f>Table1[[#This Row],[startdatetime]]</f>
        <v>#VALUE!</v>
      </c>
      <c r="D584" t="e">
        <f>CONCATENATE(Table1[[#This Row],[summary]],
CHAR(13),
Table1[[#This Row],[startdayname]],
", ",
TEXT((Table1[[#This Row],[startshortdate]]),"MMM D"),
CHAR(13),
TEXT((Table1[[#This Row],[starttime]]), "h:mm am/pm"),CHAR(13),Table1[[#This Row],[description]],CHAR(13))</f>
        <v>#VALUE!</v>
      </c>
    </row>
    <row r="585" spans="1:4" x14ac:dyDescent="0.25">
      <c r="A585" t="e">
        <f>VLOOKUP(Table1[[#This Row],[locationaddress]],VENUEID!$A$2:$B$28,1,TRUE)</f>
        <v>#VALUE!</v>
      </c>
      <c r="B585" t="e">
        <f>IF(Table1[[#This Row],[categories]]="","",
IF(ISNUMBER(SEARCH("*ADULTS*",Table1[categories])),"ADULTS",
IF(ISNUMBER(SEARCH("*CHILDREN*",Table1[categories])),"CHILDREN",
IF(ISNUMBER(SEARCH("*TEENS*",Table1[categories])),"TEENS"))))</f>
        <v>#VALUE!</v>
      </c>
      <c r="C585" t="e">
        <f>Table1[[#This Row],[startdatetime]]</f>
        <v>#VALUE!</v>
      </c>
      <c r="D585" t="e">
        <f>CONCATENATE(Table1[[#This Row],[summary]],
CHAR(13),
Table1[[#This Row],[startdayname]],
", ",
TEXT((Table1[[#This Row],[startshortdate]]),"MMM D"),
CHAR(13),
TEXT((Table1[[#This Row],[starttime]]), "h:mm am/pm"),CHAR(13),Table1[[#This Row],[description]],CHAR(13))</f>
        <v>#VALUE!</v>
      </c>
    </row>
    <row r="586" spans="1:4" x14ac:dyDescent="0.25">
      <c r="A586" t="e">
        <f>VLOOKUP(Table1[[#This Row],[locationaddress]],VENUEID!$A$2:$B$28,1,TRUE)</f>
        <v>#VALUE!</v>
      </c>
      <c r="B586" t="e">
        <f>IF(Table1[[#This Row],[categories]]="","",
IF(ISNUMBER(SEARCH("*ADULTS*",Table1[categories])),"ADULTS",
IF(ISNUMBER(SEARCH("*CHILDREN*",Table1[categories])),"CHILDREN",
IF(ISNUMBER(SEARCH("*TEENS*",Table1[categories])),"TEENS"))))</f>
        <v>#VALUE!</v>
      </c>
      <c r="C586" t="e">
        <f>Table1[[#This Row],[startdatetime]]</f>
        <v>#VALUE!</v>
      </c>
      <c r="D586" t="e">
        <f>CONCATENATE(Table1[[#This Row],[summary]],
CHAR(13),
Table1[[#This Row],[startdayname]],
", ",
TEXT((Table1[[#This Row],[startshortdate]]),"MMM D"),
CHAR(13),
TEXT((Table1[[#This Row],[starttime]]), "h:mm am/pm"),CHAR(13),Table1[[#This Row],[description]],CHAR(13))</f>
        <v>#VALUE!</v>
      </c>
    </row>
    <row r="587" spans="1:4" x14ac:dyDescent="0.25">
      <c r="A587" t="e">
        <f>VLOOKUP(Table1[[#This Row],[locationaddress]],VENUEID!$A$2:$B$28,1,TRUE)</f>
        <v>#VALUE!</v>
      </c>
      <c r="B587" t="e">
        <f>IF(Table1[[#This Row],[categories]]="","",
IF(ISNUMBER(SEARCH("*ADULTS*",Table1[categories])),"ADULTS",
IF(ISNUMBER(SEARCH("*CHILDREN*",Table1[categories])),"CHILDREN",
IF(ISNUMBER(SEARCH("*TEENS*",Table1[categories])),"TEENS"))))</f>
        <v>#VALUE!</v>
      </c>
      <c r="C587" t="e">
        <f>Table1[[#This Row],[startdatetime]]</f>
        <v>#VALUE!</v>
      </c>
      <c r="D587" t="e">
        <f>CONCATENATE(Table1[[#This Row],[summary]],
CHAR(13),
Table1[[#This Row],[startdayname]],
", ",
TEXT((Table1[[#This Row],[startshortdate]]),"MMM D"),
CHAR(13),
TEXT((Table1[[#This Row],[starttime]]), "h:mm am/pm"),CHAR(13),Table1[[#This Row],[description]],CHAR(13))</f>
        <v>#VALUE!</v>
      </c>
    </row>
    <row r="588" spans="1:4" x14ac:dyDescent="0.25">
      <c r="A588" t="e">
        <f>VLOOKUP(Table1[[#This Row],[locationaddress]],VENUEID!$A$2:$B$28,1,TRUE)</f>
        <v>#VALUE!</v>
      </c>
      <c r="B588" t="e">
        <f>IF(Table1[[#This Row],[categories]]="","",
IF(ISNUMBER(SEARCH("*ADULTS*",Table1[categories])),"ADULTS",
IF(ISNUMBER(SEARCH("*CHILDREN*",Table1[categories])),"CHILDREN",
IF(ISNUMBER(SEARCH("*TEENS*",Table1[categories])),"TEENS"))))</f>
        <v>#VALUE!</v>
      </c>
      <c r="C588" t="e">
        <f>Table1[[#This Row],[startdatetime]]</f>
        <v>#VALUE!</v>
      </c>
      <c r="D588" t="e">
        <f>CONCATENATE(Table1[[#This Row],[summary]],
CHAR(13),
Table1[[#This Row],[startdayname]],
", ",
TEXT((Table1[[#This Row],[startshortdate]]),"MMM D"),
CHAR(13),
TEXT((Table1[[#This Row],[starttime]]), "h:mm am/pm"),CHAR(13),Table1[[#This Row],[description]],CHAR(13))</f>
        <v>#VALUE!</v>
      </c>
    </row>
    <row r="589" spans="1:4" x14ac:dyDescent="0.25">
      <c r="A589" t="e">
        <f>VLOOKUP(Table1[[#This Row],[locationaddress]],VENUEID!$A$2:$B$28,1,TRUE)</f>
        <v>#VALUE!</v>
      </c>
      <c r="B589" t="e">
        <f>IF(Table1[[#This Row],[categories]]="","",
IF(ISNUMBER(SEARCH("*ADULTS*",Table1[categories])),"ADULTS",
IF(ISNUMBER(SEARCH("*CHILDREN*",Table1[categories])),"CHILDREN",
IF(ISNUMBER(SEARCH("*TEENS*",Table1[categories])),"TEENS"))))</f>
        <v>#VALUE!</v>
      </c>
      <c r="C589" t="e">
        <f>Table1[[#This Row],[startdatetime]]</f>
        <v>#VALUE!</v>
      </c>
      <c r="D589" t="e">
        <f>CONCATENATE(Table1[[#This Row],[summary]],
CHAR(13),
Table1[[#This Row],[startdayname]],
", ",
TEXT((Table1[[#This Row],[startshortdate]]),"MMM D"),
CHAR(13),
TEXT((Table1[[#This Row],[starttime]]), "h:mm am/pm"),CHAR(13),Table1[[#This Row],[description]],CHAR(13))</f>
        <v>#VALUE!</v>
      </c>
    </row>
    <row r="590" spans="1:4" x14ac:dyDescent="0.25">
      <c r="A590" t="e">
        <f>VLOOKUP(Table1[[#This Row],[locationaddress]],VENUEID!$A$2:$B$28,1,TRUE)</f>
        <v>#VALUE!</v>
      </c>
      <c r="B590" t="e">
        <f>IF(Table1[[#This Row],[categories]]="","",
IF(ISNUMBER(SEARCH("*ADULTS*",Table1[categories])),"ADULTS",
IF(ISNUMBER(SEARCH("*CHILDREN*",Table1[categories])),"CHILDREN",
IF(ISNUMBER(SEARCH("*TEENS*",Table1[categories])),"TEENS"))))</f>
        <v>#VALUE!</v>
      </c>
      <c r="C590" t="e">
        <f>Table1[[#This Row],[startdatetime]]</f>
        <v>#VALUE!</v>
      </c>
      <c r="D590" t="e">
        <f>CONCATENATE(Table1[[#This Row],[summary]],
CHAR(13),
Table1[[#This Row],[startdayname]],
", ",
TEXT((Table1[[#This Row],[startshortdate]]),"MMM D"),
CHAR(13),
TEXT((Table1[[#This Row],[starttime]]), "h:mm am/pm"),CHAR(13),Table1[[#This Row],[description]],CHAR(13))</f>
        <v>#VALUE!</v>
      </c>
    </row>
    <row r="591" spans="1:4" x14ac:dyDescent="0.25">
      <c r="A591" t="e">
        <f>VLOOKUP(Table1[[#This Row],[locationaddress]],VENUEID!$A$2:$B$28,1,TRUE)</f>
        <v>#VALUE!</v>
      </c>
      <c r="B591" t="e">
        <f>IF(Table1[[#This Row],[categories]]="","",
IF(ISNUMBER(SEARCH("*ADULTS*",Table1[categories])),"ADULTS",
IF(ISNUMBER(SEARCH("*CHILDREN*",Table1[categories])),"CHILDREN",
IF(ISNUMBER(SEARCH("*TEENS*",Table1[categories])),"TEENS"))))</f>
        <v>#VALUE!</v>
      </c>
      <c r="C591" t="e">
        <f>Table1[[#This Row],[startdatetime]]</f>
        <v>#VALUE!</v>
      </c>
      <c r="D591" t="e">
        <f>CONCATENATE(Table1[[#This Row],[summary]],
CHAR(13),
Table1[[#This Row],[startdayname]],
", ",
TEXT((Table1[[#This Row],[startshortdate]]),"MMM D"),
CHAR(13),
TEXT((Table1[[#This Row],[starttime]]), "h:mm am/pm"),CHAR(13),Table1[[#This Row],[description]],CHAR(13))</f>
        <v>#VALUE!</v>
      </c>
    </row>
    <row r="592" spans="1:4" x14ac:dyDescent="0.25">
      <c r="A592" t="e">
        <f>VLOOKUP(Table1[[#This Row],[locationaddress]],VENUEID!$A$2:$B$28,1,TRUE)</f>
        <v>#VALUE!</v>
      </c>
      <c r="B592" t="e">
        <f>IF(Table1[[#This Row],[categories]]="","",
IF(ISNUMBER(SEARCH("*ADULTS*",Table1[categories])),"ADULTS",
IF(ISNUMBER(SEARCH("*CHILDREN*",Table1[categories])),"CHILDREN",
IF(ISNUMBER(SEARCH("*TEENS*",Table1[categories])),"TEENS"))))</f>
        <v>#VALUE!</v>
      </c>
      <c r="C592" t="e">
        <f>Table1[[#This Row],[startdatetime]]</f>
        <v>#VALUE!</v>
      </c>
      <c r="D592" t="e">
        <f>CONCATENATE(Table1[[#This Row],[summary]],
CHAR(13),
Table1[[#This Row],[startdayname]],
", ",
TEXT((Table1[[#This Row],[startshortdate]]),"MMM D"),
CHAR(13),
TEXT((Table1[[#This Row],[starttime]]), "h:mm am/pm"),CHAR(13),Table1[[#This Row],[description]],CHAR(13))</f>
        <v>#VALUE!</v>
      </c>
    </row>
    <row r="593" spans="1:4" x14ac:dyDescent="0.25">
      <c r="A593" t="e">
        <f>VLOOKUP(Table1[[#This Row],[locationaddress]],VENUEID!$A$2:$B$28,1,TRUE)</f>
        <v>#VALUE!</v>
      </c>
      <c r="B593" t="e">
        <f>IF(Table1[[#This Row],[categories]]="","",
IF(ISNUMBER(SEARCH("*ADULTS*",Table1[categories])),"ADULTS",
IF(ISNUMBER(SEARCH("*CHILDREN*",Table1[categories])),"CHILDREN",
IF(ISNUMBER(SEARCH("*TEENS*",Table1[categories])),"TEENS"))))</f>
        <v>#VALUE!</v>
      </c>
      <c r="C593" t="e">
        <f>Table1[[#This Row],[startdatetime]]</f>
        <v>#VALUE!</v>
      </c>
      <c r="D593" t="e">
        <f>CONCATENATE(Table1[[#This Row],[summary]],
CHAR(13),
Table1[[#This Row],[startdayname]],
", ",
TEXT((Table1[[#This Row],[startshortdate]]),"MMM D"),
CHAR(13),
TEXT((Table1[[#This Row],[starttime]]), "h:mm am/pm"),CHAR(13),Table1[[#This Row],[description]],CHAR(13))</f>
        <v>#VALUE!</v>
      </c>
    </row>
    <row r="594" spans="1:4" x14ac:dyDescent="0.25">
      <c r="A594" t="e">
        <f>VLOOKUP(Table1[[#This Row],[locationaddress]],VENUEID!$A$2:$B$28,1,TRUE)</f>
        <v>#VALUE!</v>
      </c>
      <c r="B594" t="e">
        <f>IF(Table1[[#This Row],[categories]]="","",
IF(ISNUMBER(SEARCH("*ADULTS*",Table1[categories])),"ADULTS",
IF(ISNUMBER(SEARCH("*CHILDREN*",Table1[categories])),"CHILDREN",
IF(ISNUMBER(SEARCH("*TEENS*",Table1[categories])),"TEENS"))))</f>
        <v>#VALUE!</v>
      </c>
      <c r="C594" t="e">
        <f>Table1[[#This Row],[startdatetime]]</f>
        <v>#VALUE!</v>
      </c>
      <c r="D594" t="e">
        <f>CONCATENATE(Table1[[#This Row],[summary]],
CHAR(13),
Table1[[#This Row],[startdayname]],
", ",
TEXT((Table1[[#This Row],[startshortdate]]),"MMM D"),
CHAR(13),
TEXT((Table1[[#This Row],[starttime]]), "h:mm am/pm"),CHAR(13),Table1[[#This Row],[description]],CHAR(13))</f>
        <v>#VALUE!</v>
      </c>
    </row>
    <row r="595" spans="1:4" x14ac:dyDescent="0.25">
      <c r="A595" t="e">
        <f>VLOOKUP(Table1[[#This Row],[locationaddress]],VENUEID!$A$2:$B$28,1,TRUE)</f>
        <v>#VALUE!</v>
      </c>
      <c r="B595" t="e">
        <f>IF(Table1[[#This Row],[categories]]="","",
IF(ISNUMBER(SEARCH("*ADULTS*",Table1[categories])),"ADULTS",
IF(ISNUMBER(SEARCH("*CHILDREN*",Table1[categories])),"CHILDREN",
IF(ISNUMBER(SEARCH("*TEENS*",Table1[categories])),"TEENS"))))</f>
        <v>#VALUE!</v>
      </c>
      <c r="C595" t="e">
        <f>Table1[[#This Row],[startdatetime]]</f>
        <v>#VALUE!</v>
      </c>
      <c r="D595" t="e">
        <f>CONCATENATE(Table1[[#This Row],[summary]],
CHAR(13),
Table1[[#This Row],[startdayname]],
", ",
TEXT((Table1[[#This Row],[startshortdate]]),"MMM D"),
CHAR(13),
TEXT((Table1[[#This Row],[starttime]]), "h:mm am/pm"),CHAR(13),Table1[[#This Row],[description]],CHAR(13))</f>
        <v>#VALUE!</v>
      </c>
    </row>
    <row r="596" spans="1:4" x14ac:dyDescent="0.25">
      <c r="A596" t="e">
        <f>VLOOKUP(Table1[[#This Row],[locationaddress]],VENUEID!$A$2:$B$28,1,TRUE)</f>
        <v>#VALUE!</v>
      </c>
      <c r="B596" t="e">
        <f>IF(Table1[[#This Row],[categories]]="","",
IF(ISNUMBER(SEARCH("*ADULTS*",Table1[categories])),"ADULTS",
IF(ISNUMBER(SEARCH("*CHILDREN*",Table1[categories])),"CHILDREN",
IF(ISNUMBER(SEARCH("*TEENS*",Table1[categories])),"TEENS"))))</f>
        <v>#VALUE!</v>
      </c>
      <c r="C596" t="e">
        <f>Table1[[#This Row],[startdatetime]]</f>
        <v>#VALUE!</v>
      </c>
      <c r="D596" t="e">
        <f>CONCATENATE(Table1[[#This Row],[summary]],
CHAR(13),
Table1[[#This Row],[startdayname]],
", ",
TEXT((Table1[[#This Row],[startshortdate]]),"MMM D"),
CHAR(13),
TEXT((Table1[[#This Row],[starttime]]), "h:mm am/pm"),CHAR(13),Table1[[#This Row],[description]],CHAR(13))</f>
        <v>#VALUE!</v>
      </c>
    </row>
    <row r="597" spans="1:4" x14ac:dyDescent="0.25">
      <c r="A597" t="e">
        <f>VLOOKUP(Table1[[#This Row],[locationaddress]],VENUEID!$A$2:$B$28,1,TRUE)</f>
        <v>#VALUE!</v>
      </c>
      <c r="B597" t="e">
        <f>IF(Table1[[#This Row],[categories]]="","",
IF(ISNUMBER(SEARCH("*ADULTS*",Table1[categories])),"ADULTS",
IF(ISNUMBER(SEARCH("*CHILDREN*",Table1[categories])),"CHILDREN",
IF(ISNUMBER(SEARCH("*TEENS*",Table1[categories])),"TEENS"))))</f>
        <v>#VALUE!</v>
      </c>
      <c r="C597" t="e">
        <f>Table1[[#This Row],[startdatetime]]</f>
        <v>#VALUE!</v>
      </c>
      <c r="D597" t="e">
        <f>CONCATENATE(Table1[[#This Row],[summary]],
CHAR(13),
Table1[[#This Row],[startdayname]],
", ",
TEXT((Table1[[#This Row],[startshortdate]]),"MMM D"),
CHAR(13),
TEXT((Table1[[#This Row],[starttime]]), "h:mm am/pm"),CHAR(13),Table1[[#This Row],[description]],CHAR(13))</f>
        <v>#VALUE!</v>
      </c>
    </row>
    <row r="598" spans="1:4" x14ac:dyDescent="0.25">
      <c r="A598" t="e">
        <f>VLOOKUP(Table1[[#This Row],[locationaddress]],VENUEID!$A$2:$B$28,1,TRUE)</f>
        <v>#VALUE!</v>
      </c>
      <c r="B598" t="e">
        <f>IF(Table1[[#This Row],[categories]]="","",
IF(ISNUMBER(SEARCH("*ADULTS*",Table1[categories])),"ADULTS",
IF(ISNUMBER(SEARCH("*CHILDREN*",Table1[categories])),"CHILDREN",
IF(ISNUMBER(SEARCH("*TEENS*",Table1[categories])),"TEENS"))))</f>
        <v>#VALUE!</v>
      </c>
      <c r="C598" t="e">
        <f>Table1[[#This Row],[startdatetime]]</f>
        <v>#VALUE!</v>
      </c>
      <c r="D598" t="e">
        <f>CONCATENATE(Table1[[#This Row],[summary]],
CHAR(13),
Table1[[#This Row],[startdayname]],
", ",
TEXT((Table1[[#This Row],[startshortdate]]),"MMM D"),
CHAR(13),
TEXT((Table1[[#This Row],[starttime]]), "h:mm am/pm"),CHAR(13),Table1[[#This Row],[description]],CHAR(13))</f>
        <v>#VALUE!</v>
      </c>
    </row>
    <row r="599" spans="1:4" x14ac:dyDescent="0.25">
      <c r="A599" t="e">
        <f>VLOOKUP(Table1[[#This Row],[locationaddress]],VENUEID!$A$2:$B$28,1,TRUE)</f>
        <v>#VALUE!</v>
      </c>
      <c r="B599" t="e">
        <f>IF(Table1[[#This Row],[categories]]="","",
IF(ISNUMBER(SEARCH("*ADULTS*",Table1[categories])),"ADULTS",
IF(ISNUMBER(SEARCH("*CHILDREN*",Table1[categories])),"CHILDREN",
IF(ISNUMBER(SEARCH("*TEENS*",Table1[categories])),"TEENS"))))</f>
        <v>#VALUE!</v>
      </c>
      <c r="C599" t="e">
        <f>Table1[[#This Row],[startdatetime]]</f>
        <v>#VALUE!</v>
      </c>
      <c r="D599" t="e">
        <f>CONCATENATE(Table1[[#This Row],[summary]],
CHAR(13),
Table1[[#This Row],[startdayname]],
", ",
TEXT((Table1[[#This Row],[startshortdate]]),"MMM D"),
CHAR(13),
TEXT((Table1[[#This Row],[starttime]]), "h:mm am/pm"),CHAR(13),Table1[[#This Row],[description]],CHAR(13))</f>
        <v>#VALUE!</v>
      </c>
    </row>
    <row r="600" spans="1:4" x14ac:dyDescent="0.25">
      <c r="A600" t="e">
        <f>VLOOKUP(Table1[[#This Row],[locationaddress]],VENUEID!$A$2:$B$28,1,TRUE)</f>
        <v>#VALUE!</v>
      </c>
      <c r="B600" t="e">
        <f>IF(Table1[[#This Row],[categories]]="","",
IF(ISNUMBER(SEARCH("*ADULTS*",Table1[categories])),"ADULTS",
IF(ISNUMBER(SEARCH("*CHILDREN*",Table1[categories])),"CHILDREN",
IF(ISNUMBER(SEARCH("*TEENS*",Table1[categories])),"TEENS"))))</f>
        <v>#VALUE!</v>
      </c>
      <c r="C600" t="e">
        <f>Table1[[#This Row],[startdatetime]]</f>
        <v>#VALUE!</v>
      </c>
      <c r="D600" t="e">
        <f>CONCATENATE(Table1[[#This Row],[summary]],
CHAR(13),
Table1[[#This Row],[startdayname]],
", ",
TEXT((Table1[[#This Row],[startshortdate]]),"MMM D"),
CHAR(13),
TEXT((Table1[[#This Row],[starttime]]), "h:mm am/pm"),CHAR(13),Table1[[#This Row],[description]],CHAR(13))</f>
        <v>#VALUE!</v>
      </c>
    </row>
    <row r="601" spans="1:4" x14ac:dyDescent="0.25">
      <c r="A601" t="e">
        <f>VLOOKUP(Table1[[#This Row],[locationaddress]],VENUEID!$A$2:$B$28,1,TRUE)</f>
        <v>#VALUE!</v>
      </c>
      <c r="B601" t="e">
        <f>IF(Table1[[#This Row],[categories]]="","",
IF(ISNUMBER(SEARCH("*ADULTS*",Table1[categories])),"ADULTS",
IF(ISNUMBER(SEARCH("*CHILDREN*",Table1[categories])),"CHILDREN",
IF(ISNUMBER(SEARCH("*TEENS*",Table1[categories])),"TEENS"))))</f>
        <v>#VALUE!</v>
      </c>
      <c r="C601" t="e">
        <f>Table1[[#This Row],[startdatetime]]</f>
        <v>#VALUE!</v>
      </c>
      <c r="D601" t="e">
        <f>CONCATENATE(Table1[[#This Row],[summary]],
CHAR(13),
Table1[[#This Row],[startdayname]],
", ",
TEXT((Table1[[#This Row],[startshortdate]]),"MMM D"),
CHAR(13),
TEXT((Table1[[#This Row],[starttime]]), "h:mm am/pm"),CHAR(13),Table1[[#This Row],[description]],CHAR(13))</f>
        <v>#VALUE!</v>
      </c>
    </row>
    <row r="602" spans="1:4" x14ac:dyDescent="0.25">
      <c r="A602" t="e">
        <f>VLOOKUP(Table1[[#This Row],[locationaddress]],VENUEID!$A$2:$B$28,1,TRUE)</f>
        <v>#VALUE!</v>
      </c>
      <c r="B602" t="e">
        <f>IF(Table1[[#This Row],[categories]]="","",
IF(ISNUMBER(SEARCH("*ADULTS*",Table1[categories])),"ADULTS",
IF(ISNUMBER(SEARCH("*CHILDREN*",Table1[categories])),"CHILDREN",
IF(ISNUMBER(SEARCH("*TEENS*",Table1[categories])),"TEENS"))))</f>
        <v>#VALUE!</v>
      </c>
      <c r="C602" t="e">
        <f>Table1[[#This Row],[startdatetime]]</f>
        <v>#VALUE!</v>
      </c>
      <c r="D602" t="e">
        <f>CONCATENATE(Table1[[#This Row],[summary]],
CHAR(13),
Table1[[#This Row],[startdayname]],
", ",
TEXT((Table1[[#This Row],[startshortdate]]),"MMM D"),
CHAR(13),
TEXT((Table1[[#This Row],[starttime]]), "h:mm am/pm"),CHAR(13),Table1[[#This Row],[description]],CHAR(13))</f>
        <v>#VALUE!</v>
      </c>
    </row>
    <row r="603" spans="1:4" x14ac:dyDescent="0.25">
      <c r="A603" t="e">
        <f>VLOOKUP(Table1[[#This Row],[locationaddress]],VENUEID!$A$2:$B$28,1,TRUE)</f>
        <v>#VALUE!</v>
      </c>
      <c r="B603" t="e">
        <f>IF(Table1[[#This Row],[categories]]="","",
IF(ISNUMBER(SEARCH("*ADULTS*",Table1[categories])),"ADULTS",
IF(ISNUMBER(SEARCH("*CHILDREN*",Table1[categories])),"CHILDREN",
IF(ISNUMBER(SEARCH("*TEENS*",Table1[categories])),"TEENS"))))</f>
        <v>#VALUE!</v>
      </c>
      <c r="C603" t="e">
        <f>Table1[[#This Row],[startdatetime]]</f>
        <v>#VALUE!</v>
      </c>
      <c r="D603" t="e">
        <f>CONCATENATE(Table1[[#This Row],[summary]],
CHAR(13),
Table1[[#This Row],[startdayname]],
", ",
TEXT((Table1[[#This Row],[startshortdate]]),"MMM D"),
CHAR(13),
TEXT((Table1[[#This Row],[starttime]]), "h:mm am/pm"),CHAR(13),Table1[[#This Row],[description]],CHAR(13))</f>
        <v>#VALUE!</v>
      </c>
    </row>
    <row r="604" spans="1:4" x14ac:dyDescent="0.25">
      <c r="A604" t="e">
        <f>VLOOKUP(Table1[[#This Row],[locationaddress]],VENUEID!$A$2:$B$28,1,TRUE)</f>
        <v>#VALUE!</v>
      </c>
      <c r="B604" t="e">
        <f>IF(Table1[[#This Row],[categories]]="","",
IF(ISNUMBER(SEARCH("*ADULTS*",Table1[categories])),"ADULTS",
IF(ISNUMBER(SEARCH("*CHILDREN*",Table1[categories])),"CHILDREN",
IF(ISNUMBER(SEARCH("*TEENS*",Table1[categories])),"TEENS"))))</f>
        <v>#VALUE!</v>
      </c>
      <c r="C604" t="e">
        <f>Table1[[#This Row],[startdatetime]]</f>
        <v>#VALUE!</v>
      </c>
      <c r="D604" t="e">
        <f>CONCATENATE(Table1[[#This Row],[summary]],
CHAR(13),
Table1[[#This Row],[startdayname]],
", ",
TEXT((Table1[[#This Row],[startshortdate]]),"MMM D"),
CHAR(13),
TEXT((Table1[[#This Row],[starttime]]), "h:mm am/pm"),CHAR(13),Table1[[#This Row],[description]],CHAR(13))</f>
        <v>#VALUE!</v>
      </c>
    </row>
    <row r="605" spans="1:4" x14ac:dyDescent="0.25">
      <c r="A605" t="e">
        <f>VLOOKUP(Table1[[#This Row],[locationaddress]],VENUEID!$A$2:$B$28,1,TRUE)</f>
        <v>#VALUE!</v>
      </c>
      <c r="B605" t="e">
        <f>IF(Table1[[#This Row],[categories]]="","",
IF(ISNUMBER(SEARCH("*ADULTS*",Table1[categories])),"ADULTS",
IF(ISNUMBER(SEARCH("*CHILDREN*",Table1[categories])),"CHILDREN",
IF(ISNUMBER(SEARCH("*TEENS*",Table1[categories])),"TEENS"))))</f>
        <v>#VALUE!</v>
      </c>
      <c r="C605" t="e">
        <f>Table1[[#This Row],[startdatetime]]</f>
        <v>#VALUE!</v>
      </c>
      <c r="D605" t="e">
        <f>CONCATENATE(Table1[[#This Row],[summary]],
CHAR(13),
Table1[[#This Row],[startdayname]],
", ",
TEXT((Table1[[#This Row],[startshortdate]]),"MMM D"),
CHAR(13),
TEXT((Table1[[#This Row],[starttime]]), "h:mm am/pm"),CHAR(13),Table1[[#This Row],[description]],CHAR(13))</f>
        <v>#VALUE!</v>
      </c>
    </row>
    <row r="606" spans="1:4" x14ac:dyDescent="0.25">
      <c r="A606" t="e">
        <f>VLOOKUP(Table1[[#This Row],[locationaddress]],VENUEID!$A$2:$B$28,1,TRUE)</f>
        <v>#VALUE!</v>
      </c>
      <c r="B606" t="e">
        <f>IF(Table1[[#This Row],[categories]]="","",
IF(ISNUMBER(SEARCH("*ADULTS*",Table1[categories])),"ADULTS",
IF(ISNUMBER(SEARCH("*CHILDREN*",Table1[categories])),"CHILDREN",
IF(ISNUMBER(SEARCH("*TEENS*",Table1[categories])),"TEENS"))))</f>
        <v>#VALUE!</v>
      </c>
      <c r="C606" t="e">
        <f>Table1[[#This Row],[startdatetime]]</f>
        <v>#VALUE!</v>
      </c>
      <c r="D606" t="e">
        <f>CONCATENATE(Table1[[#This Row],[summary]],
CHAR(13),
Table1[[#This Row],[startdayname]],
", ",
TEXT((Table1[[#This Row],[startshortdate]]),"MMM D"),
CHAR(13),
TEXT((Table1[[#This Row],[starttime]]), "h:mm am/pm"),CHAR(13),Table1[[#This Row],[description]],CHAR(13))</f>
        <v>#VALUE!</v>
      </c>
    </row>
    <row r="607" spans="1:4" x14ac:dyDescent="0.25">
      <c r="A607" t="e">
        <f>VLOOKUP(Table1[[#This Row],[locationaddress]],VENUEID!$A$2:$B$28,1,TRUE)</f>
        <v>#VALUE!</v>
      </c>
      <c r="B607" t="e">
        <f>IF(Table1[[#This Row],[categories]]="","",
IF(ISNUMBER(SEARCH("*ADULTS*",Table1[categories])),"ADULTS",
IF(ISNUMBER(SEARCH("*CHILDREN*",Table1[categories])),"CHILDREN",
IF(ISNUMBER(SEARCH("*TEENS*",Table1[categories])),"TEENS"))))</f>
        <v>#VALUE!</v>
      </c>
      <c r="C607" t="e">
        <f>Table1[[#This Row],[startdatetime]]</f>
        <v>#VALUE!</v>
      </c>
      <c r="D607" t="e">
        <f>CONCATENATE(Table1[[#This Row],[summary]],
CHAR(13),
Table1[[#This Row],[startdayname]],
", ",
TEXT((Table1[[#This Row],[startshortdate]]),"MMM D"),
CHAR(13),
TEXT((Table1[[#This Row],[starttime]]), "h:mm am/pm"),CHAR(13),Table1[[#This Row],[description]],CHAR(13))</f>
        <v>#VALUE!</v>
      </c>
    </row>
    <row r="608" spans="1:4" x14ac:dyDescent="0.25">
      <c r="A608" t="e">
        <f>VLOOKUP(Table1[[#This Row],[locationaddress]],VENUEID!$A$2:$B$28,1,TRUE)</f>
        <v>#VALUE!</v>
      </c>
      <c r="B608" t="e">
        <f>IF(Table1[[#This Row],[categories]]="","",
IF(ISNUMBER(SEARCH("*ADULTS*",Table1[categories])),"ADULTS",
IF(ISNUMBER(SEARCH("*CHILDREN*",Table1[categories])),"CHILDREN",
IF(ISNUMBER(SEARCH("*TEENS*",Table1[categories])),"TEENS"))))</f>
        <v>#VALUE!</v>
      </c>
      <c r="C608" t="e">
        <f>Table1[[#This Row],[startdatetime]]</f>
        <v>#VALUE!</v>
      </c>
      <c r="D608" t="e">
        <f>CONCATENATE(Table1[[#This Row],[summary]],
CHAR(13),
Table1[[#This Row],[startdayname]],
", ",
TEXT((Table1[[#This Row],[startshortdate]]),"MMM D"),
CHAR(13),
TEXT((Table1[[#This Row],[starttime]]), "h:mm am/pm"),CHAR(13),Table1[[#This Row],[description]],CHAR(13))</f>
        <v>#VALUE!</v>
      </c>
    </row>
    <row r="609" spans="1:4" x14ac:dyDescent="0.25">
      <c r="A609" t="e">
        <f>VLOOKUP(Table1[[#This Row],[locationaddress]],VENUEID!$A$2:$B$28,1,TRUE)</f>
        <v>#VALUE!</v>
      </c>
      <c r="B609" t="e">
        <f>IF(Table1[[#This Row],[categories]]="","",
IF(ISNUMBER(SEARCH("*ADULTS*",Table1[categories])),"ADULTS",
IF(ISNUMBER(SEARCH("*CHILDREN*",Table1[categories])),"CHILDREN",
IF(ISNUMBER(SEARCH("*TEENS*",Table1[categories])),"TEENS"))))</f>
        <v>#VALUE!</v>
      </c>
      <c r="C609" t="e">
        <f>Table1[[#This Row],[startdatetime]]</f>
        <v>#VALUE!</v>
      </c>
      <c r="D609" t="e">
        <f>CONCATENATE(Table1[[#This Row],[summary]],
CHAR(13),
Table1[[#This Row],[startdayname]],
", ",
TEXT((Table1[[#This Row],[startshortdate]]),"MMM D"),
CHAR(13),
TEXT((Table1[[#This Row],[starttime]]), "h:mm am/pm"),CHAR(13),Table1[[#This Row],[description]],CHAR(13))</f>
        <v>#VALUE!</v>
      </c>
    </row>
    <row r="610" spans="1:4" x14ac:dyDescent="0.25">
      <c r="A610" t="e">
        <f>VLOOKUP(Table1[[#This Row],[locationaddress]],VENUEID!$A$2:$B$28,1,TRUE)</f>
        <v>#VALUE!</v>
      </c>
      <c r="B610" t="e">
        <f>IF(Table1[[#This Row],[categories]]="","",
IF(ISNUMBER(SEARCH("*ADULTS*",Table1[categories])),"ADULTS",
IF(ISNUMBER(SEARCH("*CHILDREN*",Table1[categories])),"CHILDREN",
IF(ISNUMBER(SEARCH("*TEENS*",Table1[categories])),"TEENS"))))</f>
        <v>#VALUE!</v>
      </c>
      <c r="C610" t="e">
        <f>Table1[[#This Row],[startdatetime]]</f>
        <v>#VALUE!</v>
      </c>
      <c r="D610" t="e">
        <f>CONCATENATE(Table1[[#This Row],[summary]],
CHAR(13),
Table1[[#This Row],[startdayname]],
", ",
TEXT((Table1[[#This Row],[startshortdate]]),"MMM D"),
CHAR(13),
TEXT((Table1[[#This Row],[starttime]]), "h:mm am/pm"),CHAR(13),Table1[[#This Row],[description]],CHAR(13))</f>
        <v>#VALUE!</v>
      </c>
    </row>
    <row r="611" spans="1:4" x14ac:dyDescent="0.25">
      <c r="A611" t="e">
        <f>VLOOKUP(Table1[[#This Row],[locationaddress]],VENUEID!$A$2:$B$28,1,TRUE)</f>
        <v>#VALUE!</v>
      </c>
      <c r="B611" t="e">
        <f>IF(Table1[[#This Row],[categories]]="","",
IF(ISNUMBER(SEARCH("*ADULTS*",Table1[categories])),"ADULTS",
IF(ISNUMBER(SEARCH("*CHILDREN*",Table1[categories])),"CHILDREN",
IF(ISNUMBER(SEARCH("*TEENS*",Table1[categories])),"TEENS"))))</f>
        <v>#VALUE!</v>
      </c>
      <c r="C611" t="e">
        <f>Table1[[#This Row],[startdatetime]]</f>
        <v>#VALUE!</v>
      </c>
      <c r="D611" t="e">
        <f>CONCATENATE(Table1[[#This Row],[summary]],
CHAR(13),
Table1[[#This Row],[startdayname]],
", ",
TEXT((Table1[[#This Row],[startshortdate]]),"MMM D"),
CHAR(13),
TEXT((Table1[[#This Row],[starttime]]), "h:mm am/pm"),CHAR(13),Table1[[#This Row],[description]],CHAR(13))</f>
        <v>#VALUE!</v>
      </c>
    </row>
    <row r="612" spans="1:4" x14ac:dyDescent="0.25">
      <c r="A612" t="e">
        <f>VLOOKUP(Table1[[#This Row],[locationaddress]],VENUEID!$A$2:$B$28,1,TRUE)</f>
        <v>#VALUE!</v>
      </c>
      <c r="B612" t="e">
        <f>IF(Table1[[#This Row],[categories]]="","",
IF(ISNUMBER(SEARCH("*ADULTS*",Table1[categories])),"ADULTS",
IF(ISNUMBER(SEARCH("*CHILDREN*",Table1[categories])),"CHILDREN",
IF(ISNUMBER(SEARCH("*TEENS*",Table1[categories])),"TEENS"))))</f>
        <v>#VALUE!</v>
      </c>
      <c r="C612" t="e">
        <f>Table1[[#This Row],[startdatetime]]</f>
        <v>#VALUE!</v>
      </c>
      <c r="D612" t="e">
        <f>CONCATENATE(Table1[[#This Row],[summary]],
CHAR(13),
Table1[[#This Row],[startdayname]],
", ",
TEXT((Table1[[#This Row],[startshortdate]]),"MMM D"),
CHAR(13),
TEXT((Table1[[#This Row],[starttime]]), "h:mm am/pm"),CHAR(13),Table1[[#This Row],[description]],CHAR(13))</f>
        <v>#VALUE!</v>
      </c>
    </row>
    <row r="613" spans="1:4" x14ac:dyDescent="0.25">
      <c r="A613" t="e">
        <f>VLOOKUP(Table1[[#This Row],[locationaddress]],VENUEID!$A$2:$B$28,1,TRUE)</f>
        <v>#VALUE!</v>
      </c>
      <c r="B613" t="e">
        <f>IF(Table1[[#This Row],[categories]]="","",
IF(ISNUMBER(SEARCH("*ADULTS*",Table1[categories])),"ADULTS",
IF(ISNUMBER(SEARCH("*CHILDREN*",Table1[categories])),"CHILDREN",
IF(ISNUMBER(SEARCH("*TEENS*",Table1[categories])),"TEENS"))))</f>
        <v>#VALUE!</v>
      </c>
      <c r="C613" t="e">
        <f>Table1[[#This Row],[startdatetime]]</f>
        <v>#VALUE!</v>
      </c>
      <c r="D613" t="e">
        <f>CONCATENATE(Table1[[#This Row],[summary]],
CHAR(13),
Table1[[#This Row],[startdayname]],
", ",
TEXT((Table1[[#This Row],[startshortdate]]),"MMM D"),
CHAR(13),
TEXT((Table1[[#This Row],[starttime]]), "h:mm am/pm"),CHAR(13),Table1[[#This Row],[description]],CHAR(13))</f>
        <v>#VALUE!</v>
      </c>
    </row>
    <row r="614" spans="1:4" x14ac:dyDescent="0.25">
      <c r="A614" t="e">
        <f>VLOOKUP(Table1[[#This Row],[locationaddress]],VENUEID!$A$2:$B$28,1,TRUE)</f>
        <v>#VALUE!</v>
      </c>
      <c r="B614" t="e">
        <f>IF(Table1[[#This Row],[categories]]="","",
IF(ISNUMBER(SEARCH("*ADULTS*",Table1[categories])),"ADULTS",
IF(ISNUMBER(SEARCH("*CHILDREN*",Table1[categories])),"CHILDREN",
IF(ISNUMBER(SEARCH("*TEENS*",Table1[categories])),"TEENS"))))</f>
        <v>#VALUE!</v>
      </c>
      <c r="C614" t="e">
        <f>Table1[[#This Row],[startdatetime]]</f>
        <v>#VALUE!</v>
      </c>
      <c r="D614" t="e">
        <f>CONCATENATE(Table1[[#This Row],[summary]],
CHAR(13),
Table1[[#This Row],[startdayname]],
", ",
TEXT((Table1[[#This Row],[startshortdate]]),"MMM D"),
CHAR(13),
TEXT((Table1[[#This Row],[starttime]]), "h:mm am/pm"),CHAR(13),Table1[[#This Row],[description]],CHAR(13))</f>
        <v>#VALUE!</v>
      </c>
    </row>
    <row r="615" spans="1:4" x14ac:dyDescent="0.25">
      <c r="A615" t="e">
        <f>VLOOKUP(Table1[[#This Row],[locationaddress]],VENUEID!$A$2:$B$28,1,TRUE)</f>
        <v>#VALUE!</v>
      </c>
      <c r="B615" t="e">
        <f>IF(Table1[[#This Row],[categories]]="","",
IF(ISNUMBER(SEARCH("*ADULTS*",Table1[categories])),"ADULTS",
IF(ISNUMBER(SEARCH("*CHILDREN*",Table1[categories])),"CHILDREN",
IF(ISNUMBER(SEARCH("*TEENS*",Table1[categories])),"TEENS"))))</f>
        <v>#VALUE!</v>
      </c>
      <c r="C615" t="e">
        <f>Table1[[#This Row],[startdatetime]]</f>
        <v>#VALUE!</v>
      </c>
      <c r="D615" t="e">
        <f>CONCATENATE(Table1[[#This Row],[summary]],
CHAR(13),
Table1[[#This Row],[startdayname]],
", ",
TEXT((Table1[[#This Row],[startshortdate]]),"MMM D"),
CHAR(13),
TEXT((Table1[[#This Row],[starttime]]), "h:mm am/pm"),CHAR(13),Table1[[#This Row],[description]],CHAR(13))</f>
        <v>#VALUE!</v>
      </c>
    </row>
    <row r="616" spans="1:4" x14ac:dyDescent="0.25">
      <c r="A616" t="e">
        <f>VLOOKUP(Table1[[#This Row],[locationaddress]],VENUEID!$A$2:$B$28,1,TRUE)</f>
        <v>#VALUE!</v>
      </c>
      <c r="B616" t="e">
        <f>IF(Table1[[#This Row],[categories]]="","",
IF(ISNUMBER(SEARCH("*ADULTS*",Table1[categories])),"ADULTS",
IF(ISNUMBER(SEARCH("*CHILDREN*",Table1[categories])),"CHILDREN",
IF(ISNUMBER(SEARCH("*TEENS*",Table1[categories])),"TEENS"))))</f>
        <v>#VALUE!</v>
      </c>
      <c r="C616" t="e">
        <f>Table1[[#This Row],[startdatetime]]</f>
        <v>#VALUE!</v>
      </c>
      <c r="D616" t="e">
        <f>CONCATENATE(Table1[[#This Row],[summary]],
CHAR(13),
Table1[[#This Row],[startdayname]],
", ",
TEXT((Table1[[#This Row],[startshortdate]]),"MMM D"),
CHAR(13),
TEXT((Table1[[#This Row],[starttime]]), "h:mm am/pm"),CHAR(13),Table1[[#This Row],[description]],CHAR(13))</f>
        <v>#VALUE!</v>
      </c>
    </row>
    <row r="617" spans="1:4" x14ac:dyDescent="0.25">
      <c r="A617" t="e">
        <f>VLOOKUP(Table1[[#This Row],[locationaddress]],VENUEID!$A$2:$B$28,1,TRUE)</f>
        <v>#VALUE!</v>
      </c>
      <c r="B617" t="e">
        <f>IF(Table1[[#This Row],[categories]]="","",
IF(ISNUMBER(SEARCH("*ADULTS*",Table1[categories])),"ADULTS",
IF(ISNUMBER(SEARCH("*CHILDREN*",Table1[categories])),"CHILDREN",
IF(ISNUMBER(SEARCH("*TEENS*",Table1[categories])),"TEENS"))))</f>
        <v>#VALUE!</v>
      </c>
      <c r="C617" t="e">
        <f>Table1[[#This Row],[startdatetime]]</f>
        <v>#VALUE!</v>
      </c>
      <c r="D617" t="e">
        <f>CONCATENATE(Table1[[#This Row],[summary]],
CHAR(13),
Table1[[#This Row],[startdayname]],
", ",
TEXT((Table1[[#This Row],[startshortdate]]),"MMM D"),
CHAR(13),
TEXT((Table1[[#This Row],[starttime]]), "h:mm am/pm"),CHAR(13),Table1[[#This Row],[description]],CHAR(13))</f>
        <v>#VALUE!</v>
      </c>
    </row>
    <row r="618" spans="1:4" x14ac:dyDescent="0.25">
      <c r="A618" t="e">
        <f>VLOOKUP(Table1[[#This Row],[locationaddress]],VENUEID!$A$2:$B$28,1,TRUE)</f>
        <v>#VALUE!</v>
      </c>
      <c r="B618" t="e">
        <f>IF(Table1[[#This Row],[categories]]="","",
IF(ISNUMBER(SEARCH("*ADULTS*",Table1[categories])),"ADULTS",
IF(ISNUMBER(SEARCH("*CHILDREN*",Table1[categories])),"CHILDREN",
IF(ISNUMBER(SEARCH("*TEENS*",Table1[categories])),"TEENS"))))</f>
        <v>#VALUE!</v>
      </c>
      <c r="C618" t="e">
        <f>Table1[[#This Row],[startdatetime]]</f>
        <v>#VALUE!</v>
      </c>
      <c r="D618" t="e">
        <f>CONCATENATE(Table1[[#This Row],[summary]],
CHAR(13),
Table1[[#This Row],[startdayname]],
", ",
TEXT((Table1[[#This Row],[startshortdate]]),"MMM D"),
CHAR(13),
TEXT((Table1[[#This Row],[starttime]]), "h:mm am/pm"),CHAR(13),Table1[[#This Row],[description]],CHAR(13))</f>
        <v>#VALUE!</v>
      </c>
    </row>
    <row r="619" spans="1:4" x14ac:dyDescent="0.25">
      <c r="A619" t="e">
        <f>VLOOKUP(Table1[[#This Row],[locationaddress]],VENUEID!$A$2:$B$28,1,TRUE)</f>
        <v>#VALUE!</v>
      </c>
      <c r="B619" t="e">
        <f>IF(Table1[[#This Row],[categories]]="","",
IF(ISNUMBER(SEARCH("*ADULTS*",Table1[categories])),"ADULTS",
IF(ISNUMBER(SEARCH("*CHILDREN*",Table1[categories])),"CHILDREN",
IF(ISNUMBER(SEARCH("*TEENS*",Table1[categories])),"TEENS"))))</f>
        <v>#VALUE!</v>
      </c>
      <c r="C619" t="e">
        <f>Table1[[#This Row],[startdatetime]]</f>
        <v>#VALUE!</v>
      </c>
      <c r="D619" t="e">
        <f>CONCATENATE(Table1[[#This Row],[summary]],
CHAR(13),
Table1[[#This Row],[startdayname]],
", ",
TEXT((Table1[[#This Row],[startshortdate]]),"MMM D"),
CHAR(13),
TEXT((Table1[[#This Row],[starttime]]), "h:mm am/pm"),CHAR(13),Table1[[#This Row],[description]],CHAR(13))</f>
        <v>#VALUE!</v>
      </c>
    </row>
    <row r="620" spans="1:4" x14ac:dyDescent="0.25">
      <c r="A620" t="e">
        <f>VLOOKUP(Table1[[#This Row],[locationaddress]],VENUEID!$A$2:$B$28,1,TRUE)</f>
        <v>#VALUE!</v>
      </c>
      <c r="B620" t="e">
        <f>IF(Table1[[#This Row],[categories]]="","",
IF(ISNUMBER(SEARCH("*ADULTS*",Table1[categories])),"ADULTS",
IF(ISNUMBER(SEARCH("*CHILDREN*",Table1[categories])),"CHILDREN",
IF(ISNUMBER(SEARCH("*TEENS*",Table1[categories])),"TEENS"))))</f>
        <v>#VALUE!</v>
      </c>
      <c r="C620" t="e">
        <f>Table1[[#This Row],[startdatetime]]</f>
        <v>#VALUE!</v>
      </c>
      <c r="D620" t="e">
        <f>CONCATENATE(Table1[[#This Row],[summary]],
CHAR(13),
Table1[[#This Row],[startdayname]],
", ",
TEXT((Table1[[#This Row],[startshortdate]]),"MMM D"),
CHAR(13),
TEXT((Table1[[#This Row],[starttime]]), "h:mm am/pm"),CHAR(13),Table1[[#This Row],[description]],CHAR(13))</f>
        <v>#VALUE!</v>
      </c>
    </row>
    <row r="621" spans="1:4" x14ac:dyDescent="0.25">
      <c r="A621" t="e">
        <f>VLOOKUP(Table1[[#This Row],[locationaddress]],VENUEID!$A$2:$B$28,1,TRUE)</f>
        <v>#VALUE!</v>
      </c>
      <c r="B621" t="e">
        <f>IF(Table1[[#This Row],[categories]]="","",
IF(ISNUMBER(SEARCH("*ADULTS*",Table1[categories])),"ADULTS",
IF(ISNUMBER(SEARCH("*CHILDREN*",Table1[categories])),"CHILDREN",
IF(ISNUMBER(SEARCH("*TEENS*",Table1[categories])),"TEENS"))))</f>
        <v>#VALUE!</v>
      </c>
      <c r="C621" t="e">
        <f>Table1[[#This Row],[startdatetime]]</f>
        <v>#VALUE!</v>
      </c>
      <c r="D621" t="e">
        <f>CONCATENATE(Table1[[#This Row],[summary]],
CHAR(13),
Table1[[#This Row],[startdayname]],
", ",
TEXT((Table1[[#This Row],[startshortdate]]),"MMM D"),
CHAR(13),
TEXT((Table1[[#This Row],[starttime]]), "h:mm am/pm"),CHAR(13),Table1[[#This Row],[description]],CHAR(13))</f>
        <v>#VALUE!</v>
      </c>
    </row>
    <row r="622" spans="1:4" x14ac:dyDescent="0.25">
      <c r="A622" t="e">
        <f>VLOOKUP(Table1[[#This Row],[locationaddress]],VENUEID!$A$2:$B$28,1,TRUE)</f>
        <v>#VALUE!</v>
      </c>
      <c r="B622" t="e">
        <f>IF(Table1[[#This Row],[categories]]="","",
IF(ISNUMBER(SEARCH("*ADULTS*",Table1[categories])),"ADULTS",
IF(ISNUMBER(SEARCH("*CHILDREN*",Table1[categories])),"CHILDREN",
IF(ISNUMBER(SEARCH("*TEENS*",Table1[categories])),"TEENS"))))</f>
        <v>#VALUE!</v>
      </c>
      <c r="C622" t="e">
        <f>Table1[[#This Row],[startdatetime]]</f>
        <v>#VALUE!</v>
      </c>
      <c r="D622" t="e">
        <f>CONCATENATE(Table1[[#This Row],[summary]],
CHAR(13),
Table1[[#This Row],[startdayname]],
", ",
TEXT((Table1[[#This Row],[startshortdate]]),"MMM D"),
CHAR(13),
TEXT((Table1[[#This Row],[starttime]]), "h:mm am/pm"),CHAR(13),Table1[[#This Row],[description]],CHAR(13))</f>
        <v>#VALUE!</v>
      </c>
    </row>
    <row r="623" spans="1:4" x14ac:dyDescent="0.25">
      <c r="A623" t="e">
        <f>VLOOKUP(Table1[[#This Row],[locationaddress]],VENUEID!$A$2:$B$28,1,TRUE)</f>
        <v>#VALUE!</v>
      </c>
      <c r="B623" t="e">
        <f>IF(Table1[[#This Row],[categories]]="","",
IF(ISNUMBER(SEARCH("*ADULTS*",Table1[categories])),"ADULTS",
IF(ISNUMBER(SEARCH("*CHILDREN*",Table1[categories])),"CHILDREN",
IF(ISNUMBER(SEARCH("*TEENS*",Table1[categories])),"TEENS"))))</f>
        <v>#VALUE!</v>
      </c>
      <c r="C623" t="e">
        <f>Table1[[#This Row],[startdatetime]]</f>
        <v>#VALUE!</v>
      </c>
      <c r="D623" t="e">
        <f>CONCATENATE(Table1[[#This Row],[summary]],
CHAR(13),
Table1[[#This Row],[startdayname]],
", ",
TEXT((Table1[[#This Row],[startshortdate]]),"MMM D"),
CHAR(13),
TEXT((Table1[[#This Row],[starttime]]), "h:mm am/pm"),CHAR(13),Table1[[#This Row],[description]],CHAR(13))</f>
        <v>#VALUE!</v>
      </c>
    </row>
    <row r="624" spans="1:4" x14ac:dyDescent="0.25">
      <c r="A624" t="e">
        <f>VLOOKUP(Table1[[#This Row],[locationaddress]],VENUEID!$A$2:$B$28,1,TRUE)</f>
        <v>#VALUE!</v>
      </c>
      <c r="B624" t="e">
        <f>IF(Table1[[#This Row],[categories]]="","",
IF(ISNUMBER(SEARCH("*ADULTS*",Table1[categories])),"ADULTS",
IF(ISNUMBER(SEARCH("*CHILDREN*",Table1[categories])),"CHILDREN",
IF(ISNUMBER(SEARCH("*TEENS*",Table1[categories])),"TEENS"))))</f>
        <v>#VALUE!</v>
      </c>
      <c r="C624" t="e">
        <f>Table1[[#This Row],[startdatetime]]</f>
        <v>#VALUE!</v>
      </c>
      <c r="D624" t="e">
        <f>CONCATENATE(Table1[[#This Row],[summary]],
CHAR(13),
Table1[[#This Row],[startdayname]],
", ",
TEXT((Table1[[#This Row],[startshortdate]]),"MMM D"),
CHAR(13),
TEXT((Table1[[#This Row],[starttime]]), "h:mm am/pm"),CHAR(13),Table1[[#This Row],[description]],CHAR(13))</f>
        <v>#VALUE!</v>
      </c>
    </row>
    <row r="625" spans="1:4" x14ac:dyDescent="0.25">
      <c r="A625" t="e">
        <f>VLOOKUP(Table1[[#This Row],[locationaddress]],VENUEID!$A$2:$B$28,1,TRUE)</f>
        <v>#VALUE!</v>
      </c>
      <c r="B625" t="e">
        <f>IF(Table1[[#This Row],[categories]]="","",
IF(ISNUMBER(SEARCH("*ADULTS*",Table1[categories])),"ADULTS",
IF(ISNUMBER(SEARCH("*CHILDREN*",Table1[categories])),"CHILDREN",
IF(ISNUMBER(SEARCH("*TEENS*",Table1[categories])),"TEENS"))))</f>
        <v>#VALUE!</v>
      </c>
      <c r="C625" t="e">
        <f>Table1[[#This Row],[startdatetime]]</f>
        <v>#VALUE!</v>
      </c>
      <c r="D625" t="e">
        <f>CONCATENATE(Table1[[#This Row],[summary]],
CHAR(13),
Table1[[#This Row],[startdayname]],
", ",
TEXT((Table1[[#This Row],[startshortdate]]),"MMM D"),
CHAR(13),
TEXT((Table1[[#This Row],[starttime]]), "h:mm am/pm"),CHAR(13),Table1[[#This Row],[description]],CHAR(13))</f>
        <v>#VALUE!</v>
      </c>
    </row>
    <row r="626" spans="1:4" x14ac:dyDescent="0.25">
      <c r="A626" t="e">
        <f>VLOOKUP(Table1[[#This Row],[locationaddress]],VENUEID!$A$2:$B$28,1,TRUE)</f>
        <v>#VALUE!</v>
      </c>
      <c r="B626" t="e">
        <f>IF(Table1[[#This Row],[categories]]="","",
IF(ISNUMBER(SEARCH("*ADULTS*",Table1[categories])),"ADULTS",
IF(ISNUMBER(SEARCH("*CHILDREN*",Table1[categories])),"CHILDREN",
IF(ISNUMBER(SEARCH("*TEENS*",Table1[categories])),"TEENS"))))</f>
        <v>#VALUE!</v>
      </c>
      <c r="C626" t="e">
        <f>Table1[[#This Row],[startdatetime]]</f>
        <v>#VALUE!</v>
      </c>
      <c r="D626" t="e">
        <f>CONCATENATE(Table1[[#This Row],[summary]],
CHAR(13),
Table1[[#This Row],[startdayname]],
", ",
TEXT((Table1[[#This Row],[startshortdate]]),"MMM D"),
CHAR(13),
TEXT((Table1[[#This Row],[starttime]]), "h:mm am/pm"),CHAR(13),Table1[[#This Row],[description]],CHAR(13))</f>
        <v>#VALUE!</v>
      </c>
    </row>
    <row r="627" spans="1:4" x14ac:dyDescent="0.25">
      <c r="A627" t="e">
        <f>VLOOKUP(Table1[[#This Row],[locationaddress]],VENUEID!$A$2:$B$28,1,TRUE)</f>
        <v>#VALUE!</v>
      </c>
      <c r="B627" t="e">
        <f>IF(Table1[[#This Row],[categories]]="","",
IF(ISNUMBER(SEARCH("*ADULTS*",Table1[categories])),"ADULTS",
IF(ISNUMBER(SEARCH("*CHILDREN*",Table1[categories])),"CHILDREN",
IF(ISNUMBER(SEARCH("*TEENS*",Table1[categories])),"TEENS"))))</f>
        <v>#VALUE!</v>
      </c>
      <c r="C627" t="e">
        <f>Table1[[#This Row],[startdatetime]]</f>
        <v>#VALUE!</v>
      </c>
      <c r="D627" t="e">
        <f>CONCATENATE(Table1[[#This Row],[summary]],
CHAR(13),
Table1[[#This Row],[startdayname]],
", ",
TEXT((Table1[[#This Row],[startshortdate]]),"MMM D"),
CHAR(13),
TEXT((Table1[[#This Row],[starttime]]), "h:mm am/pm"),CHAR(13),Table1[[#This Row],[description]],CHAR(13))</f>
        <v>#VALUE!</v>
      </c>
    </row>
    <row r="628" spans="1:4" x14ac:dyDescent="0.25">
      <c r="A628" t="e">
        <f>VLOOKUP(Table1[[#This Row],[locationaddress]],VENUEID!$A$2:$B$28,1,TRUE)</f>
        <v>#VALUE!</v>
      </c>
      <c r="B628" t="e">
        <f>IF(Table1[[#This Row],[categories]]="","",
IF(ISNUMBER(SEARCH("*ADULTS*",Table1[categories])),"ADULTS",
IF(ISNUMBER(SEARCH("*CHILDREN*",Table1[categories])),"CHILDREN",
IF(ISNUMBER(SEARCH("*TEENS*",Table1[categories])),"TEENS"))))</f>
        <v>#VALUE!</v>
      </c>
      <c r="C628" t="e">
        <f>Table1[[#This Row],[startdatetime]]</f>
        <v>#VALUE!</v>
      </c>
      <c r="D628" t="e">
        <f>CONCATENATE(Table1[[#This Row],[summary]],
CHAR(13),
Table1[[#This Row],[startdayname]],
", ",
TEXT((Table1[[#This Row],[startshortdate]]),"MMM D"),
CHAR(13),
TEXT((Table1[[#This Row],[starttime]]), "h:mm am/pm"),CHAR(13),Table1[[#This Row],[description]],CHAR(13))</f>
        <v>#VALUE!</v>
      </c>
    </row>
    <row r="629" spans="1:4" x14ac:dyDescent="0.25">
      <c r="A629" t="e">
        <f>VLOOKUP(Table1[[#This Row],[locationaddress]],VENUEID!$A$2:$B$28,1,TRUE)</f>
        <v>#VALUE!</v>
      </c>
      <c r="B629" t="e">
        <f>IF(Table1[[#This Row],[categories]]="","",
IF(ISNUMBER(SEARCH("*ADULTS*",Table1[categories])),"ADULTS",
IF(ISNUMBER(SEARCH("*CHILDREN*",Table1[categories])),"CHILDREN",
IF(ISNUMBER(SEARCH("*TEENS*",Table1[categories])),"TEENS"))))</f>
        <v>#VALUE!</v>
      </c>
      <c r="C629" t="e">
        <f>Table1[[#This Row],[startdatetime]]</f>
        <v>#VALUE!</v>
      </c>
      <c r="D629" t="e">
        <f>CONCATENATE(Table1[[#This Row],[summary]],
CHAR(13),
Table1[[#This Row],[startdayname]],
", ",
TEXT((Table1[[#This Row],[startshortdate]]),"MMM D"),
CHAR(13),
TEXT((Table1[[#This Row],[starttime]]), "h:mm am/pm"),CHAR(13),Table1[[#This Row],[description]],CHAR(13))</f>
        <v>#VALUE!</v>
      </c>
    </row>
    <row r="630" spans="1:4" x14ac:dyDescent="0.25">
      <c r="A630" t="e">
        <f>VLOOKUP(Table1[[#This Row],[locationaddress]],VENUEID!$A$2:$B$28,1,TRUE)</f>
        <v>#VALUE!</v>
      </c>
      <c r="B630" t="e">
        <f>IF(Table1[[#This Row],[categories]]="","",
IF(ISNUMBER(SEARCH("*ADULTS*",Table1[categories])),"ADULTS",
IF(ISNUMBER(SEARCH("*CHILDREN*",Table1[categories])),"CHILDREN",
IF(ISNUMBER(SEARCH("*TEENS*",Table1[categories])),"TEENS"))))</f>
        <v>#VALUE!</v>
      </c>
      <c r="C630" t="e">
        <f>Table1[[#This Row],[startdatetime]]</f>
        <v>#VALUE!</v>
      </c>
      <c r="D630" t="e">
        <f>CONCATENATE(Table1[[#This Row],[summary]],
CHAR(13),
Table1[[#This Row],[startdayname]],
", ",
TEXT((Table1[[#This Row],[startshortdate]]),"MMM D"),
CHAR(13),
TEXT((Table1[[#This Row],[starttime]]), "h:mm am/pm"),CHAR(13),Table1[[#This Row],[description]],CHAR(13))</f>
        <v>#VALUE!</v>
      </c>
    </row>
    <row r="631" spans="1:4" x14ac:dyDescent="0.25">
      <c r="A631" t="e">
        <f>VLOOKUP(Table1[[#This Row],[locationaddress]],VENUEID!$A$2:$B$28,1,TRUE)</f>
        <v>#VALUE!</v>
      </c>
      <c r="B631" t="e">
        <f>IF(Table1[[#This Row],[categories]]="","",
IF(ISNUMBER(SEARCH("*ADULTS*",Table1[categories])),"ADULTS",
IF(ISNUMBER(SEARCH("*CHILDREN*",Table1[categories])),"CHILDREN",
IF(ISNUMBER(SEARCH("*TEENS*",Table1[categories])),"TEENS"))))</f>
        <v>#VALUE!</v>
      </c>
      <c r="C631" t="e">
        <f>Table1[[#This Row],[startdatetime]]</f>
        <v>#VALUE!</v>
      </c>
      <c r="D631" t="e">
        <f>CONCATENATE(Table1[[#This Row],[summary]],
CHAR(13),
Table1[[#This Row],[startdayname]],
", ",
TEXT((Table1[[#This Row],[startshortdate]]),"MMM D"),
CHAR(13),
TEXT((Table1[[#This Row],[starttime]]), "h:mm am/pm"),CHAR(13),Table1[[#This Row],[description]],CHAR(13))</f>
        <v>#VALUE!</v>
      </c>
    </row>
    <row r="632" spans="1:4" x14ac:dyDescent="0.25">
      <c r="A632" t="e">
        <f>VLOOKUP(Table1[[#This Row],[locationaddress]],VENUEID!$A$2:$B$28,1,TRUE)</f>
        <v>#VALUE!</v>
      </c>
      <c r="B632" t="e">
        <f>IF(Table1[[#This Row],[categories]]="","",
IF(ISNUMBER(SEARCH("*ADULTS*",Table1[categories])),"ADULTS",
IF(ISNUMBER(SEARCH("*CHILDREN*",Table1[categories])),"CHILDREN",
IF(ISNUMBER(SEARCH("*TEENS*",Table1[categories])),"TEENS"))))</f>
        <v>#VALUE!</v>
      </c>
      <c r="C632" t="e">
        <f>Table1[[#This Row],[startdatetime]]</f>
        <v>#VALUE!</v>
      </c>
      <c r="D632" t="e">
        <f>CONCATENATE(Table1[[#This Row],[summary]],
CHAR(13),
Table1[[#This Row],[startdayname]],
", ",
TEXT((Table1[[#This Row],[startshortdate]]),"MMM D"),
CHAR(13),
TEXT((Table1[[#This Row],[starttime]]), "h:mm am/pm"),CHAR(13),Table1[[#This Row],[description]],CHAR(13))</f>
        <v>#VALUE!</v>
      </c>
    </row>
    <row r="633" spans="1:4" x14ac:dyDescent="0.25">
      <c r="A633" t="e">
        <f>VLOOKUP(Table1[[#This Row],[locationaddress]],VENUEID!$A$2:$B$28,1,TRUE)</f>
        <v>#VALUE!</v>
      </c>
      <c r="B633" t="e">
        <f>IF(Table1[[#This Row],[categories]]="","",
IF(ISNUMBER(SEARCH("*ADULTS*",Table1[categories])),"ADULTS",
IF(ISNUMBER(SEARCH("*CHILDREN*",Table1[categories])),"CHILDREN",
IF(ISNUMBER(SEARCH("*TEENS*",Table1[categories])),"TEENS"))))</f>
        <v>#VALUE!</v>
      </c>
      <c r="C633" t="e">
        <f>Table1[[#This Row],[startdatetime]]</f>
        <v>#VALUE!</v>
      </c>
      <c r="D633" t="e">
        <f>CONCATENATE(Table1[[#This Row],[summary]],
CHAR(13),
Table1[[#This Row],[startdayname]],
", ",
TEXT((Table1[[#This Row],[startshortdate]]),"MMM D"),
CHAR(13),
TEXT((Table1[[#This Row],[starttime]]), "h:mm am/pm"),CHAR(13),Table1[[#This Row],[description]],CHAR(13))</f>
        <v>#VALUE!</v>
      </c>
    </row>
    <row r="634" spans="1:4" x14ac:dyDescent="0.25">
      <c r="A634" t="e">
        <f>VLOOKUP(Table1[[#This Row],[locationaddress]],VENUEID!$A$2:$B$28,1,TRUE)</f>
        <v>#VALUE!</v>
      </c>
      <c r="B634" t="e">
        <f>IF(Table1[[#This Row],[categories]]="","",
IF(ISNUMBER(SEARCH("*ADULTS*",Table1[categories])),"ADULTS",
IF(ISNUMBER(SEARCH("*CHILDREN*",Table1[categories])),"CHILDREN",
IF(ISNUMBER(SEARCH("*TEENS*",Table1[categories])),"TEENS"))))</f>
        <v>#VALUE!</v>
      </c>
      <c r="C634" t="e">
        <f>Table1[[#This Row],[startdatetime]]</f>
        <v>#VALUE!</v>
      </c>
      <c r="D634" t="e">
        <f>CONCATENATE(Table1[[#This Row],[summary]],
CHAR(13),
Table1[[#This Row],[startdayname]],
", ",
TEXT((Table1[[#This Row],[startshortdate]]),"MMM D"),
CHAR(13),
TEXT((Table1[[#This Row],[starttime]]), "h:mm am/pm"),CHAR(13),Table1[[#This Row],[description]],CHAR(13))</f>
        <v>#VALUE!</v>
      </c>
    </row>
    <row r="635" spans="1:4" x14ac:dyDescent="0.25">
      <c r="A635" t="e">
        <f>VLOOKUP(Table1[[#This Row],[locationaddress]],VENUEID!$A$2:$B$28,1,TRUE)</f>
        <v>#VALUE!</v>
      </c>
      <c r="B635" t="e">
        <f>IF(Table1[[#This Row],[categories]]="","",
IF(ISNUMBER(SEARCH("*ADULTS*",Table1[categories])),"ADULTS",
IF(ISNUMBER(SEARCH("*CHILDREN*",Table1[categories])),"CHILDREN",
IF(ISNUMBER(SEARCH("*TEENS*",Table1[categories])),"TEENS"))))</f>
        <v>#VALUE!</v>
      </c>
      <c r="C635" t="e">
        <f>Table1[[#This Row],[startdatetime]]</f>
        <v>#VALUE!</v>
      </c>
      <c r="D635" t="e">
        <f>CONCATENATE(Table1[[#This Row],[summary]],
CHAR(13),
Table1[[#This Row],[startdayname]],
", ",
TEXT((Table1[[#This Row],[startshortdate]]),"MMM D"),
CHAR(13),
TEXT((Table1[[#This Row],[starttime]]), "h:mm am/pm"),CHAR(13),Table1[[#This Row],[description]],CHAR(13))</f>
        <v>#VALUE!</v>
      </c>
    </row>
    <row r="636" spans="1:4" x14ac:dyDescent="0.25">
      <c r="A636" t="e">
        <f>VLOOKUP(Table1[[#This Row],[locationaddress]],VENUEID!$A$2:$B$28,1,TRUE)</f>
        <v>#VALUE!</v>
      </c>
      <c r="B636" t="e">
        <f>IF(Table1[[#This Row],[categories]]="","",
IF(ISNUMBER(SEARCH("*ADULTS*",Table1[categories])),"ADULTS",
IF(ISNUMBER(SEARCH("*CHILDREN*",Table1[categories])),"CHILDREN",
IF(ISNUMBER(SEARCH("*TEENS*",Table1[categories])),"TEENS"))))</f>
        <v>#VALUE!</v>
      </c>
      <c r="C636" t="e">
        <f>Table1[[#This Row],[startdatetime]]</f>
        <v>#VALUE!</v>
      </c>
      <c r="D636" t="e">
        <f>CONCATENATE(Table1[[#This Row],[summary]],
CHAR(13),
Table1[[#This Row],[startdayname]],
", ",
TEXT((Table1[[#This Row],[startshortdate]]),"MMM D"),
CHAR(13),
TEXT((Table1[[#This Row],[starttime]]), "h:mm am/pm"),CHAR(13),Table1[[#This Row],[description]],CHAR(13))</f>
        <v>#VALUE!</v>
      </c>
    </row>
    <row r="637" spans="1:4" x14ac:dyDescent="0.25">
      <c r="A637" t="e">
        <f>VLOOKUP(Table1[[#This Row],[locationaddress]],VENUEID!$A$2:$B$28,1,TRUE)</f>
        <v>#VALUE!</v>
      </c>
      <c r="B637" t="e">
        <f>IF(Table1[[#This Row],[categories]]="","",
IF(ISNUMBER(SEARCH("*ADULTS*",Table1[categories])),"ADULTS",
IF(ISNUMBER(SEARCH("*CHILDREN*",Table1[categories])),"CHILDREN",
IF(ISNUMBER(SEARCH("*TEENS*",Table1[categories])),"TEENS"))))</f>
        <v>#VALUE!</v>
      </c>
      <c r="C637" t="e">
        <f>Table1[[#This Row],[startdatetime]]</f>
        <v>#VALUE!</v>
      </c>
      <c r="D637" t="e">
        <f>CONCATENATE(Table1[[#This Row],[summary]],
CHAR(13),
Table1[[#This Row],[startdayname]],
", ",
TEXT((Table1[[#This Row],[startshortdate]]),"MMM D"),
CHAR(13),
TEXT((Table1[[#This Row],[starttime]]), "h:mm am/pm"),CHAR(13),Table1[[#This Row],[description]],CHAR(13))</f>
        <v>#VALUE!</v>
      </c>
    </row>
    <row r="638" spans="1:4" x14ac:dyDescent="0.25">
      <c r="A638" t="e">
        <f>VLOOKUP(Table1[[#This Row],[locationaddress]],VENUEID!$A$2:$B$28,1,TRUE)</f>
        <v>#VALUE!</v>
      </c>
      <c r="B638" t="e">
        <f>IF(Table1[[#This Row],[categories]]="","",
IF(ISNUMBER(SEARCH("*ADULTS*",Table1[categories])),"ADULTS",
IF(ISNUMBER(SEARCH("*CHILDREN*",Table1[categories])),"CHILDREN",
IF(ISNUMBER(SEARCH("*TEENS*",Table1[categories])),"TEENS"))))</f>
        <v>#VALUE!</v>
      </c>
      <c r="C638" t="e">
        <f>Table1[[#This Row],[startdatetime]]</f>
        <v>#VALUE!</v>
      </c>
      <c r="D638" t="e">
        <f>CONCATENATE(Table1[[#This Row],[summary]],
CHAR(13),
Table1[[#This Row],[startdayname]],
", ",
TEXT((Table1[[#This Row],[startshortdate]]),"MMM D"),
CHAR(13),
TEXT((Table1[[#This Row],[starttime]]), "h:mm am/pm"),CHAR(13),Table1[[#This Row],[description]],CHAR(13))</f>
        <v>#VALUE!</v>
      </c>
    </row>
    <row r="639" spans="1:4" x14ac:dyDescent="0.25">
      <c r="A639" t="e">
        <f>VLOOKUP(Table1[[#This Row],[locationaddress]],VENUEID!$A$2:$B$28,1,TRUE)</f>
        <v>#VALUE!</v>
      </c>
      <c r="B639" t="e">
        <f>IF(Table1[[#This Row],[categories]]="","",
IF(ISNUMBER(SEARCH("*ADULTS*",Table1[categories])),"ADULTS",
IF(ISNUMBER(SEARCH("*CHILDREN*",Table1[categories])),"CHILDREN",
IF(ISNUMBER(SEARCH("*TEENS*",Table1[categories])),"TEENS"))))</f>
        <v>#VALUE!</v>
      </c>
      <c r="C639" t="e">
        <f>Table1[[#This Row],[startdatetime]]</f>
        <v>#VALUE!</v>
      </c>
      <c r="D639" t="e">
        <f>CONCATENATE(Table1[[#This Row],[summary]],
CHAR(13),
Table1[[#This Row],[startdayname]],
", ",
TEXT((Table1[[#This Row],[startshortdate]]),"MMM D"),
CHAR(13),
TEXT((Table1[[#This Row],[starttime]]), "h:mm am/pm"),CHAR(13),Table1[[#This Row],[description]],CHAR(13))</f>
        <v>#VALUE!</v>
      </c>
    </row>
    <row r="640" spans="1:4" x14ac:dyDescent="0.25">
      <c r="A640" t="e">
        <f>VLOOKUP(Table1[[#This Row],[locationaddress]],VENUEID!$A$2:$B$28,1,TRUE)</f>
        <v>#VALUE!</v>
      </c>
      <c r="B640" t="e">
        <f>IF(Table1[[#This Row],[categories]]="","",
IF(ISNUMBER(SEARCH("*ADULTS*",Table1[categories])),"ADULTS",
IF(ISNUMBER(SEARCH("*CHILDREN*",Table1[categories])),"CHILDREN",
IF(ISNUMBER(SEARCH("*TEENS*",Table1[categories])),"TEENS"))))</f>
        <v>#VALUE!</v>
      </c>
      <c r="C640" t="e">
        <f>Table1[[#This Row],[startdatetime]]</f>
        <v>#VALUE!</v>
      </c>
      <c r="D640" t="e">
        <f>CONCATENATE(Table1[[#This Row],[summary]],
CHAR(13),
Table1[[#This Row],[startdayname]],
", ",
TEXT((Table1[[#This Row],[startshortdate]]),"MMM D"),
CHAR(13),
TEXT((Table1[[#This Row],[starttime]]), "h:mm am/pm"),CHAR(13),Table1[[#This Row],[description]],CHAR(13))</f>
        <v>#VALUE!</v>
      </c>
    </row>
    <row r="641" spans="1:4" x14ac:dyDescent="0.25">
      <c r="A641" t="e">
        <f>VLOOKUP(Table1[[#This Row],[locationaddress]],VENUEID!$A$2:$B$28,1,TRUE)</f>
        <v>#VALUE!</v>
      </c>
      <c r="B641" t="e">
        <f>IF(Table1[[#This Row],[categories]]="","",
IF(ISNUMBER(SEARCH("*ADULTS*",Table1[categories])),"ADULTS",
IF(ISNUMBER(SEARCH("*CHILDREN*",Table1[categories])),"CHILDREN",
IF(ISNUMBER(SEARCH("*TEENS*",Table1[categories])),"TEENS"))))</f>
        <v>#VALUE!</v>
      </c>
      <c r="C641" t="e">
        <f>Table1[[#This Row],[startdatetime]]</f>
        <v>#VALUE!</v>
      </c>
      <c r="D641" t="e">
        <f>CONCATENATE(Table1[[#This Row],[summary]],
CHAR(13),
Table1[[#This Row],[startdayname]],
", ",
TEXT((Table1[[#This Row],[startshortdate]]),"MMM D"),
CHAR(13),
TEXT((Table1[[#This Row],[starttime]]), "h:mm am/pm"),CHAR(13),Table1[[#This Row],[description]],CHAR(13))</f>
        <v>#VALUE!</v>
      </c>
    </row>
    <row r="642" spans="1:4" x14ac:dyDescent="0.25">
      <c r="A642" t="e">
        <f>VLOOKUP(Table1[[#This Row],[locationaddress]],VENUEID!$A$2:$B$28,1,TRUE)</f>
        <v>#VALUE!</v>
      </c>
      <c r="B642" t="e">
        <f>IF(Table1[[#This Row],[categories]]="","",
IF(ISNUMBER(SEARCH("*ADULTS*",Table1[categories])),"ADULTS",
IF(ISNUMBER(SEARCH("*CHILDREN*",Table1[categories])),"CHILDREN",
IF(ISNUMBER(SEARCH("*TEENS*",Table1[categories])),"TEENS"))))</f>
        <v>#VALUE!</v>
      </c>
      <c r="C642" t="e">
        <f>Table1[[#This Row],[startdatetime]]</f>
        <v>#VALUE!</v>
      </c>
      <c r="D642" t="e">
        <f>CONCATENATE(Table1[[#This Row],[summary]],
CHAR(13),
Table1[[#This Row],[startdayname]],
", ",
TEXT((Table1[[#This Row],[startshortdate]]),"MMM D"),
CHAR(13),
TEXT((Table1[[#This Row],[starttime]]), "h:mm am/pm"),CHAR(13),Table1[[#This Row],[description]],CHAR(13))</f>
        <v>#VALUE!</v>
      </c>
    </row>
    <row r="643" spans="1:4" x14ac:dyDescent="0.25">
      <c r="A643" t="e">
        <f>VLOOKUP(Table1[[#This Row],[locationaddress]],VENUEID!$A$2:$B$28,1,TRUE)</f>
        <v>#VALUE!</v>
      </c>
      <c r="B643" t="e">
        <f>IF(Table1[[#This Row],[categories]]="","",
IF(ISNUMBER(SEARCH("*ADULTS*",Table1[categories])),"ADULTS",
IF(ISNUMBER(SEARCH("*CHILDREN*",Table1[categories])),"CHILDREN",
IF(ISNUMBER(SEARCH("*TEENS*",Table1[categories])),"TEENS"))))</f>
        <v>#VALUE!</v>
      </c>
      <c r="C643" t="e">
        <f>Table1[[#This Row],[startdatetime]]</f>
        <v>#VALUE!</v>
      </c>
      <c r="D643" t="e">
        <f>CONCATENATE(Table1[[#This Row],[summary]],
CHAR(13),
Table1[[#This Row],[startdayname]],
", ",
TEXT((Table1[[#This Row],[startshortdate]]),"MMM D"),
CHAR(13),
TEXT((Table1[[#This Row],[starttime]]), "h:mm am/pm"),CHAR(13),Table1[[#This Row],[description]],CHAR(13))</f>
        <v>#VALUE!</v>
      </c>
    </row>
    <row r="644" spans="1:4" x14ac:dyDescent="0.25">
      <c r="A644" t="e">
        <f>VLOOKUP(Table1[[#This Row],[locationaddress]],VENUEID!$A$2:$B$28,1,TRUE)</f>
        <v>#VALUE!</v>
      </c>
      <c r="B644" t="e">
        <f>IF(Table1[[#This Row],[categories]]="","",
IF(ISNUMBER(SEARCH("*ADULTS*",Table1[categories])),"ADULTS",
IF(ISNUMBER(SEARCH("*CHILDREN*",Table1[categories])),"CHILDREN",
IF(ISNUMBER(SEARCH("*TEENS*",Table1[categories])),"TEENS"))))</f>
        <v>#VALUE!</v>
      </c>
      <c r="C644" t="e">
        <f>Table1[[#This Row],[startdatetime]]</f>
        <v>#VALUE!</v>
      </c>
      <c r="D644" t="e">
        <f>CONCATENATE(Table1[[#This Row],[summary]],
CHAR(13),
Table1[[#This Row],[startdayname]],
", ",
TEXT((Table1[[#This Row],[startshortdate]]),"MMM D"),
CHAR(13),
TEXT((Table1[[#This Row],[starttime]]), "h:mm am/pm"),CHAR(13),Table1[[#This Row],[description]],CHAR(13))</f>
        <v>#VALUE!</v>
      </c>
    </row>
    <row r="645" spans="1:4" x14ac:dyDescent="0.25">
      <c r="A645" t="e">
        <f>VLOOKUP(Table1[[#This Row],[locationaddress]],VENUEID!$A$2:$B$28,1,TRUE)</f>
        <v>#VALUE!</v>
      </c>
      <c r="B645" t="e">
        <f>IF(Table1[[#This Row],[categories]]="","",
IF(ISNUMBER(SEARCH("*ADULTS*",Table1[categories])),"ADULTS",
IF(ISNUMBER(SEARCH("*CHILDREN*",Table1[categories])),"CHILDREN",
IF(ISNUMBER(SEARCH("*TEENS*",Table1[categories])),"TEENS"))))</f>
        <v>#VALUE!</v>
      </c>
      <c r="C645" t="e">
        <f>Table1[[#This Row],[startdatetime]]</f>
        <v>#VALUE!</v>
      </c>
      <c r="D645" t="e">
        <f>CONCATENATE(Table1[[#This Row],[summary]],
CHAR(13),
Table1[[#This Row],[startdayname]],
", ",
TEXT((Table1[[#This Row],[startshortdate]]),"MMM D"),
CHAR(13),
TEXT((Table1[[#This Row],[starttime]]), "h:mm am/pm"),CHAR(13),Table1[[#This Row],[description]],CHAR(13))</f>
        <v>#VALUE!</v>
      </c>
    </row>
    <row r="646" spans="1:4" x14ac:dyDescent="0.25">
      <c r="A646" t="e">
        <f>VLOOKUP(Table1[[#This Row],[locationaddress]],VENUEID!$A$2:$B$28,1,TRUE)</f>
        <v>#VALUE!</v>
      </c>
      <c r="B646" t="e">
        <f>IF(Table1[[#This Row],[categories]]="","",
IF(ISNUMBER(SEARCH("*ADULTS*",Table1[categories])),"ADULTS",
IF(ISNUMBER(SEARCH("*CHILDREN*",Table1[categories])),"CHILDREN",
IF(ISNUMBER(SEARCH("*TEENS*",Table1[categories])),"TEENS"))))</f>
        <v>#VALUE!</v>
      </c>
      <c r="C646" t="e">
        <f>Table1[[#This Row],[startdatetime]]</f>
        <v>#VALUE!</v>
      </c>
      <c r="D646" t="e">
        <f>CONCATENATE(Table1[[#This Row],[summary]],
CHAR(13),
Table1[[#This Row],[startdayname]],
", ",
TEXT((Table1[[#This Row],[startshortdate]]),"MMM D"),
CHAR(13),
TEXT((Table1[[#This Row],[starttime]]), "h:mm am/pm"),CHAR(13),Table1[[#This Row],[description]],CHAR(13))</f>
        <v>#VALUE!</v>
      </c>
    </row>
    <row r="647" spans="1:4" x14ac:dyDescent="0.25">
      <c r="A647" t="e">
        <f>VLOOKUP(Table1[[#This Row],[locationaddress]],VENUEID!$A$2:$B$28,1,TRUE)</f>
        <v>#VALUE!</v>
      </c>
      <c r="B647" t="e">
        <f>IF(Table1[[#This Row],[categories]]="","",
IF(ISNUMBER(SEARCH("*ADULTS*",Table1[categories])),"ADULTS",
IF(ISNUMBER(SEARCH("*CHILDREN*",Table1[categories])),"CHILDREN",
IF(ISNUMBER(SEARCH("*TEENS*",Table1[categories])),"TEENS"))))</f>
        <v>#VALUE!</v>
      </c>
      <c r="C647" t="e">
        <f>Table1[[#This Row],[startdatetime]]</f>
        <v>#VALUE!</v>
      </c>
      <c r="D647" t="e">
        <f>CONCATENATE(Table1[[#This Row],[summary]],
CHAR(13),
Table1[[#This Row],[startdayname]],
", ",
TEXT((Table1[[#This Row],[startshortdate]]),"MMM D"),
CHAR(13),
TEXT((Table1[[#This Row],[starttime]]), "h:mm am/pm"),CHAR(13),Table1[[#This Row],[description]],CHAR(13))</f>
        <v>#VALUE!</v>
      </c>
    </row>
    <row r="648" spans="1:4" x14ac:dyDescent="0.25">
      <c r="A648" t="e">
        <f>VLOOKUP(Table1[[#This Row],[locationaddress]],VENUEID!$A$2:$B$28,1,TRUE)</f>
        <v>#VALUE!</v>
      </c>
      <c r="B648" t="e">
        <f>IF(Table1[[#This Row],[categories]]="","",
IF(ISNUMBER(SEARCH("*ADULTS*",Table1[categories])),"ADULTS",
IF(ISNUMBER(SEARCH("*CHILDREN*",Table1[categories])),"CHILDREN",
IF(ISNUMBER(SEARCH("*TEENS*",Table1[categories])),"TEENS"))))</f>
        <v>#VALUE!</v>
      </c>
      <c r="C648" t="e">
        <f>Table1[[#This Row],[startdatetime]]</f>
        <v>#VALUE!</v>
      </c>
      <c r="D648" t="e">
        <f>CONCATENATE(Table1[[#This Row],[summary]],
CHAR(13),
Table1[[#This Row],[startdayname]],
", ",
TEXT((Table1[[#This Row],[startshortdate]]),"MMM D"),
CHAR(13),
TEXT((Table1[[#This Row],[starttime]]), "h:mm am/pm"),CHAR(13),Table1[[#This Row],[description]],CHAR(13))</f>
        <v>#VALUE!</v>
      </c>
    </row>
    <row r="649" spans="1:4" x14ac:dyDescent="0.25">
      <c r="A649" t="e">
        <f>VLOOKUP(Table1[[#This Row],[locationaddress]],VENUEID!$A$2:$B$28,1,TRUE)</f>
        <v>#VALUE!</v>
      </c>
      <c r="B649" t="e">
        <f>IF(Table1[[#This Row],[categories]]="","",
IF(ISNUMBER(SEARCH("*ADULTS*",Table1[categories])),"ADULTS",
IF(ISNUMBER(SEARCH("*CHILDREN*",Table1[categories])),"CHILDREN",
IF(ISNUMBER(SEARCH("*TEENS*",Table1[categories])),"TEENS"))))</f>
        <v>#VALUE!</v>
      </c>
      <c r="C649" t="e">
        <f>Table1[[#This Row],[startdatetime]]</f>
        <v>#VALUE!</v>
      </c>
      <c r="D649" t="e">
        <f>CONCATENATE(Table1[[#This Row],[summary]],
CHAR(13),
Table1[[#This Row],[startdayname]],
", ",
TEXT((Table1[[#This Row],[startshortdate]]),"MMM D"),
CHAR(13),
TEXT((Table1[[#This Row],[starttime]]), "h:mm am/pm"),CHAR(13),Table1[[#This Row],[description]],CHAR(13))</f>
        <v>#VALUE!</v>
      </c>
    </row>
    <row r="650" spans="1:4" x14ac:dyDescent="0.25">
      <c r="A650" t="e">
        <f>VLOOKUP(Table1[[#This Row],[locationaddress]],VENUEID!$A$2:$B$28,1,TRUE)</f>
        <v>#VALUE!</v>
      </c>
      <c r="B650" t="e">
        <f>IF(Table1[[#This Row],[categories]]="","",
IF(ISNUMBER(SEARCH("*ADULTS*",Table1[categories])),"ADULTS",
IF(ISNUMBER(SEARCH("*CHILDREN*",Table1[categories])),"CHILDREN",
IF(ISNUMBER(SEARCH("*TEENS*",Table1[categories])),"TEENS"))))</f>
        <v>#VALUE!</v>
      </c>
      <c r="C650" t="e">
        <f>Table1[[#This Row],[startdatetime]]</f>
        <v>#VALUE!</v>
      </c>
      <c r="D650" t="e">
        <f>CONCATENATE(Table1[[#This Row],[summary]],
CHAR(13),
Table1[[#This Row],[startdayname]],
", ",
TEXT((Table1[[#This Row],[startshortdate]]),"MMM D"),
CHAR(13),
TEXT((Table1[[#This Row],[starttime]]), "h:mm am/pm"),CHAR(13),Table1[[#This Row],[description]],CHAR(13))</f>
        <v>#VALUE!</v>
      </c>
    </row>
    <row r="651" spans="1:4" x14ac:dyDescent="0.25">
      <c r="A651" t="e">
        <f>VLOOKUP(Table1[[#This Row],[locationaddress]],VENUEID!$A$2:$B$28,1,TRUE)</f>
        <v>#VALUE!</v>
      </c>
      <c r="B651" t="e">
        <f>IF(Table1[[#This Row],[categories]]="","",
IF(ISNUMBER(SEARCH("*ADULTS*",Table1[categories])),"ADULTS",
IF(ISNUMBER(SEARCH("*CHILDREN*",Table1[categories])),"CHILDREN",
IF(ISNUMBER(SEARCH("*TEENS*",Table1[categories])),"TEENS"))))</f>
        <v>#VALUE!</v>
      </c>
      <c r="C651" t="e">
        <f>Table1[[#This Row],[startdatetime]]</f>
        <v>#VALUE!</v>
      </c>
      <c r="D651" t="e">
        <f>CONCATENATE(Table1[[#This Row],[summary]],
CHAR(13),
Table1[[#This Row],[startdayname]],
", ",
TEXT((Table1[[#This Row],[startshortdate]]),"MMM D"),
CHAR(13),
TEXT((Table1[[#This Row],[starttime]]), "h:mm am/pm"),CHAR(13),Table1[[#This Row],[description]],CHAR(13))</f>
        <v>#VALUE!</v>
      </c>
    </row>
    <row r="652" spans="1:4" x14ac:dyDescent="0.25">
      <c r="A652" t="e">
        <f>VLOOKUP(Table1[[#This Row],[locationaddress]],VENUEID!$A$2:$B$28,1,TRUE)</f>
        <v>#VALUE!</v>
      </c>
      <c r="B652" t="e">
        <f>IF(Table1[[#This Row],[categories]]="","",
IF(ISNUMBER(SEARCH("*ADULTS*",Table1[categories])),"ADULTS",
IF(ISNUMBER(SEARCH("*CHILDREN*",Table1[categories])),"CHILDREN",
IF(ISNUMBER(SEARCH("*TEENS*",Table1[categories])),"TEENS"))))</f>
        <v>#VALUE!</v>
      </c>
      <c r="C652" t="e">
        <f>Table1[[#This Row],[startdatetime]]</f>
        <v>#VALUE!</v>
      </c>
      <c r="D652" t="e">
        <f>CONCATENATE(Table1[[#This Row],[summary]],
CHAR(13),
Table1[[#This Row],[startdayname]],
", ",
TEXT((Table1[[#This Row],[startshortdate]]),"MMM D"),
CHAR(13),
TEXT((Table1[[#This Row],[starttime]]), "h:mm am/pm"),CHAR(13),Table1[[#This Row],[description]],CHAR(13))</f>
        <v>#VALUE!</v>
      </c>
    </row>
    <row r="653" spans="1:4" x14ac:dyDescent="0.25">
      <c r="A653" t="e">
        <f>VLOOKUP(Table1[[#This Row],[locationaddress]],VENUEID!$A$2:$B$28,1,TRUE)</f>
        <v>#VALUE!</v>
      </c>
      <c r="B653" t="e">
        <f>IF(Table1[[#This Row],[categories]]="","",
IF(ISNUMBER(SEARCH("*ADULTS*",Table1[categories])),"ADULTS",
IF(ISNUMBER(SEARCH("*CHILDREN*",Table1[categories])),"CHILDREN",
IF(ISNUMBER(SEARCH("*TEENS*",Table1[categories])),"TEENS"))))</f>
        <v>#VALUE!</v>
      </c>
      <c r="C653" t="e">
        <f>Table1[[#This Row],[startdatetime]]</f>
        <v>#VALUE!</v>
      </c>
      <c r="D653" t="e">
        <f>CONCATENATE(Table1[[#This Row],[summary]],
CHAR(13),
Table1[[#This Row],[startdayname]],
", ",
TEXT((Table1[[#This Row],[startshortdate]]),"MMM D"),
CHAR(13),
TEXT((Table1[[#This Row],[starttime]]), "h:mm am/pm"),CHAR(13),Table1[[#This Row],[description]],CHAR(13))</f>
        <v>#VALUE!</v>
      </c>
    </row>
    <row r="654" spans="1:4" x14ac:dyDescent="0.25">
      <c r="A654" t="e">
        <f>VLOOKUP(Table1[[#This Row],[locationaddress]],VENUEID!$A$2:$B$28,1,TRUE)</f>
        <v>#VALUE!</v>
      </c>
      <c r="B654" t="e">
        <f>IF(Table1[[#This Row],[categories]]="","",
IF(ISNUMBER(SEARCH("*ADULTS*",Table1[categories])),"ADULTS",
IF(ISNUMBER(SEARCH("*CHILDREN*",Table1[categories])),"CHILDREN",
IF(ISNUMBER(SEARCH("*TEENS*",Table1[categories])),"TEENS"))))</f>
        <v>#VALUE!</v>
      </c>
      <c r="C654" t="e">
        <f>Table1[[#This Row],[startdatetime]]</f>
        <v>#VALUE!</v>
      </c>
      <c r="D654" t="e">
        <f>CONCATENATE(Table1[[#This Row],[summary]],
CHAR(13),
Table1[[#This Row],[startdayname]],
", ",
TEXT((Table1[[#This Row],[startshortdate]]),"MMM D"),
CHAR(13),
TEXT((Table1[[#This Row],[starttime]]), "h:mm am/pm"),CHAR(13),Table1[[#This Row],[description]],CHAR(13))</f>
        <v>#VALUE!</v>
      </c>
    </row>
    <row r="655" spans="1:4" x14ac:dyDescent="0.25">
      <c r="A655" t="e">
        <f>VLOOKUP(Table1[[#This Row],[locationaddress]],VENUEID!$A$2:$B$28,1,TRUE)</f>
        <v>#VALUE!</v>
      </c>
      <c r="B655" t="e">
        <f>IF(Table1[[#This Row],[categories]]="","",
IF(ISNUMBER(SEARCH("*ADULTS*",Table1[categories])),"ADULTS",
IF(ISNUMBER(SEARCH("*CHILDREN*",Table1[categories])),"CHILDREN",
IF(ISNUMBER(SEARCH("*TEENS*",Table1[categories])),"TEENS"))))</f>
        <v>#VALUE!</v>
      </c>
      <c r="C655" t="e">
        <f>Table1[[#This Row],[startdatetime]]</f>
        <v>#VALUE!</v>
      </c>
      <c r="D655" t="e">
        <f>CONCATENATE(Table1[[#This Row],[summary]],
CHAR(13),
Table1[[#This Row],[startdayname]],
", ",
TEXT((Table1[[#This Row],[startshortdate]]),"MMM D"),
CHAR(13),
TEXT((Table1[[#This Row],[starttime]]), "h:mm am/pm"),CHAR(13),Table1[[#This Row],[description]],CHAR(13))</f>
        <v>#VALUE!</v>
      </c>
    </row>
    <row r="656" spans="1:4" x14ac:dyDescent="0.25">
      <c r="A656" t="e">
        <f>VLOOKUP(Table1[[#This Row],[locationaddress]],VENUEID!$A$2:$B$28,1,TRUE)</f>
        <v>#VALUE!</v>
      </c>
      <c r="B656" t="e">
        <f>IF(Table1[[#This Row],[categories]]="","",
IF(ISNUMBER(SEARCH("*ADULTS*",Table1[categories])),"ADULTS",
IF(ISNUMBER(SEARCH("*CHILDREN*",Table1[categories])),"CHILDREN",
IF(ISNUMBER(SEARCH("*TEENS*",Table1[categories])),"TEENS"))))</f>
        <v>#VALUE!</v>
      </c>
      <c r="C656" t="e">
        <f>Table1[[#This Row],[startdatetime]]</f>
        <v>#VALUE!</v>
      </c>
      <c r="D656" t="e">
        <f>CONCATENATE(Table1[[#This Row],[summary]],
CHAR(13),
Table1[[#This Row],[startdayname]],
", ",
TEXT((Table1[[#This Row],[startshortdate]]),"MMM D"),
CHAR(13),
TEXT((Table1[[#This Row],[starttime]]), "h:mm am/pm"),CHAR(13),Table1[[#This Row],[description]],CHAR(13))</f>
        <v>#VALUE!</v>
      </c>
    </row>
    <row r="657" spans="1:4" x14ac:dyDescent="0.25">
      <c r="A657" t="e">
        <f>VLOOKUP(Table1[[#This Row],[locationaddress]],VENUEID!$A$2:$B$28,1,TRUE)</f>
        <v>#VALUE!</v>
      </c>
      <c r="B657" t="e">
        <f>IF(Table1[[#This Row],[categories]]="","",
IF(ISNUMBER(SEARCH("*ADULTS*",Table1[categories])),"ADULTS",
IF(ISNUMBER(SEARCH("*CHILDREN*",Table1[categories])),"CHILDREN",
IF(ISNUMBER(SEARCH("*TEENS*",Table1[categories])),"TEENS"))))</f>
        <v>#VALUE!</v>
      </c>
      <c r="C657" t="e">
        <f>Table1[[#This Row],[startdatetime]]</f>
        <v>#VALUE!</v>
      </c>
      <c r="D657" t="e">
        <f>CONCATENATE(Table1[[#This Row],[summary]],
CHAR(13),
Table1[[#This Row],[startdayname]],
", ",
TEXT((Table1[[#This Row],[startshortdate]]),"MMM D"),
CHAR(13),
TEXT((Table1[[#This Row],[starttime]]), "h:mm am/pm"),CHAR(13),Table1[[#This Row],[description]],CHAR(13))</f>
        <v>#VALUE!</v>
      </c>
    </row>
    <row r="658" spans="1:4" x14ac:dyDescent="0.25">
      <c r="A658" t="e">
        <f>VLOOKUP(Table1[[#This Row],[locationaddress]],VENUEID!$A$2:$B$28,1,TRUE)</f>
        <v>#VALUE!</v>
      </c>
      <c r="B658" t="e">
        <f>IF(Table1[[#This Row],[categories]]="","",
IF(ISNUMBER(SEARCH("*ADULTS*",Table1[categories])),"ADULTS",
IF(ISNUMBER(SEARCH("*CHILDREN*",Table1[categories])),"CHILDREN",
IF(ISNUMBER(SEARCH("*TEENS*",Table1[categories])),"TEENS"))))</f>
        <v>#VALUE!</v>
      </c>
      <c r="C658" t="e">
        <f>Table1[[#This Row],[startdatetime]]</f>
        <v>#VALUE!</v>
      </c>
      <c r="D658" t="e">
        <f>CONCATENATE(Table1[[#This Row],[summary]],
CHAR(13),
Table1[[#This Row],[startdayname]],
", ",
TEXT((Table1[[#This Row],[startshortdate]]),"MMM D"),
CHAR(13),
TEXT((Table1[[#This Row],[starttime]]), "h:mm am/pm"),CHAR(13),Table1[[#This Row],[description]],CHAR(13))</f>
        <v>#VALUE!</v>
      </c>
    </row>
    <row r="659" spans="1:4" x14ac:dyDescent="0.25">
      <c r="A659" t="e">
        <f>VLOOKUP(Table1[[#This Row],[locationaddress]],VENUEID!$A$2:$B$28,1,TRUE)</f>
        <v>#VALUE!</v>
      </c>
      <c r="B659" t="e">
        <f>IF(Table1[[#This Row],[categories]]="","",
IF(ISNUMBER(SEARCH("*ADULTS*",Table1[categories])),"ADULTS",
IF(ISNUMBER(SEARCH("*CHILDREN*",Table1[categories])),"CHILDREN",
IF(ISNUMBER(SEARCH("*TEENS*",Table1[categories])),"TEENS"))))</f>
        <v>#VALUE!</v>
      </c>
      <c r="C659" t="e">
        <f>Table1[[#This Row],[startdatetime]]</f>
        <v>#VALUE!</v>
      </c>
      <c r="D659" t="e">
        <f>CONCATENATE(Table1[[#This Row],[summary]],
CHAR(13),
Table1[[#This Row],[startdayname]],
", ",
TEXT((Table1[[#This Row],[startshortdate]]),"MMM D"),
CHAR(13),
TEXT((Table1[[#This Row],[starttime]]), "h:mm am/pm"),CHAR(13),Table1[[#This Row],[description]],CHAR(13))</f>
        <v>#VALUE!</v>
      </c>
    </row>
    <row r="660" spans="1:4" x14ac:dyDescent="0.25">
      <c r="A660" t="e">
        <f>VLOOKUP(Table1[[#This Row],[locationaddress]],VENUEID!$A$2:$B$28,1,TRUE)</f>
        <v>#VALUE!</v>
      </c>
      <c r="B660" t="e">
        <f>IF(Table1[[#This Row],[categories]]="","",
IF(ISNUMBER(SEARCH("*ADULTS*",Table1[categories])),"ADULTS",
IF(ISNUMBER(SEARCH("*CHILDREN*",Table1[categories])),"CHILDREN",
IF(ISNUMBER(SEARCH("*TEENS*",Table1[categories])),"TEENS"))))</f>
        <v>#VALUE!</v>
      </c>
      <c r="C660" t="e">
        <f>Table1[[#This Row],[startdatetime]]</f>
        <v>#VALUE!</v>
      </c>
      <c r="D660" t="e">
        <f>CONCATENATE(Table1[[#This Row],[summary]],
CHAR(13),
Table1[[#This Row],[startdayname]],
", ",
TEXT((Table1[[#This Row],[startshortdate]]),"MMM D"),
CHAR(13),
TEXT((Table1[[#This Row],[starttime]]), "h:mm am/pm"),CHAR(13),Table1[[#This Row],[description]],CHAR(13))</f>
        <v>#VALUE!</v>
      </c>
    </row>
    <row r="661" spans="1:4" x14ac:dyDescent="0.25">
      <c r="A661" t="e">
        <f>VLOOKUP(Table1[[#This Row],[locationaddress]],VENUEID!$A$2:$B$28,1,TRUE)</f>
        <v>#VALUE!</v>
      </c>
      <c r="B661" t="e">
        <f>IF(Table1[[#This Row],[categories]]="","",
IF(ISNUMBER(SEARCH("*ADULTS*",Table1[categories])),"ADULTS",
IF(ISNUMBER(SEARCH("*CHILDREN*",Table1[categories])),"CHILDREN",
IF(ISNUMBER(SEARCH("*TEENS*",Table1[categories])),"TEENS"))))</f>
        <v>#VALUE!</v>
      </c>
      <c r="C661" t="e">
        <f>Table1[[#This Row],[startdatetime]]</f>
        <v>#VALUE!</v>
      </c>
      <c r="D661" t="e">
        <f>CONCATENATE(Table1[[#This Row],[summary]],
CHAR(13),
Table1[[#This Row],[startdayname]],
", ",
TEXT((Table1[[#This Row],[startshortdate]]),"MMM D"),
CHAR(13),
TEXT((Table1[[#This Row],[starttime]]), "h:mm am/pm"),CHAR(13),Table1[[#This Row],[description]],CHAR(13))</f>
        <v>#VALUE!</v>
      </c>
    </row>
    <row r="662" spans="1:4" x14ac:dyDescent="0.25">
      <c r="A662" t="e">
        <f>VLOOKUP(Table1[[#This Row],[locationaddress]],VENUEID!$A$2:$B$28,1,TRUE)</f>
        <v>#VALUE!</v>
      </c>
      <c r="B662" t="e">
        <f>IF(Table1[[#This Row],[categories]]="","",
IF(ISNUMBER(SEARCH("*ADULTS*",Table1[categories])),"ADULTS",
IF(ISNUMBER(SEARCH("*CHILDREN*",Table1[categories])),"CHILDREN",
IF(ISNUMBER(SEARCH("*TEENS*",Table1[categories])),"TEENS"))))</f>
        <v>#VALUE!</v>
      </c>
      <c r="C662" t="e">
        <f>Table1[[#This Row],[startdatetime]]</f>
        <v>#VALUE!</v>
      </c>
      <c r="D662" t="e">
        <f>CONCATENATE(Table1[[#This Row],[summary]],
CHAR(13),
Table1[[#This Row],[startdayname]],
", ",
TEXT((Table1[[#This Row],[startshortdate]]),"MMM D"),
CHAR(13),
TEXT((Table1[[#This Row],[starttime]]), "h:mm am/pm"),CHAR(13),Table1[[#This Row],[description]],CHAR(13))</f>
        <v>#VALUE!</v>
      </c>
    </row>
    <row r="663" spans="1:4" x14ac:dyDescent="0.25">
      <c r="A663" t="e">
        <f>VLOOKUP(Table1[[#This Row],[locationaddress]],VENUEID!$A$2:$B$28,1,TRUE)</f>
        <v>#VALUE!</v>
      </c>
      <c r="B663" t="e">
        <f>IF(Table1[[#This Row],[categories]]="","",
IF(ISNUMBER(SEARCH("*ADULTS*",Table1[categories])),"ADULTS",
IF(ISNUMBER(SEARCH("*CHILDREN*",Table1[categories])),"CHILDREN",
IF(ISNUMBER(SEARCH("*TEENS*",Table1[categories])),"TEENS"))))</f>
        <v>#VALUE!</v>
      </c>
      <c r="C663" t="e">
        <f>Table1[[#This Row],[startdatetime]]</f>
        <v>#VALUE!</v>
      </c>
      <c r="D663" t="e">
        <f>CONCATENATE(Table1[[#This Row],[summary]],
CHAR(13),
Table1[[#This Row],[startdayname]],
", ",
TEXT((Table1[[#This Row],[startshortdate]]),"MMM D"),
CHAR(13),
TEXT((Table1[[#This Row],[starttime]]), "h:mm am/pm"),CHAR(13),Table1[[#This Row],[description]],CHAR(13))</f>
        <v>#VALUE!</v>
      </c>
    </row>
    <row r="664" spans="1:4" x14ac:dyDescent="0.25">
      <c r="A664" t="e">
        <f>VLOOKUP(Table1[[#This Row],[locationaddress]],VENUEID!$A$2:$B$28,1,TRUE)</f>
        <v>#VALUE!</v>
      </c>
      <c r="B664" t="e">
        <f>IF(Table1[[#This Row],[categories]]="","",
IF(ISNUMBER(SEARCH("*ADULTS*",Table1[categories])),"ADULTS",
IF(ISNUMBER(SEARCH("*CHILDREN*",Table1[categories])),"CHILDREN",
IF(ISNUMBER(SEARCH("*TEENS*",Table1[categories])),"TEENS"))))</f>
        <v>#VALUE!</v>
      </c>
      <c r="C664" t="e">
        <f>Table1[[#This Row],[startdatetime]]</f>
        <v>#VALUE!</v>
      </c>
      <c r="D664" t="e">
        <f>CONCATENATE(Table1[[#This Row],[summary]],
CHAR(13),
Table1[[#This Row],[startdayname]],
", ",
TEXT((Table1[[#This Row],[startshortdate]]),"MMM D"),
CHAR(13),
TEXT((Table1[[#This Row],[starttime]]), "h:mm am/pm"),CHAR(13),Table1[[#This Row],[description]],CHAR(13))</f>
        <v>#VALUE!</v>
      </c>
    </row>
    <row r="665" spans="1:4" x14ac:dyDescent="0.25">
      <c r="A665" t="e">
        <f>VLOOKUP(Table1[[#This Row],[locationaddress]],VENUEID!$A$2:$B$28,1,TRUE)</f>
        <v>#VALUE!</v>
      </c>
      <c r="B665" t="e">
        <f>IF(Table1[[#This Row],[categories]]="","",
IF(ISNUMBER(SEARCH("*ADULTS*",Table1[categories])),"ADULTS",
IF(ISNUMBER(SEARCH("*CHILDREN*",Table1[categories])),"CHILDREN",
IF(ISNUMBER(SEARCH("*TEENS*",Table1[categories])),"TEENS"))))</f>
        <v>#VALUE!</v>
      </c>
      <c r="C665" t="e">
        <f>Table1[[#This Row],[startdatetime]]</f>
        <v>#VALUE!</v>
      </c>
      <c r="D665" t="e">
        <f>CONCATENATE(Table1[[#This Row],[summary]],
CHAR(13),
Table1[[#This Row],[startdayname]],
", ",
TEXT((Table1[[#This Row],[startshortdate]]),"MMM D"),
CHAR(13),
TEXT((Table1[[#This Row],[starttime]]), "h:mm am/pm"),CHAR(13),Table1[[#This Row],[description]],CHAR(13))</f>
        <v>#VALUE!</v>
      </c>
    </row>
    <row r="666" spans="1:4" x14ac:dyDescent="0.25">
      <c r="A666" t="e">
        <f>VLOOKUP(Table1[[#This Row],[locationaddress]],VENUEID!$A$2:$B$28,1,TRUE)</f>
        <v>#VALUE!</v>
      </c>
      <c r="B666" t="e">
        <f>IF(Table1[[#This Row],[categories]]="","",
IF(ISNUMBER(SEARCH("*ADULTS*",Table1[categories])),"ADULTS",
IF(ISNUMBER(SEARCH("*CHILDREN*",Table1[categories])),"CHILDREN",
IF(ISNUMBER(SEARCH("*TEENS*",Table1[categories])),"TEENS"))))</f>
        <v>#VALUE!</v>
      </c>
      <c r="C666" t="e">
        <f>Table1[[#This Row],[startdatetime]]</f>
        <v>#VALUE!</v>
      </c>
      <c r="D666" t="e">
        <f>CONCATENATE(Table1[[#This Row],[summary]],
CHAR(13),
Table1[[#This Row],[startdayname]],
", ",
TEXT((Table1[[#This Row],[startshortdate]]),"MMM D"),
CHAR(13),
TEXT((Table1[[#This Row],[starttime]]), "h:mm am/pm"),CHAR(13),Table1[[#This Row],[description]],CHAR(13))</f>
        <v>#VALUE!</v>
      </c>
    </row>
    <row r="667" spans="1:4" x14ac:dyDescent="0.25">
      <c r="A667" t="e">
        <f>VLOOKUP(Table1[[#This Row],[locationaddress]],VENUEID!$A$2:$B$28,1,TRUE)</f>
        <v>#VALUE!</v>
      </c>
      <c r="B667" t="e">
        <f>IF(Table1[[#This Row],[categories]]="","",
IF(ISNUMBER(SEARCH("*ADULTS*",Table1[categories])),"ADULTS",
IF(ISNUMBER(SEARCH("*CHILDREN*",Table1[categories])),"CHILDREN",
IF(ISNUMBER(SEARCH("*TEENS*",Table1[categories])),"TEENS"))))</f>
        <v>#VALUE!</v>
      </c>
      <c r="C667" t="e">
        <f>Table1[[#This Row],[startdatetime]]</f>
        <v>#VALUE!</v>
      </c>
      <c r="D667" t="e">
        <f>CONCATENATE(Table1[[#This Row],[summary]],
CHAR(13),
Table1[[#This Row],[startdayname]],
", ",
TEXT((Table1[[#This Row],[startshortdate]]),"MMM D"),
CHAR(13),
TEXT((Table1[[#This Row],[starttime]]), "h:mm am/pm"),CHAR(13),Table1[[#This Row],[description]],CHAR(13))</f>
        <v>#VALUE!</v>
      </c>
    </row>
    <row r="668" spans="1:4" x14ac:dyDescent="0.25">
      <c r="A668" t="e">
        <f>VLOOKUP(Table1[[#This Row],[locationaddress]],VENUEID!$A$2:$B$28,1,TRUE)</f>
        <v>#VALUE!</v>
      </c>
      <c r="B668" t="e">
        <f>IF(Table1[[#This Row],[categories]]="","",
IF(ISNUMBER(SEARCH("*ADULTS*",Table1[categories])),"ADULTS",
IF(ISNUMBER(SEARCH("*CHILDREN*",Table1[categories])),"CHILDREN",
IF(ISNUMBER(SEARCH("*TEENS*",Table1[categories])),"TEENS"))))</f>
        <v>#VALUE!</v>
      </c>
      <c r="C668" t="e">
        <f>Table1[[#This Row],[startdatetime]]</f>
        <v>#VALUE!</v>
      </c>
      <c r="D668" t="e">
        <f>CONCATENATE(Table1[[#This Row],[summary]],
CHAR(13),
Table1[[#This Row],[startdayname]],
", ",
TEXT((Table1[[#This Row],[startshortdate]]),"MMM D"),
CHAR(13),
TEXT((Table1[[#This Row],[starttime]]), "h:mm am/pm"),CHAR(13),Table1[[#This Row],[description]],CHAR(13))</f>
        <v>#VALUE!</v>
      </c>
    </row>
    <row r="669" spans="1:4" x14ac:dyDescent="0.25">
      <c r="A669" t="e">
        <f>VLOOKUP(Table1[[#This Row],[locationaddress]],VENUEID!$A$2:$B$28,1,TRUE)</f>
        <v>#VALUE!</v>
      </c>
      <c r="B669" t="e">
        <f>IF(Table1[[#This Row],[categories]]="","",
IF(ISNUMBER(SEARCH("*ADULTS*",Table1[categories])),"ADULTS",
IF(ISNUMBER(SEARCH("*CHILDREN*",Table1[categories])),"CHILDREN",
IF(ISNUMBER(SEARCH("*TEENS*",Table1[categories])),"TEENS"))))</f>
        <v>#VALUE!</v>
      </c>
      <c r="C669" t="e">
        <f>Table1[[#This Row],[startdatetime]]</f>
        <v>#VALUE!</v>
      </c>
      <c r="D669" t="e">
        <f>CONCATENATE(Table1[[#This Row],[summary]],
CHAR(13),
Table1[[#This Row],[startdayname]],
", ",
TEXT((Table1[[#This Row],[startshortdate]]),"MMM D"),
CHAR(13),
TEXT((Table1[[#This Row],[starttime]]), "h:mm am/pm"),CHAR(13),Table1[[#This Row],[description]],CHAR(13))</f>
        <v>#VALUE!</v>
      </c>
    </row>
    <row r="670" spans="1:4" x14ac:dyDescent="0.25">
      <c r="A670" t="e">
        <f>VLOOKUP(Table1[[#This Row],[locationaddress]],VENUEID!$A$2:$B$28,1,TRUE)</f>
        <v>#VALUE!</v>
      </c>
      <c r="B670" t="e">
        <f>IF(Table1[[#This Row],[categories]]="","",
IF(ISNUMBER(SEARCH("*ADULTS*",Table1[categories])),"ADULTS",
IF(ISNUMBER(SEARCH("*CHILDREN*",Table1[categories])),"CHILDREN",
IF(ISNUMBER(SEARCH("*TEENS*",Table1[categories])),"TEENS"))))</f>
        <v>#VALUE!</v>
      </c>
      <c r="C670" t="e">
        <f>Table1[[#This Row],[startdatetime]]</f>
        <v>#VALUE!</v>
      </c>
      <c r="D670" t="e">
        <f>CONCATENATE(Table1[[#This Row],[summary]],
CHAR(13),
Table1[[#This Row],[startdayname]],
", ",
TEXT((Table1[[#This Row],[startshortdate]]),"MMM D"),
CHAR(13),
TEXT((Table1[[#This Row],[starttime]]), "h:mm am/pm"),CHAR(13),Table1[[#This Row],[description]],CHAR(13))</f>
        <v>#VALUE!</v>
      </c>
    </row>
    <row r="671" spans="1:4" x14ac:dyDescent="0.25">
      <c r="A671" t="e">
        <f>VLOOKUP(Table1[[#This Row],[locationaddress]],VENUEID!$A$2:$B$28,1,TRUE)</f>
        <v>#VALUE!</v>
      </c>
      <c r="B671" t="e">
        <f>IF(Table1[[#This Row],[categories]]="","",
IF(ISNUMBER(SEARCH("*ADULTS*",Table1[categories])),"ADULTS",
IF(ISNUMBER(SEARCH("*CHILDREN*",Table1[categories])),"CHILDREN",
IF(ISNUMBER(SEARCH("*TEENS*",Table1[categories])),"TEENS"))))</f>
        <v>#VALUE!</v>
      </c>
      <c r="C671" t="e">
        <f>Table1[[#This Row],[startdatetime]]</f>
        <v>#VALUE!</v>
      </c>
      <c r="D671" t="e">
        <f>CONCATENATE(Table1[[#This Row],[summary]],
CHAR(13),
Table1[[#This Row],[startdayname]],
", ",
TEXT((Table1[[#This Row],[startshortdate]]),"MMM D"),
CHAR(13),
TEXT((Table1[[#This Row],[starttime]]), "h:mm am/pm"),CHAR(13),Table1[[#This Row],[description]],CHAR(13))</f>
        <v>#VALUE!</v>
      </c>
    </row>
    <row r="672" spans="1:4" x14ac:dyDescent="0.25">
      <c r="A672" t="e">
        <f>VLOOKUP(Table1[[#This Row],[locationaddress]],VENUEID!$A$2:$B$28,1,TRUE)</f>
        <v>#VALUE!</v>
      </c>
      <c r="B672" t="e">
        <f>IF(Table1[[#This Row],[categories]]="","",
IF(ISNUMBER(SEARCH("*ADULTS*",Table1[categories])),"ADULTS",
IF(ISNUMBER(SEARCH("*CHILDREN*",Table1[categories])),"CHILDREN",
IF(ISNUMBER(SEARCH("*TEENS*",Table1[categories])),"TEENS"))))</f>
        <v>#VALUE!</v>
      </c>
      <c r="C672" t="e">
        <f>Table1[[#This Row],[startdatetime]]</f>
        <v>#VALUE!</v>
      </c>
      <c r="D672" t="e">
        <f>CONCATENATE(Table1[[#This Row],[summary]],
CHAR(13),
Table1[[#This Row],[startdayname]],
", ",
TEXT((Table1[[#This Row],[startshortdate]]),"MMM D"),
CHAR(13),
TEXT((Table1[[#This Row],[starttime]]), "h:mm am/pm"),CHAR(13),Table1[[#This Row],[description]],CHAR(13))</f>
        <v>#VALUE!</v>
      </c>
    </row>
    <row r="673" spans="1:4" x14ac:dyDescent="0.25">
      <c r="A673" t="e">
        <f>VLOOKUP(Table1[[#This Row],[locationaddress]],VENUEID!$A$2:$B$28,1,TRUE)</f>
        <v>#VALUE!</v>
      </c>
      <c r="B673" t="e">
        <f>IF(Table1[[#This Row],[categories]]="","",
IF(ISNUMBER(SEARCH("*ADULTS*",Table1[categories])),"ADULTS",
IF(ISNUMBER(SEARCH("*CHILDREN*",Table1[categories])),"CHILDREN",
IF(ISNUMBER(SEARCH("*TEENS*",Table1[categories])),"TEENS"))))</f>
        <v>#VALUE!</v>
      </c>
      <c r="C673" t="e">
        <f>Table1[[#This Row],[startdatetime]]</f>
        <v>#VALUE!</v>
      </c>
      <c r="D673" t="e">
        <f>CONCATENATE(Table1[[#This Row],[summary]],
CHAR(13),
Table1[[#This Row],[startdayname]],
", ",
TEXT((Table1[[#This Row],[startshortdate]]),"MMM D"),
CHAR(13),
TEXT((Table1[[#This Row],[starttime]]), "h:mm am/pm"),CHAR(13),Table1[[#This Row],[description]],CHAR(13))</f>
        <v>#VALUE!</v>
      </c>
    </row>
    <row r="674" spans="1:4" x14ac:dyDescent="0.25">
      <c r="A674" t="e">
        <f>VLOOKUP(Table1[[#This Row],[locationaddress]],VENUEID!$A$2:$B$28,1,TRUE)</f>
        <v>#VALUE!</v>
      </c>
      <c r="B674" t="e">
        <f>IF(Table1[[#This Row],[categories]]="","",
IF(ISNUMBER(SEARCH("*ADULTS*",Table1[categories])),"ADULTS",
IF(ISNUMBER(SEARCH("*CHILDREN*",Table1[categories])),"CHILDREN",
IF(ISNUMBER(SEARCH("*TEENS*",Table1[categories])),"TEENS"))))</f>
        <v>#VALUE!</v>
      </c>
      <c r="C674" t="e">
        <f>Table1[[#This Row],[startdatetime]]</f>
        <v>#VALUE!</v>
      </c>
      <c r="D674" t="e">
        <f>CONCATENATE(Table1[[#This Row],[summary]],
CHAR(13),
Table1[[#This Row],[startdayname]],
", ",
TEXT((Table1[[#This Row],[startshortdate]]),"MMM D"),
CHAR(13),
TEXT((Table1[[#This Row],[starttime]]), "h:mm am/pm"),CHAR(13),Table1[[#This Row],[description]],CHAR(13))</f>
        <v>#VALUE!</v>
      </c>
    </row>
    <row r="675" spans="1:4" x14ac:dyDescent="0.25">
      <c r="A675" t="e">
        <f>VLOOKUP(Table1[[#This Row],[locationaddress]],VENUEID!$A$2:$B$28,1,TRUE)</f>
        <v>#VALUE!</v>
      </c>
      <c r="B675" t="e">
        <f>IF(Table1[[#This Row],[categories]]="","",
IF(ISNUMBER(SEARCH("*ADULTS*",Table1[categories])),"ADULTS",
IF(ISNUMBER(SEARCH("*CHILDREN*",Table1[categories])),"CHILDREN",
IF(ISNUMBER(SEARCH("*TEENS*",Table1[categories])),"TEENS"))))</f>
        <v>#VALUE!</v>
      </c>
      <c r="C675" t="e">
        <f>Table1[[#This Row],[startdatetime]]</f>
        <v>#VALUE!</v>
      </c>
      <c r="D675" t="e">
        <f>CONCATENATE(Table1[[#This Row],[summary]],
CHAR(13),
Table1[[#This Row],[startdayname]],
", ",
TEXT((Table1[[#This Row],[startshortdate]]),"MMM D"),
CHAR(13),
TEXT((Table1[[#This Row],[starttime]]), "h:mm am/pm"),CHAR(13),Table1[[#This Row],[description]],CHAR(13))</f>
        <v>#VALUE!</v>
      </c>
    </row>
    <row r="676" spans="1:4" x14ac:dyDescent="0.25">
      <c r="A676" t="e">
        <f>VLOOKUP(Table1[[#This Row],[locationaddress]],VENUEID!$A$2:$B$28,1,TRUE)</f>
        <v>#VALUE!</v>
      </c>
      <c r="B676" t="e">
        <f>IF(Table1[[#This Row],[categories]]="","",
IF(ISNUMBER(SEARCH("*ADULTS*",Table1[categories])),"ADULTS",
IF(ISNUMBER(SEARCH("*CHILDREN*",Table1[categories])),"CHILDREN",
IF(ISNUMBER(SEARCH("*TEENS*",Table1[categories])),"TEENS"))))</f>
        <v>#VALUE!</v>
      </c>
      <c r="C676" t="e">
        <f>Table1[[#This Row],[startdatetime]]</f>
        <v>#VALUE!</v>
      </c>
      <c r="D676" t="e">
        <f>CONCATENATE(Table1[[#This Row],[summary]],
CHAR(13),
Table1[[#This Row],[startdayname]],
", ",
TEXT((Table1[[#This Row],[startshortdate]]),"MMM D"),
CHAR(13),
TEXT((Table1[[#This Row],[starttime]]), "h:mm am/pm"),CHAR(13),Table1[[#This Row],[description]],CHAR(13))</f>
        <v>#VALUE!</v>
      </c>
    </row>
    <row r="677" spans="1:4" x14ac:dyDescent="0.25">
      <c r="A677" t="e">
        <f>VLOOKUP(Table1[[#This Row],[locationaddress]],VENUEID!$A$2:$B$28,1,TRUE)</f>
        <v>#VALUE!</v>
      </c>
      <c r="B677" t="e">
        <f>IF(Table1[[#This Row],[categories]]="","",
IF(ISNUMBER(SEARCH("*ADULTS*",Table1[categories])),"ADULTS",
IF(ISNUMBER(SEARCH("*CHILDREN*",Table1[categories])),"CHILDREN",
IF(ISNUMBER(SEARCH("*TEENS*",Table1[categories])),"TEENS"))))</f>
        <v>#VALUE!</v>
      </c>
      <c r="C677" t="e">
        <f>Table1[[#This Row],[startdatetime]]</f>
        <v>#VALUE!</v>
      </c>
      <c r="D677" t="e">
        <f>CONCATENATE(Table1[[#This Row],[summary]],
CHAR(13),
Table1[[#This Row],[startdayname]],
", ",
TEXT((Table1[[#This Row],[startshortdate]]),"MMM D"),
CHAR(13),
TEXT((Table1[[#This Row],[starttime]]), "h:mm am/pm"),CHAR(13),Table1[[#This Row],[description]],CHAR(13))</f>
        <v>#VALUE!</v>
      </c>
    </row>
    <row r="678" spans="1:4" x14ac:dyDescent="0.25">
      <c r="A678" t="e">
        <f>VLOOKUP(Table1[[#This Row],[locationaddress]],VENUEID!$A$2:$B$28,1,TRUE)</f>
        <v>#VALUE!</v>
      </c>
      <c r="B678" t="e">
        <f>IF(Table1[[#This Row],[categories]]="","",
IF(ISNUMBER(SEARCH("*ADULTS*",Table1[categories])),"ADULTS",
IF(ISNUMBER(SEARCH("*CHILDREN*",Table1[categories])),"CHILDREN",
IF(ISNUMBER(SEARCH("*TEENS*",Table1[categories])),"TEENS"))))</f>
        <v>#VALUE!</v>
      </c>
      <c r="C678" t="e">
        <f>Table1[[#This Row],[startdatetime]]</f>
        <v>#VALUE!</v>
      </c>
      <c r="D678" t="e">
        <f>CONCATENATE(Table1[[#This Row],[summary]],
CHAR(13),
Table1[[#This Row],[startdayname]],
", ",
TEXT((Table1[[#This Row],[startshortdate]]),"MMM D"),
CHAR(13),
TEXT((Table1[[#This Row],[starttime]]), "h:mm am/pm"),CHAR(13),Table1[[#This Row],[description]],CHAR(13))</f>
        <v>#VALUE!</v>
      </c>
    </row>
    <row r="679" spans="1:4" x14ac:dyDescent="0.25">
      <c r="A679" t="e">
        <f>VLOOKUP(Table1[[#This Row],[locationaddress]],VENUEID!$A$2:$B$28,1,TRUE)</f>
        <v>#VALUE!</v>
      </c>
      <c r="B679" t="e">
        <f>IF(Table1[[#This Row],[categories]]="","",
IF(ISNUMBER(SEARCH("*ADULTS*",Table1[categories])),"ADULTS",
IF(ISNUMBER(SEARCH("*CHILDREN*",Table1[categories])),"CHILDREN",
IF(ISNUMBER(SEARCH("*TEENS*",Table1[categories])),"TEENS"))))</f>
        <v>#VALUE!</v>
      </c>
      <c r="C679" t="e">
        <f>Table1[[#This Row],[startdatetime]]</f>
        <v>#VALUE!</v>
      </c>
      <c r="D679" t="e">
        <f>CONCATENATE(Table1[[#This Row],[summary]],
CHAR(13),
Table1[[#This Row],[startdayname]],
", ",
TEXT((Table1[[#This Row],[startshortdate]]),"MMM D"),
CHAR(13),
TEXT((Table1[[#This Row],[starttime]]), "h:mm am/pm"),CHAR(13),Table1[[#This Row],[description]],CHAR(13))</f>
        <v>#VALUE!</v>
      </c>
    </row>
    <row r="680" spans="1:4" x14ac:dyDescent="0.25">
      <c r="A680" t="e">
        <f>VLOOKUP(Table1[[#This Row],[locationaddress]],VENUEID!$A$2:$B$28,1,TRUE)</f>
        <v>#VALUE!</v>
      </c>
      <c r="B680" t="e">
        <f>IF(Table1[[#This Row],[categories]]="","",
IF(ISNUMBER(SEARCH("*ADULTS*",Table1[categories])),"ADULTS",
IF(ISNUMBER(SEARCH("*CHILDREN*",Table1[categories])),"CHILDREN",
IF(ISNUMBER(SEARCH("*TEENS*",Table1[categories])),"TEENS"))))</f>
        <v>#VALUE!</v>
      </c>
      <c r="C680" t="e">
        <f>Table1[[#This Row],[startdatetime]]</f>
        <v>#VALUE!</v>
      </c>
      <c r="D680" t="e">
        <f>CONCATENATE(Table1[[#This Row],[summary]],
CHAR(13),
Table1[[#This Row],[startdayname]],
", ",
TEXT((Table1[[#This Row],[startshortdate]]),"MMM D"),
CHAR(13),
TEXT((Table1[[#This Row],[starttime]]), "h:mm am/pm"),CHAR(13),Table1[[#This Row],[description]],CHAR(13))</f>
        <v>#VALUE!</v>
      </c>
    </row>
    <row r="681" spans="1:4" x14ac:dyDescent="0.25">
      <c r="A681" t="e">
        <f>VLOOKUP(Table1[[#This Row],[locationaddress]],VENUEID!$A$2:$B$28,1,TRUE)</f>
        <v>#VALUE!</v>
      </c>
      <c r="B681" t="e">
        <f>IF(Table1[[#This Row],[categories]]="","",
IF(ISNUMBER(SEARCH("*ADULTS*",Table1[categories])),"ADULTS",
IF(ISNUMBER(SEARCH("*CHILDREN*",Table1[categories])),"CHILDREN",
IF(ISNUMBER(SEARCH("*TEENS*",Table1[categories])),"TEENS"))))</f>
        <v>#VALUE!</v>
      </c>
      <c r="C681" t="e">
        <f>Table1[[#This Row],[startdatetime]]</f>
        <v>#VALUE!</v>
      </c>
      <c r="D681" t="e">
        <f>CONCATENATE(Table1[[#This Row],[summary]],
CHAR(13),
Table1[[#This Row],[startdayname]],
", ",
TEXT((Table1[[#This Row],[startshortdate]]),"MMM D"),
CHAR(13),
TEXT((Table1[[#This Row],[starttime]]), "h:mm am/pm"),CHAR(13),Table1[[#This Row],[description]],CHAR(13))</f>
        <v>#VALUE!</v>
      </c>
    </row>
    <row r="682" spans="1:4" x14ac:dyDescent="0.25">
      <c r="A682" t="e">
        <f>VLOOKUP(Table1[[#This Row],[locationaddress]],VENUEID!$A$2:$B$28,1,TRUE)</f>
        <v>#VALUE!</v>
      </c>
      <c r="B682" t="e">
        <f>IF(Table1[[#This Row],[categories]]="","",
IF(ISNUMBER(SEARCH("*ADULTS*",Table1[categories])),"ADULTS",
IF(ISNUMBER(SEARCH("*CHILDREN*",Table1[categories])),"CHILDREN",
IF(ISNUMBER(SEARCH("*TEENS*",Table1[categories])),"TEENS"))))</f>
        <v>#VALUE!</v>
      </c>
      <c r="C682" t="e">
        <f>Table1[[#This Row],[startdatetime]]</f>
        <v>#VALUE!</v>
      </c>
      <c r="D682" t="e">
        <f>CONCATENATE(Table1[[#This Row],[summary]],
CHAR(13),
Table1[[#This Row],[startdayname]],
", ",
TEXT((Table1[[#This Row],[startshortdate]]),"MMM D"),
CHAR(13),
TEXT((Table1[[#This Row],[starttime]]), "h:mm am/pm"),CHAR(13),Table1[[#This Row],[description]],CHAR(13))</f>
        <v>#VALUE!</v>
      </c>
    </row>
    <row r="683" spans="1:4" x14ac:dyDescent="0.25">
      <c r="A683" t="e">
        <f>VLOOKUP(Table1[[#This Row],[locationaddress]],VENUEID!$A$2:$B$28,1,TRUE)</f>
        <v>#VALUE!</v>
      </c>
      <c r="B683" t="e">
        <f>IF(Table1[[#This Row],[categories]]="","",
IF(ISNUMBER(SEARCH("*ADULTS*",Table1[categories])),"ADULTS",
IF(ISNUMBER(SEARCH("*CHILDREN*",Table1[categories])),"CHILDREN",
IF(ISNUMBER(SEARCH("*TEENS*",Table1[categories])),"TEENS"))))</f>
        <v>#VALUE!</v>
      </c>
      <c r="C683" t="e">
        <f>Table1[[#This Row],[startdatetime]]</f>
        <v>#VALUE!</v>
      </c>
      <c r="D683" t="e">
        <f>CONCATENATE(Table1[[#This Row],[summary]],
CHAR(13),
Table1[[#This Row],[startdayname]],
", ",
TEXT((Table1[[#This Row],[startshortdate]]),"MMM D"),
CHAR(13),
TEXT((Table1[[#This Row],[starttime]]), "h:mm am/pm"),CHAR(13),Table1[[#This Row],[description]],CHAR(13))</f>
        <v>#VALUE!</v>
      </c>
    </row>
    <row r="684" spans="1:4" x14ac:dyDescent="0.25">
      <c r="A684" t="e">
        <f>VLOOKUP(Table1[[#This Row],[locationaddress]],VENUEID!$A$2:$B$28,1,TRUE)</f>
        <v>#VALUE!</v>
      </c>
      <c r="B684" t="e">
        <f>IF(Table1[[#This Row],[categories]]="","",
IF(ISNUMBER(SEARCH("*ADULTS*",Table1[categories])),"ADULTS",
IF(ISNUMBER(SEARCH("*CHILDREN*",Table1[categories])),"CHILDREN",
IF(ISNUMBER(SEARCH("*TEENS*",Table1[categories])),"TEENS"))))</f>
        <v>#VALUE!</v>
      </c>
      <c r="C684" t="e">
        <f>Table1[[#This Row],[startdatetime]]</f>
        <v>#VALUE!</v>
      </c>
      <c r="D684" t="e">
        <f>CONCATENATE(Table1[[#This Row],[summary]],
CHAR(13),
Table1[[#This Row],[startdayname]],
", ",
TEXT((Table1[[#This Row],[startshortdate]]),"MMM D"),
CHAR(13),
TEXT((Table1[[#This Row],[starttime]]), "h:mm am/pm"),CHAR(13),Table1[[#This Row],[description]],CHAR(13))</f>
        <v>#VALUE!</v>
      </c>
    </row>
    <row r="685" spans="1:4" x14ac:dyDescent="0.25">
      <c r="A685" t="e">
        <f>VLOOKUP(Table1[[#This Row],[locationaddress]],VENUEID!$A$2:$B$28,1,TRUE)</f>
        <v>#VALUE!</v>
      </c>
      <c r="B685" t="e">
        <f>IF(Table1[[#This Row],[categories]]="","",
IF(ISNUMBER(SEARCH("*ADULTS*",Table1[categories])),"ADULTS",
IF(ISNUMBER(SEARCH("*CHILDREN*",Table1[categories])),"CHILDREN",
IF(ISNUMBER(SEARCH("*TEENS*",Table1[categories])),"TEENS"))))</f>
        <v>#VALUE!</v>
      </c>
      <c r="C685" t="e">
        <f>Table1[[#This Row],[startdatetime]]</f>
        <v>#VALUE!</v>
      </c>
      <c r="D685" t="e">
        <f>CONCATENATE(Table1[[#This Row],[summary]],
CHAR(13),
Table1[[#This Row],[startdayname]],
", ",
TEXT((Table1[[#This Row],[startshortdate]]),"MMM D"),
CHAR(13),
TEXT((Table1[[#This Row],[starttime]]), "h:mm am/pm"),CHAR(13),Table1[[#This Row],[description]],CHAR(13))</f>
        <v>#VALUE!</v>
      </c>
    </row>
    <row r="686" spans="1:4" x14ac:dyDescent="0.25">
      <c r="A686" t="e">
        <f>VLOOKUP(Table1[[#This Row],[locationaddress]],VENUEID!$A$2:$B$28,1,TRUE)</f>
        <v>#VALUE!</v>
      </c>
      <c r="B686" t="e">
        <f>IF(Table1[[#This Row],[categories]]="","",
IF(ISNUMBER(SEARCH("*ADULTS*",Table1[categories])),"ADULTS",
IF(ISNUMBER(SEARCH("*CHILDREN*",Table1[categories])),"CHILDREN",
IF(ISNUMBER(SEARCH("*TEENS*",Table1[categories])),"TEENS"))))</f>
        <v>#VALUE!</v>
      </c>
      <c r="C686" t="e">
        <f>Table1[[#This Row],[startdatetime]]</f>
        <v>#VALUE!</v>
      </c>
      <c r="D686" t="e">
        <f>CONCATENATE(Table1[[#This Row],[summary]],
CHAR(13),
Table1[[#This Row],[startdayname]],
", ",
TEXT((Table1[[#This Row],[startshortdate]]),"MMM D"),
CHAR(13),
TEXT((Table1[[#This Row],[starttime]]), "h:mm am/pm"),CHAR(13),Table1[[#This Row],[description]],CHAR(13))</f>
        <v>#VALUE!</v>
      </c>
    </row>
    <row r="687" spans="1:4" x14ac:dyDescent="0.25">
      <c r="A687" t="e">
        <f>VLOOKUP(Table1[[#This Row],[locationaddress]],VENUEID!$A$2:$B$28,1,TRUE)</f>
        <v>#VALUE!</v>
      </c>
      <c r="B687" t="e">
        <f>IF(Table1[[#This Row],[categories]]="","",
IF(ISNUMBER(SEARCH("*ADULTS*",Table1[categories])),"ADULTS",
IF(ISNUMBER(SEARCH("*CHILDREN*",Table1[categories])),"CHILDREN",
IF(ISNUMBER(SEARCH("*TEENS*",Table1[categories])),"TEENS"))))</f>
        <v>#VALUE!</v>
      </c>
      <c r="C687" t="e">
        <f>Table1[[#This Row],[startdatetime]]</f>
        <v>#VALUE!</v>
      </c>
      <c r="D687" t="e">
        <f>CONCATENATE(Table1[[#This Row],[summary]],
CHAR(13),
Table1[[#This Row],[startdayname]],
", ",
TEXT((Table1[[#This Row],[startshortdate]]),"MMM D"),
CHAR(13),
TEXT((Table1[[#This Row],[starttime]]), "h:mm am/pm"),CHAR(13),Table1[[#This Row],[description]],CHAR(13))</f>
        <v>#VALUE!</v>
      </c>
    </row>
    <row r="688" spans="1:4" x14ac:dyDescent="0.25">
      <c r="A688" t="e">
        <f>VLOOKUP(Table1[[#This Row],[locationaddress]],VENUEID!$A$2:$B$28,1,TRUE)</f>
        <v>#VALUE!</v>
      </c>
      <c r="B688" t="e">
        <f>IF(Table1[[#This Row],[categories]]="","",
IF(ISNUMBER(SEARCH("*ADULTS*",Table1[categories])),"ADULTS",
IF(ISNUMBER(SEARCH("*CHILDREN*",Table1[categories])),"CHILDREN",
IF(ISNUMBER(SEARCH("*TEENS*",Table1[categories])),"TEENS"))))</f>
        <v>#VALUE!</v>
      </c>
      <c r="C688" t="e">
        <f>Table1[[#This Row],[startdatetime]]</f>
        <v>#VALUE!</v>
      </c>
      <c r="D688" t="e">
        <f>CONCATENATE(Table1[[#This Row],[summary]],
CHAR(13),
Table1[[#This Row],[startdayname]],
", ",
TEXT((Table1[[#This Row],[startshortdate]]),"MMM D"),
CHAR(13),
TEXT((Table1[[#This Row],[starttime]]), "h:mm am/pm"),CHAR(13),Table1[[#This Row],[description]],CHAR(13))</f>
        <v>#VALUE!</v>
      </c>
    </row>
    <row r="689" spans="1:4" x14ac:dyDescent="0.25">
      <c r="A689" t="e">
        <f>VLOOKUP(Table1[[#This Row],[locationaddress]],VENUEID!$A$2:$B$28,1,TRUE)</f>
        <v>#VALUE!</v>
      </c>
      <c r="B689" t="e">
        <f>IF(Table1[[#This Row],[categories]]="","",
IF(ISNUMBER(SEARCH("*ADULTS*",Table1[categories])),"ADULTS",
IF(ISNUMBER(SEARCH("*CHILDREN*",Table1[categories])),"CHILDREN",
IF(ISNUMBER(SEARCH("*TEENS*",Table1[categories])),"TEENS"))))</f>
        <v>#VALUE!</v>
      </c>
      <c r="C689" t="e">
        <f>Table1[[#This Row],[startdatetime]]</f>
        <v>#VALUE!</v>
      </c>
      <c r="D689" t="e">
        <f>CONCATENATE(Table1[[#This Row],[summary]],
CHAR(13),
Table1[[#This Row],[startdayname]],
", ",
TEXT((Table1[[#This Row],[startshortdate]]),"MMM D"),
CHAR(13),
TEXT((Table1[[#This Row],[starttime]]), "h:mm am/pm"),CHAR(13),Table1[[#This Row],[description]],CHAR(13))</f>
        <v>#VALUE!</v>
      </c>
    </row>
    <row r="690" spans="1:4" x14ac:dyDescent="0.25">
      <c r="A690" t="e">
        <f>VLOOKUP(Table1[[#This Row],[locationaddress]],VENUEID!$A$2:$B$28,1,TRUE)</f>
        <v>#VALUE!</v>
      </c>
      <c r="B690" t="e">
        <f>IF(Table1[[#This Row],[categories]]="","",
IF(ISNUMBER(SEARCH("*ADULTS*",Table1[categories])),"ADULTS",
IF(ISNUMBER(SEARCH("*CHILDREN*",Table1[categories])),"CHILDREN",
IF(ISNUMBER(SEARCH("*TEENS*",Table1[categories])),"TEENS"))))</f>
        <v>#VALUE!</v>
      </c>
      <c r="C690" t="e">
        <f>Table1[[#This Row],[startdatetime]]</f>
        <v>#VALUE!</v>
      </c>
      <c r="D690" t="e">
        <f>CONCATENATE(Table1[[#This Row],[summary]],
CHAR(13),
Table1[[#This Row],[startdayname]],
", ",
TEXT((Table1[[#This Row],[startshortdate]]),"MMM D"),
CHAR(13),
TEXT((Table1[[#This Row],[starttime]]), "h:mm am/pm"),CHAR(13),Table1[[#This Row],[description]],CHAR(13))</f>
        <v>#VALUE!</v>
      </c>
    </row>
    <row r="691" spans="1:4" x14ac:dyDescent="0.25">
      <c r="A691" t="e">
        <f>VLOOKUP(Table1[[#This Row],[locationaddress]],VENUEID!$A$2:$B$28,1,TRUE)</f>
        <v>#VALUE!</v>
      </c>
      <c r="B691" t="e">
        <f>IF(Table1[[#This Row],[categories]]="","",
IF(ISNUMBER(SEARCH("*ADULTS*",Table1[categories])),"ADULTS",
IF(ISNUMBER(SEARCH("*CHILDREN*",Table1[categories])),"CHILDREN",
IF(ISNUMBER(SEARCH("*TEENS*",Table1[categories])),"TEENS"))))</f>
        <v>#VALUE!</v>
      </c>
      <c r="C691" t="e">
        <f>Table1[[#This Row],[startdatetime]]</f>
        <v>#VALUE!</v>
      </c>
      <c r="D691" t="e">
        <f>CONCATENATE(Table1[[#This Row],[summary]],
CHAR(13),
Table1[[#This Row],[startdayname]],
", ",
TEXT((Table1[[#This Row],[startshortdate]]),"MMM D"),
CHAR(13),
TEXT((Table1[[#This Row],[starttime]]), "h:mm am/pm"),CHAR(13),Table1[[#This Row],[description]],CHAR(13))</f>
        <v>#VALUE!</v>
      </c>
    </row>
    <row r="692" spans="1:4" x14ac:dyDescent="0.25">
      <c r="A692" t="e">
        <f>VLOOKUP(Table1[[#This Row],[locationaddress]],VENUEID!$A$2:$B$28,1,TRUE)</f>
        <v>#VALUE!</v>
      </c>
      <c r="B692" t="e">
        <f>IF(Table1[[#This Row],[categories]]="","",
IF(ISNUMBER(SEARCH("*ADULTS*",Table1[categories])),"ADULTS",
IF(ISNUMBER(SEARCH("*CHILDREN*",Table1[categories])),"CHILDREN",
IF(ISNUMBER(SEARCH("*TEENS*",Table1[categories])),"TEENS"))))</f>
        <v>#VALUE!</v>
      </c>
      <c r="C692" t="e">
        <f>Table1[[#This Row],[startdatetime]]</f>
        <v>#VALUE!</v>
      </c>
      <c r="D692" t="e">
        <f>CONCATENATE(Table1[[#This Row],[summary]],
CHAR(13),
Table1[[#This Row],[startdayname]],
", ",
TEXT((Table1[[#This Row],[startshortdate]]),"MMM D"),
CHAR(13),
TEXT((Table1[[#This Row],[starttime]]), "h:mm am/pm"),CHAR(13),Table1[[#This Row],[description]],CHAR(13))</f>
        <v>#VALUE!</v>
      </c>
    </row>
    <row r="693" spans="1:4" x14ac:dyDescent="0.25">
      <c r="A693" t="e">
        <f>VLOOKUP(Table1[[#This Row],[locationaddress]],VENUEID!$A$2:$B$28,1,TRUE)</f>
        <v>#VALUE!</v>
      </c>
      <c r="B693" t="e">
        <f>IF(Table1[[#This Row],[categories]]="","",
IF(ISNUMBER(SEARCH("*ADULTS*",Table1[categories])),"ADULTS",
IF(ISNUMBER(SEARCH("*CHILDREN*",Table1[categories])),"CHILDREN",
IF(ISNUMBER(SEARCH("*TEENS*",Table1[categories])),"TEENS"))))</f>
        <v>#VALUE!</v>
      </c>
      <c r="C693" t="e">
        <f>Table1[[#This Row],[startdatetime]]</f>
        <v>#VALUE!</v>
      </c>
      <c r="D693" t="e">
        <f>CONCATENATE(Table1[[#This Row],[summary]],
CHAR(13),
Table1[[#This Row],[startdayname]],
", ",
TEXT((Table1[[#This Row],[startshortdate]]),"MMM D"),
CHAR(13),
TEXT((Table1[[#This Row],[starttime]]), "h:mm am/pm"),CHAR(13),Table1[[#This Row],[description]],CHAR(13))</f>
        <v>#VALUE!</v>
      </c>
    </row>
    <row r="694" spans="1:4" x14ac:dyDescent="0.25">
      <c r="A694" t="e">
        <f>VLOOKUP(Table1[[#This Row],[locationaddress]],VENUEID!$A$2:$B$28,1,TRUE)</f>
        <v>#VALUE!</v>
      </c>
      <c r="B694" t="e">
        <f>IF(Table1[[#This Row],[categories]]="","",
IF(ISNUMBER(SEARCH("*ADULTS*",Table1[categories])),"ADULTS",
IF(ISNUMBER(SEARCH("*CHILDREN*",Table1[categories])),"CHILDREN",
IF(ISNUMBER(SEARCH("*TEENS*",Table1[categories])),"TEENS"))))</f>
        <v>#VALUE!</v>
      </c>
      <c r="C694" t="e">
        <f>Table1[[#This Row],[startdatetime]]</f>
        <v>#VALUE!</v>
      </c>
      <c r="D694" t="e">
        <f>CONCATENATE(Table1[[#This Row],[summary]],
CHAR(13),
Table1[[#This Row],[startdayname]],
", ",
TEXT((Table1[[#This Row],[startshortdate]]),"MMM D"),
CHAR(13),
TEXT((Table1[[#This Row],[starttime]]), "h:mm am/pm"),CHAR(13),Table1[[#This Row],[description]],CHAR(13))</f>
        <v>#VALUE!</v>
      </c>
    </row>
    <row r="695" spans="1:4" x14ac:dyDescent="0.25">
      <c r="A695" t="e">
        <f>VLOOKUP(Table1[[#This Row],[locationaddress]],VENUEID!$A$2:$B$28,1,TRUE)</f>
        <v>#VALUE!</v>
      </c>
      <c r="B695" t="e">
        <f>IF(Table1[[#This Row],[categories]]="","",
IF(ISNUMBER(SEARCH("*ADULTS*",Table1[categories])),"ADULTS",
IF(ISNUMBER(SEARCH("*CHILDREN*",Table1[categories])),"CHILDREN",
IF(ISNUMBER(SEARCH("*TEENS*",Table1[categories])),"TEENS"))))</f>
        <v>#VALUE!</v>
      </c>
      <c r="C695" t="e">
        <f>Table1[[#This Row],[startdatetime]]</f>
        <v>#VALUE!</v>
      </c>
      <c r="D695" t="e">
        <f>CONCATENATE(Table1[[#This Row],[summary]],
CHAR(13),
Table1[[#This Row],[startdayname]],
", ",
TEXT((Table1[[#This Row],[startshortdate]]),"MMM D"),
CHAR(13),
TEXT((Table1[[#This Row],[starttime]]), "h:mm am/pm"),CHAR(13),Table1[[#This Row],[description]],CHAR(13))</f>
        <v>#VALUE!</v>
      </c>
    </row>
    <row r="696" spans="1:4" x14ac:dyDescent="0.25">
      <c r="A696" t="e">
        <f>VLOOKUP(Table1[[#This Row],[locationaddress]],VENUEID!$A$2:$B$28,1,TRUE)</f>
        <v>#VALUE!</v>
      </c>
      <c r="B696" t="e">
        <f>IF(Table1[[#This Row],[categories]]="","",
IF(ISNUMBER(SEARCH("*ADULTS*",Table1[categories])),"ADULTS",
IF(ISNUMBER(SEARCH("*CHILDREN*",Table1[categories])),"CHILDREN",
IF(ISNUMBER(SEARCH("*TEENS*",Table1[categories])),"TEENS"))))</f>
        <v>#VALUE!</v>
      </c>
      <c r="C696" t="e">
        <f>Table1[[#This Row],[startdatetime]]</f>
        <v>#VALUE!</v>
      </c>
      <c r="D696" t="e">
        <f>CONCATENATE(Table1[[#This Row],[summary]],
CHAR(13),
Table1[[#This Row],[startdayname]],
", ",
TEXT((Table1[[#This Row],[startshortdate]]),"MMM D"),
CHAR(13),
TEXT((Table1[[#This Row],[starttime]]), "h:mm am/pm"),CHAR(13),Table1[[#This Row],[description]],CHAR(13))</f>
        <v>#VALUE!</v>
      </c>
    </row>
    <row r="697" spans="1:4" x14ac:dyDescent="0.25">
      <c r="A697" t="e">
        <f>VLOOKUP(Table1[[#This Row],[locationaddress]],VENUEID!$A$2:$B$28,1,TRUE)</f>
        <v>#VALUE!</v>
      </c>
      <c r="B697" t="e">
        <f>IF(Table1[[#This Row],[categories]]="","",
IF(ISNUMBER(SEARCH("*ADULTS*",Table1[categories])),"ADULTS",
IF(ISNUMBER(SEARCH("*CHILDREN*",Table1[categories])),"CHILDREN",
IF(ISNUMBER(SEARCH("*TEENS*",Table1[categories])),"TEENS"))))</f>
        <v>#VALUE!</v>
      </c>
      <c r="C697" t="e">
        <f>Table1[[#This Row],[startdatetime]]</f>
        <v>#VALUE!</v>
      </c>
      <c r="D697" t="e">
        <f>CONCATENATE(Table1[[#This Row],[summary]],
CHAR(13),
Table1[[#This Row],[startdayname]],
", ",
TEXT((Table1[[#This Row],[startshortdate]]),"MMM D"),
CHAR(13),
TEXT((Table1[[#This Row],[starttime]]), "h:mm am/pm"),CHAR(13),Table1[[#This Row],[description]],CHAR(13))</f>
        <v>#VALUE!</v>
      </c>
    </row>
    <row r="698" spans="1:4" x14ac:dyDescent="0.25">
      <c r="A698" t="e">
        <f>VLOOKUP(Table1[[#This Row],[locationaddress]],VENUEID!$A$2:$B$28,1,TRUE)</f>
        <v>#VALUE!</v>
      </c>
      <c r="B698" t="e">
        <f>IF(Table1[[#This Row],[categories]]="","",
IF(ISNUMBER(SEARCH("*ADULTS*",Table1[categories])),"ADULTS",
IF(ISNUMBER(SEARCH("*CHILDREN*",Table1[categories])),"CHILDREN",
IF(ISNUMBER(SEARCH("*TEENS*",Table1[categories])),"TEENS"))))</f>
        <v>#VALUE!</v>
      </c>
      <c r="C698" t="e">
        <f>Table1[[#This Row],[startdatetime]]</f>
        <v>#VALUE!</v>
      </c>
      <c r="D698" t="e">
        <f>CONCATENATE(Table1[[#This Row],[summary]],
CHAR(13),
Table1[[#This Row],[startdayname]],
", ",
TEXT((Table1[[#This Row],[startshortdate]]),"MMM D"),
CHAR(13),
TEXT((Table1[[#This Row],[starttime]]), "h:mm am/pm"),CHAR(13),Table1[[#This Row],[description]],CHAR(13))</f>
        <v>#VALUE!</v>
      </c>
    </row>
    <row r="699" spans="1:4" x14ac:dyDescent="0.25">
      <c r="A699" t="e">
        <f>VLOOKUP(Table1[[#This Row],[locationaddress]],VENUEID!$A$2:$B$28,1,TRUE)</f>
        <v>#VALUE!</v>
      </c>
      <c r="B699" t="e">
        <f>IF(Table1[[#This Row],[categories]]="","",
IF(ISNUMBER(SEARCH("*ADULTS*",Table1[categories])),"ADULTS",
IF(ISNUMBER(SEARCH("*CHILDREN*",Table1[categories])),"CHILDREN",
IF(ISNUMBER(SEARCH("*TEENS*",Table1[categories])),"TEENS"))))</f>
        <v>#VALUE!</v>
      </c>
      <c r="C699" t="e">
        <f>Table1[[#This Row],[startdatetime]]</f>
        <v>#VALUE!</v>
      </c>
      <c r="D699" t="e">
        <f>CONCATENATE(Table1[[#This Row],[summary]],
CHAR(13),
Table1[[#This Row],[startdayname]],
", ",
TEXT((Table1[[#This Row],[startshortdate]]),"MMM D"),
CHAR(13),
TEXT((Table1[[#This Row],[starttime]]), "h:mm am/pm"),CHAR(13),Table1[[#This Row],[description]],CHAR(13))</f>
        <v>#VALUE!</v>
      </c>
    </row>
    <row r="700" spans="1:4" x14ac:dyDescent="0.25">
      <c r="A700" t="e">
        <f>VLOOKUP(Table1[[#This Row],[locationaddress]],VENUEID!$A$2:$B$28,1,TRUE)</f>
        <v>#VALUE!</v>
      </c>
      <c r="B700" t="e">
        <f>IF(Table1[[#This Row],[categories]]="","",
IF(ISNUMBER(SEARCH("*ADULTS*",Table1[categories])),"ADULTS",
IF(ISNUMBER(SEARCH("*CHILDREN*",Table1[categories])),"CHILDREN",
IF(ISNUMBER(SEARCH("*TEENS*",Table1[categories])),"TEENS"))))</f>
        <v>#VALUE!</v>
      </c>
      <c r="C700" t="e">
        <f>Table1[[#This Row],[startdatetime]]</f>
        <v>#VALUE!</v>
      </c>
      <c r="D700" t="e">
        <f>CONCATENATE(Table1[[#This Row],[summary]],
CHAR(13),
Table1[[#This Row],[startdayname]],
", ",
TEXT((Table1[[#This Row],[startshortdate]]),"MMM D"),
CHAR(13),
TEXT((Table1[[#This Row],[starttime]]), "h:mm am/pm"),CHAR(13),Table1[[#This Row],[description]],CHAR(13))</f>
        <v>#VALUE!</v>
      </c>
    </row>
    <row r="701" spans="1:4" x14ac:dyDescent="0.25">
      <c r="A701" t="e">
        <f>VLOOKUP(Table1[[#This Row],[locationaddress]],VENUEID!$A$2:$B$28,1,TRUE)</f>
        <v>#VALUE!</v>
      </c>
      <c r="B701" t="e">
        <f>IF(Table1[[#This Row],[categories]]="","",
IF(ISNUMBER(SEARCH("*ADULTS*",Table1[categories])),"ADULTS",
IF(ISNUMBER(SEARCH("*CHILDREN*",Table1[categories])),"CHILDREN",
IF(ISNUMBER(SEARCH("*TEENS*",Table1[categories])),"TEENS"))))</f>
        <v>#VALUE!</v>
      </c>
      <c r="C701" t="e">
        <f>Table1[[#This Row],[startdatetime]]</f>
        <v>#VALUE!</v>
      </c>
      <c r="D701" t="e">
        <f>CONCATENATE(Table1[[#This Row],[summary]],
CHAR(13),
Table1[[#This Row],[startdayname]],
", ",
TEXT((Table1[[#This Row],[startshortdate]]),"MMM D"),
CHAR(13),
TEXT((Table1[[#This Row],[starttime]]), "h:mm am/pm"),CHAR(13),Table1[[#This Row],[description]],CHAR(13))</f>
        <v>#VALUE!</v>
      </c>
    </row>
    <row r="702" spans="1:4" x14ac:dyDescent="0.25">
      <c r="A702" t="e">
        <f>VLOOKUP(Table1[[#This Row],[locationaddress]],VENUEID!$A$2:$B$28,1,TRUE)</f>
        <v>#VALUE!</v>
      </c>
      <c r="B702" t="e">
        <f>IF(Table1[[#This Row],[categories]]="","",
IF(ISNUMBER(SEARCH("*ADULTS*",Table1[categories])),"ADULTS",
IF(ISNUMBER(SEARCH("*CHILDREN*",Table1[categories])),"CHILDREN",
IF(ISNUMBER(SEARCH("*TEENS*",Table1[categories])),"TEENS"))))</f>
        <v>#VALUE!</v>
      </c>
      <c r="C702" t="e">
        <f>Table1[[#This Row],[startdatetime]]</f>
        <v>#VALUE!</v>
      </c>
      <c r="D702" t="e">
        <f>CONCATENATE(Table1[[#This Row],[summary]],
CHAR(13),
Table1[[#This Row],[startdayname]],
", ",
TEXT((Table1[[#This Row],[startshortdate]]),"MMM D"),
CHAR(13),
TEXT((Table1[[#This Row],[starttime]]), "h:mm am/pm"),CHAR(13),Table1[[#This Row],[description]],CHAR(13))</f>
        <v>#VALUE!</v>
      </c>
    </row>
    <row r="703" spans="1:4" x14ac:dyDescent="0.25">
      <c r="A703" t="e">
        <f>VLOOKUP(Table1[[#This Row],[locationaddress]],VENUEID!$A$2:$B$28,1,TRUE)</f>
        <v>#VALUE!</v>
      </c>
      <c r="B703" t="e">
        <f>IF(Table1[[#This Row],[categories]]="","",
IF(ISNUMBER(SEARCH("*ADULTS*",Table1[categories])),"ADULTS",
IF(ISNUMBER(SEARCH("*CHILDREN*",Table1[categories])),"CHILDREN",
IF(ISNUMBER(SEARCH("*TEENS*",Table1[categories])),"TEENS"))))</f>
        <v>#VALUE!</v>
      </c>
      <c r="C703" t="e">
        <f>Table1[[#This Row],[startdatetime]]</f>
        <v>#VALUE!</v>
      </c>
      <c r="D703" t="e">
        <f>CONCATENATE(Table1[[#This Row],[summary]],
CHAR(13),
Table1[[#This Row],[startdayname]],
", ",
TEXT((Table1[[#This Row],[startshortdate]]),"MMM D"),
CHAR(13),
TEXT((Table1[[#This Row],[starttime]]), "h:mm am/pm"),CHAR(13),Table1[[#This Row],[description]],CHAR(13))</f>
        <v>#VALUE!</v>
      </c>
    </row>
    <row r="704" spans="1:4" x14ac:dyDescent="0.25">
      <c r="A704" t="e">
        <f>VLOOKUP(Table1[[#This Row],[locationaddress]],VENUEID!$A$2:$B$28,1,TRUE)</f>
        <v>#VALUE!</v>
      </c>
      <c r="B704" t="e">
        <f>IF(Table1[[#This Row],[categories]]="","",
IF(ISNUMBER(SEARCH("*ADULTS*",Table1[categories])),"ADULTS",
IF(ISNUMBER(SEARCH("*CHILDREN*",Table1[categories])),"CHILDREN",
IF(ISNUMBER(SEARCH("*TEENS*",Table1[categories])),"TEENS"))))</f>
        <v>#VALUE!</v>
      </c>
      <c r="C704" t="e">
        <f>Table1[[#This Row],[startdatetime]]</f>
        <v>#VALUE!</v>
      </c>
      <c r="D704" t="e">
        <f>CONCATENATE(Table1[[#This Row],[summary]],
CHAR(13),
Table1[[#This Row],[startdayname]],
", ",
TEXT((Table1[[#This Row],[startshortdate]]),"MMM D"),
CHAR(13),
TEXT((Table1[[#This Row],[starttime]]), "h:mm am/pm"),CHAR(13),Table1[[#This Row],[description]],CHAR(13))</f>
        <v>#VALUE!</v>
      </c>
    </row>
    <row r="705" spans="1:4" x14ac:dyDescent="0.25">
      <c r="A705" t="e">
        <f>VLOOKUP(Table1[[#This Row],[locationaddress]],VENUEID!$A$2:$B$28,1,TRUE)</f>
        <v>#VALUE!</v>
      </c>
      <c r="B705" t="e">
        <f>IF(Table1[[#This Row],[categories]]="","",
IF(ISNUMBER(SEARCH("*ADULTS*",Table1[categories])),"ADULTS",
IF(ISNUMBER(SEARCH("*CHILDREN*",Table1[categories])),"CHILDREN",
IF(ISNUMBER(SEARCH("*TEENS*",Table1[categories])),"TEENS"))))</f>
        <v>#VALUE!</v>
      </c>
      <c r="C705" t="e">
        <f>Table1[[#This Row],[startdatetime]]</f>
        <v>#VALUE!</v>
      </c>
      <c r="D705" t="e">
        <f>CONCATENATE(Table1[[#This Row],[summary]],
CHAR(13),
Table1[[#This Row],[startdayname]],
", ",
TEXT((Table1[[#This Row],[startshortdate]]),"MMM D"),
CHAR(13),
TEXT((Table1[[#This Row],[starttime]]), "h:mm am/pm"),CHAR(13),Table1[[#This Row],[description]],CHAR(13))</f>
        <v>#VALUE!</v>
      </c>
    </row>
    <row r="706" spans="1:4" x14ac:dyDescent="0.25">
      <c r="A706" t="e">
        <f>VLOOKUP(Table1[[#This Row],[locationaddress]],VENUEID!$A$2:$B$28,1,TRUE)</f>
        <v>#VALUE!</v>
      </c>
      <c r="B706" t="e">
        <f>IF(Table1[[#This Row],[categories]]="","",
IF(ISNUMBER(SEARCH("*ADULTS*",Table1[categories])),"ADULTS",
IF(ISNUMBER(SEARCH("*CHILDREN*",Table1[categories])),"CHILDREN",
IF(ISNUMBER(SEARCH("*TEENS*",Table1[categories])),"TEENS"))))</f>
        <v>#VALUE!</v>
      </c>
      <c r="C706" t="e">
        <f>Table1[[#This Row],[startdatetime]]</f>
        <v>#VALUE!</v>
      </c>
      <c r="D706" t="e">
        <f>CONCATENATE(Table1[[#This Row],[summary]],
CHAR(13),
Table1[[#This Row],[startdayname]],
", ",
TEXT((Table1[[#This Row],[startshortdate]]),"MMM D"),
CHAR(13),
TEXT((Table1[[#This Row],[starttime]]), "h:mm am/pm"),CHAR(13),Table1[[#This Row],[description]],CHAR(13))</f>
        <v>#VALUE!</v>
      </c>
    </row>
    <row r="707" spans="1:4" x14ac:dyDescent="0.25">
      <c r="A707" t="e">
        <f>VLOOKUP(Table1[[#This Row],[locationaddress]],VENUEID!$A$2:$B$28,1,TRUE)</f>
        <v>#VALUE!</v>
      </c>
      <c r="B707" t="e">
        <f>IF(Table1[[#This Row],[categories]]="","",
IF(ISNUMBER(SEARCH("*ADULTS*",Table1[categories])),"ADULTS",
IF(ISNUMBER(SEARCH("*CHILDREN*",Table1[categories])),"CHILDREN",
IF(ISNUMBER(SEARCH("*TEENS*",Table1[categories])),"TEENS"))))</f>
        <v>#VALUE!</v>
      </c>
      <c r="C707" t="e">
        <f>Table1[[#This Row],[startdatetime]]</f>
        <v>#VALUE!</v>
      </c>
      <c r="D707" t="e">
        <f>CONCATENATE(Table1[[#This Row],[summary]],
CHAR(13),
Table1[[#This Row],[startdayname]],
", ",
TEXT((Table1[[#This Row],[startshortdate]]),"MMM D"),
CHAR(13),
TEXT((Table1[[#This Row],[starttime]]), "h:mm am/pm"),CHAR(13),Table1[[#This Row],[description]],CHAR(13))</f>
        <v>#VALUE!</v>
      </c>
    </row>
    <row r="708" spans="1:4" x14ac:dyDescent="0.25">
      <c r="A708" t="e">
        <f>VLOOKUP(Table1[[#This Row],[locationaddress]],VENUEID!$A$2:$B$28,1,TRUE)</f>
        <v>#VALUE!</v>
      </c>
      <c r="B708" t="e">
        <f>IF(Table1[[#This Row],[categories]]="","",
IF(ISNUMBER(SEARCH("*ADULTS*",Table1[categories])),"ADULTS",
IF(ISNUMBER(SEARCH("*CHILDREN*",Table1[categories])),"CHILDREN",
IF(ISNUMBER(SEARCH("*TEENS*",Table1[categories])),"TEENS"))))</f>
        <v>#VALUE!</v>
      </c>
      <c r="C708" t="e">
        <f>Table1[[#This Row],[startdatetime]]</f>
        <v>#VALUE!</v>
      </c>
      <c r="D708" t="e">
        <f>CONCATENATE(Table1[[#This Row],[summary]],
CHAR(13),
Table1[[#This Row],[startdayname]],
", ",
TEXT((Table1[[#This Row],[startshortdate]]),"MMM D"),
CHAR(13),
TEXT((Table1[[#This Row],[starttime]]), "h:mm am/pm"),CHAR(13),Table1[[#This Row],[description]],CHAR(13))</f>
        <v>#VALUE!</v>
      </c>
    </row>
    <row r="709" spans="1:4" x14ac:dyDescent="0.25">
      <c r="A709" t="e">
        <f>VLOOKUP(Table1[[#This Row],[locationaddress]],VENUEID!$A$2:$B$28,1,TRUE)</f>
        <v>#VALUE!</v>
      </c>
      <c r="B709" t="e">
        <f>IF(Table1[[#This Row],[categories]]="","",
IF(ISNUMBER(SEARCH("*ADULTS*",Table1[categories])),"ADULTS",
IF(ISNUMBER(SEARCH("*CHILDREN*",Table1[categories])),"CHILDREN",
IF(ISNUMBER(SEARCH("*TEENS*",Table1[categories])),"TEENS"))))</f>
        <v>#VALUE!</v>
      </c>
      <c r="C709" t="e">
        <f>Table1[[#This Row],[startdatetime]]</f>
        <v>#VALUE!</v>
      </c>
      <c r="D709" t="e">
        <f>CONCATENATE(Table1[[#This Row],[summary]],
CHAR(13),
Table1[[#This Row],[startdayname]],
", ",
TEXT((Table1[[#This Row],[startshortdate]]),"MMM D"),
CHAR(13),
TEXT((Table1[[#This Row],[starttime]]), "h:mm am/pm"),CHAR(13),Table1[[#This Row],[description]],CHAR(13))</f>
        <v>#VALUE!</v>
      </c>
    </row>
    <row r="710" spans="1:4" x14ac:dyDescent="0.25">
      <c r="A710" t="e">
        <f>VLOOKUP(Table1[[#This Row],[locationaddress]],VENUEID!$A$2:$B$28,1,TRUE)</f>
        <v>#VALUE!</v>
      </c>
      <c r="B710" t="e">
        <f>IF(Table1[[#This Row],[categories]]="","",
IF(ISNUMBER(SEARCH("*ADULTS*",Table1[categories])),"ADULTS",
IF(ISNUMBER(SEARCH("*CHILDREN*",Table1[categories])),"CHILDREN",
IF(ISNUMBER(SEARCH("*TEENS*",Table1[categories])),"TEENS"))))</f>
        <v>#VALUE!</v>
      </c>
      <c r="C710" t="e">
        <f>Table1[[#This Row],[startdatetime]]</f>
        <v>#VALUE!</v>
      </c>
      <c r="D710" t="e">
        <f>CONCATENATE(Table1[[#This Row],[summary]],
CHAR(13),
Table1[[#This Row],[startdayname]],
", ",
TEXT((Table1[[#This Row],[startshortdate]]),"MMM D"),
CHAR(13),
TEXT((Table1[[#This Row],[starttime]]), "h:mm am/pm"),CHAR(13),Table1[[#This Row],[description]],CHAR(13))</f>
        <v>#VALUE!</v>
      </c>
    </row>
    <row r="711" spans="1:4" x14ac:dyDescent="0.25">
      <c r="A711" t="e">
        <f>VLOOKUP(Table1[[#This Row],[locationaddress]],VENUEID!$A$2:$B$28,1,TRUE)</f>
        <v>#VALUE!</v>
      </c>
      <c r="B711" t="e">
        <f>IF(Table1[[#This Row],[categories]]="","",
IF(ISNUMBER(SEARCH("*ADULTS*",Table1[categories])),"ADULTS",
IF(ISNUMBER(SEARCH("*CHILDREN*",Table1[categories])),"CHILDREN",
IF(ISNUMBER(SEARCH("*TEENS*",Table1[categories])),"TEENS"))))</f>
        <v>#VALUE!</v>
      </c>
      <c r="C711" t="e">
        <f>Table1[[#This Row],[startdatetime]]</f>
        <v>#VALUE!</v>
      </c>
      <c r="D711" t="e">
        <f>CONCATENATE(Table1[[#This Row],[summary]],
CHAR(13),
Table1[[#This Row],[startdayname]],
", ",
TEXT((Table1[[#This Row],[startshortdate]]),"MMM D"),
CHAR(13),
TEXT((Table1[[#This Row],[starttime]]), "h:mm am/pm"),CHAR(13),Table1[[#This Row],[description]],CHAR(13))</f>
        <v>#VALUE!</v>
      </c>
    </row>
    <row r="712" spans="1:4" x14ac:dyDescent="0.25">
      <c r="A712" t="e">
        <f>VLOOKUP(Table1[[#This Row],[locationaddress]],VENUEID!$A$2:$B$28,1,TRUE)</f>
        <v>#VALUE!</v>
      </c>
      <c r="B712" t="e">
        <f>IF(Table1[[#This Row],[categories]]="","",
IF(ISNUMBER(SEARCH("*ADULTS*",Table1[categories])),"ADULTS",
IF(ISNUMBER(SEARCH("*CHILDREN*",Table1[categories])),"CHILDREN",
IF(ISNUMBER(SEARCH("*TEENS*",Table1[categories])),"TEENS"))))</f>
        <v>#VALUE!</v>
      </c>
      <c r="C712" t="e">
        <f>Table1[[#This Row],[startdatetime]]</f>
        <v>#VALUE!</v>
      </c>
      <c r="D712" t="e">
        <f>CONCATENATE(Table1[[#This Row],[summary]],
CHAR(13),
Table1[[#This Row],[startdayname]],
", ",
TEXT((Table1[[#This Row],[startshortdate]]),"MMM D"),
CHAR(13),
TEXT((Table1[[#This Row],[starttime]]), "h:mm am/pm"),CHAR(13),Table1[[#This Row],[description]],CHAR(13))</f>
        <v>#VALUE!</v>
      </c>
    </row>
    <row r="713" spans="1:4" x14ac:dyDescent="0.25">
      <c r="A713" t="e">
        <f>VLOOKUP(Table1[[#This Row],[locationaddress]],VENUEID!$A$2:$B$28,1,TRUE)</f>
        <v>#VALUE!</v>
      </c>
      <c r="B713" t="e">
        <f>IF(Table1[[#This Row],[categories]]="","",
IF(ISNUMBER(SEARCH("*ADULTS*",Table1[categories])),"ADULTS",
IF(ISNUMBER(SEARCH("*CHILDREN*",Table1[categories])),"CHILDREN",
IF(ISNUMBER(SEARCH("*TEENS*",Table1[categories])),"TEENS"))))</f>
        <v>#VALUE!</v>
      </c>
      <c r="C713" t="e">
        <f>Table1[[#This Row],[startdatetime]]</f>
        <v>#VALUE!</v>
      </c>
      <c r="D713" t="e">
        <f>CONCATENATE(Table1[[#This Row],[summary]],
CHAR(13),
Table1[[#This Row],[startdayname]],
", ",
TEXT((Table1[[#This Row],[startshortdate]]),"MMM D"),
CHAR(13),
TEXT((Table1[[#This Row],[starttime]]), "h:mm am/pm"),CHAR(13),Table1[[#This Row],[description]],CHAR(13))</f>
        <v>#VALUE!</v>
      </c>
    </row>
    <row r="714" spans="1:4" x14ac:dyDescent="0.25">
      <c r="A714" t="e">
        <f>VLOOKUP(Table1[[#This Row],[locationaddress]],VENUEID!$A$2:$B$28,1,TRUE)</f>
        <v>#VALUE!</v>
      </c>
      <c r="B714" t="e">
        <f>IF(Table1[[#This Row],[categories]]="","",
IF(ISNUMBER(SEARCH("*ADULTS*",Table1[categories])),"ADULTS",
IF(ISNUMBER(SEARCH("*CHILDREN*",Table1[categories])),"CHILDREN",
IF(ISNUMBER(SEARCH("*TEENS*",Table1[categories])),"TEENS"))))</f>
        <v>#VALUE!</v>
      </c>
      <c r="C714" t="e">
        <f>Table1[[#This Row],[startdatetime]]</f>
        <v>#VALUE!</v>
      </c>
      <c r="D714" t="e">
        <f>CONCATENATE(Table1[[#This Row],[summary]],
CHAR(13),
Table1[[#This Row],[startdayname]],
", ",
TEXT((Table1[[#This Row],[startshortdate]]),"MMM D"),
CHAR(13),
TEXT((Table1[[#This Row],[starttime]]), "h:mm am/pm"),CHAR(13),Table1[[#This Row],[description]],CHAR(13))</f>
        <v>#VALUE!</v>
      </c>
    </row>
    <row r="715" spans="1:4" x14ac:dyDescent="0.25">
      <c r="A715" t="e">
        <f>VLOOKUP(Table1[[#This Row],[locationaddress]],VENUEID!$A$2:$B$28,1,TRUE)</f>
        <v>#VALUE!</v>
      </c>
      <c r="B715" t="e">
        <f>IF(Table1[[#This Row],[categories]]="","",
IF(ISNUMBER(SEARCH("*ADULTS*",Table1[categories])),"ADULTS",
IF(ISNUMBER(SEARCH("*CHILDREN*",Table1[categories])),"CHILDREN",
IF(ISNUMBER(SEARCH("*TEENS*",Table1[categories])),"TEENS"))))</f>
        <v>#VALUE!</v>
      </c>
      <c r="C715" t="e">
        <f>Table1[[#This Row],[startdatetime]]</f>
        <v>#VALUE!</v>
      </c>
      <c r="D715" t="e">
        <f>CONCATENATE(Table1[[#This Row],[summary]],
CHAR(13),
Table1[[#This Row],[startdayname]],
", ",
TEXT((Table1[[#This Row],[startshortdate]]),"MMM D"),
CHAR(13),
TEXT((Table1[[#This Row],[starttime]]), "h:mm am/pm"),CHAR(13),Table1[[#This Row],[description]],CHAR(13))</f>
        <v>#VALUE!</v>
      </c>
    </row>
    <row r="716" spans="1:4" x14ac:dyDescent="0.25">
      <c r="A716" t="e">
        <f>VLOOKUP(Table1[[#This Row],[locationaddress]],VENUEID!$A$2:$B$28,1,TRUE)</f>
        <v>#VALUE!</v>
      </c>
      <c r="B716" t="e">
        <f>IF(Table1[[#This Row],[categories]]="","",
IF(ISNUMBER(SEARCH("*ADULTS*",Table1[categories])),"ADULTS",
IF(ISNUMBER(SEARCH("*CHILDREN*",Table1[categories])),"CHILDREN",
IF(ISNUMBER(SEARCH("*TEENS*",Table1[categories])),"TEENS"))))</f>
        <v>#VALUE!</v>
      </c>
      <c r="C716" t="e">
        <f>Table1[[#This Row],[startdatetime]]</f>
        <v>#VALUE!</v>
      </c>
      <c r="D716" t="e">
        <f>CONCATENATE(Table1[[#This Row],[summary]],
CHAR(13),
Table1[[#This Row],[startdayname]],
", ",
TEXT((Table1[[#This Row],[startshortdate]]),"MMM D"),
CHAR(13),
TEXT((Table1[[#This Row],[starttime]]), "h:mm am/pm"),CHAR(13),Table1[[#This Row],[description]],CHAR(13))</f>
        <v>#VALUE!</v>
      </c>
    </row>
    <row r="717" spans="1:4" x14ac:dyDescent="0.25">
      <c r="A717" t="e">
        <f>VLOOKUP(Table1[[#This Row],[locationaddress]],VENUEID!$A$2:$B$28,1,TRUE)</f>
        <v>#VALUE!</v>
      </c>
      <c r="B717" t="e">
        <f>IF(Table1[[#This Row],[categories]]="","",
IF(ISNUMBER(SEARCH("*ADULTS*",Table1[categories])),"ADULTS",
IF(ISNUMBER(SEARCH("*CHILDREN*",Table1[categories])),"CHILDREN",
IF(ISNUMBER(SEARCH("*TEENS*",Table1[categories])),"TEENS"))))</f>
        <v>#VALUE!</v>
      </c>
      <c r="C717" t="e">
        <f>Table1[[#This Row],[startdatetime]]</f>
        <v>#VALUE!</v>
      </c>
      <c r="D717" t="e">
        <f>CONCATENATE(Table1[[#This Row],[summary]],
CHAR(13),
Table1[[#This Row],[startdayname]],
", ",
TEXT((Table1[[#This Row],[startshortdate]]),"MMM D"),
CHAR(13),
TEXT((Table1[[#This Row],[starttime]]), "h:mm am/pm"),CHAR(13),Table1[[#This Row],[description]],CHAR(13))</f>
        <v>#VALUE!</v>
      </c>
    </row>
    <row r="718" spans="1:4" x14ac:dyDescent="0.25">
      <c r="A718" t="e">
        <f>VLOOKUP(Table1[[#This Row],[locationaddress]],VENUEID!$A$2:$B$28,1,TRUE)</f>
        <v>#VALUE!</v>
      </c>
      <c r="B718" t="e">
        <f>IF(Table1[[#This Row],[categories]]="","",
IF(ISNUMBER(SEARCH("*ADULTS*",Table1[categories])),"ADULTS",
IF(ISNUMBER(SEARCH("*CHILDREN*",Table1[categories])),"CHILDREN",
IF(ISNUMBER(SEARCH("*TEENS*",Table1[categories])),"TEENS"))))</f>
        <v>#VALUE!</v>
      </c>
      <c r="C718" t="e">
        <f>Table1[[#This Row],[startdatetime]]</f>
        <v>#VALUE!</v>
      </c>
      <c r="D718" t="e">
        <f>CONCATENATE(Table1[[#This Row],[summary]],
CHAR(13),
Table1[[#This Row],[startdayname]],
", ",
TEXT((Table1[[#This Row],[startshortdate]]),"MMM D"),
CHAR(13),
TEXT((Table1[[#This Row],[starttime]]), "h:mm am/pm"),CHAR(13),Table1[[#This Row],[description]],CHAR(13))</f>
        <v>#VALUE!</v>
      </c>
    </row>
    <row r="719" spans="1:4" x14ac:dyDescent="0.25">
      <c r="A719" t="e">
        <f>VLOOKUP(Table1[[#This Row],[locationaddress]],VENUEID!$A$2:$B$28,1,TRUE)</f>
        <v>#VALUE!</v>
      </c>
      <c r="B719" t="e">
        <f>IF(Table1[[#This Row],[categories]]="","",
IF(ISNUMBER(SEARCH("*ADULTS*",Table1[categories])),"ADULTS",
IF(ISNUMBER(SEARCH("*CHILDREN*",Table1[categories])),"CHILDREN",
IF(ISNUMBER(SEARCH("*TEENS*",Table1[categories])),"TEENS"))))</f>
        <v>#VALUE!</v>
      </c>
      <c r="C719" t="e">
        <f>Table1[[#This Row],[startdatetime]]</f>
        <v>#VALUE!</v>
      </c>
      <c r="D719" t="e">
        <f>CONCATENATE(Table1[[#This Row],[summary]],
CHAR(13),
Table1[[#This Row],[startdayname]],
", ",
TEXT((Table1[[#This Row],[startshortdate]]),"MMM D"),
CHAR(13),
TEXT((Table1[[#This Row],[starttime]]), "h:mm am/pm"),CHAR(13),Table1[[#This Row],[description]],CHAR(13))</f>
        <v>#VALUE!</v>
      </c>
    </row>
    <row r="720" spans="1:4" x14ac:dyDescent="0.25">
      <c r="A720" t="e">
        <f>VLOOKUP(Table1[[#This Row],[locationaddress]],VENUEID!$A$2:$B$28,1,TRUE)</f>
        <v>#VALUE!</v>
      </c>
      <c r="B720" t="e">
        <f>IF(Table1[[#This Row],[categories]]="","",
IF(ISNUMBER(SEARCH("*ADULTS*",Table1[categories])),"ADULTS",
IF(ISNUMBER(SEARCH("*CHILDREN*",Table1[categories])),"CHILDREN",
IF(ISNUMBER(SEARCH("*TEENS*",Table1[categories])),"TEENS"))))</f>
        <v>#VALUE!</v>
      </c>
      <c r="C720" t="e">
        <f>Table1[[#This Row],[startdatetime]]</f>
        <v>#VALUE!</v>
      </c>
      <c r="D720" t="e">
        <f>CONCATENATE(Table1[[#This Row],[summary]],
CHAR(13),
Table1[[#This Row],[startdayname]],
", ",
TEXT((Table1[[#This Row],[startshortdate]]),"MMM D"),
CHAR(13),
TEXT((Table1[[#This Row],[starttime]]), "h:mm am/pm"),CHAR(13),Table1[[#This Row],[description]],CHAR(13))</f>
        <v>#VALUE!</v>
      </c>
    </row>
    <row r="721" spans="1:4" x14ac:dyDescent="0.25">
      <c r="A721" t="e">
        <f>VLOOKUP(Table1[[#This Row],[locationaddress]],VENUEID!$A$2:$B$28,1,TRUE)</f>
        <v>#VALUE!</v>
      </c>
      <c r="B721" t="e">
        <f>IF(Table1[[#This Row],[categories]]="","",
IF(ISNUMBER(SEARCH("*ADULTS*",Table1[categories])),"ADULTS",
IF(ISNUMBER(SEARCH("*CHILDREN*",Table1[categories])),"CHILDREN",
IF(ISNUMBER(SEARCH("*TEENS*",Table1[categories])),"TEENS"))))</f>
        <v>#VALUE!</v>
      </c>
      <c r="C721" t="e">
        <f>Table1[[#This Row],[startdatetime]]</f>
        <v>#VALUE!</v>
      </c>
      <c r="D721" t="e">
        <f>CONCATENATE(Table1[[#This Row],[summary]],
CHAR(13),
Table1[[#This Row],[startdayname]],
", ",
TEXT((Table1[[#This Row],[startshortdate]]),"MMM D"),
CHAR(13),
TEXT((Table1[[#This Row],[starttime]]), "h:mm am/pm"),CHAR(13),Table1[[#This Row],[description]],CHAR(13))</f>
        <v>#VALUE!</v>
      </c>
    </row>
    <row r="722" spans="1:4" x14ac:dyDescent="0.25">
      <c r="A722" t="e">
        <f>VLOOKUP(Table1[[#This Row],[locationaddress]],VENUEID!$A$2:$B$28,1,TRUE)</f>
        <v>#VALUE!</v>
      </c>
      <c r="B722" t="e">
        <f>IF(Table1[[#This Row],[categories]]="","",
IF(ISNUMBER(SEARCH("*ADULTS*",Table1[categories])),"ADULTS",
IF(ISNUMBER(SEARCH("*CHILDREN*",Table1[categories])),"CHILDREN",
IF(ISNUMBER(SEARCH("*TEENS*",Table1[categories])),"TEENS"))))</f>
        <v>#VALUE!</v>
      </c>
      <c r="C722" t="e">
        <f>Table1[[#This Row],[startdatetime]]</f>
        <v>#VALUE!</v>
      </c>
      <c r="D722" t="e">
        <f>CONCATENATE(Table1[[#This Row],[summary]],
CHAR(13),
Table1[[#This Row],[startdayname]],
", ",
TEXT((Table1[[#This Row],[startshortdate]]),"MMM D"),
CHAR(13),
TEXT((Table1[[#This Row],[starttime]]), "h:mm am/pm"),CHAR(13),Table1[[#This Row],[description]],CHAR(13))</f>
        <v>#VALUE!</v>
      </c>
    </row>
    <row r="723" spans="1:4" x14ac:dyDescent="0.25">
      <c r="A723" t="e">
        <f>VLOOKUP(Table1[[#This Row],[locationaddress]],VENUEID!$A$2:$B$28,1,TRUE)</f>
        <v>#VALUE!</v>
      </c>
      <c r="B723" t="e">
        <f>IF(Table1[[#This Row],[categories]]="","",
IF(ISNUMBER(SEARCH("*ADULTS*",Table1[categories])),"ADULTS",
IF(ISNUMBER(SEARCH("*CHILDREN*",Table1[categories])),"CHILDREN",
IF(ISNUMBER(SEARCH("*TEENS*",Table1[categories])),"TEENS"))))</f>
        <v>#VALUE!</v>
      </c>
      <c r="C723" t="e">
        <f>Table1[[#This Row],[startdatetime]]</f>
        <v>#VALUE!</v>
      </c>
      <c r="D723" t="e">
        <f>CONCATENATE(Table1[[#This Row],[summary]],
CHAR(13),
Table1[[#This Row],[startdayname]],
", ",
TEXT((Table1[[#This Row],[startshortdate]]),"MMM D"),
CHAR(13),
TEXT((Table1[[#This Row],[starttime]]), "h:mm am/pm"),CHAR(13),Table1[[#This Row],[description]],CHAR(13))</f>
        <v>#VALUE!</v>
      </c>
    </row>
    <row r="724" spans="1:4" x14ac:dyDescent="0.25">
      <c r="A724" t="e">
        <f>VLOOKUP(Table1[[#This Row],[locationaddress]],VENUEID!$A$2:$B$28,1,TRUE)</f>
        <v>#VALUE!</v>
      </c>
      <c r="B724" t="e">
        <f>IF(Table1[[#This Row],[categories]]="","",
IF(ISNUMBER(SEARCH("*ADULTS*",Table1[categories])),"ADULTS",
IF(ISNUMBER(SEARCH("*CHILDREN*",Table1[categories])),"CHILDREN",
IF(ISNUMBER(SEARCH("*TEENS*",Table1[categories])),"TEENS"))))</f>
        <v>#VALUE!</v>
      </c>
      <c r="C724" t="e">
        <f>Table1[[#This Row],[startdatetime]]</f>
        <v>#VALUE!</v>
      </c>
      <c r="D724" t="e">
        <f>CONCATENATE(Table1[[#This Row],[summary]],
CHAR(13),
Table1[[#This Row],[startdayname]],
", ",
TEXT((Table1[[#This Row],[startshortdate]]),"MMM D"),
CHAR(13),
TEXT((Table1[[#This Row],[starttime]]), "h:mm am/pm"),CHAR(13),Table1[[#This Row],[description]],CHAR(13))</f>
        <v>#VALUE!</v>
      </c>
    </row>
    <row r="725" spans="1:4" x14ac:dyDescent="0.25">
      <c r="A725" t="e">
        <f>VLOOKUP(Table1[[#This Row],[locationaddress]],VENUEID!$A$2:$B$28,1,TRUE)</f>
        <v>#VALUE!</v>
      </c>
      <c r="B725" t="e">
        <f>IF(Table1[[#This Row],[categories]]="","",
IF(ISNUMBER(SEARCH("*ADULTS*",Table1[categories])),"ADULTS",
IF(ISNUMBER(SEARCH("*CHILDREN*",Table1[categories])),"CHILDREN",
IF(ISNUMBER(SEARCH("*TEENS*",Table1[categories])),"TEENS"))))</f>
        <v>#VALUE!</v>
      </c>
      <c r="C725" t="e">
        <f>Table1[[#This Row],[startdatetime]]</f>
        <v>#VALUE!</v>
      </c>
      <c r="D725" t="e">
        <f>CONCATENATE(Table1[[#This Row],[summary]],
CHAR(13),
Table1[[#This Row],[startdayname]],
", ",
TEXT((Table1[[#This Row],[startshortdate]]),"MMM D"),
CHAR(13),
TEXT((Table1[[#This Row],[starttime]]), "h:mm am/pm"),CHAR(13),Table1[[#This Row],[description]],CHAR(13))</f>
        <v>#VALUE!</v>
      </c>
    </row>
    <row r="726" spans="1:4" x14ac:dyDescent="0.25">
      <c r="A726" t="e">
        <f>VLOOKUP(Table1[[#This Row],[locationaddress]],VENUEID!$A$2:$B$28,1,TRUE)</f>
        <v>#VALUE!</v>
      </c>
      <c r="B726" t="e">
        <f>IF(Table1[[#This Row],[categories]]="","",
IF(ISNUMBER(SEARCH("*ADULTS*",Table1[categories])),"ADULTS",
IF(ISNUMBER(SEARCH("*CHILDREN*",Table1[categories])),"CHILDREN",
IF(ISNUMBER(SEARCH("*TEENS*",Table1[categories])),"TEENS"))))</f>
        <v>#VALUE!</v>
      </c>
      <c r="C726" t="e">
        <f>Table1[[#This Row],[startdatetime]]</f>
        <v>#VALUE!</v>
      </c>
      <c r="D726" t="e">
        <f>CONCATENATE(Table1[[#This Row],[summary]],
CHAR(13),
Table1[[#This Row],[startdayname]],
", ",
TEXT((Table1[[#This Row],[startshortdate]]),"MMM D"),
CHAR(13),
TEXT((Table1[[#This Row],[starttime]]), "h:mm am/pm"),CHAR(13),Table1[[#This Row],[description]],CHAR(13))</f>
        <v>#VALUE!</v>
      </c>
    </row>
    <row r="727" spans="1:4" x14ac:dyDescent="0.25">
      <c r="A727" t="e">
        <f>VLOOKUP(Table1[[#This Row],[locationaddress]],VENUEID!$A$2:$B$28,1,TRUE)</f>
        <v>#VALUE!</v>
      </c>
      <c r="B727" t="e">
        <f>IF(Table1[[#This Row],[categories]]="","",
IF(ISNUMBER(SEARCH("*ADULTS*",Table1[categories])),"ADULTS",
IF(ISNUMBER(SEARCH("*CHILDREN*",Table1[categories])),"CHILDREN",
IF(ISNUMBER(SEARCH("*TEENS*",Table1[categories])),"TEENS"))))</f>
        <v>#VALUE!</v>
      </c>
      <c r="C727" t="e">
        <f>Table1[[#This Row],[startdatetime]]</f>
        <v>#VALUE!</v>
      </c>
      <c r="D727" t="e">
        <f>CONCATENATE(Table1[[#This Row],[summary]],
CHAR(13),
Table1[[#This Row],[startdayname]],
", ",
TEXT((Table1[[#This Row],[startshortdate]]),"MMM D"),
CHAR(13),
TEXT((Table1[[#This Row],[starttime]]), "h:mm am/pm"),CHAR(13),Table1[[#This Row],[description]],CHAR(13))</f>
        <v>#VALUE!</v>
      </c>
    </row>
    <row r="728" spans="1:4" x14ac:dyDescent="0.25">
      <c r="A728" t="e">
        <f>VLOOKUP(Table1[[#This Row],[locationaddress]],VENUEID!$A$2:$B$28,1,TRUE)</f>
        <v>#VALUE!</v>
      </c>
      <c r="B728" t="e">
        <f>IF(Table1[[#This Row],[categories]]="","",
IF(ISNUMBER(SEARCH("*ADULTS*",Table1[categories])),"ADULTS",
IF(ISNUMBER(SEARCH("*CHILDREN*",Table1[categories])),"CHILDREN",
IF(ISNUMBER(SEARCH("*TEENS*",Table1[categories])),"TEENS"))))</f>
        <v>#VALUE!</v>
      </c>
      <c r="C728" t="e">
        <f>Table1[[#This Row],[startdatetime]]</f>
        <v>#VALUE!</v>
      </c>
      <c r="D728" t="e">
        <f>CONCATENATE(Table1[[#This Row],[summary]],
CHAR(13),
Table1[[#This Row],[startdayname]],
", ",
TEXT((Table1[[#This Row],[startshortdate]]),"MMM D"),
CHAR(13),
TEXT((Table1[[#This Row],[starttime]]), "h:mm am/pm"),CHAR(13),Table1[[#This Row],[description]],CHAR(13))</f>
        <v>#VALUE!</v>
      </c>
    </row>
    <row r="729" spans="1:4" x14ac:dyDescent="0.25">
      <c r="A729" t="e">
        <f>VLOOKUP(Table1[[#This Row],[locationaddress]],VENUEID!$A$2:$B$28,1,TRUE)</f>
        <v>#VALUE!</v>
      </c>
      <c r="B729" t="e">
        <f>IF(Table1[[#This Row],[categories]]="","",
IF(ISNUMBER(SEARCH("*ADULTS*",Table1[categories])),"ADULTS",
IF(ISNUMBER(SEARCH("*CHILDREN*",Table1[categories])),"CHILDREN",
IF(ISNUMBER(SEARCH("*TEENS*",Table1[categories])),"TEENS"))))</f>
        <v>#VALUE!</v>
      </c>
      <c r="C729" t="e">
        <f>Table1[[#This Row],[startdatetime]]</f>
        <v>#VALUE!</v>
      </c>
      <c r="D729" t="e">
        <f>CONCATENATE(Table1[[#This Row],[summary]],
CHAR(13),
Table1[[#This Row],[startdayname]],
", ",
TEXT((Table1[[#This Row],[startshortdate]]),"MMM D"),
CHAR(13),
TEXT((Table1[[#This Row],[starttime]]), "h:mm am/pm"),CHAR(13),Table1[[#This Row],[description]],CHAR(13))</f>
        <v>#VALUE!</v>
      </c>
    </row>
    <row r="730" spans="1:4" x14ac:dyDescent="0.25">
      <c r="A730" t="e">
        <f>VLOOKUP(Table1[[#This Row],[locationaddress]],VENUEID!$A$2:$B$28,1,TRUE)</f>
        <v>#VALUE!</v>
      </c>
      <c r="B730" t="e">
        <f>IF(Table1[[#This Row],[categories]]="","",
IF(ISNUMBER(SEARCH("*ADULTS*",Table1[categories])),"ADULTS",
IF(ISNUMBER(SEARCH("*CHILDREN*",Table1[categories])),"CHILDREN",
IF(ISNUMBER(SEARCH("*TEENS*",Table1[categories])),"TEENS"))))</f>
        <v>#VALUE!</v>
      </c>
      <c r="C730" t="e">
        <f>Table1[[#This Row],[startdatetime]]</f>
        <v>#VALUE!</v>
      </c>
      <c r="D730" t="e">
        <f>CONCATENATE(Table1[[#This Row],[summary]],
CHAR(13),
Table1[[#This Row],[startdayname]],
", ",
TEXT((Table1[[#This Row],[startshortdate]]),"MMM D"),
CHAR(13),
TEXT((Table1[[#This Row],[starttime]]), "h:mm am/pm"),CHAR(13),Table1[[#This Row],[description]],CHAR(13))</f>
        <v>#VALUE!</v>
      </c>
    </row>
    <row r="731" spans="1:4" x14ac:dyDescent="0.25">
      <c r="A731" t="e">
        <f>VLOOKUP(Table1[[#This Row],[locationaddress]],VENUEID!$A$2:$B$28,1,TRUE)</f>
        <v>#VALUE!</v>
      </c>
      <c r="B731" t="e">
        <f>IF(Table1[[#This Row],[categories]]="","",
IF(ISNUMBER(SEARCH("*ADULTS*",Table1[categories])),"ADULTS",
IF(ISNUMBER(SEARCH("*CHILDREN*",Table1[categories])),"CHILDREN",
IF(ISNUMBER(SEARCH("*TEENS*",Table1[categories])),"TEENS"))))</f>
        <v>#VALUE!</v>
      </c>
      <c r="C731" t="e">
        <f>Table1[[#This Row],[startdatetime]]</f>
        <v>#VALUE!</v>
      </c>
      <c r="D731" t="e">
        <f>CONCATENATE(Table1[[#This Row],[summary]],
CHAR(13),
Table1[[#This Row],[startdayname]],
", ",
TEXT((Table1[[#This Row],[startshortdate]]),"MMM D"),
CHAR(13),
TEXT((Table1[[#This Row],[starttime]]), "h:mm am/pm"),CHAR(13),Table1[[#This Row],[description]],CHAR(13))</f>
        <v>#VALUE!</v>
      </c>
    </row>
    <row r="732" spans="1:4" x14ac:dyDescent="0.25">
      <c r="A732" t="e">
        <f>VLOOKUP(Table1[[#This Row],[locationaddress]],VENUEID!$A$2:$B$28,1,TRUE)</f>
        <v>#VALUE!</v>
      </c>
      <c r="B732" t="e">
        <f>IF(Table1[[#This Row],[categories]]="","",
IF(ISNUMBER(SEARCH("*ADULTS*",Table1[categories])),"ADULTS",
IF(ISNUMBER(SEARCH("*CHILDREN*",Table1[categories])),"CHILDREN",
IF(ISNUMBER(SEARCH("*TEENS*",Table1[categories])),"TEENS"))))</f>
        <v>#VALUE!</v>
      </c>
      <c r="C732" t="e">
        <f>Table1[[#This Row],[startdatetime]]</f>
        <v>#VALUE!</v>
      </c>
      <c r="D732" t="e">
        <f>CONCATENATE(Table1[[#This Row],[summary]],
CHAR(13),
Table1[[#This Row],[startdayname]],
", ",
TEXT((Table1[[#This Row],[startshortdate]]),"MMM D"),
CHAR(13),
TEXT((Table1[[#This Row],[starttime]]), "h:mm am/pm"),CHAR(13),Table1[[#This Row],[description]],CHAR(13))</f>
        <v>#VALUE!</v>
      </c>
    </row>
    <row r="733" spans="1:4" x14ac:dyDescent="0.25">
      <c r="A733" t="e">
        <f>VLOOKUP(Table1[[#This Row],[locationaddress]],VENUEID!$A$2:$B$28,1,TRUE)</f>
        <v>#VALUE!</v>
      </c>
      <c r="B733" t="e">
        <f>IF(Table1[[#This Row],[categories]]="","",
IF(ISNUMBER(SEARCH("*ADULTS*",Table1[categories])),"ADULTS",
IF(ISNUMBER(SEARCH("*CHILDREN*",Table1[categories])),"CHILDREN",
IF(ISNUMBER(SEARCH("*TEENS*",Table1[categories])),"TEENS"))))</f>
        <v>#VALUE!</v>
      </c>
      <c r="C733" t="e">
        <f>Table1[[#This Row],[startdatetime]]</f>
        <v>#VALUE!</v>
      </c>
      <c r="D733" t="e">
        <f>CONCATENATE(Table1[[#This Row],[summary]],
CHAR(13),
Table1[[#This Row],[startdayname]],
", ",
TEXT((Table1[[#This Row],[startshortdate]]),"MMM D"),
CHAR(13),
TEXT((Table1[[#This Row],[starttime]]), "h:mm am/pm"),CHAR(13),Table1[[#This Row],[description]],CHAR(13))</f>
        <v>#VALUE!</v>
      </c>
    </row>
    <row r="734" spans="1:4" x14ac:dyDescent="0.25">
      <c r="A734" t="e">
        <f>VLOOKUP(Table1[[#This Row],[locationaddress]],VENUEID!$A$2:$B$28,1,TRUE)</f>
        <v>#VALUE!</v>
      </c>
      <c r="B734" t="e">
        <f>IF(Table1[[#This Row],[categories]]="","",
IF(ISNUMBER(SEARCH("*ADULTS*",Table1[categories])),"ADULTS",
IF(ISNUMBER(SEARCH("*CHILDREN*",Table1[categories])),"CHILDREN",
IF(ISNUMBER(SEARCH("*TEENS*",Table1[categories])),"TEENS"))))</f>
        <v>#VALUE!</v>
      </c>
      <c r="C734" t="e">
        <f>Table1[[#This Row],[startdatetime]]</f>
        <v>#VALUE!</v>
      </c>
      <c r="D734" t="e">
        <f>CONCATENATE(Table1[[#This Row],[summary]],
CHAR(13),
Table1[[#This Row],[startdayname]],
", ",
TEXT((Table1[[#This Row],[startshortdate]]),"MMM D"),
CHAR(13),
TEXT((Table1[[#This Row],[starttime]]), "h:mm am/pm"),CHAR(13),Table1[[#This Row],[description]],CHAR(13))</f>
        <v>#VALUE!</v>
      </c>
    </row>
    <row r="735" spans="1:4" x14ac:dyDescent="0.25">
      <c r="A735" t="e">
        <f>VLOOKUP(Table1[[#This Row],[locationaddress]],VENUEID!$A$2:$B$28,1,TRUE)</f>
        <v>#VALUE!</v>
      </c>
      <c r="B735" t="e">
        <f>IF(Table1[[#This Row],[categories]]="","",
IF(ISNUMBER(SEARCH("*ADULTS*",Table1[categories])),"ADULTS",
IF(ISNUMBER(SEARCH("*CHILDREN*",Table1[categories])),"CHILDREN",
IF(ISNUMBER(SEARCH("*TEENS*",Table1[categories])),"TEENS"))))</f>
        <v>#VALUE!</v>
      </c>
      <c r="C735" t="e">
        <f>Table1[[#This Row],[startdatetime]]</f>
        <v>#VALUE!</v>
      </c>
      <c r="D735" t="e">
        <f>CONCATENATE(Table1[[#This Row],[summary]],
CHAR(13),
Table1[[#This Row],[startdayname]],
", ",
TEXT((Table1[[#This Row],[startshortdate]]),"MMM D"),
CHAR(13),
TEXT((Table1[[#This Row],[starttime]]), "h:mm am/pm"),CHAR(13),Table1[[#This Row],[description]],CHAR(13))</f>
        <v>#VALUE!</v>
      </c>
    </row>
    <row r="736" spans="1:4" x14ac:dyDescent="0.25">
      <c r="A736" t="e">
        <f>VLOOKUP(Table1[[#This Row],[locationaddress]],VENUEID!$A$2:$B$28,1,TRUE)</f>
        <v>#VALUE!</v>
      </c>
      <c r="B736" t="e">
        <f>IF(Table1[[#This Row],[categories]]="","",
IF(ISNUMBER(SEARCH("*ADULTS*",Table1[categories])),"ADULTS",
IF(ISNUMBER(SEARCH("*CHILDREN*",Table1[categories])),"CHILDREN",
IF(ISNUMBER(SEARCH("*TEENS*",Table1[categories])),"TEENS"))))</f>
        <v>#VALUE!</v>
      </c>
      <c r="C736" t="e">
        <f>Table1[[#This Row],[startdatetime]]</f>
        <v>#VALUE!</v>
      </c>
      <c r="D736" t="e">
        <f>CONCATENATE(Table1[[#This Row],[summary]],
CHAR(13),
Table1[[#This Row],[startdayname]],
", ",
TEXT((Table1[[#This Row],[startshortdate]]),"MMM D"),
CHAR(13),
TEXT((Table1[[#This Row],[starttime]]), "h:mm am/pm"),CHAR(13),Table1[[#This Row],[description]],CHAR(13))</f>
        <v>#VALUE!</v>
      </c>
    </row>
    <row r="737" spans="1:4" x14ac:dyDescent="0.25">
      <c r="A737" t="e">
        <f>VLOOKUP(Table1[[#This Row],[locationaddress]],VENUEID!$A$2:$B$28,1,TRUE)</f>
        <v>#VALUE!</v>
      </c>
      <c r="B737" t="e">
        <f>IF(Table1[[#This Row],[categories]]="","",
IF(ISNUMBER(SEARCH("*ADULTS*",Table1[categories])),"ADULTS",
IF(ISNUMBER(SEARCH("*CHILDREN*",Table1[categories])),"CHILDREN",
IF(ISNUMBER(SEARCH("*TEENS*",Table1[categories])),"TEENS"))))</f>
        <v>#VALUE!</v>
      </c>
      <c r="C737" t="e">
        <f>Table1[[#This Row],[startdatetime]]</f>
        <v>#VALUE!</v>
      </c>
      <c r="D737" t="e">
        <f>CONCATENATE(Table1[[#This Row],[summary]],
CHAR(13),
Table1[[#This Row],[startdayname]],
", ",
TEXT((Table1[[#This Row],[startshortdate]]),"MMM D"),
CHAR(13),
TEXT((Table1[[#This Row],[starttime]]), "h:mm am/pm"),CHAR(13),Table1[[#This Row],[description]],CHAR(13))</f>
        <v>#VALUE!</v>
      </c>
    </row>
    <row r="738" spans="1:4" x14ac:dyDescent="0.25">
      <c r="A738" t="e">
        <f>VLOOKUP(Table1[[#This Row],[locationaddress]],VENUEID!$A$2:$B$28,1,TRUE)</f>
        <v>#VALUE!</v>
      </c>
      <c r="B738" t="e">
        <f>IF(Table1[[#This Row],[categories]]="","",
IF(ISNUMBER(SEARCH("*ADULTS*",Table1[categories])),"ADULTS",
IF(ISNUMBER(SEARCH("*CHILDREN*",Table1[categories])),"CHILDREN",
IF(ISNUMBER(SEARCH("*TEENS*",Table1[categories])),"TEENS"))))</f>
        <v>#VALUE!</v>
      </c>
      <c r="C738" t="e">
        <f>Table1[[#This Row],[startdatetime]]</f>
        <v>#VALUE!</v>
      </c>
      <c r="D738" t="e">
        <f>CONCATENATE(Table1[[#This Row],[summary]],
CHAR(13),
Table1[[#This Row],[startdayname]],
", ",
TEXT((Table1[[#This Row],[startshortdate]]),"MMM D"),
CHAR(13),
TEXT((Table1[[#This Row],[starttime]]), "h:mm am/pm"),CHAR(13),Table1[[#This Row],[description]],CHAR(13))</f>
        <v>#VALUE!</v>
      </c>
    </row>
    <row r="739" spans="1:4" x14ac:dyDescent="0.25">
      <c r="A739" t="e">
        <f>VLOOKUP(Table1[[#This Row],[locationaddress]],VENUEID!$A$2:$B$28,1,TRUE)</f>
        <v>#VALUE!</v>
      </c>
      <c r="B739" t="e">
        <f>IF(Table1[[#This Row],[categories]]="","",
IF(ISNUMBER(SEARCH("*ADULTS*",Table1[categories])),"ADULTS",
IF(ISNUMBER(SEARCH("*CHILDREN*",Table1[categories])),"CHILDREN",
IF(ISNUMBER(SEARCH("*TEENS*",Table1[categories])),"TEENS"))))</f>
        <v>#VALUE!</v>
      </c>
      <c r="C739" t="e">
        <f>Table1[[#This Row],[startdatetime]]</f>
        <v>#VALUE!</v>
      </c>
      <c r="D739" t="e">
        <f>CONCATENATE(Table1[[#This Row],[summary]],
CHAR(13),
Table1[[#This Row],[startdayname]],
", ",
TEXT((Table1[[#This Row],[startshortdate]]),"MMM D"),
CHAR(13),
TEXT((Table1[[#This Row],[starttime]]), "h:mm am/pm"),CHAR(13),Table1[[#This Row],[description]],CHAR(13))</f>
        <v>#VALUE!</v>
      </c>
    </row>
    <row r="740" spans="1:4" x14ac:dyDescent="0.25">
      <c r="A740" t="e">
        <f>VLOOKUP(Table1[[#This Row],[locationaddress]],VENUEID!$A$2:$B$28,1,TRUE)</f>
        <v>#VALUE!</v>
      </c>
      <c r="B740" t="e">
        <f>IF(Table1[[#This Row],[categories]]="","",
IF(ISNUMBER(SEARCH("*ADULTS*",Table1[categories])),"ADULTS",
IF(ISNUMBER(SEARCH("*CHILDREN*",Table1[categories])),"CHILDREN",
IF(ISNUMBER(SEARCH("*TEENS*",Table1[categories])),"TEENS"))))</f>
        <v>#VALUE!</v>
      </c>
      <c r="C740" t="e">
        <f>Table1[[#This Row],[startdatetime]]</f>
        <v>#VALUE!</v>
      </c>
      <c r="D740" t="e">
        <f>CONCATENATE(Table1[[#This Row],[summary]],
CHAR(13),
Table1[[#This Row],[startdayname]],
", ",
TEXT((Table1[[#This Row],[startshortdate]]),"MMM D"),
CHAR(13),
TEXT((Table1[[#This Row],[starttime]]), "h:mm am/pm"),CHAR(13),Table1[[#This Row],[description]],CHAR(13))</f>
        <v>#VALUE!</v>
      </c>
    </row>
    <row r="741" spans="1:4" x14ac:dyDescent="0.25">
      <c r="A741" t="e">
        <f>VLOOKUP(Table1[[#This Row],[locationaddress]],VENUEID!$A$2:$B$28,1,TRUE)</f>
        <v>#VALUE!</v>
      </c>
      <c r="B741" t="e">
        <f>IF(Table1[[#This Row],[categories]]="","",
IF(ISNUMBER(SEARCH("*ADULTS*",Table1[categories])),"ADULTS",
IF(ISNUMBER(SEARCH("*CHILDREN*",Table1[categories])),"CHILDREN",
IF(ISNUMBER(SEARCH("*TEENS*",Table1[categories])),"TEENS"))))</f>
        <v>#VALUE!</v>
      </c>
      <c r="C741" t="e">
        <f>Table1[[#This Row],[startdatetime]]</f>
        <v>#VALUE!</v>
      </c>
      <c r="D741" t="e">
        <f>CONCATENATE(Table1[[#This Row],[summary]],
CHAR(13),
Table1[[#This Row],[startdayname]],
", ",
TEXT((Table1[[#This Row],[startshortdate]]),"MMM D"),
CHAR(13),
TEXT((Table1[[#This Row],[starttime]]), "h:mm am/pm"),CHAR(13),Table1[[#This Row],[description]],CHAR(13))</f>
        <v>#VALUE!</v>
      </c>
    </row>
    <row r="742" spans="1:4" x14ac:dyDescent="0.25">
      <c r="A742" t="e">
        <f>VLOOKUP(Table1[[#This Row],[locationaddress]],VENUEID!$A$2:$B$28,1,TRUE)</f>
        <v>#VALUE!</v>
      </c>
      <c r="B742" t="e">
        <f>IF(Table1[[#This Row],[categories]]="","",
IF(ISNUMBER(SEARCH("*ADULTS*",Table1[categories])),"ADULTS",
IF(ISNUMBER(SEARCH("*CHILDREN*",Table1[categories])),"CHILDREN",
IF(ISNUMBER(SEARCH("*TEENS*",Table1[categories])),"TEENS"))))</f>
        <v>#VALUE!</v>
      </c>
      <c r="C742" t="e">
        <f>Table1[[#This Row],[startdatetime]]</f>
        <v>#VALUE!</v>
      </c>
      <c r="D742" t="e">
        <f>CONCATENATE(Table1[[#This Row],[summary]],
CHAR(13),
Table1[[#This Row],[startdayname]],
", ",
TEXT((Table1[[#This Row],[startshortdate]]),"MMM D"),
CHAR(13),
TEXT((Table1[[#This Row],[starttime]]), "h:mm am/pm"),CHAR(13),Table1[[#This Row],[description]],CHAR(13))</f>
        <v>#VALUE!</v>
      </c>
    </row>
    <row r="743" spans="1:4" x14ac:dyDescent="0.25">
      <c r="A743" t="e">
        <f>VLOOKUP(Table1[[#This Row],[locationaddress]],VENUEID!$A$2:$B$28,1,TRUE)</f>
        <v>#VALUE!</v>
      </c>
      <c r="B743" t="e">
        <f>IF(Table1[[#This Row],[categories]]="","",
IF(ISNUMBER(SEARCH("*ADULTS*",Table1[categories])),"ADULTS",
IF(ISNUMBER(SEARCH("*CHILDREN*",Table1[categories])),"CHILDREN",
IF(ISNUMBER(SEARCH("*TEENS*",Table1[categories])),"TEENS"))))</f>
        <v>#VALUE!</v>
      </c>
      <c r="C743" t="e">
        <f>Table1[[#This Row],[startdatetime]]</f>
        <v>#VALUE!</v>
      </c>
      <c r="D743" t="e">
        <f>CONCATENATE(Table1[[#This Row],[summary]],
CHAR(13),
Table1[[#This Row],[startdayname]],
", ",
TEXT((Table1[[#This Row],[startshortdate]]),"MMM D"),
CHAR(13),
TEXT((Table1[[#This Row],[starttime]]), "h:mm am/pm"),CHAR(13),Table1[[#This Row],[description]],CHAR(13))</f>
        <v>#VALUE!</v>
      </c>
    </row>
    <row r="744" spans="1:4" x14ac:dyDescent="0.25">
      <c r="A744" t="e">
        <f>VLOOKUP(Table1[[#This Row],[locationaddress]],VENUEID!$A$2:$B$28,1,TRUE)</f>
        <v>#VALUE!</v>
      </c>
      <c r="B744" t="e">
        <f>IF(Table1[[#This Row],[categories]]="","",
IF(ISNUMBER(SEARCH("*ADULTS*",Table1[categories])),"ADULTS",
IF(ISNUMBER(SEARCH("*CHILDREN*",Table1[categories])),"CHILDREN",
IF(ISNUMBER(SEARCH("*TEENS*",Table1[categories])),"TEENS"))))</f>
        <v>#VALUE!</v>
      </c>
      <c r="C744" t="e">
        <f>Table1[[#This Row],[startdatetime]]</f>
        <v>#VALUE!</v>
      </c>
      <c r="D744" t="e">
        <f>CONCATENATE(Table1[[#This Row],[summary]],
CHAR(13),
Table1[[#This Row],[startdayname]],
", ",
TEXT((Table1[[#This Row],[startshortdate]]),"MMM D"),
CHAR(13),
TEXT((Table1[[#This Row],[starttime]]), "h:mm am/pm"),CHAR(13),Table1[[#This Row],[description]],CHAR(13))</f>
        <v>#VALUE!</v>
      </c>
    </row>
    <row r="745" spans="1:4" x14ac:dyDescent="0.25">
      <c r="A745" t="e">
        <f>VLOOKUP(Table1[[#This Row],[locationaddress]],VENUEID!$A$2:$B$28,1,TRUE)</f>
        <v>#VALUE!</v>
      </c>
      <c r="B745" t="e">
        <f>IF(Table1[[#This Row],[categories]]="","",
IF(ISNUMBER(SEARCH("*ADULTS*",Table1[categories])),"ADULTS",
IF(ISNUMBER(SEARCH("*CHILDREN*",Table1[categories])),"CHILDREN",
IF(ISNUMBER(SEARCH("*TEENS*",Table1[categories])),"TEENS"))))</f>
        <v>#VALUE!</v>
      </c>
      <c r="C745" t="e">
        <f>Table1[[#This Row],[startdatetime]]</f>
        <v>#VALUE!</v>
      </c>
      <c r="D745" t="e">
        <f>CONCATENATE(Table1[[#This Row],[summary]],
CHAR(13),
Table1[[#This Row],[startdayname]],
", ",
TEXT((Table1[[#This Row],[startshortdate]]),"MMM D"),
CHAR(13),
TEXT((Table1[[#This Row],[starttime]]), "h:mm am/pm"),CHAR(13),Table1[[#This Row],[description]],CHAR(13))</f>
        <v>#VALUE!</v>
      </c>
    </row>
    <row r="746" spans="1:4" x14ac:dyDescent="0.25">
      <c r="A746" t="e">
        <f>VLOOKUP(Table1[[#This Row],[locationaddress]],VENUEID!$A$2:$B$28,1,TRUE)</f>
        <v>#VALUE!</v>
      </c>
      <c r="B746" t="e">
        <f>IF(Table1[[#This Row],[categories]]="","",
IF(ISNUMBER(SEARCH("*ADULTS*",Table1[categories])),"ADULTS",
IF(ISNUMBER(SEARCH("*CHILDREN*",Table1[categories])),"CHILDREN",
IF(ISNUMBER(SEARCH("*TEENS*",Table1[categories])),"TEENS"))))</f>
        <v>#VALUE!</v>
      </c>
      <c r="C746" t="e">
        <f>Table1[[#This Row],[startdatetime]]</f>
        <v>#VALUE!</v>
      </c>
      <c r="D746" t="e">
        <f>CONCATENATE(Table1[[#This Row],[summary]],
CHAR(13),
Table1[[#This Row],[startdayname]],
", ",
TEXT((Table1[[#This Row],[startshortdate]]),"MMM D"),
CHAR(13),
TEXT((Table1[[#This Row],[starttime]]), "h:mm am/pm"),CHAR(13),Table1[[#This Row],[description]],CHAR(13))</f>
        <v>#VALUE!</v>
      </c>
    </row>
    <row r="747" spans="1:4" x14ac:dyDescent="0.25">
      <c r="A747" t="e">
        <f>VLOOKUP(Table1[[#This Row],[locationaddress]],VENUEID!$A$2:$B$28,1,TRUE)</f>
        <v>#VALUE!</v>
      </c>
      <c r="B747" t="e">
        <f>IF(Table1[[#This Row],[categories]]="","",
IF(ISNUMBER(SEARCH("*ADULTS*",Table1[categories])),"ADULTS",
IF(ISNUMBER(SEARCH("*CHILDREN*",Table1[categories])),"CHILDREN",
IF(ISNUMBER(SEARCH("*TEENS*",Table1[categories])),"TEENS"))))</f>
        <v>#VALUE!</v>
      </c>
      <c r="C747" t="e">
        <f>Table1[[#This Row],[startdatetime]]</f>
        <v>#VALUE!</v>
      </c>
      <c r="D747" t="e">
        <f>CONCATENATE(Table1[[#This Row],[summary]],
CHAR(13),
Table1[[#This Row],[startdayname]],
", ",
TEXT((Table1[[#This Row],[startshortdate]]),"MMM D"),
CHAR(13),
TEXT((Table1[[#This Row],[starttime]]), "h:mm am/pm"),CHAR(13),Table1[[#This Row],[description]],CHAR(13))</f>
        <v>#VALUE!</v>
      </c>
    </row>
    <row r="748" spans="1:4" x14ac:dyDescent="0.25">
      <c r="A748" t="e">
        <f>VLOOKUP(Table1[[#This Row],[locationaddress]],VENUEID!$A$2:$B$28,1,TRUE)</f>
        <v>#VALUE!</v>
      </c>
      <c r="B748" t="e">
        <f>IF(Table1[[#This Row],[categories]]="","",
IF(ISNUMBER(SEARCH("*ADULTS*",Table1[categories])),"ADULTS",
IF(ISNUMBER(SEARCH("*CHILDREN*",Table1[categories])),"CHILDREN",
IF(ISNUMBER(SEARCH("*TEENS*",Table1[categories])),"TEENS"))))</f>
        <v>#VALUE!</v>
      </c>
      <c r="C748" t="e">
        <f>Table1[[#This Row],[startdatetime]]</f>
        <v>#VALUE!</v>
      </c>
      <c r="D748" t="e">
        <f>CONCATENATE(Table1[[#This Row],[summary]],
CHAR(13),
Table1[[#This Row],[startdayname]],
", ",
TEXT((Table1[[#This Row],[startshortdate]]),"MMM D"),
CHAR(13),
TEXT((Table1[[#This Row],[starttime]]), "h:mm am/pm"),CHAR(13),Table1[[#This Row],[description]],CHAR(13))</f>
        <v>#VALUE!</v>
      </c>
    </row>
    <row r="749" spans="1:4" x14ac:dyDescent="0.25">
      <c r="A749" t="e">
        <f>VLOOKUP(Table1[[#This Row],[locationaddress]],VENUEID!$A$2:$B$28,1,TRUE)</f>
        <v>#VALUE!</v>
      </c>
      <c r="B749" t="e">
        <f>IF(Table1[[#This Row],[categories]]="","",
IF(ISNUMBER(SEARCH("*ADULTS*",Table1[categories])),"ADULTS",
IF(ISNUMBER(SEARCH("*CHILDREN*",Table1[categories])),"CHILDREN",
IF(ISNUMBER(SEARCH("*TEENS*",Table1[categories])),"TEENS"))))</f>
        <v>#VALUE!</v>
      </c>
      <c r="C749" t="e">
        <f>Table1[[#This Row],[startdatetime]]</f>
        <v>#VALUE!</v>
      </c>
      <c r="D749" t="e">
        <f>CONCATENATE(Table1[[#This Row],[summary]],
CHAR(13),
Table1[[#This Row],[startdayname]],
", ",
TEXT((Table1[[#This Row],[startshortdate]]),"MMM D"),
CHAR(13),
TEXT((Table1[[#This Row],[starttime]]), "h:mm am/pm"),CHAR(13),Table1[[#This Row],[description]],CHAR(13))</f>
        <v>#VALUE!</v>
      </c>
    </row>
    <row r="750" spans="1:4" x14ac:dyDescent="0.25">
      <c r="A750" t="e">
        <f>VLOOKUP(Table1[[#This Row],[locationaddress]],VENUEID!$A$2:$B$28,1,TRUE)</f>
        <v>#VALUE!</v>
      </c>
      <c r="B750" t="e">
        <f>IF(Table1[[#This Row],[categories]]="","",
IF(ISNUMBER(SEARCH("*ADULTS*",Table1[categories])),"ADULTS",
IF(ISNUMBER(SEARCH("*CHILDREN*",Table1[categories])),"CHILDREN",
IF(ISNUMBER(SEARCH("*TEENS*",Table1[categories])),"TEENS"))))</f>
        <v>#VALUE!</v>
      </c>
      <c r="C750" t="e">
        <f>Table1[[#This Row],[startdatetime]]</f>
        <v>#VALUE!</v>
      </c>
      <c r="D750" t="e">
        <f>CONCATENATE(Table1[[#This Row],[summary]],
CHAR(13),
Table1[[#This Row],[startdayname]],
", ",
TEXT((Table1[[#This Row],[startshortdate]]),"MMM D"),
CHAR(13),
TEXT((Table1[[#This Row],[starttime]]), "h:mm am/pm"),CHAR(13),Table1[[#This Row],[description]],CHAR(13))</f>
        <v>#VALUE!</v>
      </c>
    </row>
    <row r="751" spans="1:4" x14ac:dyDescent="0.25">
      <c r="A751" t="e">
        <f>VLOOKUP(Table1[[#This Row],[locationaddress]],VENUEID!$A$2:$B$28,1,TRUE)</f>
        <v>#VALUE!</v>
      </c>
      <c r="B751" t="e">
        <f>IF(Table1[[#This Row],[categories]]="","",
IF(ISNUMBER(SEARCH("*ADULTS*",Table1[categories])),"ADULTS",
IF(ISNUMBER(SEARCH("*CHILDREN*",Table1[categories])),"CHILDREN",
IF(ISNUMBER(SEARCH("*TEENS*",Table1[categories])),"TEENS"))))</f>
        <v>#VALUE!</v>
      </c>
      <c r="C751" t="e">
        <f>Table1[[#This Row],[startdatetime]]</f>
        <v>#VALUE!</v>
      </c>
      <c r="D751" t="e">
        <f>CONCATENATE(Table1[[#This Row],[summary]],
CHAR(13),
Table1[[#This Row],[startdayname]],
", ",
TEXT((Table1[[#This Row],[startshortdate]]),"MMM D"),
CHAR(13),
TEXT((Table1[[#This Row],[starttime]]), "h:mm am/pm"),CHAR(13),Table1[[#This Row],[description]],CHAR(13))</f>
        <v>#VALUE!</v>
      </c>
    </row>
    <row r="752" spans="1:4" x14ac:dyDescent="0.25">
      <c r="A752" t="e">
        <f>VLOOKUP(Table1[[#This Row],[locationaddress]],VENUEID!$A$2:$B$28,1,TRUE)</f>
        <v>#VALUE!</v>
      </c>
      <c r="B752" t="e">
        <f>IF(Table1[[#This Row],[categories]]="","",
IF(ISNUMBER(SEARCH("*ADULTS*",Table1[categories])),"ADULTS",
IF(ISNUMBER(SEARCH("*CHILDREN*",Table1[categories])),"CHILDREN",
IF(ISNUMBER(SEARCH("*TEENS*",Table1[categories])),"TEENS"))))</f>
        <v>#VALUE!</v>
      </c>
      <c r="C752" t="e">
        <f>Table1[[#This Row],[startdatetime]]</f>
        <v>#VALUE!</v>
      </c>
      <c r="D752" t="e">
        <f>CONCATENATE(Table1[[#This Row],[summary]],
CHAR(13),
Table1[[#This Row],[startdayname]],
", ",
TEXT((Table1[[#This Row],[startshortdate]]),"MMM D"),
CHAR(13),
TEXT((Table1[[#This Row],[starttime]]), "h:mm am/pm"),CHAR(13),Table1[[#This Row],[description]],CHAR(13))</f>
        <v>#VALUE!</v>
      </c>
    </row>
    <row r="753" spans="1:4" x14ac:dyDescent="0.25">
      <c r="A753" t="e">
        <f>VLOOKUP(Table1[[#This Row],[locationaddress]],VENUEID!$A$2:$B$28,1,TRUE)</f>
        <v>#VALUE!</v>
      </c>
      <c r="B753" t="e">
        <f>IF(Table1[[#This Row],[categories]]="","",
IF(ISNUMBER(SEARCH("*ADULTS*",Table1[categories])),"ADULTS",
IF(ISNUMBER(SEARCH("*CHILDREN*",Table1[categories])),"CHILDREN",
IF(ISNUMBER(SEARCH("*TEENS*",Table1[categories])),"TEENS"))))</f>
        <v>#VALUE!</v>
      </c>
      <c r="C753" t="e">
        <f>Table1[[#This Row],[startdatetime]]</f>
        <v>#VALUE!</v>
      </c>
      <c r="D753" t="e">
        <f>CONCATENATE(Table1[[#This Row],[summary]],
CHAR(13),
Table1[[#This Row],[startdayname]],
", ",
TEXT((Table1[[#This Row],[startshortdate]]),"MMM D"),
CHAR(13),
TEXT((Table1[[#This Row],[starttime]]), "h:mm am/pm"),CHAR(13),Table1[[#This Row],[description]],CHAR(13))</f>
        <v>#VALUE!</v>
      </c>
    </row>
    <row r="754" spans="1:4" x14ac:dyDescent="0.25">
      <c r="A754" t="e">
        <f>VLOOKUP(Table1[[#This Row],[locationaddress]],VENUEID!$A$2:$B$28,1,TRUE)</f>
        <v>#VALUE!</v>
      </c>
      <c r="B754" t="e">
        <f>IF(Table1[[#This Row],[categories]]="","",
IF(ISNUMBER(SEARCH("*ADULTS*",Table1[categories])),"ADULTS",
IF(ISNUMBER(SEARCH("*CHILDREN*",Table1[categories])),"CHILDREN",
IF(ISNUMBER(SEARCH("*TEENS*",Table1[categories])),"TEENS"))))</f>
        <v>#VALUE!</v>
      </c>
      <c r="C754" t="e">
        <f>Table1[[#This Row],[startdatetime]]</f>
        <v>#VALUE!</v>
      </c>
      <c r="D754" t="e">
        <f>CONCATENATE(Table1[[#This Row],[summary]],
CHAR(13),
Table1[[#This Row],[startdayname]],
", ",
TEXT((Table1[[#This Row],[startshortdate]]),"MMM D"),
CHAR(13),
TEXT((Table1[[#This Row],[starttime]]), "h:mm am/pm"),CHAR(13),Table1[[#This Row],[description]],CHAR(13))</f>
        <v>#VALUE!</v>
      </c>
    </row>
    <row r="755" spans="1:4" x14ac:dyDescent="0.25">
      <c r="A755" t="e">
        <f>VLOOKUP(Table1[[#This Row],[locationaddress]],VENUEID!$A$2:$B$28,1,TRUE)</f>
        <v>#VALUE!</v>
      </c>
      <c r="B755" t="e">
        <f>IF(Table1[[#This Row],[categories]]="","",
IF(ISNUMBER(SEARCH("*ADULTS*",Table1[categories])),"ADULTS",
IF(ISNUMBER(SEARCH("*CHILDREN*",Table1[categories])),"CHILDREN",
IF(ISNUMBER(SEARCH("*TEENS*",Table1[categories])),"TEENS"))))</f>
        <v>#VALUE!</v>
      </c>
      <c r="C755" t="e">
        <f>Table1[[#This Row],[startdatetime]]</f>
        <v>#VALUE!</v>
      </c>
      <c r="D755" t="e">
        <f>CONCATENATE(Table1[[#This Row],[summary]],
CHAR(13),
Table1[[#This Row],[startdayname]],
", ",
TEXT((Table1[[#This Row],[startshortdate]]),"MMM D"),
CHAR(13),
TEXT((Table1[[#This Row],[starttime]]), "h:mm am/pm"),CHAR(13),Table1[[#This Row],[description]],CHAR(13))</f>
        <v>#VALUE!</v>
      </c>
    </row>
    <row r="756" spans="1:4" x14ac:dyDescent="0.25">
      <c r="A756" t="e">
        <f>VLOOKUP(Table1[[#This Row],[locationaddress]],VENUEID!$A$2:$B$28,1,TRUE)</f>
        <v>#VALUE!</v>
      </c>
      <c r="B756" t="e">
        <f>IF(Table1[[#This Row],[categories]]="","",
IF(ISNUMBER(SEARCH("*ADULTS*",Table1[categories])),"ADULTS",
IF(ISNUMBER(SEARCH("*CHILDREN*",Table1[categories])),"CHILDREN",
IF(ISNUMBER(SEARCH("*TEENS*",Table1[categories])),"TEENS"))))</f>
        <v>#VALUE!</v>
      </c>
      <c r="C756" t="e">
        <f>Table1[[#This Row],[startdatetime]]</f>
        <v>#VALUE!</v>
      </c>
      <c r="D756" t="e">
        <f>CONCATENATE(Table1[[#This Row],[summary]],
CHAR(13),
Table1[[#This Row],[startdayname]],
", ",
TEXT((Table1[[#This Row],[startshortdate]]),"MMM D"),
CHAR(13),
TEXT((Table1[[#This Row],[starttime]]), "h:mm am/pm"),CHAR(13),Table1[[#This Row],[description]],CHAR(13))</f>
        <v>#VALUE!</v>
      </c>
    </row>
    <row r="757" spans="1:4" x14ac:dyDescent="0.25">
      <c r="A757" t="e">
        <f>VLOOKUP(Table1[[#This Row],[locationaddress]],VENUEID!$A$2:$B$28,1,TRUE)</f>
        <v>#VALUE!</v>
      </c>
      <c r="B757" t="e">
        <f>IF(Table1[[#This Row],[categories]]="","",
IF(ISNUMBER(SEARCH("*ADULTS*",Table1[categories])),"ADULTS",
IF(ISNUMBER(SEARCH("*CHILDREN*",Table1[categories])),"CHILDREN",
IF(ISNUMBER(SEARCH("*TEENS*",Table1[categories])),"TEENS"))))</f>
        <v>#VALUE!</v>
      </c>
      <c r="C757" t="e">
        <f>Table1[[#This Row],[startdatetime]]</f>
        <v>#VALUE!</v>
      </c>
      <c r="D757" t="e">
        <f>CONCATENATE(Table1[[#This Row],[summary]],
CHAR(13),
Table1[[#This Row],[startdayname]],
", ",
TEXT((Table1[[#This Row],[startshortdate]]),"MMM D"),
CHAR(13),
TEXT((Table1[[#This Row],[starttime]]), "h:mm am/pm"),CHAR(13),Table1[[#This Row],[description]],CHAR(13))</f>
        <v>#VALUE!</v>
      </c>
    </row>
    <row r="758" spans="1:4" x14ac:dyDescent="0.25">
      <c r="A758" t="e">
        <f>VLOOKUP(Table1[[#This Row],[locationaddress]],VENUEID!$A$2:$B$28,1,TRUE)</f>
        <v>#VALUE!</v>
      </c>
      <c r="B758" t="e">
        <f>IF(Table1[[#This Row],[categories]]="","",
IF(ISNUMBER(SEARCH("*ADULTS*",Table1[categories])),"ADULTS",
IF(ISNUMBER(SEARCH("*CHILDREN*",Table1[categories])),"CHILDREN",
IF(ISNUMBER(SEARCH("*TEENS*",Table1[categories])),"TEENS"))))</f>
        <v>#VALUE!</v>
      </c>
      <c r="C758" t="e">
        <f>Table1[[#This Row],[startdatetime]]</f>
        <v>#VALUE!</v>
      </c>
      <c r="D758" t="e">
        <f>CONCATENATE(Table1[[#This Row],[summary]],
CHAR(13),
Table1[[#This Row],[startdayname]],
", ",
TEXT((Table1[[#This Row],[startshortdate]]),"MMM D"),
CHAR(13),
TEXT((Table1[[#This Row],[starttime]]), "h:mm am/pm"),CHAR(13),Table1[[#This Row],[description]],CHAR(13))</f>
        <v>#VALUE!</v>
      </c>
    </row>
    <row r="759" spans="1:4" x14ac:dyDescent="0.25">
      <c r="A759" t="e">
        <f>VLOOKUP(Table1[[#This Row],[locationaddress]],VENUEID!$A$2:$B$28,1,TRUE)</f>
        <v>#VALUE!</v>
      </c>
      <c r="B759" t="e">
        <f>IF(Table1[[#This Row],[categories]]="","",
IF(ISNUMBER(SEARCH("*ADULTS*",Table1[categories])),"ADULTS",
IF(ISNUMBER(SEARCH("*CHILDREN*",Table1[categories])),"CHILDREN",
IF(ISNUMBER(SEARCH("*TEENS*",Table1[categories])),"TEENS"))))</f>
        <v>#VALUE!</v>
      </c>
      <c r="C759" t="e">
        <f>Table1[[#This Row],[startdatetime]]</f>
        <v>#VALUE!</v>
      </c>
      <c r="D759" t="e">
        <f>CONCATENATE(Table1[[#This Row],[summary]],
CHAR(13),
Table1[[#This Row],[startdayname]],
", ",
TEXT((Table1[[#This Row],[startshortdate]]),"MMM D"),
CHAR(13),
TEXT((Table1[[#This Row],[starttime]]), "h:mm am/pm"),CHAR(13),Table1[[#This Row],[description]],CHAR(13))</f>
        <v>#VALUE!</v>
      </c>
    </row>
    <row r="760" spans="1:4" x14ac:dyDescent="0.25">
      <c r="A760" t="e">
        <f>VLOOKUP(Table1[[#This Row],[locationaddress]],VENUEID!$A$2:$B$28,1,TRUE)</f>
        <v>#VALUE!</v>
      </c>
      <c r="B760" t="e">
        <f>IF(Table1[[#This Row],[categories]]="","",
IF(ISNUMBER(SEARCH("*ADULTS*",Table1[categories])),"ADULTS",
IF(ISNUMBER(SEARCH("*CHILDREN*",Table1[categories])),"CHILDREN",
IF(ISNUMBER(SEARCH("*TEENS*",Table1[categories])),"TEENS"))))</f>
        <v>#VALUE!</v>
      </c>
      <c r="C760" t="e">
        <f>Table1[[#This Row],[startdatetime]]</f>
        <v>#VALUE!</v>
      </c>
      <c r="D760" t="e">
        <f>CONCATENATE(Table1[[#This Row],[summary]],
CHAR(13),
Table1[[#This Row],[startdayname]],
", ",
TEXT((Table1[[#This Row],[startshortdate]]),"MMM D"),
CHAR(13),
TEXT((Table1[[#This Row],[starttime]]), "h:mm am/pm"),CHAR(13),Table1[[#This Row],[description]],CHAR(13))</f>
        <v>#VALUE!</v>
      </c>
    </row>
    <row r="761" spans="1:4" x14ac:dyDescent="0.25">
      <c r="A761" t="e">
        <f>VLOOKUP(Table1[[#This Row],[locationaddress]],VENUEID!$A$2:$B$28,1,TRUE)</f>
        <v>#VALUE!</v>
      </c>
      <c r="B761" t="e">
        <f>IF(Table1[[#This Row],[categories]]="","",
IF(ISNUMBER(SEARCH("*ADULTS*",Table1[categories])),"ADULTS",
IF(ISNUMBER(SEARCH("*CHILDREN*",Table1[categories])),"CHILDREN",
IF(ISNUMBER(SEARCH("*TEENS*",Table1[categories])),"TEENS"))))</f>
        <v>#VALUE!</v>
      </c>
      <c r="C761" t="e">
        <f>Table1[[#This Row],[startdatetime]]</f>
        <v>#VALUE!</v>
      </c>
      <c r="D761" t="e">
        <f>CONCATENATE(Table1[[#This Row],[summary]],
CHAR(13),
Table1[[#This Row],[startdayname]],
", ",
TEXT((Table1[[#This Row],[startshortdate]]),"MMM D"),
CHAR(13),
TEXT((Table1[[#This Row],[starttime]]), "h:mm am/pm"),CHAR(13),Table1[[#This Row],[description]],CHAR(13))</f>
        <v>#VALUE!</v>
      </c>
    </row>
    <row r="762" spans="1:4" x14ac:dyDescent="0.25">
      <c r="A762" t="e">
        <f>VLOOKUP(Table1[[#This Row],[locationaddress]],VENUEID!$A$2:$B$28,1,TRUE)</f>
        <v>#VALUE!</v>
      </c>
      <c r="B762" t="e">
        <f>IF(Table1[[#This Row],[categories]]="","",
IF(ISNUMBER(SEARCH("*ADULTS*",Table1[categories])),"ADULTS",
IF(ISNUMBER(SEARCH("*CHILDREN*",Table1[categories])),"CHILDREN",
IF(ISNUMBER(SEARCH("*TEENS*",Table1[categories])),"TEENS"))))</f>
        <v>#VALUE!</v>
      </c>
      <c r="C762" t="e">
        <f>Table1[[#This Row],[startdatetime]]</f>
        <v>#VALUE!</v>
      </c>
      <c r="D762" t="e">
        <f>CONCATENATE(Table1[[#This Row],[summary]],
CHAR(13),
Table1[[#This Row],[startdayname]],
", ",
TEXT((Table1[[#This Row],[startshortdate]]),"MMM D"),
CHAR(13),
TEXT((Table1[[#This Row],[starttime]]), "h:mm am/pm"),CHAR(13),Table1[[#This Row],[description]],CHAR(13))</f>
        <v>#VALUE!</v>
      </c>
    </row>
    <row r="763" spans="1:4" x14ac:dyDescent="0.25">
      <c r="A763" t="e">
        <f>VLOOKUP(Table1[[#This Row],[locationaddress]],VENUEID!$A$2:$B$28,1,TRUE)</f>
        <v>#VALUE!</v>
      </c>
      <c r="B763" t="e">
        <f>IF(Table1[[#This Row],[categories]]="","",
IF(ISNUMBER(SEARCH("*ADULTS*",Table1[categories])),"ADULTS",
IF(ISNUMBER(SEARCH("*CHILDREN*",Table1[categories])),"CHILDREN",
IF(ISNUMBER(SEARCH("*TEENS*",Table1[categories])),"TEENS"))))</f>
        <v>#VALUE!</v>
      </c>
      <c r="C763" t="e">
        <f>Table1[[#This Row],[startdatetime]]</f>
        <v>#VALUE!</v>
      </c>
      <c r="D763" t="e">
        <f>CONCATENATE(Table1[[#This Row],[summary]],
CHAR(13),
Table1[[#This Row],[startdayname]],
", ",
TEXT((Table1[[#This Row],[startshortdate]]),"MMM D"),
CHAR(13),
TEXT((Table1[[#This Row],[starttime]]), "h:mm am/pm"),CHAR(13),Table1[[#This Row],[description]],CHAR(13))</f>
        <v>#VALUE!</v>
      </c>
    </row>
    <row r="764" spans="1:4" x14ac:dyDescent="0.25">
      <c r="A764" t="e">
        <f>VLOOKUP(Table1[[#This Row],[locationaddress]],VENUEID!$A$2:$B$28,1,TRUE)</f>
        <v>#VALUE!</v>
      </c>
      <c r="B764" t="e">
        <f>IF(Table1[[#This Row],[categories]]="","",
IF(ISNUMBER(SEARCH("*ADULTS*",Table1[categories])),"ADULTS",
IF(ISNUMBER(SEARCH("*CHILDREN*",Table1[categories])),"CHILDREN",
IF(ISNUMBER(SEARCH("*TEENS*",Table1[categories])),"TEENS"))))</f>
        <v>#VALUE!</v>
      </c>
      <c r="C764" t="e">
        <f>Table1[[#This Row],[startdatetime]]</f>
        <v>#VALUE!</v>
      </c>
      <c r="D764" t="e">
        <f>CONCATENATE(Table1[[#This Row],[summary]],
CHAR(13),
Table1[[#This Row],[startdayname]],
", ",
TEXT((Table1[[#This Row],[startshortdate]]),"MMM D"),
CHAR(13),
TEXT((Table1[[#This Row],[starttime]]), "h:mm am/pm"),CHAR(13),Table1[[#This Row],[description]],CHAR(13))</f>
        <v>#VALUE!</v>
      </c>
    </row>
    <row r="765" spans="1:4" x14ac:dyDescent="0.25">
      <c r="A765" t="e">
        <f>VLOOKUP(Table1[[#This Row],[locationaddress]],VENUEID!$A$2:$B$28,1,TRUE)</f>
        <v>#VALUE!</v>
      </c>
      <c r="B765" t="e">
        <f>IF(Table1[[#This Row],[categories]]="","",
IF(ISNUMBER(SEARCH("*ADULTS*",Table1[categories])),"ADULTS",
IF(ISNUMBER(SEARCH("*CHILDREN*",Table1[categories])),"CHILDREN",
IF(ISNUMBER(SEARCH("*TEENS*",Table1[categories])),"TEENS"))))</f>
        <v>#VALUE!</v>
      </c>
      <c r="C765" t="e">
        <f>Table1[[#This Row],[startdatetime]]</f>
        <v>#VALUE!</v>
      </c>
      <c r="D765" t="e">
        <f>CONCATENATE(Table1[[#This Row],[summary]],
CHAR(13),
Table1[[#This Row],[startdayname]],
", ",
TEXT((Table1[[#This Row],[startshortdate]]),"MMM D"),
CHAR(13),
TEXT((Table1[[#This Row],[starttime]]), "h:mm am/pm"),CHAR(13),Table1[[#This Row],[description]],CHAR(13))</f>
        <v>#VALUE!</v>
      </c>
    </row>
    <row r="766" spans="1:4" x14ac:dyDescent="0.25">
      <c r="A766" t="e">
        <f>VLOOKUP(Table1[[#This Row],[locationaddress]],VENUEID!$A$2:$B$28,1,TRUE)</f>
        <v>#VALUE!</v>
      </c>
      <c r="B766" t="e">
        <f>IF(Table1[[#This Row],[categories]]="","",
IF(ISNUMBER(SEARCH("*ADULTS*",Table1[categories])),"ADULTS",
IF(ISNUMBER(SEARCH("*CHILDREN*",Table1[categories])),"CHILDREN",
IF(ISNUMBER(SEARCH("*TEENS*",Table1[categories])),"TEENS"))))</f>
        <v>#VALUE!</v>
      </c>
      <c r="C766" t="e">
        <f>Table1[[#This Row],[startdatetime]]</f>
        <v>#VALUE!</v>
      </c>
      <c r="D766" t="e">
        <f>CONCATENATE(Table1[[#This Row],[summary]],
CHAR(13),
Table1[[#This Row],[startdayname]],
", ",
TEXT((Table1[[#This Row],[startshortdate]]),"MMM D"),
CHAR(13),
TEXT((Table1[[#This Row],[starttime]]), "h:mm am/pm"),CHAR(13),Table1[[#This Row],[description]],CHAR(13))</f>
        <v>#VALUE!</v>
      </c>
    </row>
    <row r="767" spans="1:4" x14ac:dyDescent="0.25">
      <c r="A767" t="e">
        <f>VLOOKUP(Table1[[#This Row],[locationaddress]],VENUEID!$A$2:$B$28,1,TRUE)</f>
        <v>#VALUE!</v>
      </c>
      <c r="B767" t="e">
        <f>IF(Table1[[#This Row],[categories]]="","",
IF(ISNUMBER(SEARCH("*ADULTS*",Table1[categories])),"ADULTS",
IF(ISNUMBER(SEARCH("*CHILDREN*",Table1[categories])),"CHILDREN",
IF(ISNUMBER(SEARCH("*TEENS*",Table1[categories])),"TEENS"))))</f>
        <v>#VALUE!</v>
      </c>
      <c r="C767" t="e">
        <f>Table1[[#This Row],[startdatetime]]</f>
        <v>#VALUE!</v>
      </c>
      <c r="D767" t="e">
        <f>CONCATENATE(Table1[[#This Row],[summary]],
CHAR(13),
Table1[[#This Row],[startdayname]],
", ",
TEXT((Table1[[#This Row],[startshortdate]]),"MMM D"),
CHAR(13),
TEXT((Table1[[#This Row],[starttime]]), "h:mm am/pm"),CHAR(13),Table1[[#This Row],[description]],CHAR(13))</f>
        <v>#VALUE!</v>
      </c>
    </row>
    <row r="768" spans="1:4" x14ac:dyDescent="0.25">
      <c r="A768" t="e">
        <f>VLOOKUP(Table1[[#This Row],[locationaddress]],VENUEID!$A$2:$B$28,1,TRUE)</f>
        <v>#VALUE!</v>
      </c>
      <c r="B768" t="e">
        <f>IF(Table1[[#This Row],[categories]]="","",
IF(ISNUMBER(SEARCH("*ADULTS*",Table1[categories])),"ADULTS",
IF(ISNUMBER(SEARCH("*CHILDREN*",Table1[categories])),"CHILDREN",
IF(ISNUMBER(SEARCH("*TEENS*",Table1[categories])),"TEENS"))))</f>
        <v>#VALUE!</v>
      </c>
      <c r="C768" t="e">
        <f>Table1[[#This Row],[startdatetime]]</f>
        <v>#VALUE!</v>
      </c>
      <c r="D768" t="e">
        <f>CONCATENATE(Table1[[#This Row],[summary]],
CHAR(13),
Table1[[#This Row],[startdayname]],
", ",
TEXT((Table1[[#This Row],[startshortdate]]),"MMM D"),
CHAR(13),
TEXT((Table1[[#This Row],[starttime]]), "h:mm am/pm"),CHAR(13),Table1[[#This Row],[description]],CHAR(13))</f>
        <v>#VALUE!</v>
      </c>
    </row>
    <row r="769" spans="1:4" x14ac:dyDescent="0.25">
      <c r="A769" t="e">
        <f>VLOOKUP(Table1[[#This Row],[locationaddress]],VENUEID!$A$2:$B$28,1,TRUE)</f>
        <v>#VALUE!</v>
      </c>
      <c r="B769" t="e">
        <f>IF(Table1[[#This Row],[categories]]="","",
IF(ISNUMBER(SEARCH("*ADULTS*",Table1[categories])),"ADULTS",
IF(ISNUMBER(SEARCH("*CHILDREN*",Table1[categories])),"CHILDREN",
IF(ISNUMBER(SEARCH("*TEENS*",Table1[categories])),"TEENS"))))</f>
        <v>#VALUE!</v>
      </c>
      <c r="C769" t="e">
        <f>Table1[[#This Row],[startdatetime]]</f>
        <v>#VALUE!</v>
      </c>
      <c r="D769" t="e">
        <f>CONCATENATE(Table1[[#This Row],[summary]],
CHAR(13),
Table1[[#This Row],[startdayname]],
", ",
TEXT((Table1[[#This Row],[startshortdate]]),"MMM D"),
CHAR(13),
TEXT((Table1[[#This Row],[starttime]]), "h:mm am/pm"),CHAR(13),Table1[[#This Row],[description]],CHAR(13))</f>
        <v>#VALUE!</v>
      </c>
    </row>
    <row r="770" spans="1:4" x14ac:dyDescent="0.25">
      <c r="A770" t="e">
        <f>VLOOKUP(Table1[[#This Row],[locationaddress]],VENUEID!$A$2:$B$28,1,TRUE)</f>
        <v>#VALUE!</v>
      </c>
      <c r="B770" t="e">
        <f>IF(Table1[[#This Row],[categories]]="","",
IF(ISNUMBER(SEARCH("*ADULTS*",Table1[categories])),"ADULTS",
IF(ISNUMBER(SEARCH("*CHILDREN*",Table1[categories])),"CHILDREN",
IF(ISNUMBER(SEARCH("*TEENS*",Table1[categories])),"TEENS"))))</f>
        <v>#VALUE!</v>
      </c>
      <c r="C770" t="e">
        <f>Table1[[#This Row],[startdatetime]]</f>
        <v>#VALUE!</v>
      </c>
      <c r="D770" t="e">
        <f>CONCATENATE(Table1[[#This Row],[summary]],
CHAR(13),
Table1[[#This Row],[startdayname]],
", ",
TEXT((Table1[[#This Row],[startshortdate]]),"MMM D"),
CHAR(13),
TEXT((Table1[[#This Row],[starttime]]), "h:mm am/pm"),CHAR(13),Table1[[#This Row],[description]],CHAR(13))</f>
        <v>#VALUE!</v>
      </c>
    </row>
    <row r="771" spans="1:4" x14ac:dyDescent="0.25">
      <c r="A771" t="e">
        <f>VLOOKUP(Table1[[#This Row],[locationaddress]],VENUEID!$A$2:$B$28,1,TRUE)</f>
        <v>#VALUE!</v>
      </c>
      <c r="B771" t="e">
        <f>IF(Table1[[#This Row],[categories]]="","",
IF(ISNUMBER(SEARCH("*ADULTS*",Table1[categories])),"ADULTS",
IF(ISNUMBER(SEARCH("*CHILDREN*",Table1[categories])),"CHILDREN",
IF(ISNUMBER(SEARCH("*TEENS*",Table1[categories])),"TEENS"))))</f>
        <v>#VALUE!</v>
      </c>
      <c r="C771" t="e">
        <f>Table1[[#This Row],[startdatetime]]</f>
        <v>#VALUE!</v>
      </c>
      <c r="D771" t="e">
        <f>CONCATENATE(Table1[[#This Row],[summary]],
CHAR(13),
Table1[[#This Row],[startdayname]],
", ",
TEXT((Table1[[#This Row],[startshortdate]]),"MMM D"),
CHAR(13),
TEXT((Table1[[#This Row],[starttime]]), "h:mm am/pm"),CHAR(13),Table1[[#This Row],[description]],CHAR(13))</f>
        <v>#VALUE!</v>
      </c>
    </row>
    <row r="772" spans="1:4" x14ac:dyDescent="0.25">
      <c r="A772" t="e">
        <f>VLOOKUP(Table1[[#This Row],[locationaddress]],VENUEID!$A$2:$B$28,1,TRUE)</f>
        <v>#VALUE!</v>
      </c>
      <c r="B772" t="e">
        <f>IF(Table1[[#This Row],[categories]]="","",
IF(ISNUMBER(SEARCH("*ADULTS*",Table1[categories])),"ADULTS",
IF(ISNUMBER(SEARCH("*CHILDREN*",Table1[categories])),"CHILDREN",
IF(ISNUMBER(SEARCH("*TEENS*",Table1[categories])),"TEENS"))))</f>
        <v>#VALUE!</v>
      </c>
      <c r="C772" t="e">
        <f>Table1[[#This Row],[startdatetime]]</f>
        <v>#VALUE!</v>
      </c>
      <c r="D772" t="e">
        <f>CONCATENATE(Table1[[#This Row],[summary]],
CHAR(13),
Table1[[#This Row],[startdayname]],
", ",
TEXT((Table1[[#This Row],[startshortdate]]),"MMM D"),
CHAR(13),
TEXT((Table1[[#This Row],[starttime]]), "h:mm am/pm"),CHAR(13),Table1[[#This Row],[description]],CHAR(13))</f>
        <v>#VALUE!</v>
      </c>
    </row>
    <row r="773" spans="1:4" x14ac:dyDescent="0.25">
      <c r="A773" t="e">
        <f>VLOOKUP(Table1[[#This Row],[locationaddress]],VENUEID!$A$2:$B$28,1,TRUE)</f>
        <v>#VALUE!</v>
      </c>
      <c r="B773" t="e">
        <f>IF(Table1[[#This Row],[categories]]="","",
IF(ISNUMBER(SEARCH("*ADULTS*",Table1[categories])),"ADULTS",
IF(ISNUMBER(SEARCH("*CHILDREN*",Table1[categories])),"CHILDREN",
IF(ISNUMBER(SEARCH("*TEENS*",Table1[categories])),"TEENS"))))</f>
        <v>#VALUE!</v>
      </c>
      <c r="C773" t="e">
        <f>Table1[[#This Row],[startdatetime]]</f>
        <v>#VALUE!</v>
      </c>
      <c r="D773" t="e">
        <f>CONCATENATE(Table1[[#This Row],[summary]],
CHAR(13),
Table1[[#This Row],[startdayname]],
", ",
TEXT((Table1[[#This Row],[startshortdate]]),"MMM D"),
CHAR(13),
TEXT((Table1[[#This Row],[starttime]]), "h:mm am/pm"),CHAR(13),Table1[[#This Row],[description]],CHAR(13))</f>
        <v>#VALUE!</v>
      </c>
    </row>
    <row r="774" spans="1:4" x14ac:dyDescent="0.25">
      <c r="A774" t="e">
        <f>VLOOKUP(Table1[[#This Row],[locationaddress]],VENUEID!$A$2:$B$28,1,TRUE)</f>
        <v>#VALUE!</v>
      </c>
      <c r="B774" t="e">
        <f>IF(Table1[[#This Row],[categories]]="","",
IF(ISNUMBER(SEARCH("*ADULTS*",Table1[categories])),"ADULTS",
IF(ISNUMBER(SEARCH("*CHILDREN*",Table1[categories])),"CHILDREN",
IF(ISNUMBER(SEARCH("*TEENS*",Table1[categories])),"TEENS"))))</f>
        <v>#VALUE!</v>
      </c>
      <c r="C774" t="e">
        <f>Table1[[#This Row],[startdatetime]]</f>
        <v>#VALUE!</v>
      </c>
      <c r="D774" t="e">
        <f>CONCATENATE(Table1[[#This Row],[summary]],
CHAR(13),
Table1[[#This Row],[startdayname]],
", ",
TEXT((Table1[[#This Row],[startshortdate]]),"MMM D"),
CHAR(13),
TEXT((Table1[[#This Row],[starttime]]), "h:mm am/pm"),CHAR(13),Table1[[#This Row],[description]],CHAR(13))</f>
        <v>#VALUE!</v>
      </c>
    </row>
    <row r="775" spans="1:4" x14ac:dyDescent="0.25">
      <c r="A775" t="e">
        <f>VLOOKUP(Table1[[#This Row],[locationaddress]],VENUEID!$A$2:$B$28,1,TRUE)</f>
        <v>#VALUE!</v>
      </c>
      <c r="B775" t="e">
        <f>IF(Table1[[#This Row],[categories]]="","",
IF(ISNUMBER(SEARCH("*ADULTS*",Table1[categories])),"ADULTS",
IF(ISNUMBER(SEARCH("*CHILDREN*",Table1[categories])),"CHILDREN",
IF(ISNUMBER(SEARCH("*TEENS*",Table1[categories])),"TEENS"))))</f>
        <v>#VALUE!</v>
      </c>
      <c r="C775" t="e">
        <f>Table1[[#This Row],[startdatetime]]</f>
        <v>#VALUE!</v>
      </c>
      <c r="D775" t="e">
        <f>CONCATENATE(Table1[[#This Row],[summary]],
CHAR(13),
Table1[[#This Row],[startdayname]],
", ",
TEXT((Table1[[#This Row],[startshortdate]]),"MMM D"),
CHAR(13),
TEXT((Table1[[#This Row],[starttime]]), "h:mm am/pm"),CHAR(13),Table1[[#This Row],[description]],CHAR(13))</f>
        <v>#VALUE!</v>
      </c>
    </row>
    <row r="776" spans="1:4" x14ac:dyDescent="0.25">
      <c r="A776" t="e">
        <f>VLOOKUP(Table1[[#This Row],[locationaddress]],VENUEID!$A$2:$B$28,1,TRUE)</f>
        <v>#VALUE!</v>
      </c>
      <c r="B776" t="e">
        <f>IF(Table1[[#This Row],[categories]]="","",
IF(ISNUMBER(SEARCH("*ADULTS*",Table1[categories])),"ADULTS",
IF(ISNUMBER(SEARCH("*CHILDREN*",Table1[categories])),"CHILDREN",
IF(ISNUMBER(SEARCH("*TEENS*",Table1[categories])),"TEENS"))))</f>
        <v>#VALUE!</v>
      </c>
      <c r="C776" t="e">
        <f>Table1[[#This Row],[startdatetime]]</f>
        <v>#VALUE!</v>
      </c>
      <c r="D776" t="e">
        <f>CONCATENATE(Table1[[#This Row],[summary]],
CHAR(13),
Table1[[#This Row],[startdayname]],
", ",
TEXT((Table1[[#This Row],[startshortdate]]),"MMM D"),
CHAR(13),
TEXT((Table1[[#This Row],[starttime]]), "h:mm am/pm"),CHAR(13),Table1[[#This Row],[description]],CHAR(13))</f>
        <v>#VALUE!</v>
      </c>
    </row>
    <row r="777" spans="1:4" x14ac:dyDescent="0.25">
      <c r="A777" t="e">
        <f>VLOOKUP(Table1[[#This Row],[locationaddress]],VENUEID!$A$2:$B$28,1,TRUE)</f>
        <v>#VALUE!</v>
      </c>
      <c r="B777" t="e">
        <f>IF(Table1[[#This Row],[categories]]="","",
IF(ISNUMBER(SEARCH("*ADULTS*",Table1[categories])),"ADULTS",
IF(ISNUMBER(SEARCH("*CHILDREN*",Table1[categories])),"CHILDREN",
IF(ISNUMBER(SEARCH("*TEENS*",Table1[categories])),"TEENS"))))</f>
        <v>#VALUE!</v>
      </c>
      <c r="C777" t="e">
        <f>Table1[[#This Row],[startdatetime]]</f>
        <v>#VALUE!</v>
      </c>
      <c r="D777" t="e">
        <f>CONCATENATE(Table1[[#This Row],[summary]],
CHAR(13),
Table1[[#This Row],[startdayname]],
", ",
TEXT((Table1[[#This Row],[startshortdate]]),"MMM D"),
CHAR(13),
TEXT((Table1[[#This Row],[starttime]]), "h:mm am/pm"),CHAR(13),Table1[[#This Row],[description]],CHAR(13))</f>
        <v>#VALUE!</v>
      </c>
    </row>
    <row r="778" spans="1:4" x14ac:dyDescent="0.25">
      <c r="A778" t="e">
        <f>VLOOKUP(Table1[[#This Row],[locationaddress]],VENUEID!$A$2:$B$28,1,TRUE)</f>
        <v>#VALUE!</v>
      </c>
      <c r="B778" t="e">
        <f>IF(Table1[[#This Row],[categories]]="","",
IF(ISNUMBER(SEARCH("*ADULTS*",Table1[categories])),"ADULTS",
IF(ISNUMBER(SEARCH("*CHILDREN*",Table1[categories])),"CHILDREN",
IF(ISNUMBER(SEARCH("*TEENS*",Table1[categories])),"TEENS"))))</f>
        <v>#VALUE!</v>
      </c>
      <c r="C778" t="e">
        <f>Table1[[#This Row],[startdatetime]]</f>
        <v>#VALUE!</v>
      </c>
      <c r="D778" t="e">
        <f>CONCATENATE(Table1[[#This Row],[summary]],
CHAR(13),
Table1[[#This Row],[startdayname]],
", ",
TEXT((Table1[[#This Row],[startshortdate]]),"MMM D"),
CHAR(13),
TEXT((Table1[[#This Row],[starttime]]), "h:mm am/pm"),CHAR(13),Table1[[#This Row],[description]],CHAR(13))</f>
        <v>#VALUE!</v>
      </c>
    </row>
    <row r="779" spans="1:4" x14ac:dyDescent="0.25">
      <c r="A779" t="e">
        <f>VLOOKUP(Table1[[#This Row],[locationaddress]],VENUEID!$A$2:$B$28,1,TRUE)</f>
        <v>#VALUE!</v>
      </c>
      <c r="B779" t="e">
        <f>IF(Table1[[#This Row],[categories]]="","",
IF(ISNUMBER(SEARCH("*ADULTS*",Table1[categories])),"ADULTS",
IF(ISNUMBER(SEARCH("*CHILDREN*",Table1[categories])),"CHILDREN",
IF(ISNUMBER(SEARCH("*TEENS*",Table1[categories])),"TEENS"))))</f>
        <v>#VALUE!</v>
      </c>
      <c r="C779" t="e">
        <f>Table1[[#This Row],[startdatetime]]</f>
        <v>#VALUE!</v>
      </c>
      <c r="D779" t="e">
        <f>CONCATENATE(Table1[[#This Row],[summary]],
CHAR(13),
Table1[[#This Row],[startdayname]],
", ",
TEXT((Table1[[#This Row],[startshortdate]]),"MMM D"),
CHAR(13),
TEXT((Table1[[#This Row],[starttime]]), "h:mm am/pm"),CHAR(13),Table1[[#This Row],[description]],CHAR(13))</f>
        <v>#VALUE!</v>
      </c>
    </row>
    <row r="780" spans="1:4" x14ac:dyDescent="0.25">
      <c r="A780" t="e">
        <f>VLOOKUP(Table1[[#This Row],[locationaddress]],VENUEID!$A$2:$B$28,1,TRUE)</f>
        <v>#VALUE!</v>
      </c>
      <c r="B780" t="e">
        <f>IF(Table1[[#This Row],[categories]]="","",
IF(ISNUMBER(SEARCH("*ADULTS*",Table1[categories])),"ADULTS",
IF(ISNUMBER(SEARCH("*CHILDREN*",Table1[categories])),"CHILDREN",
IF(ISNUMBER(SEARCH("*TEENS*",Table1[categories])),"TEENS"))))</f>
        <v>#VALUE!</v>
      </c>
      <c r="C780" t="e">
        <f>Table1[[#This Row],[startdatetime]]</f>
        <v>#VALUE!</v>
      </c>
      <c r="D780" t="e">
        <f>CONCATENATE(Table1[[#This Row],[summary]],
CHAR(13),
Table1[[#This Row],[startdayname]],
", ",
TEXT((Table1[[#This Row],[startshortdate]]),"MMM D"),
CHAR(13),
TEXT((Table1[[#This Row],[starttime]]), "h:mm am/pm"),CHAR(13),Table1[[#This Row],[description]],CHAR(13))</f>
        <v>#VALUE!</v>
      </c>
    </row>
    <row r="781" spans="1:4" x14ac:dyDescent="0.25">
      <c r="A781" t="e">
        <f>VLOOKUP(Table1[[#This Row],[locationaddress]],VENUEID!$A$2:$B$28,1,TRUE)</f>
        <v>#VALUE!</v>
      </c>
      <c r="B781" t="e">
        <f>IF(Table1[[#This Row],[categories]]="","",
IF(ISNUMBER(SEARCH("*ADULTS*",Table1[categories])),"ADULTS",
IF(ISNUMBER(SEARCH("*CHILDREN*",Table1[categories])),"CHILDREN",
IF(ISNUMBER(SEARCH("*TEENS*",Table1[categories])),"TEENS"))))</f>
        <v>#VALUE!</v>
      </c>
      <c r="C781" t="e">
        <f>Table1[[#This Row],[startdatetime]]</f>
        <v>#VALUE!</v>
      </c>
      <c r="D781" t="e">
        <f>CONCATENATE(Table1[[#This Row],[summary]],
CHAR(13),
Table1[[#This Row],[startdayname]],
", ",
TEXT((Table1[[#This Row],[startshortdate]]),"MMM D"),
CHAR(13),
TEXT((Table1[[#This Row],[starttime]]), "h:mm am/pm"),CHAR(13),Table1[[#This Row],[description]],CHAR(13))</f>
        <v>#VALUE!</v>
      </c>
    </row>
    <row r="782" spans="1:4" x14ac:dyDescent="0.25">
      <c r="A782" t="e">
        <f>VLOOKUP(Table1[[#This Row],[locationaddress]],VENUEID!$A$2:$B$28,1,TRUE)</f>
        <v>#VALUE!</v>
      </c>
      <c r="B782" t="e">
        <f>IF(Table1[[#This Row],[categories]]="","",
IF(ISNUMBER(SEARCH("*ADULTS*",Table1[categories])),"ADULTS",
IF(ISNUMBER(SEARCH("*CHILDREN*",Table1[categories])),"CHILDREN",
IF(ISNUMBER(SEARCH("*TEENS*",Table1[categories])),"TEENS"))))</f>
        <v>#VALUE!</v>
      </c>
      <c r="C782" t="e">
        <f>Table1[[#This Row],[startdatetime]]</f>
        <v>#VALUE!</v>
      </c>
      <c r="D782" t="e">
        <f>CONCATENATE(Table1[[#This Row],[summary]],
CHAR(13),
Table1[[#This Row],[startdayname]],
", ",
TEXT((Table1[[#This Row],[startshortdate]]),"MMM D"),
CHAR(13),
TEXT((Table1[[#This Row],[starttime]]), "h:mm am/pm"),CHAR(13),Table1[[#This Row],[description]],CHAR(13))</f>
        <v>#VALUE!</v>
      </c>
    </row>
    <row r="783" spans="1:4" x14ac:dyDescent="0.25">
      <c r="A783" t="e">
        <f>VLOOKUP(Table1[[#This Row],[locationaddress]],VENUEID!$A$2:$B$28,1,TRUE)</f>
        <v>#VALUE!</v>
      </c>
      <c r="B783" t="e">
        <f>IF(Table1[[#This Row],[categories]]="","",
IF(ISNUMBER(SEARCH("*ADULTS*",Table1[categories])),"ADULTS",
IF(ISNUMBER(SEARCH("*CHILDREN*",Table1[categories])),"CHILDREN",
IF(ISNUMBER(SEARCH("*TEENS*",Table1[categories])),"TEENS"))))</f>
        <v>#VALUE!</v>
      </c>
      <c r="C783" t="e">
        <f>Table1[[#This Row],[startdatetime]]</f>
        <v>#VALUE!</v>
      </c>
      <c r="D783" t="e">
        <f>CONCATENATE(Table1[[#This Row],[summary]],
CHAR(13),
Table1[[#This Row],[startdayname]],
", ",
TEXT((Table1[[#This Row],[startshortdate]]),"MMM D"),
CHAR(13),
TEXT((Table1[[#This Row],[starttime]]), "h:mm am/pm"),CHAR(13),Table1[[#This Row],[description]],CHAR(13))</f>
        <v>#VALUE!</v>
      </c>
    </row>
    <row r="784" spans="1:4" x14ac:dyDescent="0.25">
      <c r="A784" t="e">
        <f>VLOOKUP(Table1[[#This Row],[locationaddress]],VENUEID!$A$2:$B$28,1,TRUE)</f>
        <v>#VALUE!</v>
      </c>
      <c r="B784" t="e">
        <f>IF(Table1[[#This Row],[categories]]="","",
IF(ISNUMBER(SEARCH("*ADULTS*",Table1[categories])),"ADULTS",
IF(ISNUMBER(SEARCH("*CHILDREN*",Table1[categories])),"CHILDREN",
IF(ISNUMBER(SEARCH("*TEENS*",Table1[categories])),"TEENS"))))</f>
        <v>#VALUE!</v>
      </c>
      <c r="C784" t="e">
        <f>Table1[[#This Row],[startdatetime]]</f>
        <v>#VALUE!</v>
      </c>
      <c r="D784" t="e">
        <f>CONCATENATE(Table1[[#This Row],[summary]],
CHAR(13),
Table1[[#This Row],[startdayname]],
", ",
TEXT((Table1[[#This Row],[startshortdate]]),"MMM D"),
CHAR(13),
TEXT((Table1[[#This Row],[starttime]]), "h:mm am/pm"),CHAR(13),Table1[[#This Row],[description]],CHAR(13))</f>
        <v>#VALUE!</v>
      </c>
    </row>
    <row r="785" spans="1:4" x14ac:dyDescent="0.25">
      <c r="A785" t="e">
        <f>VLOOKUP(Table1[[#This Row],[locationaddress]],VENUEID!$A$2:$B$28,1,TRUE)</f>
        <v>#VALUE!</v>
      </c>
      <c r="B785" t="e">
        <f>IF(Table1[[#This Row],[categories]]="","",
IF(ISNUMBER(SEARCH("*ADULTS*",Table1[categories])),"ADULTS",
IF(ISNUMBER(SEARCH("*CHILDREN*",Table1[categories])),"CHILDREN",
IF(ISNUMBER(SEARCH("*TEENS*",Table1[categories])),"TEENS"))))</f>
        <v>#VALUE!</v>
      </c>
      <c r="C785" t="e">
        <f>Table1[[#This Row],[startdatetime]]</f>
        <v>#VALUE!</v>
      </c>
      <c r="D785" t="e">
        <f>CONCATENATE(Table1[[#This Row],[summary]],
CHAR(13),
Table1[[#This Row],[startdayname]],
", ",
TEXT((Table1[[#This Row],[startshortdate]]),"MMM D"),
CHAR(13),
TEXT((Table1[[#This Row],[starttime]]), "h:mm am/pm"),CHAR(13),Table1[[#This Row],[description]],CHAR(13))</f>
        <v>#VALUE!</v>
      </c>
    </row>
    <row r="786" spans="1:4" x14ac:dyDescent="0.25">
      <c r="A786" t="e">
        <f>VLOOKUP(Table1[[#This Row],[locationaddress]],VENUEID!$A$2:$B$28,1,TRUE)</f>
        <v>#VALUE!</v>
      </c>
      <c r="B786" t="e">
        <f>IF(Table1[[#This Row],[categories]]="","",
IF(ISNUMBER(SEARCH("*ADULTS*",Table1[categories])),"ADULTS",
IF(ISNUMBER(SEARCH("*CHILDREN*",Table1[categories])),"CHILDREN",
IF(ISNUMBER(SEARCH("*TEENS*",Table1[categories])),"TEENS"))))</f>
        <v>#VALUE!</v>
      </c>
      <c r="C786" t="e">
        <f>Table1[[#This Row],[startdatetime]]</f>
        <v>#VALUE!</v>
      </c>
      <c r="D786" t="e">
        <f>CONCATENATE(Table1[[#This Row],[summary]],
CHAR(13),
Table1[[#This Row],[startdayname]],
", ",
TEXT((Table1[[#This Row],[startshortdate]]),"MMM D"),
CHAR(13),
TEXT((Table1[[#This Row],[starttime]]), "h:mm am/pm"),CHAR(13),Table1[[#This Row],[description]],CHAR(13))</f>
        <v>#VALUE!</v>
      </c>
    </row>
    <row r="787" spans="1:4" x14ac:dyDescent="0.25">
      <c r="A787" t="e">
        <f>VLOOKUP(Table1[[#This Row],[locationaddress]],VENUEID!$A$2:$B$28,1,TRUE)</f>
        <v>#VALUE!</v>
      </c>
      <c r="B787" t="e">
        <f>IF(Table1[[#This Row],[categories]]="","",
IF(ISNUMBER(SEARCH("*ADULTS*",Table1[categories])),"ADULTS",
IF(ISNUMBER(SEARCH("*CHILDREN*",Table1[categories])),"CHILDREN",
IF(ISNUMBER(SEARCH("*TEENS*",Table1[categories])),"TEENS"))))</f>
        <v>#VALUE!</v>
      </c>
      <c r="C787" t="e">
        <f>Table1[[#This Row],[startdatetime]]</f>
        <v>#VALUE!</v>
      </c>
      <c r="D787" t="e">
        <f>CONCATENATE(Table1[[#This Row],[summary]],
CHAR(13),
Table1[[#This Row],[startdayname]],
", ",
TEXT((Table1[[#This Row],[startshortdate]]),"MMM D"),
CHAR(13),
TEXT((Table1[[#This Row],[starttime]]), "h:mm am/pm"),CHAR(13),Table1[[#This Row],[description]],CHAR(13))</f>
        <v>#VALUE!</v>
      </c>
    </row>
    <row r="788" spans="1:4" x14ac:dyDescent="0.25">
      <c r="A788" t="e">
        <f>VLOOKUP(Table1[[#This Row],[locationaddress]],VENUEID!$A$2:$B$28,1,TRUE)</f>
        <v>#VALUE!</v>
      </c>
      <c r="B788" t="e">
        <f>IF(Table1[[#This Row],[categories]]="","",
IF(ISNUMBER(SEARCH("*ADULTS*",Table1[categories])),"ADULTS",
IF(ISNUMBER(SEARCH("*CHILDREN*",Table1[categories])),"CHILDREN",
IF(ISNUMBER(SEARCH("*TEENS*",Table1[categories])),"TEENS"))))</f>
        <v>#VALUE!</v>
      </c>
      <c r="C788" t="e">
        <f>Table1[[#This Row],[startdatetime]]</f>
        <v>#VALUE!</v>
      </c>
      <c r="D788" t="e">
        <f>CONCATENATE(Table1[[#This Row],[summary]],
CHAR(13),
Table1[[#This Row],[startdayname]],
", ",
TEXT((Table1[[#This Row],[startshortdate]]),"MMM D"),
CHAR(13),
TEXT((Table1[[#This Row],[starttime]]), "h:mm am/pm"),CHAR(13),Table1[[#This Row],[description]],CHAR(13))</f>
        <v>#VALUE!</v>
      </c>
    </row>
    <row r="789" spans="1:4" x14ac:dyDescent="0.25">
      <c r="A789" t="e">
        <f>VLOOKUP(Table1[[#This Row],[locationaddress]],VENUEID!$A$2:$B$28,1,TRUE)</f>
        <v>#VALUE!</v>
      </c>
      <c r="B789" t="e">
        <f>IF(Table1[[#This Row],[categories]]="","",
IF(ISNUMBER(SEARCH("*ADULTS*",Table1[categories])),"ADULTS",
IF(ISNUMBER(SEARCH("*CHILDREN*",Table1[categories])),"CHILDREN",
IF(ISNUMBER(SEARCH("*TEENS*",Table1[categories])),"TEENS"))))</f>
        <v>#VALUE!</v>
      </c>
      <c r="C789" t="e">
        <f>Table1[[#This Row],[startdatetime]]</f>
        <v>#VALUE!</v>
      </c>
      <c r="D789" t="e">
        <f>CONCATENATE(Table1[[#This Row],[summary]],
CHAR(13),
Table1[[#This Row],[startdayname]],
", ",
TEXT((Table1[[#This Row],[startshortdate]]),"MMM D"),
CHAR(13),
TEXT((Table1[[#This Row],[starttime]]), "h:mm am/pm"),CHAR(13),Table1[[#This Row],[description]],CHAR(13))</f>
        <v>#VALUE!</v>
      </c>
    </row>
    <row r="790" spans="1:4" x14ac:dyDescent="0.25">
      <c r="A790" t="e">
        <f>VLOOKUP(Table1[[#This Row],[locationaddress]],VENUEID!$A$2:$B$28,1,TRUE)</f>
        <v>#VALUE!</v>
      </c>
      <c r="B790" t="e">
        <f>IF(Table1[[#This Row],[categories]]="","",
IF(ISNUMBER(SEARCH("*ADULTS*",Table1[categories])),"ADULTS",
IF(ISNUMBER(SEARCH("*CHILDREN*",Table1[categories])),"CHILDREN",
IF(ISNUMBER(SEARCH("*TEENS*",Table1[categories])),"TEENS"))))</f>
        <v>#VALUE!</v>
      </c>
      <c r="C790" t="e">
        <f>Table1[[#This Row],[startdatetime]]</f>
        <v>#VALUE!</v>
      </c>
      <c r="D790" t="e">
        <f>CONCATENATE(Table1[[#This Row],[summary]],
CHAR(13),
Table1[[#This Row],[startdayname]],
", ",
TEXT((Table1[[#This Row],[startshortdate]]),"MMM D"),
CHAR(13),
TEXT((Table1[[#This Row],[starttime]]), "h:mm am/pm"),CHAR(13),Table1[[#This Row],[description]],CHAR(13))</f>
        <v>#VALUE!</v>
      </c>
    </row>
    <row r="791" spans="1:4" x14ac:dyDescent="0.25">
      <c r="A791" t="e">
        <f>VLOOKUP(Table1[[#This Row],[locationaddress]],VENUEID!$A$2:$B$28,1,TRUE)</f>
        <v>#VALUE!</v>
      </c>
      <c r="B791" t="e">
        <f>IF(Table1[[#This Row],[categories]]="","",
IF(ISNUMBER(SEARCH("*ADULTS*",Table1[categories])),"ADULTS",
IF(ISNUMBER(SEARCH("*CHILDREN*",Table1[categories])),"CHILDREN",
IF(ISNUMBER(SEARCH("*TEENS*",Table1[categories])),"TEENS"))))</f>
        <v>#VALUE!</v>
      </c>
      <c r="C791" t="e">
        <f>Table1[[#This Row],[startdatetime]]</f>
        <v>#VALUE!</v>
      </c>
      <c r="D791" t="e">
        <f>CONCATENATE(Table1[[#This Row],[summary]],
CHAR(13),
Table1[[#This Row],[startdayname]],
", ",
TEXT((Table1[[#This Row],[startshortdate]]),"MMM D"),
CHAR(13),
TEXT((Table1[[#This Row],[starttime]]), "h:mm am/pm"),CHAR(13),Table1[[#This Row],[description]],CHAR(13))</f>
        <v>#VALUE!</v>
      </c>
    </row>
    <row r="792" spans="1:4" x14ac:dyDescent="0.25">
      <c r="A792" t="e">
        <f>VLOOKUP(Table1[[#This Row],[locationaddress]],VENUEID!$A$2:$B$28,1,TRUE)</f>
        <v>#VALUE!</v>
      </c>
      <c r="B792" t="e">
        <f>IF(Table1[[#This Row],[categories]]="","",
IF(ISNUMBER(SEARCH("*ADULTS*",Table1[categories])),"ADULTS",
IF(ISNUMBER(SEARCH("*CHILDREN*",Table1[categories])),"CHILDREN",
IF(ISNUMBER(SEARCH("*TEENS*",Table1[categories])),"TEENS"))))</f>
        <v>#VALUE!</v>
      </c>
      <c r="C792" t="e">
        <f>Table1[[#This Row],[startdatetime]]</f>
        <v>#VALUE!</v>
      </c>
      <c r="D792" t="e">
        <f>CONCATENATE(Table1[[#This Row],[summary]],
CHAR(13),
Table1[[#This Row],[startdayname]],
", ",
TEXT((Table1[[#This Row],[startshortdate]]),"MMM D"),
CHAR(13),
TEXT((Table1[[#This Row],[starttime]]), "h:mm am/pm"),CHAR(13),Table1[[#This Row],[description]],CHAR(13))</f>
        <v>#VALUE!</v>
      </c>
    </row>
    <row r="793" spans="1:4" x14ac:dyDescent="0.25">
      <c r="A793" t="e">
        <f>VLOOKUP(Table1[[#This Row],[locationaddress]],VENUEID!$A$2:$B$28,1,TRUE)</f>
        <v>#VALUE!</v>
      </c>
      <c r="B793" t="e">
        <f>IF(Table1[[#This Row],[categories]]="","",
IF(ISNUMBER(SEARCH("*ADULTS*",Table1[categories])),"ADULTS",
IF(ISNUMBER(SEARCH("*CHILDREN*",Table1[categories])),"CHILDREN",
IF(ISNUMBER(SEARCH("*TEENS*",Table1[categories])),"TEENS"))))</f>
        <v>#VALUE!</v>
      </c>
      <c r="C793" t="e">
        <f>Table1[[#This Row],[startdatetime]]</f>
        <v>#VALUE!</v>
      </c>
      <c r="D793" t="e">
        <f>CONCATENATE(Table1[[#This Row],[summary]],
CHAR(13),
Table1[[#This Row],[startdayname]],
", ",
TEXT((Table1[[#This Row],[startshortdate]]),"MMM D"),
CHAR(13),
TEXT((Table1[[#This Row],[starttime]]), "h:mm am/pm"),CHAR(13),Table1[[#This Row],[description]],CHAR(13))</f>
        <v>#VALUE!</v>
      </c>
    </row>
    <row r="794" spans="1:4" x14ac:dyDescent="0.25">
      <c r="A794" t="e">
        <f>VLOOKUP(Table1[[#This Row],[locationaddress]],VENUEID!$A$2:$B$28,1,TRUE)</f>
        <v>#VALUE!</v>
      </c>
      <c r="B794" t="e">
        <f>IF(Table1[[#This Row],[categories]]="","",
IF(ISNUMBER(SEARCH("*ADULTS*",Table1[categories])),"ADULTS",
IF(ISNUMBER(SEARCH("*CHILDREN*",Table1[categories])),"CHILDREN",
IF(ISNUMBER(SEARCH("*TEENS*",Table1[categories])),"TEENS"))))</f>
        <v>#VALUE!</v>
      </c>
      <c r="C794" t="e">
        <f>Table1[[#This Row],[startdatetime]]</f>
        <v>#VALUE!</v>
      </c>
      <c r="D794" t="e">
        <f>CONCATENATE(Table1[[#This Row],[summary]],
CHAR(13),
Table1[[#This Row],[startdayname]],
", ",
TEXT((Table1[[#This Row],[startshortdate]]),"MMM D"),
CHAR(13),
TEXT((Table1[[#This Row],[starttime]]), "h:mm am/pm"),CHAR(13),Table1[[#This Row],[description]],CHAR(13))</f>
        <v>#VALUE!</v>
      </c>
    </row>
    <row r="795" spans="1:4" x14ac:dyDescent="0.25">
      <c r="A795" t="e">
        <f>VLOOKUP(Table1[[#This Row],[locationaddress]],VENUEID!$A$2:$B$28,1,TRUE)</f>
        <v>#VALUE!</v>
      </c>
      <c r="B795" t="e">
        <f>IF(Table1[[#This Row],[categories]]="","",
IF(ISNUMBER(SEARCH("*ADULTS*",Table1[categories])),"ADULTS",
IF(ISNUMBER(SEARCH("*CHILDREN*",Table1[categories])),"CHILDREN",
IF(ISNUMBER(SEARCH("*TEENS*",Table1[categories])),"TEENS"))))</f>
        <v>#VALUE!</v>
      </c>
      <c r="C795" t="e">
        <f>Table1[[#This Row],[startdatetime]]</f>
        <v>#VALUE!</v>
      </c>
      <c r="D795" t="e">
        <f>CONCATENATE(Table1[[#This Row],[summary]],
CHAR(13),
Table1[[#This Row],[startdayname]],
", ",
TEXT((Table1[[#This Row],[startshortdate]]),"MMM D"),
CHAR(13),
TEXT((Table1[[#This Row],[starttime]]), "h:mm am/pm"),CHAR(13),Table1[[#This Row],[description]],CHAR(13))</f>
        <v>#VALUE!</v>
      </c>
    </row>
    <row r="796" spans="1:4" x14ac:dyDescent="0.25">
      <c r="A796" t="e">
        <f>VLOOKUP(Table1[[#This Row],[locationaddress]],VENUEID!$A$2:$B$28,1,TRUE)</f>
        <v>#VALUE!</v>
      </c>
      <c r="B796" t="e">
        <f>IF(Table1[[#This Row],[categories]]="","",
IF(ISNUMBER(SEARCH("*ADULTS*",Table1[categories])),"ADULTS",
IF(ISNUMBER(SEARCH("*CHILDREN*",Table1[categories])),"CHILDREN",
IF(ISNUMBER(SEARCH("*TEENS*",Table1[categories])),"TEENS"))))</f>
        <v>#VALUE!</v>
      </c>
      <c r="C796" t="e">
        <f>Table1[[#This Row],[startdatetime]]</f>
        <v>#VALUE!</v>
      </c>
      <c r="D796" t="e">
        <f>CONCATENATE(Table1[[#This Row],[summary]],
CHAR(13),
Table1[[#This Row],[startdayname]],
", ",
TEXT((Table1[[#This Row],[startshortdate]]),"MMM D"),
CHAR(13),
TEXT((Table1[[#This Row],[starttime]]), "h:mm am/pm"),CHAR(13),Table1[[#This Row],[description]],CHAR(13))</f>
        <v>#VALUE!</v>
      </c>
    </row>
    <row r="797" spans="1:4" x14ac:dyDescent="0.25">
      <c r="A797" t="e">
        <f>VLOOKUP(Table1[[#This Row],[locationaddress]],VENUEID!$A$2:$B$28,1,TRUE)</f>
        <v>#VALUE!</v>
      </c>
      <c r="B797" t="e">
        <f>IF(Table1[[#This Row],[categories]]="","",
IF(ISNUMBER(SEARCH("*ADULTS*",Table1[categories])),"ADULTS",
IF(ISNUMBER(SEARCH("*CHILDREN*",Table1[categories])),"CHILDREN",
IF(ISNUMBER(SEARCH("*TEENS*",Table1[categories])),"TEENS"))))</f>
        <v>#VALUE!</v>
      </c>
      <c r="C797" t="e">
        <f>Table1[[#This Row],[startdatetime]]</f>
        <v>#VALUE!</v>
      </c>
      <c r="D797" t="e">
        <f>CONCATENATE(Table1[[#This Row],[summary]],
CHAR(13),
Table1[[#This Row],[startdayname]],
", ",
TEXT((Table1[[#This Row],[startshortdate]]),"MMM D"),
CHAR(13),
TEXT((Table1[[#This Row],[starttime]]), "h:mm am/pm"),CHAR(13),Table1[[#This Row],[description]],CHAR(13))</f>
        <v>#VALUE!</v>
      </c>
    </row>
    <row r="798" spans="1:4" x14ac:dyDescent="0.25">
      <c r="A798" t="e">
        <f>VLOOKUP(Table1[[#This Row],[locationaddress]],VENUEID!$A$2:$B$28,1,TRUE)</f>
        <v>#VALUE!</v>
      </c>
      <c r="B798" t="e">
        <f>IF(Table1[[#This Row],[categories]]="","",
IF(ISNUMBER(SEARCH("*ADULTS*",Table1[categories])),"ADULTS",
IF(ISNUMBER(SEARCH("*CHILDREN*",Table1[categories])),"CHILDREN",
IF(ISNUMBER(SEARCH("*TEENS*",Table1[categories])),"TEENS"))))</f>
        <v>#VALUE!</v>
      </c>
      <c r="C798" t="e">
        <f>Table1[[#This Row],[startdatetime]]</f>
        <v>#VALUE!</v>
      </c>
      <c r="D798" t="e">
        <f>CONCATENATE(Table1[[#This Row],[summary]],
CHAR(13),
Table1[[#This Row],[startdayname]],
", ",
TEXT((Table1[[#This Row],[startshortdate]]),"MMM D"),
CHAR(13),
TEXT((Table1[[#This Row],[starttime]]), "h:mm am/pm"),CHAR(13),Table1[[#This Row],[description]],CHAR(13))</f>
        <v>#VALUE!</v>
      </c>
    </row>
    <row r="799" spans="1:4" x14ac:dyDescent="0.25">
      <c r="A799" t="e">
        <f>VLOOKUP(Table1[[#This Row],[locationaddress]],VENUEID!$A$2:$B$28,1,TRUE)</f>
        <v>#VALUE!</v>
      </c>
      <c r="B799" t="e">
        <f>IF(Table1[[#This Row],[categories]]="","",
IF(ISNUMBER(SEARCH("*ADULTS*",Table1[categories])),"ADULTS",
IF(ISNUMBER(SEARCH("*CHILDREN*",Table1[categories])),"CHILDREN",
IF(ISNUMBER(SEARCH("*TEENS*",Table1[categories])),"TEENS"))))</f>
        <v>#VALUE!</v>
      </c>
      <c r="C799" t="e">
        <f>Table1[[#This Row],[startdatetime]]</f>
        <v>#VALUE!</v>
      </c>
      <c r="D799" t="e">
        <f>CONCATENATE(Table1[[#This Row],[summary]],
CHAR(13),
Table1[[#This Row],[startdayname]],
", ",
TEXT((Table1[[#This Row],[startshortdate]]),"MMM D"),
CHAR(13),
TEXT((Table1[[#This Row],[starttime]]), "h:mm am/pm"),CHAR(13),Table1[[#This Row],[description]],CHAR(13))</f>
        <v>#VALUE!</v>
      </c>
    </row>
    <row r="800" spans="1:4" x14ac:dyDescent="0.25">
      <c r="A800" t="e">
        <f>VLOOKUP(Table1[[#This Row],[locationaddress]],VENUEID!$A$2:$B$28,1,TRUE)</f>
        <v>#VALUE!</v>
      </c>
      <c r="B800" t="e">
        <f>IF(Table1[[#This Row],[categories]]="","",
IF(ISNUMBER(SEARCH("*ADULTS*",Table1[categories])),"ADULTS",
IF(ISNUMBER(SEARCH("*CHILDREN*",Table1[categories])),"CHILDREN",
IF(ISNUMBER(SEARCH("*TEENS*",Table1[categories])),"TEENS"))))</f>
        <v>#VALUE!</v>
      </c>
      <c r="C800" t="e">
        <f>Table1[[#This Row],[startdatetime]]</f>
        <v>#VALUE!</v>
      </c>
      <c r="D800" t="e">
        <f>CONCATENATE(Table1[[#This Row],[summary]],
CHAR(13),
Table1[[#This Row],[startdayname]],
", ",
TEXT((Table1[[#This Row],[startshortdate]]),"MMM D"),
CHAR(13),
TEXT((Table1[[#This Row],[starttime]]), "h:mm am/pm"),CHAR(13),Table1[[#This Row],[description]],CHAR(13))</f>
        <v>#VALUE!</v>
      </c>
    </row>
    <row r="801" spans="1:4" x14ac:dyDescent="0.25">
      <c r="A801" t="e">
        <f>VLOOKUP(Table1[[#This Row],[locationaddress]],VENUEID!$A$2:$B$28,1,TRUE)</f>
        <v>#VALUE!</v>
      </c>
      <c r="B801" t="e">
        <f>IF(Table1[[#This Row],[categories]]="","",
IF(ISNUMBER(SEARCH("*ADULTS*",Table1[categories])),"ADULTS",
IF(ISNUMBER(SEARCH("*CHILDREN*",Table1[categories])),"CHILDREN",
IF(ISNUMBER(SEARCH("*TEENS*",Table1[categories])),"TEENS"))))</f>
        <v>#VALUE!</v>
      </c>
      <c r="C801" t="e">
        <f>Table1[[#This Row],[startdatetime]]</f>
        <v>#VALUE!</v>
      </c>
      <c r="D801" t="e">
        <f>CONCATENATE(Table1[[#This Row],[summary]],
CHAR(13),
Table1[[#This Row],[startdayname]],
", ",
TEXT((Table1[[#This Row],[startshortdate]]),"MMM D"),
CHAR(13),
TEXT((Table1[[#This Row],[starttime]]), "h:mm am/pm"),CHAR(13),Table1[[#This Row],[description]],CHAR(13))</f>
        <v>#VALUE!</v>
      </c>
    </row>
    <row r="802" spans="1:4" x14ac:dyDescent="0.25">
      <c r="A802" t="e">
        <f>VLOOKUP(Table1[[#This Row],[locationaddress]],VENUEID!$A$2:$B$28,1,TRUE)</f>
        <v>#VALUE!</v>
      </c>
      <c r="B802" t="e">
        <f>IF(Table1[[#This Row],[categories]]="","",
IF(ISNUMBER(SEARCH("*ADULTS*",Table1[categories])),"ADULTS",
IF(ISNUMBER(SEARCH("*CHILDREN*",Table1[categories])),"CHILDREN",
IF(ISNUMBER(SEARCH("*TEENS*",Table1[categories])),"TEENS"))))</f>
        <v>#VALUE!</v>
      </c>
      <c r="C802" t="e">
        <f>Table1[[#This Row],[startdatetime]]</f>
        <v>#VALUE!</v>
      </c>
      <c r="D802" t="e">
        <f>CONCATENATE(Table1[[#This Row],[summary]],
CHAR(13),
Table1[[#This Row],[startdayname]],
", ",
TEXT((Table1[[#This Row],[startshortdate]]),"MMM D"),
CHAR(13),
TEXT((Table1[[#This Row],[starttime]]), "h:mm am/pm"),CHAR(13),Table1[[#This Row],[description]],CHAR(13))</f>
        <v>#VALUE!</v>
      </c>
    </row>
    <row r="803" spans="1:4" x14ac:dyDescent="0.25">
      <c r="A803" t="e">
        <f>VLOOKUP(Table1[[#This Row],[locationaddress]],VENUEID!$A$2:$B$28,1,TRUE)</f>
        <v>#VALUE!</v>
      </c>
      <c r="B803" t="e">
        <f>IF(Table1[[#This Row],[categories]]="","",
IF(ISNUMBER(SEARCH("*ADULTS*",Table1[categories])),"ADULTS",
IF(ISNUMBER(SEARCH("*CHILDREN*",Table1[categories])),"CHILDREN",
IF(ISNUMBER(SEARCH("*TEENS*",Table1[categories])),"TEENS"))))</f>
        <v>#VALUE!</v>
      </c>
      <c r="C803" t="e">
        <f>Table1[[#This Row],[startdatetime]]</f>
        <v>#VALUE!</v>
      </c>
      <c r="D803" t="e">
        <f>CONCATENATE(Table1[[#This Row],[summary]],
CHAR(13),
Table1[[#This Row],[startdayname]],
", ",
TEXT((Table1[[#This Row],[startshortdate]]),"MMM D"),
CHAR(13),
TEXT((Table1[[#This Row],[starttime]]), "h:mm am/pm"),CHAR(13),Table1[[#This Row],[description]],CHAR(13))</f>
        <v>#VALUE!</v>
      </c>
    </row>
    <row r="804" spans="1:4" x14ac:dyDescent="0.25">
      <c r="A804" t="e">
        <f>VLOOKUP(Table1[[#This Row],[locationaddress]],VENUEID!$A$2:$B$28,1,TRUE)</f>
        <v>#VALUE!</v>
      </c>
      <c r="B804" t="e">
        <f>IF(Table1[[#This Row],[categories]]="","",
IF(ISNUMBER(SEARCH("*ADULTS*",Table1[categories])),"ADULTS",
IF(ISNUMBER(SEARCH("*CHILDREN*",Table1[categories])),"CHILDREN",
IF(ISNUMBER(SEARCH("*TEENS*",Table1[categories])),"TEENS"))))</f>
        <v>#VALUE!</v>
      </c>
      <c r="C804" t="e">
        <f>Table1[[#This Row],[startdatetime]]</f>
        <v>#VALUE!</v>
      </c>
      <c r="D804" t="e">
        <f>CONCATENATE(Table1[[#This Row],[summary]],
CHAR(13),
Table1[[#This Row],[startdayname]],
", ",
TEXT((Table1[[#This Row],[startshortdate]]),"MMM D"),
CHAR(13),
TEXT((Table1[[#This Row],[starttime]]), "h:mm am/pm"),CHAR(13),Table1[[#This Row],[description]],CHAR(13))</f>
        <v>#VALUE!</v>
      </c>
    </row>
    <row r="805" spans="1:4" x14ac:dyDescent="0.25">
      <c r="A805" t="e">
        <f>VLOOKUP(Table1[[#This Row],[locationaddress]],VENUEID!$A$2:$B$28,1,TRUE)</f>
        <v>#VALUE!</v>
      </c>
      <c r="B805" t="e">
        <f>IF(Table1[[#This Row],[categories]]="","",
IF(ISNUMBER(SEARCH("*ADULTS*",Table1[categories])),"ADULTS",
IF(ISNUMBER(SEARCH("*CHILDREN*",Table1[categories])),"CHILDREN",
IF(ISNUMBER(SEARCH("*TEENS*",Table1[categories])),"TEENS"))))</f>
        <v>#VALUE!</v>
      </c>
      <c r="C805" t="e">
        <f>Table1[[#This Row],[startdatetime]]</f>
        <v>#VALUE!</v>
      </c>
      <c r="D805" t="e">
        <f>CONCATENATE(Table1[[#This Row],[summary]],
CHAR(13),
Table1[[#This Row],[startdayname]],
", ",
TEXT((Table1[[#This Row],[startshortdate]]),"MMM D"),
CHAR(13),
TEXT((Table1[[#This Row],[starttime]]), "h:mm am/pm"),CHAR(13),Table1[[#This Row],[description]],CHAR(13))</f>
        <v>#VALUE!</v>
      </c>
    </row>
    <row r="806" spans="1:4" x14ac:dyDescent="0.25">
      <c r="A806" t="e">
        <f>VLOOKUP(Table1[[#This Row],[locationaddress]],VENUEID!$A$2:$B$28,1,TRUE)</f>
        <v>#VALUE!</v>
      </c>
      <c r="B806" t="e">
        <f>IF(Table1[[#This Row],[categories]]="","",
IF(ISNUMBER(SEARCH("*ADULTS*",Table1[categories])),"ADULTS",
IF(ISNUMBER(SEARCH("*CHILDREN*",Table1[categories])),"CHILDREN",
IF(ISNUMBER(SEARCH("*TEENS*",Table1[categories])),"TEENS"))))</f>
        <v>#VALUE!</v>
      </c>
      <c r="C806" t="e">
        <f>Table1[[#This Row],[startdatetime]]</f>
        <v>#VALUE!</v>
      </c>
      <c r="D806" t="e">
        <f>CONCATENATE(Table1[[#This Row],[summary]],
CHAR(13),
Table1[[#This Row],[startdayname]],
", ",
TEXT((Table1[[#This Row],[startshortdate]]),"MMM D"),
CHAR(13),
TEXT((Table1[[#This Row],[starttime]]), "h:mm am/pm"),CHAR(13),Table1[[#This Row],[description]],CHAR(13))</f>
        <v>#VALUE!</v>
      </c>
    </row>
    <row r="807" spans="1:4" x14ac:dyDescent="0.25">
      <c r="A807" t="e">
        <f>VLOOKUP(Table1[[#This Row],[locationaddress]],VENUEID!$A$2:$B$28,1,TRUE)</f>
        <v>#VALUE!</v>
      </c>
      <c r="B807" t="e">
        <f>IF(Table1[[#This Row],[categories]]="","",
IF(ISNUMBER(SEARCH("*ADULTS*",Table1[categories])),"ADULTS",
IF(ISNUMBER(SEARCH("*CHILDREN*",Table1[categories])),"CHILDREN",
IF(ISNUMBER(SEARCH("*TEENS*",Table1[categories])),"TEENS"))))</f>
        <v>#VALUE!</v>
      </c>
      <c r="C807" t="e">
        <f>Table1[[#This Row],[startdatetime]]</f>
        <v>#VALUE!</v>
      </c>
      <c r="D807" t="e">
        <f>CONCATENATE(Table1[[#This Row],[summary]],
CHAR(13),
Table1[[#This Row],[startdayname]],
", ",
TEXT((Table1[[#This Row],[startshortdate]]),"MMM D"),
CHAR(13),
TEXT((Table1[[#This Row],[starttime]]), "h:mm am/pm"),CHAR(13),Table1[[#This Row],[description]],CHAR(13))</f>
        <v>#VALUE!</v>
      </c>
    </row>
    <row r="808" spans="1:4" x14ac:dyDescent="0.25">
      <c r="A808" t="e">
        <f>VLOOKUP(Table1[[#This Row],[locationaddress]],VENUEID!$A$2:$B$28,1,TRUE)</f>
        <v>#VALUE!</v>
      </c>
      <c r="B808" t="e">
        <f>IF(Table1[[#This Row],[categories]]="","",
IF(ISNUMBER(SEARCH("*ADULTS*",Table1[categories])),"ADULTS",
IF(ISNUMBER(SEARCH("*CHILDREN*",Table1[categories])),"CHILDREN",
IF(ISNUMBER(SEARCH("*TEENS*",Table1[categories])),"TEENS"))))</f>
        <v>#VALUE!</v>
      </c>
      <c r="C808" t="e">
        <f>Table1[[#This Row],[startdatetime]]</f>
        <v>#VALUE!</v>
      </c>
      <c r="D808" t="e">
        <f>CONCATENATE(Table1[[#This Row],[summary]],
CHAR(13),
Table1[[#This Row],[startdayname]],
", ",
TEXT((Table1[[#This Row],[startshortdate]]),"MMM D"),
CHAR(13),
TEXT((Table1[[#This Row],[starttime]]), "h:mm am/pm"),CHAR(13),Table1[[#This Row],[description]],CHAR(13))</f>
        <v>#VALUE!</v>
      </c>
    </row>
    <row r="809" spans="1:4" x14ac:dyDescent="0.25">
      <c r="A809" t="e">
        <f>VLOOKUP(Table1[[#This Row],[locationaddress]],VENUEID!$A$2:$B$28,1,TRUE)</f>
        <v>#VALUE!</v>
      </c>
      <c r="B809" t="e">
        <f>IF(Table1[[#This Row],[categories]]="","",
IF(ISNUMBER(SEARCH("*ADULTS*",Table1[categories])),"ADULTS",
IF(ISNUMBER(SEARCH("*CHILDREN*",Table1[categories])),"CHILDREN",
IF(ISNUMBER(SEARCH("*TEENS*",Table1[categories])),"TEENS"))))</f>
        <v>#VALUE!</v>
      </c>
      <c r="C809" t="e">
        <f>Table1[[#This Row],[startdatetime]]</f>
        <v>#VALUE!</v>
      </c>
      <c r="D809" t="e">
        <f>CONCATENATE(Table1[[#This Row],[summary]],
CHAR(13),
Table1[[#This Row],[startdayname]],
", ",
TEXT((Table1[[#This Row],[startshortdate]]),"MMM D"),
CHAR(13),
TEXT((Table1[[#This Row],[starttime]]), "h:mm am/pm"),CHAR(13),Table1[[#This Row],[description]],CHAR(13))</f>
        <v>#VALUE!</v>
      </c>
    </row>
    <row r="810" spans="1:4" x14ac:dyDescent="0.25">
      <c r="A810" t="e">
        <f>VLOOKUP(Table1[[#This Row],[locationaddress]],VENUEID!$A$2:$B$28,1,TRUE)</f>
        <v>#VALUE!</v>
      </c>
      <c r="B810" t="e">
        <f>IF(Table1[[#This Row],[categories]]="","",
IF(ISNUMBER(SEARCH("*ADULTS*",Table1[categories])),"ADULTS",
IF(ISNUMBER(SEARCH("*CHILDREN*",Table1[categories])),"CHILDREN",
IF(ISNUMBER(SEARCH("*TEENS*",Table1[categories])),"TEENS"))))</f>
        <v>#VALUE!</v>
      </c>
      <c r="C810" t="e">
        <f>Table1[[#This Row],[startdatetime]]</f>
        <v>#VALUE!</v>
      </c>
      <c r="D810" t="e">
        <f>CONCATENATE(Table1[[#This Row],[summary]],
CHAR(13),
Table1[[#This Row],[startdayname]],
", ",
TEXT((Table1[[#This Row],[startshortdate]]),"MMM D"),
CHAR(13),
TEXT((Table1[[#This Row],[starttime]]), "h:mm am/pm"),CHAR(13),Table1[[#This Row],[description]],CHAR(13))</f>
        <v>#VALUE!</v>
      </c>
    </row>
    <row r="811" spans="1:4" x14ac:dyDescent="0.25">
      <c r="A811" t="e">
        <f>VLOOKUP(Table1[[#This Row],[locationaddress]],VENUEID!$A$2:$B$28,1,TRUE)</f>
        <v>#VALUE!</v>
      </c>
      <c r="B811" t="e">
        <f>IF(Table1[[#This Row],[categories]]="","",
IF(ISNUMBER(SEARCH("*ADULTS*",Table1[categories])),"ADULTS",
IF(ISNUMBER(SEARCH("*CHILDREN*",Table1[categories])),"CHILDREN",
IF(ISNUMBER(SEARCH("*TEENS*",Table1[categories])),"TEENS"))))</f>
        <v>#VALUE!</v>
      </c>
      <c r="C811" t="e">
        <f>Table1[[#This Row],[startdatetime]]</f>
        <v>#VALUE!</v>
      </c>
      <c r="D811" t="e">
        <f>CONCATENATE(Table1[[#This Row],[summary]],
CHAR(13),
Table1[[#This Row],[startdayname]],
", ",
TEXT((Table1[[#This Row],[startshortdate]]),"MMM D"),
CHAR(13),
TEXT((Table1[[#This Row],[starttime]]), "h:mm am/pm"),CHAR(13),Table1[[#This Row],[description]],CHAR(13))</f>
        <v>#VALUE!</v>
      </c>
    </row>
    <row r="812" spans="1:4" x14ac:dyDescent="0.25">
      <c r="A812" t="e">
        <f>VLOOKUP(Table1[[#This Row],[locationaddress]],VENUEID!$A$2:$B$28,1,TRUE)</f>
        <v>#VALUE!</v>
      </c>
      <c r="B812" t="e">
        <f>IF(Table1[[#This Row],[categories]]="","",
IF(ISNUMBER(SEARCH("*ADULTS*",Table1[categories])),"ADULTS",
IF(ISNUMBER(SEARCH("*CHILDREN*",Table1[categories])),"CHILDREN",
IF(ISNUMBER(SEARCH("*TEENS*",Table1[categories])),"TEENS"))))</f>
        <v>#VALUE!</v>
      </c>
      <c r="C812" t="e">
        <f>Table1[[#This Row],[startdatetime]]</f>
        <v>#VALUE!</v>
      </c>
      <c r="D812" t="e">
        <f>CONCATENATE(Table1[[#This Row],[summary]],
CHAR(13),
Table1[[#This Row],[startdayname]],
", ",
TEXT((Table1[[#This Row],[startshortdate]]),"MMM D"),
CHAR(13),
TEXT((Table1[[#This Row],[starttime]]), "h:mm am/pm"),CHAR(13),Table1[[#This Row],[description]],CHAR(13))</f>
        <v>#VALUE!</v>
      </c>
    </row>
    <row r="813" spans="1:4" x14ac:dyDescent="0.25">
      <c r="A813" t="e">
        <f>VLOOKUP(Table1[[#This Row],[locationaddress]],VENUEID!$A$2:$B$28,1,TRUE)</f>
        <v>#VALUE!</v>
      </c>
      <c r="B813" t="e">
        <f>IF(Table1[[#This Row],[categories]]="","",
IF(ISNUMBER(SEARCH("*ADULTS*",Table1[categories])),"ADULTS",
IF(ISNUMBER(SEARCH("*CHILDREN*",Table1[categories])),"CHILDREN",
IF(ISNUMBER(SEARCH("*TEENS*",Table1[categories])),"TEENS"))))</f>
        <v>#VALUE!</v>
      </c>
      <c r="C813" t="e">
        <f>Table1[[#This Row],[startdatetime]]</f>
        <v>#VALUE!</v>
      </c>
      <c r="D813" t="e">
        <f>CONCATENATE(Table1[[#This Row],[summary]],
CHAR(13),
Table1[[#This Row],[startdayname]],
", ",
TEXT((Table1[[#This Row],[startshortdate]]),"MMM D"),
CHAR(13),
TEXT((Table1[[#This Row],[starttime]]), "h:mm am/pm"),CHAR(13),Table1[[#This Row],[description]],CHAR(13))</f>
        <v>#VALUE!</v>
      </c>
    </row>
    <row r="814" spans="1:4" x14ac:dyDescent="0.25">
      <c r="A814" t="e">
        <f>VLOOKUP(Table1[[#This Row],[locationaddress]],VENUEID!$A$2:$B$28,1,TRUE)</f>
        <v>#VALUE!</v>
      </c>
      <c r="B814" t="e">
        <f>IF(Table1[[#This Row],[categories]]="","",
IF(ISNUMBER(SEARCH("*ADULTS*",Table1[categories])),"ADULTS",
IF(ISNUMBER(SEARCH("*CHILDREN*",Table1[categories])),"CHILDREN",
IF(ISNUMBER(SEARCH("*TEENS*",Table1[categories])),"TEENS"))))</f>
        <v>#VALUE!</v>
      </c>
      <c r="C814" t="e">
        <f>Table1[[#This Row],[startdatetime]]</f>
        <v>#VALUE!</v>
      </c>
      <c r="D814" t="e">
        <f>CONCATENATE(Table1[[#This Row],[summary]],
CHAR(13),
Table1[[#This Row],[startdayname]],
", ",
TEXT((Table1[[#This Row],[startshortdate]]),"MMM D"),
CHAR(13),
TEXT((Table1[[#This Row],[starttime]]), "h:mm am/pm"),CHAR(13),Table1[[#This Row],[description]],CHAR(13))</f>
        <v>#VALUE!</v>
      </c>
    </row>
    <row r="815" spans="1:4" x14ac:dyDescent="0.25">
      <c r="A815" t="e">
        <f>VLOOKUP(Table1[[#This Row],[locationaddress]],VENUEID!$A$2:$B$28,1,TRUE)</f>
        <v>#VALUE!</v>
      </c>
      <c r="B815" t="e">
        <f>IF(Table1[[#This Row],[categories]]="","",
IF(ISNUMBER(SEARCH("*ADULTS*",Table1[categories])),"ADULTS",
IF(ISNUMBER(SEARCH("*CHILDREN*",Table1[categories])),"CHILDREN",
IF(ISNUMBER(SEARCH("*TEENS*",Table1[categories])),"TEENS"))))</f>
        <v>#VALUE!</v>
      </c>
      <c r="C815" t="e">
        <f>Table1[[#This Row],[startdatetime]]</f>
        <v>#VALUE!</v>
      </c>
      <c r="D815" t="e">
        <f>CONCATENATE(Table1[[#This Row],[summary]],
CHAR(13),
Table1[[#This Row],[startdayname]],
", ",
TEXT((Table1[[#This Row],[startshortdate]]),"MMM D"),
CHAR(13),
TEXT((Table1[[#This Row],[starttime]]), "h:mm am/pm"),CHAR(13),Table1[[#This Row],[description]],CHAR(13))</f>
        <v>#VALUE!</v>
      </c>
    </row>
    <row r="816" spans="1:4" x14ac:dyDescent="0.25">
      <c r="A816" t="e">
        <f>VLOOKUP(Table1[[#This Row],[locationaddress]],VENUEID!$A$2:$B$28,1,TRUE)</f>
        <v>#VALUE!</v>
      </c>
      <c r="B816" t="e">
        <f>IF(Table1[[#This Row],[categories]]="","",
IF(ISNUMBER(SEARCH("*ADULTS*",Table1[categories])),"ADULTS",
IF(ISNUMBER(SEARCH("*CHILDREN*",Table1[categories])),"CHILDREN",
IF(ISNUMBER(SEARCH("*TEENS*",Table1[categories])),"TEENS"))))</f>
        <v>#VALUE!</v>
      </c>
      <c r="C816" t="e">
        <f>Table1[[#This Row],[startdatetime]]</f>
        <v>#VALUE!</v>
      </c>
      <c r="D816" t="e">
        <f>CONCATENATE(Table1[[#This Row],[summary]],
CHAR(13),
Table1[[#This Row],[startdayname]],
", ",
TEXT((Table1[[#This Row],[startshortdate]]),"MMM D"),
CHAR(13),
TEXT((Table1[[#This Row],[starttime]]), "h:mm am/pm"),CHAR(13),Table1[[#This Row],[description]],CHAR(13))</f>
        <v>#VALUE!</v>
      </c>
    </row>
    <row r="817" spans="1:4" x14ac:dyDescent="0.25">
      <c r="A817" t="e">
        <f>VLOOKUP(Table1[[#This Row],[locationaddress]],VENUEID!$A$2:$B$28,1,TRUE)</f>
        <v>#VALUE!</v>
      </c>
      <c r="B817" t="e">
        <f>IF(Table1[[#This Row],[categories]]="","",
IF(ISNUMBER(SEARCH("*ADULTS*",Table1[categories])),"ADULTS",
IF(ISNUMBER(SEARCH("*CHILDREN*",Table1[categories])),"CHILDREN",
IF(ISNUMBER(SEARCH("*TEENS*",Table1[categories])),"TEENS"))))</f>
        <v>#VALUE!</v>
      </c>
      <c r="C817" t="e">
        <f>Table1[[#This Row],[startdatetime]]</f>
        <v>#VALUE!</v>
      </c>
      <c r="D817" t="e">
        <f>CONCATENATE(Table1[[#This Row],[summary]],
CHAR(13),
Table1[[#This Row],[startdayname]],
", ",
TEXT((Table1[[#This Row],[startshortdate]]),"MMM D"),
CHAR(13),
TEXT((Table1[[#This Row],[starttime]]), "h:mm am/pm"),CHAR(13),Table1[[#This Row],[description]],CHAR(13))</f>
        <v>#VALUE!</v>
      </c>
    </row>
    <row r="818" spans="1:4" x14ac:dyDescent="0.25">
      <c r="A818" t="e">
        <f>VLOOKUP(Table1[[#This Row],[locationaddress]],VENUEID!$A$2:$B$28,1,TRUE)</f>
        <v>#VALUE!</v>
      </c>
      <c r="B818" t="e">
        <f>IF(Table1[[#This Row],[categories]]="","",
IF(ISNUMBER(SEARCH("*ADULTS*",Table1[categories])),"ADULTS",
IF(ISNUMBER(SEARCH("*CHILDREN*",Table1[categories])),"CHILDREN",
IF(ISNUMBER(SEARCH("*TEENS*",Table1[categories])),"TEENS"))))</f>
        <v>#VALUE!</v>
      </c>
      <c r="C818" t="e">
        <f>Table1[[#This Row],[startdatetime]]</f>
        <v>#VALUE!</v>
      </c>
      <c r="D818" t="e">
        <f>CONCATENATE(Table1[[#This Row],[summary]],
CHAR(13),
Table1[[#This Row],[startdayname]],
", ",
TEXT((Table1[[#This Row],[startshortdate]]),"MMM D"),
CHAR(13),
TEXT((Table1[[#This Row],[starttime]]), "h:mm am/pm"),CHAR(13),Table1[[#This Row],[description]],CHAR(13))</f>
        <v>#VALUE!</v>
      </c>
    </row>
    <row r="819" spans="1:4" x14ac:dyDescent="0.25">
      <c r="A819" t="e">
        <f>VLOOKUP(Table1[[#This Row],[locationaddress]],VENUEID!$A$2:$B$28,1,TRUE)</f>
        <v>#VALUE!</v>
      </c>
      <c r="B819" t="e">
        <f>IF(Table1[[#This Row],[categories]]="","",
IF(ISNUMBER(SEARCH("*ADULTS*",Table1[categories])),"ADULTS",
IF(ISNUMBER(SEARCH("*CHILDREN*",Table1[categories])),"CHILDREN",
IF(ISNUMBER(SEARCH("*TEENS*",Table1[categories])),"TEENS"))))</f>
        <v>#VALUE!</v>
      </c>
      <c r="C819" t="e">
        <f>Table1[[#This Row],[startdatetime]]</f>
        <v>#VALUE!</v>
      </c>
      <c r="D819" t="e">
        <f>CONCATENATE(Table1[[#This Row],[summary]],
CHAR(13),
Table1[[#This Row],[startdayname]],
", ",
TEXT((Table1[[#This Row],[startshortdate]]),"MMM D"),
CHAR(13),
TEXT((Table1[[#This Row],[starttime]]), "h:mm am/pm"),CHAR(13),Table1[[#This Row],[description]],CHAR(13))</f>
        <v>#VALUE!</v>
      </c>
    </row>
    <row r="820" spans="1:4" x14ac:dyDescent="0.25">
      <c r="A820" t="e">
        <f>VLOOKUP(Table1[[#This Row],[locationaddress]],VENUEID!$A$2:$B$28,1,TRUE)</f>
        <v>#VALUE!</v>
      </c>
      <c r="B820" t="e">
        <f>IF(Table1[[#This Row],[categories]]="","",
IF(ISNUMBER(SEARCH("*ADULTS*",Table1[categories])),"ADULTS",
IF(ISNUMBER(SEARCH("*CHILDREN*",Table1[categories])),"CHILDREN",
IF(ISNUMBER(SEARCH("*TEENS*",Table1[categories])),"TEENS"))))</f>
        <v>#VALUE!</v>
      </c>
      <c r="C820" t="e">
        <f>Table1[[#This Row],[startdatetime]]</f>
        <v>#VALUE!</v>
      </c>
      <c r="D820" t="e">
        <f>CONCATENATE(Table1[[#This Row],[summary]],
CHAR(13),
Table1[[#This Row],[startdayname]],
", ",
TEXT((Table1[[#This Row],[startshortdate]]),"MMM D"),
CHAR(13),
TEXT((Table1[[#This Row],[starttime]]), "h:mm am/pm"),CHAR(13),Table1[[#This Row],[description]],CHAR(13))</f>
        <v>#VALUE!</v>
      </c>
    </row>
    <row r="821" spans="1:4" x14ac:dyDescent="0.25">
      <c r="A821" t="e">
        <f>VLOOKUP(Table1[[#This Row],[locationaddress]],VENUEID!$A$2:$B$28,1,TRUE)</f>
        <v>#VALUE!</v>
      </c>
      <c r="B821" t="e">
        <f>IF(Table1[[#This Row],[categories]]="","",
IF(ISNUMBER(SEARCH("*ADULTS*",Table1[categories])),"ADULTS",
IF(ISNUMBER(SEARCH("*CHILDREN*",Table1[categories])),"CHILDREN",
IF(ISNUMBER(SEARCH("*TEENS*",Table1[categories])),"TEENS"))))</f>
        <v>#VALUE!</v>
      </c>
      <c r="C821" t="e">
        <f>Table1[[#This Row],[startdatetime]]</f>
        <v>#VALUE!</v>
      </c>
      <c r="D821" t="e">
        <f>CONCATENATE(Table1[[#This Row],[summary]],
CHAR(13),
Table1[[#This Row],[startdayname]],
", ",
TEXT((Table1[[#This Row],[startshortdate]]),"MMM D"),
CHAR(13),
TEXT((Table1[[#This Row],[starttime]]), "h:mm am/pm"),CHAR(13),Table1[[#This Row],[description]],CHAR(13))</f>
        <v>#VALUE!</v>
      </c>
    </row>
    <row r="822" spans="1:4" x14ac:dyDescent="0.25">
      <c r="A822" t="e">
        <f>VLOOKUP(Table1[[#This Row],[locationaddress]],VENUEID!$A$2:$B$28,1,TRUE)</f>
        <v>#VALUE!</v>
      </c>
      <c r="B822" t="e">
        <f>IF(Table1[[#This Row],[categories]]="","",
IF(ISNUMBER(SEARCH("*ADULTS*",Table1[categories])),"ADULTS",
IF(ISNUMBER(SEARCH("*CHILDREN*",Table1[categories])),"CHILDREN",
IF(ISNUMBER(SEARCH("*TEENS*",Table1[categories])),"TEENS"))))</f>
        <v>#VALUE!</v>
      </c>
      <c r="C822" t="e">
        <f>Table1[[#This Row],[startdatetime]]</f>
        <v>#VALUE!</v>
      </c>
      <c r="D822" t="e">
        <f>CONCATENATE(Table1[[#This Row],[summary]],
CHAR(13),
Table1[[#This Row],[startdayname]],
", ",
TEXT((Table1[[#This Row],[startshortdate]]),"MMM D"),
CHAR(13),
TEXT((Table1[[#This Row],[starttime]]), "h:mm am/pm"),CHAR(13),Table1[[#This Row],[description]],CHAR(13))</f>
        <v>#VALUE!</v>
      </c>
    </row>
    <row r="823" spans="1:4" x14ac:dyDescent="0.25">
      <c r="A823" t="e">
        <f>VLOOKUP(Table1[[#This Row],[locationaddress]],VENUEID!$A$2:$B$28,1,TRUE)</f>
        <v>#VALUE!</v>
      </c>
      <c r="B823" t="e">
        <f>IF(Table1[[#This Row],[categories]]="","",
IF(ISNUMBER(SEARCH("*ADULTS*",Table1[categories])),"ADULTS",
IF(ISNUMBER(SEARCH("*CHILDREN*",Table1[categories])),"CHILDREN",
IF(ISNUMBER(SEARCH("*TEENS*",Table1[categories])),"TEENS"))))</f>
        <v>#VALUE!</v>
      </c>
      <c r="C823" t="e">
        <f>Table1[[#This Row],[startdatetime]]</f>
        <v>#VALUE!</v>
      </c>
      <c r="D823" t="e">
        <f>CONCATENATE(Table1[[#This Row],[summary]],
CHAR(13),
Table1[[#This Row],[startdayname]],
", ",
TEXT((Table1[[#This Row],[startshortdate]]),"MMM D"),
CHAR(13),
TEXT((Table1[[#This Row],[starttime]]), "h:mm am/pm"),CHAR(13),Table1[[#This Row],[description]],CHAR(13))</f>
        <v>#VALUE!</v>
      </c>
    </row>
    <row r="824" spans="1:4" x14ac:dyDescent="0.25">
      <c r="A824" t="e">
        <f>VLOOKUP(Table1[[#This Row],[locationaddress]],VENUEID!$A$2:$B$28,1,TRUE)</f>
        <v>#VALUE!</v>
      </c>
      <c r="B824" t="e">
        <f>IF(Table1[[#This Row],[categories]]="","",
IF(ISNUMBER(SEARCH("*ADULTS*",Table1[categories])),"ADULTS",
IF(ISNUMBER(SEARCH("*CHILDREN*",Table1[categories])),"CHILDREN",
IF(ISNUMBER(SEARCH("*TEENS*",Table1[categories])),"TEENS"))))</f>
        <v>#VALUE!</v>
      </c>
      <c r="C824" t="e">
        <f>Table1[[#This Row],[startdatetime]]</f>
        <v>#VALUE!</v>
      </c>
      <c r="D824" t="e">
        <f>CONCATENATE(Table1[[#This Row],[summary]],
CHAR(13),
Table1[[#This Row],[startdayname]],
", ",
TEXT((Table1[[#This Row],[startshortdate]]),"MMM D"),
CHAR(13),
TEXT((Table1[[#This Row],[starttime]]), "h:mm am/pm"),CHAR(13),Table1[[#This Row],[description]],CHAR(13))</f>
        <v>#VALUE!</v>
      </c>
    </row>
    <row r="825" spans="1:4" x14ac:dyDescent="0.25">
      <c r="A825" t="e">
        <f>VLOOKUP(Table1[[#This Row],[locationaddress]],VENUEID!$A$2:$B$28,1,TRUE)</f>
        <v>#VALUE!</v>
      </c>
      <c r="B825" t="e">
        <f>IF(Table1[[#This Row],[categories]]="","",
IF(ISNUMBER(SEARCH("*ADULTS*",Table1[categories])),"ADULTS",
IF(ISNUMBER(SEARCH("*CHILDREN*",Table1[categories])),"CHILDREN",
IF(ISNUMBER(SEARCH("*TEENS*",Table1[categories])),"TEENS"))))</f>
        <v>#VALUE!</v>
      </c>
      <c r="C825" t="e">
        <f>Table1[[#This Row],[startdatetime]]</f>
        <v>#VALUE!</v>
      </c>
      <c r="D825" t="e">
        <f>CONCATENATE(Table1[[#This Row],[summary]],
CHAR(13),
Table1[[#This Row],[startdayname]],
", ",
TEXT((Table1[[#This Row],[startshortdate]]),"MMM D"),
CHAR(13),
TEXT((Table1[[#This Row],[starttime]]), "h:mm am/pm"),CHAR(13),Table1[[#This Row],[description]],CHAR(13))</f>
        <v>#VALUE!</v>
      </c>
    </row>
    <row r="826" spans="1:4" x14ac:dyDescent="0.25">
      <c r="A826" t="e">
        <f>VLOOKUP(Table1[[#This Row],[locationaddress]],VENUEID!$A$2:$B$28,1,TRUE)</f>
        <v>#VALUE!</v>
      </c>
      <c r="B826" t="e">
        <f>IF(Table1[[#This Row],[categories]]="","",
IF(ISNUMBER(SEARCH("*ADULTS*",Table1[categories])),"ADULTS",
IF(ISNUMBER(SEARCH("*CHILDREN*",Table1[categories])),"CHILDREN",
IF(ISNUMBER(SEARCH("*TEENS*",Table1[categories])),"TEENS"))))</f>
        <v>#VALUE!</v>
      </c>
      <c r="C826" t="e">
        <f>Table1[[#This Row],[startdatetime]]</f>
        <v>#VALUE!</v>
      </c>
      <c r="D826" t="e">
        <f>CONCATENATE(Table1[[#This Row],[summary]],
CHAR(13),
Table1[[#This Row],[startdayname]],
", ",
TEXT((Table1[[#This Row],[startshortdate]]),"MMM D"),
CHAR(13),
TEXT((Table1[[#This Row],[starttime]]), "h:mm am/pm"),CHAR(13),Table1[[#This Row],[description]],CHAR(13))</f>
        <v>#VALUE!</v>
      </c>
    </row>
    <row r="827" spans="1:4" x14ac:dyDescent="0.25">
      <c r="A827" t="e">
        <f>VLOOKUP(Table1[[#This Row],[locationaddress]],VENUEID!$A$2:$B$28,1,TRUE)</f>
        <v>#VALUE!</v>
      </c>
      <c r="B827" t="e">
        <f>IF(Table1[[#This Row],[categories]]="","",
IF(ISNUMBER(SEARCH("*ADULTS*",Table1[categories])),"ADULTS",
IF(ISNUMBER(SEARCH("*CHILDREN*",Table1[categories])),"CHILDREN",
IF(ISNUMBER(SEARCH("*TEENS*",Table1[categories])),"TEENS"))))</f>
        <v>#VALUE!</v>
      </c>
      <c r="C827" t="e">
        <f>Table1[[#This Row],[startdatetime]]</f>
        <v>#VALUE!</v>
      </c>
      <c r="D827" t="e">
        <f>CONCATENATE(Table1[[#This Row],[summary]],
CHAR(13),
Table1[[#This Row],[startdayname]],
", ",
TEXT((Table1[[#This Row],[startshortdate]]),"MMM D"),
CHAR(13),
TEXT((Table1[[#This Row],[starttime]]), "h:mm am/pm"),CHAR(13),Table1[[#This Row],[description]],CHAR(13))</f>
        <v>#VALUE!</v>
      </c>
    </row>
    <row r="828" spans="1:4" x14ac:dyDescent="0.25">
      <c r="A828" t="e">
        <f>VLOOKUP(Table1[[#This Row],[locationaddress]],VENUEID!$A$2:$B$28,1,TRUE)</f>
        <v>#VALUE!</v>
      </c>
      <c r="B828" t="e">
        <f>IF(Table1[[#This Row],[categories]]="","",
IF(ISNUMBER(SEARCH("*ADULTS*",Table1[categories])),"ADULTS",
IF(ISNUMBER(SEARCH("*CHILDREN*",Table1[categories])),"CHILDREN",
IF(ISNUMBER(SEARCH("*TEENS*",Table1[categories])),"TEENS"))))</f>
        <v>#VALUE!</v>
      </c>
      <c r="C828" t="e">
        <f>Table1[[#This Row],[startdatetime]]</f>
        <v>#VALUE!</v>
      </c>
      <c r="D828" t="e">
        <f>CONCATENATE(Table1[[#This Row],[summary]],
CHAR(13),
Table1[[#This Row],[startdayname]],
", ",
TEXT((Table1[[#This Row],[startshortdate]]),"MMM D"),
CHAR(13),
TEXT((Table1[[#This Row],[starttime]]), "h:mm am/pm"),CHAR(13),Table1[[#This Row],[description]],CHAR(13))</f>
        <v>#VALUE!</v>
      </c>
    </row>
    <row r="829" spans="1:4" x14ac:dyDescent="0.25">
      <c r="A829" t="e">
        <f>VLOOKUP(Table1[[#This Row],[locationaddress]],VENUEID!$A$2:$B$28,1,TRUE)</f>
        <v>#VALUE!</v>
      </c>
      <c r="B829" t="e">
        <f>IF(Table1[[#This Row],[categories]]="","",
IF(ISNUMBER(SEARCH("*ADULTS*",Table1[categories])),"ADULTS",
IF(ISNUMBER(SEARCH("*CHILDREN*",Table1[categories])),"CHILDREN",
IF(ISNUMBER(SEARCH("*TEENS*",Table1[categories])),"TEENS"))))</f>
        <v>#VALUE!</v>
      </c>
      <c r="C829" t="e">
        <f>Table1[[#This Row],[startdatetime]]</f>
        <v>#VALUE!</v>
      </c>
      <c r="D829" t="e">
        <f>CONCATENATE(Table1[[#This Row],[summary]],
CHAR(13),
Table1[[#This Row],[startdayname]],
", ",
TEXT((Table1[[#This Row],[startshortdate]]),"MMM D"),
CHAR(13),
TEXT((Table1[[#This Row],[starttime]]), "h:mm am/pm"),CHAR(13),Table1[[#This Row],[description]],CHAR(13))</f>
        <v>#VALUE!</v>
      </c>
    </row>
    <row r="830" spans="1:4" x14ac:dyDescent="0.25">
      <c r="A830" t="e">
        <f>VLOOKUP(Table1[[#This Row],[locationaddress]],VENUEID!$A$2:$B$28,1,TRUE)</f>
        <v>#VALUE!</v>
      </c>
      <c r="B830" t="e">
        <f>IF(Table1[[#This Row],[categories]]="","",
IF(ISNUMBER(SEARCH("*ADULTS*",Table1[categories])),"ADULTS",
IF(ISNUMBER(SEARCH("*CHILDREN*",Table1[categories])),"CHILDREN",
IF(ISNUMBER(SEARCH("*TEENS*",Table1[categories])),"TEENS"))))</f>
        <v>#VALUE!</v>
      </c>
      <c r="C830" t="e">
        <f>Table1[[#This Row],[startdatetime]]</f>
        <v>#VALUE!</v>
      </c>
      <c r="D830" t="e">
        <f>CONCATENATE(Table1[[#This Row],[summary]],
CHAR(13),
Table1[[#This Row],[startdayname]],
", ",
TEXT((Table1[[#This Row],[startshortdate]]),"MMM D"),
CHAR(13),
TEXT((Table1[[#This Row],[starttime]]), "h:mm am/pm"),CHAR(13),Table1[[#This Row],[description]],CHAR(13))</f>
        <v>#VALUE!</v>
      </c>
    </row>
    <row r="831" spans="1:4" x14ac:dyDescent="0.25">
      <c r="A831" t="e">
        <f>VLOOKUP(Table1[[#This Row],[locationaddress]],VENUEID!$A$2:$B$28,1,TRUE)</f>
        <v>#VALUE!</v>
      </c>
      <c r="B831" t="e">
        <f>IF(Table1[[#This Row],[categories]]="","",
IF(ISNUMBER(SEARCH("*ADULTS*",Table1[categories])),"ADULTS",
IF(ISNUMBER(SEARCH("*CHILDREN*",Table1[categories])),"CHILDREN",
IF(ISNUMBER(SEARCH("*TEENS*",Table1[categories])),"TEENS"))))</f>
        <v>#VALUE!</v>
      </c>
      <c r="C831" t="e">
        <f>Table1[[#This Row],[startdatetime]]</f>
        <v>#VALUE!</v>
      </c>
      <c r="D831" t="e">
        <f>CONCATENATE(Table1[[#This Row],[summary]],
CHAR(13),
Table1[[#This Row],[startdayname]],
", ",
TEXT((Table1[[#This Row],[startshortdate]]),"MMM D"),
CHAR(13),
TEXT((Table1[[#This Row],[starttime]]), "h:mm am/pm"),CHAR(13),Table1[[#This Row],[description]],CHAR(13))</f>
        <v>#VALUE!</v>
      </c>
    </row>
    <row r="832" spans="1:4" x14ac:dyDescent="0.25">
      <c r="A832" t="e">
        <f>VLOOKUP(Table1[[#This Row],[locationaddress]],VENUEID!$A$2:$B$28,1,TRUE)</f>
        <v>#VALUE!</v>
      </c>
      <c r="B832" t="e">
        <f>IF(Table1[[#This Row],[categories]]="","",
IF(ISNUMBER(SEARCH("*ADULTS*",Table1[categories])),"ADULTS",
IF(ISNUMBER(SEARCH("*CHILDREN*",Table1[categories])),"CHILDREN",
IF(ISNUMBER(SEARCH("*TEENS*",Table1[categories])),"TEENS"))))</f>
        <v>#VALUE!</v>
      </c>
      <c r="C832" t="e">
        <f>Table1[[#This Row],[startdatetime]]</f>
        <v>#VALUE!</v>
      </c>
      <c r="D832" t="e">
        <f>CONCATENATE(Table1[[#This Row],[summary]],
CHAR(13),
Table1[[#This Row],[startdayname]],
", ",
TEXT((Table1[[#This Row],[startshortdate]]),"MMM D"),
CHAR(13),
TEXT((Table1[[#This Row],[starttime]]), "h:mm am/pm"),CHAR(13),Table1[[#This Row],[description]],CHAR(13))</f>
        <v>#VALUE!</v>
      </c>
    </row>
    <row r="833" spans="1:4" x14ac:dyDescent="0.25">
      <c r="A833" t="e">
        <f>VLOOKUP(Table1[[#This Row],[locationaddress]],VENUEID!$A$2:$B$28,1,TRUE)</f>
        <v>#VALUE!</v>
      </c>
      <c r="B833" t="e">
        <f>IF(Table1[[#This Row],[categories]]="","",
IF(ISNUMBER(SEARCH("*ADULTS*",Table1[categories])),"ADULTS",
IF(ISNUMBER(SEARCH("*CHILDREN*",Table1[categories])),"CHILDREN",
IF(ISNUMBER(SEARCH("*TEENS*",Table1[categories])),"TEENS"))))</f>
        <v>#VALUE!</v>
      </c>
      <c r="C833" t="e">
        <f>Table1[[#This Row],[startdatetime]]</f>
        <v>#VALUE!</v>
      </c>
      <c r="D833" t="e">
        <f>CONCATENATE(Table1[[#This Row],[summary]],
CHAR(13),
Table1[[#This Row],[startdayname]],
", ",
TEXT((Table1[[#This Row],[startshortdate]]),"MMM D"),
CHAR(13),
TEXT((Table1[[#This Row],[starttime]]), "h:mm am/pm"),CHAR(13),Table1[[#This Row],[description]],CHAR(13))</f>
        <v>#VALUE!</v>
      </c>
    </row>
    <row r="834" spans="1:4" x14ac:dyDescent="0.25">
      <c r="A834" t="e">
        <f>VLOOKUP(Table1[[#This Row],[locationaddress]],VENUEID!$A$2:$B$28,1,TRUE)</f>
        <v>#VALUE!</v>
      </c>
      <c r="B834" t="e">
        <f>IF(Table1[[#This Row],[categories]]="","",
IF(ISNUMBER(SEARCH("*ADULTS*",Table1[categories])),"ADULTS",
IF(ISNUMBER(SEARCH("*CHILDREN*",Table1[categories])),"CHILDREN",
IF(ISNUMBER(SEARCH("*TEENS*",Table1[categories])),"TEENS"))))</f>
        <v>#VALUE!</v>
      </c>
      <c r="C834" t="e">
        <f>Table1[[#This Row],[startdatetime]]</f>
        <v>#VALUE!</v>
      </c>
      <c r="D834" t="e">
        <f>CONCATENATE(Table1[[#This Row],[summary]],
CHAR(13),
Table1[[#This Row],[startdayname]],
", ",
TEXT((Table1[[#This Row],[startshortdate]]),"MMM D"),
CHAR(13),
TEXT((Table1[[#This Row],[starttime]]), "h:mm am/pm"),CHAR(13),Table1[[#This Row],[description]],CHAR(13))</f>
        <v>#VALUE!</v>
      </c>
    </row>
    <row r="835" spans="1:4" x14ac:dyDescent="0.25">
      <c r="A835" t="e">
        <f>VLOOKUP(Table1[[#This Row],[locationaddress]],VENUEID!$A$2:$B$28,1,TRUE)</f>
        <v>#VALUE!</v>
      </c>
      <c r="B835" t="e">
        <f>IF(Table1[[#This Row],[categories]]="","",
IF(ISNUMBER(SEARCH("*ADULTS*",Table1[categories])),"ADULTS",
IF(ISNUMBER(SEARCH("*CHILDREN*",Table1[categories])),"CHILDREN",
IF(ISNUMBER(SEARCH("*TEENS*",Table1[categories])),"TEENS"))))</f>
        <v>#VALUE!</v>
      </c>
      <c r="C835" t="e">
        <f>Table1[[#This Row],[startdatetime]]</f>
        <v>#VALUE!</v>
      </c>
      <c r="D835" t="e">
        <f>CONCATENATE(Table1[[#This Row],[summary]],
CHAR(13),
Table1[[#This Row],[startdayname]],
", ",
TEXT((Table1[[#This Row],[startshortdate]]),"MMM D"),
CHAR(13),
TEXT((Table1[[#This Row],[starttime]]), "h:mm am/pm"),CHAR(13),Table1[[#This Row],[description]],CHAR(13))</f>
        <v>#VALUE!</v>
      </c>
    </row>
    <row r="836" spans="1:4" x14ac:dyDescent="0.25">
      <c r="A836" t="e">
        <f>VLOOKUP(Table1[[#This Row],[locationaddress]],VENUEID!$A$2:$B$28,1,TRUE)</f>
        <v>#VALUE!</v>
      </c>
      <c r="B836" t="e">
        <f>IF(Table1[[#This Row],[categories]]="","",
IF(ISNUMBER(SEARCH("*ADULTS*",Table1[categories])),"ADULTS",
IF(ISNUMBER(SEARCH("*CHILDREN*",Table1[categories])),"CHILDREN",
IF(ISNUMBER(SEARCH("*TEENS*",Table1[categories])),"TEENS"))))</f>
        <v>#VALUE!</v>
      </c>
      <c r="C836" t="e">
        <f>Table1[[#This Row],[startdatetime]]</f>
        <v>#VALUE!</v>
      </c>
      <c r="D836" t="e">
        <f>CONCATENATE(Table1[[#This Row],[summary]],
CHAR(13),
Table1[[#This Row],[startdayname]],
", ",
TEXT((Table1[[#This Row],[startshortdate]]),"MMM D"),
CHAR(13),
TEXT((Table1[[#This Row],[starttime]]), "h:mm am/pm"),CHAR(13),Table1[[#This Row],[description]],CHAR(13))</f>
        <v>#VALUE!</v>
      </c>
    </row>
    <row r="837" spans="1:4" x14ac:dyDescent="0.25">
      <c r="A837" t="e">
        <f>VLOOKUP(Table1[[#This Row],[locationaddress]],VENUEID!$A$2:$B$28,1,TRUE)</f>
        <v>#VALUE!</v>
      </c>
      <c r="B837" t="e">
        <f>IF(Table1[[#This Row],[categories]]="","",
IF(ISNUMBER(SEARCH("*ADULTS*",Table1[categories])),"ADULTS",
IF(ISNUMBER(SEARCH("*CHILDREN*",Table1[categories])),"CHILDREN",
IF(ISNUMBER(SEARCH("*TEENS*",Table1[categories])),"TEENS"))))</f>
        <v>#VALUE!</v>
      </c>
      <c r="C837" t="e">
        <f>Table1[[#This Row],[startdatetime]]</f>
        <v>#VALUE!</v>
      </c>
      <c r="D837" t="e">
        <f>CONCATENATE(Table1[[#This Row],[summary]],
CHAR(13),
Table1[[#This Row],[startdayname]],
", ",
TEXT((Table1[[#This Row],[startshortdate]]),"MMM D"),
CHAR(13),
TEXT((Table1[[#This Row],[starttime]]), "h:mm am/pm"),CHAR(13),Table1[[#This Row],[description]],CHAR(13))</f>
        <v>#VALUE!</v>
      </c>
    </row>
    <row r="838" spans="1:4" x14ac:dyDescent="0.25">
      <c r="A838" t="e">
        <f>VLOOKUP(Table1[[#This Row],[locationaddress]],VENUEID!$A$2:$B$28,1,TRUE)</f>
        <v>#VALUE!</v>
      </c>
      <c r="B838" t="e">
        <f>IF(Table1[[#This Row],[categories]]="","",
IF(ISNUMBER(SEARCH("*ADULTS*",Table1[categories])),"ADULTS",
IF(ISNUMBER(SEARCH("*CHILDREN*",Table1[categories])),"CHILDREN",
IF(ISNUMBER(SEARCH("*TEENS*",Table1[categories])),"TEENS"))))</f>
        <v>#VALUE!</v>
      </c>
      <c r="C838" t="e">
        <f>Table1[[#This Row],[startdatetime]]</f>
        <v>#VALUE!</v>
      </c>
      <c r="D838" t="e">
        <f>CONCATENATE(Table1[[#This Row],[summary]],
CHAR(13),
Table1[[#This Row],[startdayname]],
", ",
TEXT((Table1[[#This Row],[startshortdate]]),"MMM D"),
CHAR(13),
TEXT((Table1[[#This Row],[starttime]]), "h:mm am/pm"),CHAR(13),Table1[[#This Row],[description]],CHAR(13))</f>
        <v>#VALUE!</v>
      </c>
    </row>
    <row r="839" spans="1:4" x14ac:dyDescent="0.25">
      <c r="A839" t="e">
        <f>VLOOKUP(Table1[[#This Row],[locationaddress]],VENUEID!$A$2:$B$28,1,TRUE)</f>
        <v>#VALUE!</v>
      </c>
      <c r="B839" t="e">
        <f>IF(Table1[[#This Row],[categories]]="","",
IF(ISNUMBER(SEARCH("*ADULTS*",Table1[categories])),"ADULTS",
IF(ISNUMBER(SEARCH("*CHILDREN*",Table1[categories])),"CHILDREN",
IF(ISNUMBER(SEARCH("*TEENS*",Table1[categories])),"TEENS"))))</f>
        <v>#VALUE!</v>
      </c>
      <c r="C839" t="e">
        <f>Table1[[#This Row],[startdatetime]]</f>
        <v>#VALUE!</v>
      </c>
      <c r="D839" t="e">
        <f>CONCATENATE(Table1[[#This Row],[summary]],
CHAR(13),
Table1[[#This Row],[startdayname]],
", ",
TEXT((Table1[[#This Row],[startshortdate]]),"MMM D"),
CHAR(13),
TEXT((Table1[[#This Row],[starttime]]), "h:mm am/pm"),CHAR(13),Table1[[#This Row],[description]],CHAR(13))</f>
        <v>#VALUE!</v>
      </c>
    </row>
    <row r="840" spans="1:4" x14ac:dyDescent="0.25">
      <c r="A840" t="e">
        <f>VLOOKUP(Table1[[#This Row],[locationaddress]],VENUEID!$A$2:$B$28,1,TRUE)</f>
        <v>#VALUE!</v>
      </c>
      <c r="B840" t="e">
        <f>IF(Table1[[#This Row],[categories]]="","",
IF(ISNUMBER(SEARCH("*ADULTS*",Table1[categories])),"ADULTS",
IF(ISNUMBER(SEARCH("*CHILDREN*",Table1[categories])),"CHILDREN",
IF(ISNUMBER(SEARCH("*TEENS*",Table1[categories])),"TEENS"))))</f>
        <v>#VALUE!</v>
      </c>
      <c r="C840" t="e">
        <f>Table1[[#This Row],[startdatetime]]</f>
        <v>#VALUE!</v>
      </c>
      <c r="D840" t="e">
        <f>CONCATENATE(Table1[[#This Row],[summary]],
CHAR(13),
Table1[[#This Row],[startdayname]],
", ",
TEXT((Table1[[#This Row],[startshortdate]]),"MMM D"),
CHAR(13),
TEXT((Table1[[#This Row],[starttime]]), "h:mm am/pm"),CHAR(13),Table1[[#This Row],[description]],CHAR(13))</f>
        <v>#VALUE!</v>
      </c>
    </row>
    <row r="841" spans="1:4" x14ac:dyDescent="0.25">
      <c r="A841" t="e">
        <f>VLOOKUP(Table1[[#This Row],[locationaddress]],VENUEID!$A$2:$B$28,1,TRUE)</f>
        <v>#VALUE!</v>
      </c>
      <c r="B841" t="e">
        <f>IF(Table1[[#This Row],[categories]]="","",
IF(ISNUMBER(SEARCH("*ADULTS*",Table1[categories])),"ADULTS",
IF(ISNUMBER(SEARCH("*CHILDREN*",Table1[categories])),"CHILDREN",
IF(ISNUMBER(SEARCH("*TEENS*",Table1[categories])),"TEENS"))))</f>
        <v>#VALUE!</v>
      </c>
      <c r="C841" t="e">
        <f>Table1[[#This Row],[startdatetime]]</f>
        <v>#VALUE!</v>
      </c>
      <c r="D841" t="e">
        <f>CONCATENATE(Table1[[#This Row],[summary]],
CHAR(13),
Table1[[#This Row],[startdayname]],
", ",
TEXT((Table1[[#This Row],[startshortdate]]),"MMM D"),
CHAR(13),
TEXT((Table1[[#This Row],[starttime]]), "h:mm am/pm"),CHAR(13),Table1[[#This Row],[description]],CHAR(13))</f>
        <v>#VALUE!</v>
      </c>
    </row>
    <row r="842" spans="1:4" x14ac:dyDescent="0.25">
      <c r="A842" t="e">
        <f>VLOOKUP(Table1[[#This Row],[locationaddress]],VENUEID!$A$2:$B$28,1,TRUE)</f>
        <v>#VALUE!</v>
      </c>
      <c r="B842" t="e">
        <f>IF(Table1[[#This Row],[categories]]="","",
IF(ISNUMBER(SEARCH("*ADULTS*",Table1[categories])),"ADULTS",
IF(ISNUMBER(SEARCH("*CHILDREN*",Table1[categories])),"CHILDREN",
IF(ISNUMBER(SEARCH("*TEENS*",Table1[categories])),"TEENS"))))</f>
        <v>#VALUE!</v>
      </c>
      <c r="C842" t="e">
        <f>Table1[[#This Row],[startdatetime]]</f>
        <v>#VALUE!</v>
      </c>
      <c r="D842" t="e">
        <f>CONCATENATE(Table1[[#This Row],[summary]],
CHAR(13),
Table1[[#This Row],[startdayname]],
", ",
TEXT((Table1[[#This Row],[startshortdate]]),"MMM D"),
CHAR(13),
TEXT((Table1[[#This Row],[starttime]]), "h:mm am/pm"),CHAR(13),Table1[[#This Row],[description]],CHAR(13))</f>
        <v>#VALUE!</v>
      </c>
    </row>
    <row r="843" spans="1:4" x14ac:dyDescent="0.25">
      <c r="A843" t="e">
        <f>VLOOKUP(Table1[[#This Row],[locationaddress]],VENUEID!$A$2:$B$28,1,TRUE)</f>
        <v>#VALUE!</v>
      </c>
      <c r="B843" t="e">
        <f>IF(Table1[[#This Row],[categories]]="","",
IF(ISNUMBER(SEARCH("*ADULTS*",Table1[categories])),"ADULTS",
IF(ISNUMBER(SEARCH("*CHILDREN*",Table1[categories])),"CHILDREN",
IF(ISNUMBER(SEARCH("*TEENS*",Table1[categories])),"TEENS"))))</f>
        <v>#VALUE!</v>
      </c>
      <c r="C843" t="e">
        <f>Table1[[#This Row],[startdatetime]]</f>
        <v>#VALUE!</v>
      </c>
      <c r="D843" t="e">
        <f>CONCATENATE(Table1[[#This Row],[summary]],
CHAR(13),
Table1[[#This Row],[startdayname]],
", ",
TEXT((Table1[[#This Row],[startshortdate]]),"MMM D"),
CHAR(13),
TEXT((Table1[[#This Row],[starttime]]), "h:mm am/pm"),CHAR(13),Table1[[#This Row],[description]],CHAR(13))</f>
        <v>#VALUE!</v>
      </c>
    </row>
    <row r="844" spans="1:4" x14ac:dyDescent="0.25">
      <c r="A844" t="e">
        <f>VLOOKUP(Table1[[#This Row],[locationaddress]],VENUEID!$A$2:$B$28,1,TRUE)</f>
        <v>#VALUE!</v>
      </c>
      <c r="B844" t="e">
        <f>IF(Table1[[#This Row],[categories]]="","",
IF(ISNUMBER(SEARCH("*ADULTS*",Table1[categories])),"ADULTS",
IF(ISNUMBER(SEARCH("*CHILDREN*",Table1[categories])),"CHILDREN",
IF(ISNUMBER(SEARCH("*TEENS*",Table1[categories])),"TEENS"))))</f>
        <v>#VALUE!</v>
      </c>
      <c r="C844" t="e">
        <f>Table1[[#This Row],[startdatetime]]</f>
        <v>#VALUE!</v>
      </c>
      <c r="D844" t="e">
        <f>CONCATENATE(Table1[[#This Row],[summary]],
CHAR(13),
Table1[[#This Row],[startdayname]],
", ",
TEXT((Table1[[#This Row],[startshortdate]]),"MMM D"),
CHAR(13),
TEXT((Table1[[#This Row],[starttime]]), "h:mm am/pm"),CHAR(13),Table1[[#This Row],[description]],CHAR(13))</f>
        <v>#VALUE!</v>
      </c>
    </row>
    <row r="845" spans="1:4" x14ac:dyDescent="0.25">
      <c r="A845" t="e">
        <f>VLOOKUP(Table1[[#This Row],[locationaddress]],VENUEID!$A$2:$B$28,1,TRUE)</f>
        <v>#VALUE!</v>
      </c>
      <c r="B845" t="e">
        <f>IF(Table1[[#This Row],[categories]]="","",
IF(ISNUMBER(SEARCH("*ADULTS*",Table1[categories])),"ADULTS",
IF(ISNUMBER(SEARCH("*CHILDREN*",Table1[categories])),"CHILDREN",
IF(ISNUMBER(SEARCH("*TEENS*",Table1[categories])),"TEENS"))))</f>
        <v>#VALUE!</v>
      </c>
      <c r="C845" t="e">
        <f>Table1[[#This Row],[startdatetime]]</f>
        <v>#VALUE!</v>
      </c>
      <c r="D845" t="e">
        <f>CONCATENATE(Table1[[#This Row],[summary]],
CHAR(13),
Table1[[#This Row],[startdayname]],
", ",
TEXT((Table1[[#This Row],[startshortdate]]),"MMM D"),
CHAR(13),
TEXT((Table1[[#This Row],[starttime]]), "h:mm am/pm"),CHAR(13),Table1[[#This Row],[description]],CHAR(13))</f>
        <v>#VALUE!</v>
      </c>
    </row>
    <row r="846" spans="1:4" x14ac:dyDescent="0.25">
      <c r="A846" t="e">
        <f>VLOOKUP(Table1[[#This Row],[locationaddress]],VENUEID!$A$2:$B$28,1,TRUE)</f>
        <v>#VALUE!</v>
      </c>
      <c r="B846" t="e">
        <f>IF(Table1[[#This Row],[categories]]="","",
IF(ISNUMBER(SEARCH("*ADULTS*",Table1[categories])),"ADULTS",
IF(ISNUMBER(SEARCH("*CHILDREN*",Table1[categories])),"CHILDREN",
IF(ISNUMBER(SEARCH("*TEENS*",Table1[categories])),"TEENS"))))</f>
        <v>#VALUE!</v>
      </c>
      <c r="C846" t="e">
        <f>Table1[[#This Row],[startdatetime]]</f>
        <v>#VALUE!</v>
      </c>
      <c r="D846" t="e">
        <f>CONCATENATE(Table1[[#This Row],[summary]],
CHAR(13),
Table1[[#This Row],[startdayname]],
", ",
TEXT((Table1[[#This Row],[startshortdate]]),"MMM D"),
CHAR(13),
TEXT((Table1[[#This Row],[starttime]]), "h:mm am/pm"),CHAR(13),Table1[[#This Row],[description]],CHAR(13))</f>
        <v>#VALUE!</v>
      </c>
    </row>
    <row r="847" spans="1:4" x14ac:dyDescent="0.25">
      <c r="A847" t="e">
        <f>VLOOKUP(Table1[[#This Row],[locationaddress]],VENUEID!$A$2:$B$28,1,TRUE)</f>
        <v>#VALUE!</v>
      </c>
      <c r="B847" t="e">
        <f>IF(Table1[[#This Row],[categories]]="","",
IF(ISNUMBER(SEARCH("*ADULTS*",Table1[categories])),"ADULTS",
IF(ISNUMBER(SEARCH("*CHILDREN*",Table1[categories])),"CHILDREN",
IF(ISNUMBER(SEARCH("*TEENS*",Table1[categories])),"TEENS"))))</f>
        <v>#VALUE!</v>
      </c>
      <c r="C847" t="e">
        <f>Table1[[#This Row],[startdatetime]]</f>
        <v>#VALUE!</v>
      </c>
      <c r="D847" t="e">
        <f>CONCATENATE(Table1[[#This Row],[summary]],
CHAR(13),
Table1[[#This Row],[startdayname]],
", ",
TEXT((Table1[[#This Row],[startshortdate]]),"MMM D"),
CHAR(13),
TEXT((Table1[[#This Row],[starttime]]), "h:mm am/pm"),CHAR(13),Table1[[#This Row],[description]],CHAR(13))</f>
        <v>#VALUE!</v>
      </c>
    </row>
    <row r="848" spans="1:4" x14ac:dyDescent="0.25">
      <c r="A848" t="e">
        <f>VLOOKUP(Table1[[#This Row],[locationaddress]],VENUEID!$A$2:$B$28,1,TRUE)</f>
        <v>#VALUE!</v>
      </c>
      <c r="B848" t="e">
        <f>IF(Table1[[#This Row],[categories]]="","",
IF(ISNUMBER(SEARCH("*ADULTS*",Table1[categories])),"ADULTS",
IF(ISNUMBER(SEARCH("*CHILDREN*",Table1[categories])),"CHILDREN",
IF(ISNUMBER(SEARCH("*TEENS*",Table1[categories])),"TEENS"))))</f>
        <v>#VALUE!</v>
      </c>
      <c r="C848" t="e">
        <f>Table1[[#This Row],[startdatetime]]</f>
        <v>#VALUE!</v>
      </c>
      <c r="D848" t="e">
        <f>CONCATENATE(Table1[[#This Row],[summary]],
CHAR(13),
Table1[[#This Row],[startdayname]],
", ",
TEXT((Table1[[#This Row],[startshortdate]]),"MMM D"),
CHAR(13),
TEXT((Table1[[#This Row],[starttime]]), "h:mm am/pm"),CHAR(13),Table1[[#This Row],[description]],CHAR(13))</f>
        <v>#VALUE!</v>
      </c>
    </row>
    <row r="849" spans="1:4" x14ac:dyDescent="0.25">
      <c r="A849" t="e">
        <f>VLOOKUP(Table1[[#This Row],[locationaddress]],VENUEID!$A$2:$B$28,1,TRUE)</f>
        <v>#VALUE!</v>
      </c>
      <c r="B849" t="e">
        <f>IF(Table1[[#This Row],[categories]]="","",
IF(ISNUMBER(SEARCH("*ADULTS*",Table1[categories])),"ADULTS",
IF(ISNUMBER(SEARCH("*CHILDREN*",Table1[categories])),"CHILDREN",
IF(ISNUMBER(SEARCH("*TEENS*",Table1[categories])),"TEENS"))))</f>
        <v>#VALUE!</v>
      </c>
      <c r="C849" t="e">
        <f>Table1[[#This Row],[startdatetime]]</f>
        <v>#VALUE!</v>
      </c>
      <c r="D849" t="e">
        <f>CONCATENATE(Table1[[#This Row],[summary]],
CHAR(13),
Table1[[#This Row],[startdayname]],
", ",
TEXT((Table1[[#This Row],[startshortdate]]),"MMM D"),
CHAR(13),
TEXT((Table1[[#This Row],[starttime]]), "h:mm am/pm"),CHAR(13),Table1[[#This Row],[description]],CHAR(13))</f>
        <v>#VALUE!</v>
      </c>
    </row>
    <row r="850" spans="1:4" x14ac:dyDescent="0.25">
      <c r="A850" t="e">
        <f>VLOOKUP(Table1[[#This Row],[locationaddress]],VENUEID!$A$2:$B$28,1,TRUE)</f>
        <v>#VALUE!</v>
      </c>
      <c r="B850" t="e">
        <f>IF(Table1[[#This Row],[categories]]="","",
IF(ISNUMBER(SEARCH("*ADULTS*",Table1[categories])),"ADULTS",
IF(ISNUMBER(SEARCH("*CHILDREN*",Table1[categories])),"CHILDREN",
IF(ISNUMBER(SEARCH("*TEENS*",Table1[categories])),"TEENS"))))</f>
        <v>#VALUE!</v>
      </c>
      <c r="C850" t="e">
        <f>Table1[[#This Row],[startdatetime]]</f>
        <v>#VALUE!</v>
      </c>
      <c r="D850" t="e">
        <f>CONCATENATE(Table1[[#This Row],[summary]],
CHAR(13),
Table1[[#This Row],[startdayname]],
", ",
TEXT((Table1[[#This Row],[startshortdate]]),"MMM D"),
CHAR(13),
TEXT((Table1[[#This Row],[starttime]]), "h:mm am/pm"),CHAR(13),Table1[[#This Row],[description]],CHAR(13))</f>
        <v>#VALUE!</v>
      </c>
    </row>
    <row r="851" spans="1:4" x14ac:dyDescent="0.25">
      <c r="A851" t="e">
        <f>VLOOKUP(Table1[[#This Row],[locationaddress]],VENUEID!$A$2:$B$28,1,TRUE)</f>
        <v>#VALUE!</v>
      </c>
      <c r="B851" t="e">
        <f>IF(Table1[[#This Row],[categories]]="","",
IF(ISNUMBER(SEARCH("*ADULTS*",Table1[categories])),"ADULTS",
IF(ISNUMBER(SEARCH("*CHILDREN*",Table1[categories])),"CHILDREN",
IF(ISNUMBER(SEARCH("*TEENS*",Table1[categories])),"TEENS"))))</f>
        <v>#VALUE!</v>
      </c>
      <c r="C851" t="e">
        <f>Table1[[#This Row],[startdatetime]]</f>
        <v>#VALUE!</v>
      </c>
      <c r="D851" t="e">
        <f>CONCATENATE(Table1[[#This Row],[summary]],
CHAR(13),
Table1[[#This Row],[startdayname]],
", ",
TEXT((Table1[[#This Row],[startshortdate]]),"MMM D"),
CHAR(13),
TEXT((Table1[[#This Row],[starttime]]), "h:mm am/pm"),CHAR(13),Table1[[#This Row],[description]],CHAR(13))</f>
        <v>#VALUE!</v>
      </c>
    </row>
    <row r="852" spans="1:4" x14ac:dyDescent="0.25">
      <c r="A852" t="e">
        <f>VLOOKUP(Table1[[#This Row],[locationaddress]],VENUEID!$A$2:$B$28,1,TRUE)</f>
        <v>#VALUE!</v>
      </c>
      <c r="B852" t="e">
        <f>IF(Table1[[#This Row],[categories]]="","",
IF(ISNUMBER(SEARCH("*ADULTS*",Table1[categories])),"ADULTS",
IF(ISNUMBER(SEARCH("*CHILDREN*",Table1[categories])),"CHILDREN",
IF(ISNUMBER(SEARCH("*TEENS*",Table1[categories])),"TEENS"))))</f>
        <v>#VALUE!</v>
      </c>
      <c r="C852" t="e">
        <f>Table1[[#This Row],[startdatetime]]</f>
        <v>#VALUE!</v>
      </c>
      <c r="D852" t="e">
        <f>CONCATENATE(Table1[[#This Row],[summary]],
CHAR(13),
Table1[[#This Row],[startdayname]],
", ",
TEXT((Table1[[#This Row],[startshortdate]]),"MMM D"),
CHAR(13),
TEXT((Table1[[#This Row],[starttime]]), "h:mm am/pm"),CHAR(13),Table1[[#This Row],[description]],CHAR(13))</f>
        <v>#VALUE!</v>
      </c>
    </row>
    <row r="853" spans="1:4" x14ac:dyDescent="0.25">
      <c r="A853" t="e">
        <f>VLOOKUP(Table1[[#This Row],[locationaddress]],VENUEID!$A$2:$B$28,1,TRUE)</f>
        <v>#VALUE!</v>
      </c>
      <c r="B853" t="e">
        <f>IF(Table1[[#This Row],[categories]]="","",
IF(ISNUMBER(SEARCH("*ADULTS*",Table1[categories])),"ADULTS",
IF(ISNUMBER(SEARCH("*CHILDREN*",Table1[categories])),"CHILDREN",
IF(ISNUMBER(SEARCH("*TEENS*",Table1[categories])),"TEENS"))))</f>
        <v>#VALUE!</v>
      </c>
      <c r="C853" t="e">
        <f>Table1[[#This Row],[startdatetime]]</f>
        <v>#VALUE!</v>
      </c>
      <c r="D853" t="e">
        <f>CONCATENATE(Table1[[#This Row],[summary]],
CHAR(13),
Table1[[#This Row],[startdayname]],
", ",
TEXT((Table1[[#This Row],[startshortdate]]),"MMM D"),
CHAR(13),
TEXT((Table1[[#This Row],[starttime]]), "h:mm am/pm"),CHAR(13),Table1[[#This Row],[description]],CHAR(13))</f>
        <v>#VALUE!</v>
      </c>
    </row>
    <row r="854" spans="1:4" x14ac:dyDescent="0.25">
      <c r="A854" t="e">
        <f>VLOOKUP(Table1[[#This Row],[locationaddress]],VENUEID!$A$2:$B$28,1,TRUE)</f>
        <v>#VALUE!</v>
      </c>
      <c r="B854" t="e">
        <f>IF(Table1[[#This Row],[categories]]="","",
IF(ISNUMBER(SEARCH("*ADULTS*",Table1[categories])),"ADULTS",
IF(ISNUMBER(SEARCH("*CHILDREN*",Table1[categories])),"CHILDREN",
IF(ISNUMBER(SEARCH("*TEENS*",Table1[categories])),"TEENS"))))</f>
        <v>#VALUE!</v>
      </c>
      <c r="C854" t="e">
        <f>Table1[[#This Row],[startdatetime]]</f>
        <v>#VALUE!</v>
      </c>
      <c r="D854" t="e">
        <f>CONCATENATE(Table1[[#This Row],[summary]],
CHAR(13),
Table1[[#This Row],[startdayname]],
", ",
TEXT((Table1[[#This Row],[startshortdate]]),"MMM D"),
CHAR(13),
TEXT((Table1[[#This Row],[starttime]]), "h:mm am/pm"),CHAR(13),Table1[[#This Row],[description]],CHAR(13))</f>
        <v>#VALUE!</v>
      </c>
    </row>
    <row r="855" spans="1:4" x14ac:dyDescent="0.25">
      <c r="A855" t="e">
        <f>VLOOKUP(Table1[[#This Row],[locationaddress]],VENUEID!$A$2:$B$28,1,TRUE)</f>
        <v>#VALUE!</v>
      </c>
      <c r="B855" t="e">
        <f>IF(Table1[[#This Row],[categories]]="","",
IF(ISNUMBER(SEARCH("*ADULTS*",Table1[categories])),"ADULTS",
IF(ISNUMBER(SEARCH("*CHILDREN*",Table1[categories])),"CHILDREN",
IF(ISNUMBER(SEARCH("*TEENS*",Table1[categories])),"TEENS"))))</f>
        <v>#VALUE!</v>
      </c>
      <c r="C855" t="e">
        <f>Table1[[#This Row],[startdatetime]]</f>
        <v>#VALUE!</v>
      </c>
      <c r="D855" t="e">
        <f>CONCATENATE(Table1[[#This Row],[summary]],
CHAR(13),
Table1[[#This Row],[startdayname]],
", ",
TEXT((Table1[[#This Row],[startshortdate]]),"MMM D"),
CHAR(13),
TEXT((Table1[[#This Row],[starttime]]), "h:mm am/pm"),CHAR(13),Table1[[#This Row],[description]],CHAR(13))</f>
        <v>#VALUE!</v>
      </c>
    </row>
    <row r="856" spans="1:4" x14ac:dyDescent="0.25">
      <c r="A856" t="e">
        <f>VLOOKUP(Table1[[#This Row],[locationaddress]],VENUEID!$A$2:$B$28,1,TRUE)</f>
        <v>#VALUE!</v>
      </c>
      <c r="B856" t="e">
        <f>IF(Table1[[#This Row],[categories]]="","",
IF(ISNUMBER(SEARCH("*ADULTS*",Table1[categories])),"ADULTS",
IF(ISNUMBER(SEARCH("*CHILDREN*",Table1[categories])),"CHILDREN",
IF(ISNUMBER(SEARCH("*TEENS*",Table1[categories])),"TEENS"))))</f>
        <v>#VALUE!</v>
      </c>
      <c r="C856" t="e">
        <f>Table1[[#This Row],[startdatetime]]</f>
        <v>#VALUE!</v>
      </c>
      <c r="D856" t="e">
        <f>CONCATENATE(Table1[[#This Row],[summary]],
CHAR(13),
Table1[[#This Row],[startdayname]],
", ",
TEXT((Table1[[#This Row],[startshortdate]]),"MMM D"),
CHAR(13),
TEXT((Table1[[#This Row],[starttime]]), "h:mm am/pm"),CHAR(13),Table1[[#This Row],[description]],CHAR(13))</f>
        <v>#VALUE!</v>
      </c>
    </row>
    <row r="857" spans="1:4" x14ac:dyDescent="0.25">
      <c r="A857" t="e">
        <f>VLOOKUP(Table1[[#This Row],[locationaddress]],VENUEID!$A$2:$B$28,1,TRUE)</f>
        <v>#VALUE!</v>
      </c>
      <c r="B857" t="e">
        <f>IF(Table1[[#This Row],[categories]]="","",
IF(ISNUMBER(SEARCH("*ADULTS*",Table1[categories])),"ADULTS",
IF(ISNUMBER(SEARCH("*CHILDREN*",Table1[categories])),"CHILDREN",
IF(ISNUMBER(SEARCH("*TEENS*",Table1[categories])),"TEENS"))))</f>
        <v>#VALUE!</v>
      </c>
      <c r="C857" t="e">
        <f>Table1[[#This Row],[startdatetime]]</f>
        <v>#VALUE!</v>
      </c>
      <c r="D857" t="e">
        <f>CONCATENATE(Table1[[#This Row],[summary]],
CHAR(13),
Table1[[#This Row],[startdayname]],
", ",
TEXT((Table1[[#This Row],[startshortdate]]),"MMM D"),
CHAR(13),
TEXT((Table1[[#This Row],[starttime]]), "h:mm am/pm"),CHAR(13),Table1[[#This Row],[description]],CHAR(13))</f>
        <v>#VALUE!</v>
      </c>
    </row>
    <row r="858" spans="1:4" x14ac:dyDescent="0.25">
      <c r="A858" t="e">
        <f>VLOOKUP(Table1[[#This Row],[locationaddress]],VENUEID!$A$2:$B$28,1,TRUE)</f>
        <v>#VALUE!</v>
      </c>
      <c r="B858" t="e">
        <f>IF(Table1[[#This Row],[categories]]="","",
IF(ISNUMBER(SEARCH("*ADULTS*",Table1[categories])),"ADULTS",
IF(ISNUMBER(SEARCH("*CHILDREN*",Table1[categories])),"CHILDREN",
IF(ISNUMBER(SEARCH("*TEENS*",Table1[categories])),"TEENS"))))</f>
        <v>#VALUE!</v>
      </c>
      <c r="C858" t="e">
        <f>Table1[[#This Row],[startdatetime]]</f>
        <v>#VALUE!</v>
      </c>
      <c r="D858" t="e">
        <f>CONCATENATE(Table1[[#This Row],[summary]],
CHAR(13),
Table1[[#This Row],[startdayname]],
", ",
TEXT((Table1[[#This Row],[startshortdate]]),"MMM D"),
CHAR(13),
TEXT((Table1[[#This Row],[starttime]]), "h:mm am/pm"),CHAR(13),Table1[[#This Row],[description]],CHAR(13))</f>
        <v>#VALUE!</v>
      </c>
    </row>
    <row r="859" spans="1:4" x14ac:dyDescent="0.25">
      <c r="A859" t="e">
        <f>VLOOKUP(Table1[[#This Row],[locationaddress]],VENUEID!$A$2:$B$28,1,TRUE)</f>
        <v>#VALUE!</v>
      </c>
      <c r="B859" t="e">
        <f>IF(Table1[[#This Row],[categories]]="","",
IF(ISNUMBER(SEARCH("*ADULTS*",Table1[categories])),"ADULTS",
IF(ISNUMBER(SEARCH("*CHILDREN*",Table1[categories])),"CHILDREN",
IF(ISNUMBER(SEARCH("*TEENS*",Table1[categories])),"TEENS"))))</f>
        <v>#VALUE!</v>
      </c>
      <c r="C859" t="e">
        <f>Table1[[#This Row],[startdatetime]]</f>
        <v>#VALUE!</v>
      </c>
      <c r="D859" t="e">
        <f>CONCATENATE(Table1[[#This Row],[summary]],
CHAR(13),
Table1[[#This Row],[startdayname]],
", ",
TEXT((Table1[[#This Row],[startshortdate]]),"MMM D"),
CHAR(13),
TEXT((Table1[[#This Row],[starttime]]), "h:mm am/pm"),CHAR(13),Table1[[#This Row],[description]],CHAR(13))</f>
        <v>#VALUE!</v>
      </c>
    </row>
    <row r="860" spans="1:4" x14ac:dyDescent="0.25">
      <c r="A860" t="e">
        <f>VLOOKUP(Table1[[#This Row],[locationaddress]],VENUEID!$A$2:$B$28,1,TRUE)</f>
        <v>#VALUE!</v>
      </c>
      <c r="B860" t="e">
        <f>IF(Table1[[#This Row],[categories]]="","",
IF(ISNUMBER(SEARCH("*ADULTS*",Table1[categories])),"ADULTS",
IF(ISNUMBER(SEARCH("*CHILDREN*",Table1[categories])),"CHILDREN",
IF(ISNUMBER(SEARCH("*TEENS*",Table1[categories])),"TEENS"))))</f>
        <v>#VALUE!</v>
      </c>
      <c r="C860" t="e">
        <f>Table1[[#This Row],[startdatetime]]</f>
        <v>#VALUE!</v>
      </c>
      <c r="D860" t="e">
        <f>CONCATENATE(Table1[[#This Row],[summary]],
CHAR(13),
Table1[[#This Row],[startdayname]],
", ",
TEXT((Table1[[#This Row],[startshortdate]]),"MMM D"),
CHAR(13),
TEXT((Table1[[#This Row],[starttime]]), "h:mm am/pm"),CHAR(13),Table1[[#This Row],[description]],CHAR(13))</f>
        <v>#VALUE!</v>
      </c>
    </row>
    <row r="861" spans="1:4" x14ac:dyDescent="0.25">
      <c r="A861" t="e">
        <f>VLOOKUP(Table1[[#This Row],[locationaddress]],VENUEID!$A$2:$B$28,1,TRUE)</f>
        <v>#VALUE!</v>
      </c>
      <c r="B861" t="e">
        <f>IF(Table1[[#This Row],[categories]]="","",
IF(ISNUMBER(SEARCH("*ADULTS*",Table1[categories])),"ADULTS",
IF(ISNUMBER(SEARCH("*CHILDREN*",Table1[categories])),"CHILDREN",
IF(ISNUMBER(SEARCH("*TEENS*",Table1[categories])),"TEENS"))))</f>
        <v>#VALUE!</v>
      </c>
      <c r="C861" t="e">
        <f>Table1[[#This Row],[startdatetime]]</f>
        <v>#VALUE!</v>
      </c>
      <c r="D861" t="e">
        <f>CONCATENATE(Table1[[#This Row],[summary]],
CHAR(13),
Table1[[#This Row],[startdayname]],
", ",
TEXT((Table1[[#This Row],[startshortdate]]),"MMM D"),
CHAR(13),
TEXT((Table1[[#This Row],[starttime]]), "h:mm am/pm"),CHAR(13),Table1[[#This Row],[description]],CHAR(13))</f>
        <v>#VALUE!</v>
      </c>
    </row>
    <row r="862" spans="1:4" x14ac:dyDescent="0.25">
      <c r="A862" t="e">
        <f>VLOOKUP(Table1[[#This Row],[locationaddress]],VENUEID!$A$2:$B$28,1,TRUE)</f>
        <v>#VALUE!</v>
      </c>
      <c r="B862" t="e">
        <f>IF(Table1[[#This Row],[categories]]="","",
IF(ISNUMBER(SEARCH("*ADULTS*",Table1[categories])),"ADULTS",
IF(ISNUMBER(SEARCH("*CHILDREN*",Table1[categories])),"CHILDREN",
IF(ISNUMBER(SEARCH("*TEENS*",Table1[categories])),"TEENS"))))</f>
        <v>#VALUE!</v>
      </c>
      <c r="C862" t="e">
        <f>Table1[[#This Row],[startdatetime]]</f>
        <v>#VALUE!</v>
      </c>
      <c r="D862" t="e">
        <f>CONCATENATE(Table1[[#This Row],[summary]],
CHAR(13),
Table1[[#This Row],[startdayname]],
", ",
TEXT((Table1[[#This Row],[startshortdate]]),"MMM D"),
CHAR(13),
TEXT((Table1[[#This Row],[starttime]]), "h:mm am/pm"),CHAR(13),Table1[[#This Row],[description]],CHAR(13))</f>
        <v>#VALUE!</v>
      </c>
    </row>
    <row r="863" spans="1:4" x14ac:dyDescent="0.25">
      <c r="A863" t="e">
        <f>VLOOKUP(Table1[[#This Row],[locationaddress]],VENUEID!$A$2:$B$28,1,TRUE)</f>
        <v>#VALUE!</v>
      </c>
      <c r="B863" t="e">
        <f>IF(Table1[[#This Row],[categories]]="","",
IF(ISNUMBER(SEARCH("*ADULTS*",Table1[categories])),"ADULTS",
IF(ISNUMBER(SEARCH("*CHILDREN*",Table1[categories])),"CHILDREN",
IF(ISNUMBER(SEARCH("*TEENS*",Table1[categories])),"TEENS"))))</f>
        <v>#VALUE!</v>
      </c>
      <c r="C863" t="e">
        <f>Table1[[#This Row],[startdatetime]]</f>
        <v>#VALUE!</v>
      </c>
      <c r="D863" t="e">
        <f>CONCATENATE(Table1[[#This Row],[summary]],
CHAR(13),
Table1[[#This Row],[startdayname]],
", ",
TEXT((Table1[[#This Row],[startshortdate]]),"MMM D"),
CHAR(13),
TEXT((Table1[[#This Row],[starttime]]), "h:mm am/pm"),CHAR(13),Table1[[#This Row],[description]],CHAR(13))</f>
        <v>#VALUE!</v>
      </c>
    </row>
    <row r="864" spans="1:4" x14ac:dyDescent="0.25">
      <c r="A864" t="e">
        <f>VLOOKUP(Table1[[#This Row],[locationaddress]],VENUEID!$A$2:$B$28,1,TRUE)</f>
        <v>#VALUE!</v>
      </c>
      <c r="B864" t="e">
        <f>IF(Table1[[#This Row],[categories]]="","",
IF(ISNUMBER(SEARCH("*ADULTS*",Table1[categories])),"ADULTS",
IF(ISNUMBER(SEARCH("*CHILDREN*",Table1[categories])),"CHILDREN",
IF(ISNUMBER(SEARCH("*TEENS*",Table1[categories])),"TEENS"))))</f>
        <v>#VALUE!</v>
      </c>
      <c r="C864" t="e">
        <f>Table1[[#This Row],[startdatetime]]</f>
        <v>#VALUE!</v>
      </c>
      <c r="D864" t="e">
        <f>CONCATENATE(Table1[[#This Row],[summary]],
CHAR(13),
Table1[[#This Row],[startdayname]],
", ",
TEXT((Table1[[#This Row],[startshortdate]]),"MMM D"),
CHAR(13),
TEXT((Table1[[#This Row],[starttime]]), "h:mm am/pm"),CHAR(13),Table1[[#This Row],[description]],CHAR(13))</f>
        <v>#VALUE!</v>
      </c>
    </row>
    <row r="865" spans="1:4" x14ac:dyDescent="0.25">
      <c r="A865" t="e">
        <f>VLOOKUP(Table1[[#This Row],[locationaddress]],VENUEID!$A$2:$B$28,1,TRUE)</f>
        <v>#VALUE!</v>
      </c>
      <c r="B865" t="e">
        <f>IF(Table1[[#This Row],[categories]]="","",
IF(ISNUMBER(SEARCH("*ADULTS*",Table1[categories])),"ADULTS",
IF(ISNUMBER(SEARCH("*CHILDREN*",Table1[categories])),"CHILDREN",
IF(ISNUMBER(SEARCH("*TEENS*",Table1[categories])),"TEENS"))))</f>
        <v>#VALUE!</v>
      </c>
      <c r="C865" t="e">
        <f>Table1[[#This Row],[startdatetime]]</f>
        <v>#VALUE!</v>
      </c>
      <c r="D865" t="e">
        <f>CONCATENATE(Table1[[#This Row],[summary]],
CHAR(13),
Table1[[#This Row],[startdayname]],
", ",
TEXT((Table1[[#This Row],[startshortdate]]),"MMM D"),
CHAR(13),
TEXT((Table1[[#This Row],[starttime]]), "h:mm am/pm"),CHAR(13),Table1[[#This Row],[description]],CHAR(13))</f>
        <v>#VALUE!</v>
      </c>
    </row>
    <row r="866" spans="1:4" x14ac:dyDescent="0.25">
      <c r="A866" t="e">
        <f>VLOOKUP(Table1[[#This Row],[locationaddress]],VENUEID!$A$2:$B$28,1,TRUE)</f>
        <v>#VALUE!</v>
      </c>
      <c r="B866" t="e">
        <f>IF(Table1[[#This Row],[categories]]="","",
IF(ISNUMBER(SEARCH("*ADULTS*",Table1[categories])),"ADULTS",
IF(ISNUMBER(SEARCH("*CHILDREN*",Table1[categories])),"CHILDREN",
IF(ISNUMBER(SEARCH("*TEENS*",Table1[categories])),"TEENS"))))</f>
        <v>#VALUE!</v>
      </c>
      <c r="C866" t="e">
        <f>Table1[[#This Row],[startdatetime]]</f>
        <v>#VALUE!</v>
      </c>
      <c r="D866" t="e">
        <f>CONCATENATE(Table1[[#This Row],[summary]],
CHAR(13),
Table1[[#This Row],[startdayname]],
", ",
TEXT((Table1[[#This Row],[startshortdate]]),"MMM D"),
CHAR(13),
TEXT((Table1[[#This Row],[starttime]]), "h:mm am/pm"),CHAR(13),Table1[[#This Row],[description]],CHAR(13))</f>
        <v>#VALUE!</v>
      </c>
    </row>
    <row r="867" spans="1:4" x14ac:dyDescent="0.25">
      <c r="A867" t="e">
        <f>VLOOKUP(Table1[[#This Row],[locationaddress]],VENUEID!$A$2:$B$28,1,TRUE)</f>
        <v>#VALUE!</v>
      </c>
      <c r="B867" t="e">
        <f>IF(Table1[[#This Row],[categories]]="","",
IF(ISNUMBER(SEARCH("*ADULTS*",Table1[categories])),"ADULTS",
IF(ISNUMBER(SEARCH("*CHILDREN*",Table1[categories])),"CHILDREN",
IF(ISNUMBER(SEARCH("*TEENS*",Table1[categories])),"TEENS"))))</f>
        <v>#VALUE!</v>
      </c>
      <c r="C867" t="e">
        <f>Table1[[#This Row],[startdatetime]]</f>
        <v>#VALUE!</v>
      </c>
      <c r="D867" t="e">
        <f>CONCATENATE(Table1[[#This Row],[summary]],
CHAR(13),
Table1[[#This Row],[startdayname]],
", ",
TEXT((Table1[[#This Row],[startshortdate]]),"MMM D"),
CHAR(13),
TEXT((Table1[[#This Row],[starttime]]), "h:mm am/pm"),CHAR(13),Table1[[#This Row],[description]],CHAR(13))</f>
        <v>#VALUE!</v>
      </c>
    </row>
    <row r="868" spans="1:4" x14ac:dyDescent="0.25">
      <c r="A868" t="e">
        <f>VLOOKUP(Table1[[#This Row],[locationaddress]],VENUEID!$A$2:$B$28,1,TRUE)</f>
        <v>#VALUE!</v>
      </c>
      <c r="B868" t="e">
        <f>IF(Table1[[#This Row],[categories]]="","",
IF(ISNUMBER(SEARCH("*ADULTS*",Table1[categories])),"ADULTS",
IF(ISNUMBER(SEARCH("*CHILDREN*",Table1[categories])),"CHILDREN",
IF(ISNUMBER(SEARCH("*TEENS*",Table1[categories])),"TEENS"))))</f>
        <v>#VALUE!</v>
      </c>
      <c r="C868" t="e">
        <f>Table1[[#This Row],[startdatetime]]</f>
        <v>#VALUE!</v>
      </c>
      <c r="D868" t="e">
        <f>CONCATENATE(Table1[[#This Row],[summary]],
CHAR(13),
Table1[[#This Row],[startdayname]],
", ",
TEXT((Table1[[#This Row],[startshortdate]]),"MMM D"),
CHAR(13),
TEXT((Table1[[#This Row],[starttime]]), "h:mm am/pm"),CHAR(13),Table1[[#This Row],[description]],CHAR(13))</f>
        <v>#VALUE!</v>
      </c>
    </row>
    <row r="869" spans="1:4" x14ac:dyDescent="0.25">
      <c r="A869" t="e">
        <f>VLOOKUP(Table1[[#This Row],[locationaddress]],VENUEID!$A$2:$B$28,1,TRUE)</f>
        <v>#VALUE!</v>
      </c>
      <c r="B869" t="e">
        <f>IF(Table1[[#This Row],[categories]]="","",
IF(ISNUMBER(SEARCH("*ADULTS*",Table1[categories])),"ADULTS",
IF(ISNUMBER(SEARCH("*CHILDREN*",Table1[categories])),"CHILDREN",
IF(ISNUMBER(SEARCH("*TEENS*",Table1[categories])),"TEENS"))))</f>
        <v>#VALUE!</v>
      </c>
      <c r="C869" t="e">
        <f>Table1[[#This Row],[startdatetime]]</f>
        <v>#VALUE!</v>
      </c>
      <c r="D869" t="e">
        <f>CONCATENATE(Table1[[#This Row],[summary]],
CHAR(13),
Table1[[#This Row],[startdayname]],
", ",
TEXT((Table1[[#This Row],[startshortdate]]),"MMM D"),
CHAR(13),
TEXT((Table1[[#This Row],[starttime]]), "h:mm am/pm"),CHAR(13),Table1[[#This Row],[description]],CHAR(13))</f>
        <v>#VALUE!</v>
      </c>
    </row>
    <row r="870" spans="1:4" x14ac:dyDescent="0.25">
      <c r="A870" t="e">
        <f>VLOOKUP(Table1[[#This Row],[locationaddress]],VENUEID!$A$2:$B$28,1,TRUE)</f>
        <v>#VALUE!</v>
      </c>
      <c r="B870" t="e">
        <f>IF(Table1[[#This Row],[categories]]="","",
IF(ISNUMBER(SEARCH("*ADULTS*",Table1[categories])),"ADULTS",
IF(ISNUMBER(SEARCH("*CHILDREN*",Table1[categories])),"CHILDREN",
IF(ISNUMBER(SEARCH("*TEENS*",Table1[categories])),"TEENS"))))</f>
        <v>#VALUE!</v>
      </c>
      <c r="C870" t="e">
        <f>Table1[[#This Row],[startdatetime]]</f>
        <v>#VALUE!</v>
      </c>
      <c r="D870" t="e">
        <f>CONCATENATE(Table1[[#This Row],[summary]],
CHAR(13),
Table1[[#This Row],[startdayname]],
", ",
TEXT((Table1[[#This Row],[startshortdate]]),"MMM D"),
CHAR(13),
TEXT((Table1[[#This Row],[starttime]]), "h:mm am/pm"),CHAR(13),Table1[[#This Row],[description]],CHAR(13))</f>
        <v>#VALUE!</v>
      </c>
    </row>
    <row r="871" spans="1:4" x14ac:dyDescent="0.25">
      <c r="A871" t="e">
        <f>VLOOKUP(Table1[[#This Row],[locationaddress]],VENUEID!$A$2:$B$28,1,TRUE)</f>
        <v>#VALUE!</v>
      </c>
      <c r="B871" t="e">
        <f>IF(Table1[[#This Row],[categories]]="","",
IF(ISNUMBER(SEARCH("*ADULTS*",Table1[categories])),"ADULTS",
IF(ISNUMBER(SEARCH("*CHILDREN*",Table1[categories])),"CHILDREN",
IF(ISNUMBER(SEARCH("*TEENS*",Table1[categories])),"TEENS"))))</f>
        <v>#VALUE!</v>
      </c>
      <c r="C871" t="e">
        <f>Table1[[#This Row],[startdatetime]]</f>
        <v>#VALUE!</v>
      </c>
      <c r="D871" t="e">
        <f>CONCATENATE(Table1[[#This Row],[summary]],
CHAR(13),
Table1[[#This Row],[startdayname]],
", ",
TEXT((Table1[[#This Row],[startshortdate]]),"MMM D"),
CHAR(13),
TEXT((Table1[[#This Row],[starttime]]), "h:mm am/pm"),CHAR(13),Table1[[#This Row],[description]],CHAR(13))</f>
        <v>#VALUE!</v>
      </c>
    </row>
    <row r="872" spans="1:4" x14ac:dyDescent="0.25">
      <c r="A872" t="e">
        <f>VLOOKUP(Table1[[#This Row],[locationaddress]],VENUEID!$A$2:$B$28,1,TRUE)</f>
        <v>#VALUE!</v>
      </c>
      <c r="B872" t="e">
        <f>IF(Table1[[#This Row],[categories]]="","",
IF(ISNUMBER(SEARCH("*ADULTS*",Table1[categories])),"ADULTS",
IF(ISNUMBER(SEARCH("*CHILDREN*",Table1[categories])),"CHILDREN",
IF(ISNUMBER(SEARCH("*TEENS*",Table1[categories])),"TEENS"))))</f>
        <v>#VALUE!</v>
      </c>
      <c r="C872" t="e">
        <f>Table1[[#This Row],[startdatetime]]</f>
        <v>#VALUE!</v>
      </c>
      <c r="D872" t="e">
        <f>CONCATENATE(Table1[[#This Row],[summary]],
CHAR(13),
Table1[[#This Row],[startdayname]],
", ",
TEXT((Table1[[#This Row],[startshortdate]]),"MMM D"),
CHAR(13),
TEXT((Table1[[#This Row],[starttime]]), "h:mm am/pm"),CHAR(13),Table1[[#This Row],[description]],CHAR(13))</f>
        <v>#VALUE!</v>
      </c>
    </row>
    <row r="873" spans="1:4" x14ac:dyDescent="0.25">
      <c r="A873" t="e">
        <f>VLOOKUP(Table1[[#This Row],[locationaddress]],VENUEID!$A$2:$B$28,1,TRUE)</f>
        <v>#VALUE!</v>
      </c>
      <c r="B873" t="e">
        <f>IF(Table1[[#This Row],[categories]]="","",
IF(ISNUMBER(SEARCH("*ADULTS*",Table1[categories])),"ADULTS",
IF(ISNUMBER(SEARCH("*CHILDREN*",Table1[categories])),"CHILDREN",
IF(ISNUMBER(SEARCH("*TEENS*",Table1[categories])),"TEENS"))))</f>
        <v>#VALUE!</v>
      </c>
      <c r="C873" t="e">
        <f>Table1[[#This Row],[startdatetime]]</f>
        <v>#VALUE!</v>
      </c>
      <c r="D873" t="e">
        <f>CONCATENATE(Table1[[#This Row],[summary]],
CHAR(13),
Table1[[#This Row],[startdayname]],
", ",
TEXT((Table1[[#This Row],[startshortdate]]),"MMM D"),
CHAR(13),
TEXT((Table1[[#This Row],[starttime]]), "h:mm am/pm"),CHAR(13),Table1[[#This Row],[description]],CHAR(13))</f>
        <v>#VALUE!</v>
      </c>
    </row>
    <row r="874" spans="1:4" x14ac:dyDescent="0.25">
      <c r="A874" t="e">
        <f>VLOOKUP(Table1[[#This Row],[locationaddress]],VENUEID!$A$2:$B$28,1,TRUE)</f>
        <v>#VALUE!</v>
      </c>
      <c r="B874" t="e">
        <f>IF(Table1[[#This Row],[categories]]="","",
IF(ISNUMBER(SEARCH("*ADULTS*",Table1[categories])),"ADULTS",
IF(ISNUMBER(SEARCH("*CHILDREN*",Table1[categories])),"CHILDREN",
IF(ISNUMBER(SEARCH("*TEENS*",Table1[categories])),"TEENS"))))</f>
        <v>#VALUE!</v>
      </c>
      <c r="C874" t="e">
        <f>Table1[[#This Row],[startdatetime]]</f>
        <v>#VALUE!</v>
      </c>
      <c r="D874" t="e">
        <f>CONCATENATE(Table1[[#This Row],[summary]],
CHAR(13),
Table1[[#This Row],[startdayname]],
", ",
TEXT((Table1[[#This Row],[startshortdate]]),"MMM D"),
CHAR(13),
TEXT((Table1[[#This Row],[starttime]]), "h:mm am/pm"),CHAR(13),Table1[[#This Row],[description]],CHAR(13))</f>
        <v>#VALUE!</v>
      </c>
    </row>
    <row r="875" spans="1:4" x14ac:dyDescent="0.25">
      <c r="A875" t="e">
        <f>VLOOKUP(Table1[[#This Row],[locationaddress]],VENUEID!$A$2:$B$28,1,TRUE)</f>
        <v>#VALUE!</v>
      </c>
      <c r="B875" t="e">
        <f>IF(Table1[[#This Row],[categories]]="","",
IF(ISNUMBER(SEARCH("*ADULTS*",Table1[categories])),"ADULTS",
IF(ISNUMBER(SEARCH("*CHILDREN*",Table1[categories])),"CHILDREN",
IF(ISNUMBER(SEARCH("*TEENS*",Table1[categories])),"TEENS"))))</f>
        <v>#VALUE!</v>
      </c>
      <c r="C875" t="e">
        <f>Table1[[#This Row],[startdatetime]]</f>
        <v>#VALUE!</v>
      </c>
      <c r="D875" t="e">
        <f>CONCATENATE(Table1[[#This Row],[summary]],
CHAR(13),
Table1[[#This Row],[startdayname]],
", ",
TEXT((Table1[[#This Row],[startshortdate]]),"MMM D"),
CHAR(13),
TEXT((Table1[[#This Row],[starttime]]), "h:mm am/pm"),CHAR(13),Table1[[#This Row],[description]],CHAR(13))</f>
        <v>#VALUE!</v>
      </c>
    </row>
    <row r="876" spans="1:4" x14ac:dyDescent="0.25">
      <c r="A876" t="e">
        <f>VLOOKUP(Table1[[#This Row],[locationaddress]],VENUEID!$A$2:$B$28,1,TRUE)</f>
        <v>#VALUE!</v>
      </c>
      <c r="B876" t="e">
        <f>IF(Table1[[#This Row],[categories]]="","",
IF(ISNUMBER(SEARCH("*ADULTS*",Table1[categories])),"ADULTS",
IF(ISNUMBER(SEARCH("*CHILDREN*",Table1[categories])),"CHILDREN",
IF(ISNUMBER(SEARCH("*TEENS*",Table1[categories])),"TEENS"))))</f>
        <v>#VALUE!</v>
      </c>
      <c r="C876" t="e">
        <f>Table1[[#This Row],[startdatetime]]</f>
        <v>#VALUE!</v>
      </c>
      <c r="D876" t="e">
        <f>CONCATENATE(Table1[[#This Row],[summary]],
CHAR(13),
Table1[[#This Row],[startdayname]],
", ",
TEXT((Table1[[#This Row],[startshortdate]]),"MMM D"),
CHAR(13),
TEXT((Table1[[#This Row],[starttime]]), "h:mm am/pm"),CHAR(13),Table1[[#This Row],[description]],CHAR(13))</f>
        <v>#VALUE!</v>
      </c>
    </row>
    <row r="877" spans="1:4" x14ac:dyDescent="0.25">
      <c r="A877" t="e">
        <f>VLOOKUP(Table1[[#This Row],[locationaddress]],VENUEID!$A$2:$B$28,1,TRUE)</f>
        <v>#VALUE!</v>
      </c>
      <c r="B877" t="e">
        <f>IF(Table1[[#This Row],[categories]]="","",
IF(ISNUMBER(SEARCH("*ADULTS*",Table1[categories])),"ADULTS",
IF(ISNUMBER(SEARCH("*CHILDREN*",Table1[categories])),"CHILDREN",
IF(ISNUMBER(SEARCH("*TEENS*",Table1[categories])),"TEENS"))))</f>
        <v>#VALUE!</v>
      </c>
      <c r="C877" t="e">
        <f>Table1[[#This Row],[startdatetime]]</f>
        <v>#VALUE!</v>
      </c>
      <c r="D877" t="e">
        <f>CONCATENATE(Table1[[#This Row],[summary]],
CHAR(13),
Table1[[#This Row],[startdayname]],
", ",
TEXT((Table1[[#This Row],[startshortdate]]),"MMM D"),
CHAR(13),
TEXT((Table1[[#This Row],[starttime]]), "h:mm am/pm"),CHAR(13),Table1[[#This Row],[description]],CHAR(13))</f>
        <v>#VALUE!</v>
      </c>
    </row>
    <row r="878" spans="1:4" x14ac:dyDescent="0.25">
      <c r="A878" t="e">
        <f>VLOOKUP(Table1[[#This Row],[locationaddress]],VENUEID!$A$2:$B$28,1,TRUE)</f>
        <v>#VALUE!</v>
      </c>
      <c r="B878" t="e">
        <f>IF(Table1[[#This Row],[categories]]="","",
IF(ISNUMBER(SEARCH("*ADULTS*",Table1[categories])),"ADULTS",
IF(ISNUMBER(SEARCH("*CHILDREN*",Table1[categories])),"CHILDREN",
IF(ISNUMBER(SEARCH("*TEENS*",Table1[categories])),"TEENS"))))</f>
        <v>#VALUE!</v>
      </c>
      <c r="C878" t="e">
        <f>Table1[[#This Row],[startdatetime]]</f>
        <v>#VALUE!</v>
      </c>
      <c r="D878" t="e">
        <f>CONCATENATE(Table1[[#This Row],[summary]],
CHAR(13),
Table1[[#This Row],[startdayname]],
", ",
TEXT((Table1[[#This Row],[startshortdate]]),"MMM D"),
CHAR(13),
TEXT((Table1[[#This Row],[starttime]]), "h:mm am/pm"),CHAR(13),Table1[[#This Row],[description]],CHAR(13))</f>
        <v>#VALUE!</v>
      </c>
    </row>
    <row r="879" spans="1:4" x14ac:dyDescent="0.25">
      <c r="A879" t="e">
        <f>VLOOKUP(Table1[[#This Row],[locationaddress]],VENUEID!$A$2:$B$28,1,TRUE)</f>
        <v>#VALUE!</v>
      </c>
      <c r="B879" t="e">
        <f>IF(Table1[[#This Row],[categories]]="","",
IF(ISNUMBER(SEARCH("*ADULTS*",Table1[categories])),"ADULTS",
IF(ISNUMBER(SEARCH("*CHILDREN*",Table1[categories])),"CHILDREN",
IF(ISNUMBER(SEARCH("*TEENS*",Table1[categories])),"TEENS"))))</f>
        <v>#VALUE!</v>
      </c>
      <c r="C879" t="e">
        <f>Table1[[#This Row],[startdatetime]]</f>
        <v>#VALUE!</v>
      </c>
      <c r="D879" t="e">
        <f>CONCATENATE(Table1[[#This Row],[summary]],
CHAR(13),
Table1[[#This Row],[startdayname]],
", ",
TEXT((Table1[[#This Row],[startshortdate]]),"MMM D"),
CHAR(13),
TEXT((Table1[[#This Row],[starttime]]), "h:mm am/pm"),CHAR(13),Table1[[#This Row],[description]],CHAR(13))</f>
        <v>#VALUE!</v>
      </c>
    </row>
    <row r="880" spans="1:4" x14ac:dyDescent="0.25">
      <c r="A880" t="e">
        <f>VLOOKUP(Table1[[#This Row],[locationaddress]],VENUEID!$A$2:$B$28,1,TRUE)</f>
        <v>#VALUE!</v>
      </c>
      <c r="B880" t="e">
        <f>IF(Table1[[#This Row],[categories]]="","",
IF(ISNUMBER(SEARCH("*ADULTS*",Table1[categories])),"ADULTS",
IF(ISNUMBER(SEARCH("*CHILDREN*",Table1[categories])),"CHILDREN",
IF(ISNUMBER(SEARCH("*TEENS*",Table1[categories])),"TEENS"))))</f>
        <v>#VALUE!</v>
      </c>
      <c r="C880" t="e">
        <f>Table1[[#This Row],[startdatetime]]</f>
        <v>#VALUE!</v>
      </c>
      <c r="D880" t="e">
        <f>CONCATENATE(Table1[[#This Row],[summary]],
CHAR(13),
Table1[[#This Row],[startdayname]],
", ",
TEXT((Table1[[#This Row],[startshortdate]]),"MMM D"),
CHAR(13),
TEXT((Table1[[#This Row],[starttime]]), "h:mm am/pm"),CHAR(13),Table1[[#This Row],[description]],CHAR(13))</f>
        <v>#VALUE!</v>
      </c>
    </row>
    <row r="881" spans="1:4" x14ac:dyDescent="0.25">
      <c r="A881" t="e">
        <f>VLOOKUP(Table1[[#This Row],[locationaddress]],VENUEID!$A$2:$B$28,1,TRUE)</f>
        <v>#VALUE!</v>
      </c>
      <c r="B881" t="e">
        <f>IF(Table1[[#This Row],[categories]]="","",
IF(ISNUMBER(SEARCH("*ADULTS*",Table1[categories])),"ADULTS",
IF(ISNUMBER(SEARCH("*CHILDREN*",Table1[categories])),"CHILDREN",
IF(ISNUMBER(SEARCH("*TEENS*",Table1[categories])),"TEENS"))))</f>
        <v>#VALUE!</v>
      </c>
      <c r="C881" t="e">
        <f>Table1[[#This Row],[startdatetime]]</f>
        <v>#VALUE!</v>
      </c>
      <c r="D881" t="e">
        <f>CONCATENATE(Table1[[#This Row],[summary]],
CHAR(13),
Table1[[#This Row],[startdayname]],
", ",
TEXT((Table1[[#This Row],[startshortdate]]),"MMM D"),
CHAR(13),
TEXT((Table1[[#This Row],[starttime]]), "h:mm am/pm"),CHAR(13),Table1[[#This Row],[description]],CHAR(13))</f>
        <v>#VALUE!</v>
      </c>
    </row>
    <row r="882" spans="1:4" x14ac:dyDescent="0.25">
      <c r="A882" t="e">
        <f>VLOOKUP(Table1[[#This Row],[locationaddress]],VENUEID!$A$2:$B$28,1,TRUE)</f>
        <v>#VALUE!</v>
      </c>
      <c r="B882" t="e">
        <f>IF(Table1[[#This Row],[categories]]="","",
IF(ISNUMBER(SEARCH("*ADULTS*",Table1[categories])),"ADULTS",
IF(ISNUMBER(SEARCH("*CHILDREN*",Table1[categories])),"CHILDREN",
IF(ISNUMBER(SEARCH("*TEENS*",Table1[categories])),"TEENS"))))</f>
        <v>#VALUE!</v>
      </c>
      <c r="C882" t="e">
        <f>Table1[[#This Row],[startdatetime]]</f>
        <v>#VALUE!</v>
      </c>
      <c r="D882" t="e">
        <f>CONCATENATE(Table1[[#This Row],[summary]],
CHAR(13),
Table1[[#This Row],[startdayname]],
", ",
TEXT((Table1[[#This Row],[startshortdate]]),"MMM D"),
CHAR(13),
TEXT((Table1[[#This Row],[starttime]]), "h:mm am/pm"),CHAR(13),Table1[[#This Row],[description]],CHAR(13))</f>
        <v>#VALUE!</v>
      </c>
    </row>
    <row r="883" spans="1:4" x14ac:dyDescent="0.25">
      <c r="A883" t="e">
        <f>VLOOKUP(Table1[[#This Row],[locationaddress]],VENUEID!$A$2:$B$28,1,TRUE)</f>
        <v>#VALUE!</v>
      </c>
      <c r="B883" t="e">
        <f>IF(Table1[[#This Row],[categories]]="","",
IF(ISNUMBER(SEARCH("*ADULTS*",Table1[categories])),"ADULTS",
IF(ISNUMBER(SEARCH("*CHILDREN*",Table1[categories])),"CHILDREN",
IF(ISNUMBER(SEARCH("*TEENS*",Table1[categories])),"TEENS"))))</f>
        <v>#VALUE!</v>
      </c>
      <c r="C883" t="e">
        <f>Table1[[#This Row],[startdatetime]]</f>
        <v>#VALUE!</v>
      </c>
      <c r="D883" t="e">
        <f>CONCATENATE(Table1[[#This Row],[summary]],
CHAR(13),
Table1[[#This Row],[startdayname]],
", ",
TEXT((Table1[[#This Row],[startshortdate]]),"MMM D"),
CHAR(13),
TEXT((Table1[[#This Row],[starttime]]), "h:mm am/pm"),CHAR(13),Table1[[#This Row],[description]],CHAR(13))</f>
        <v>#VALUE!</v>
      </c>
    </row>
    <row r="884" spans="1:4" x14ac:dyDescent="0.25">
      <c r="A884" t="e">
        <f>VLOOKUP(Table1[[#This Row],[locationaddress]],VENUEID!$A$2:$B$28,1,TRUE)</f>
        <v>#VALUE!</v>
      </c>
      <c r="B884" t="e">
        <f>IF(Table1[[#This Row],[categories]]="","",
IF(ISNUMBER(SEARCH("*ADULTS*",Table1[categories])),"ADULTS",
IF(ISNUMBER(SEARCH("*CHILDREN*",Table1[categories])),"CHILDREN",
IF(ISNUMBER(SEARCH("*TEENS*",Table1[categories])),"TEENS"))))</f>
        <v>#VALUE!</v>
      </c>
      <c r="C884" t="e">
        <f>Table1[[#This Row],[startdatetime]]</f>
        <v>#VALUE!</v>
      </c>
      <c r="D884" t="e">
        <f>CONCATENATE(Table1[[#This Row],[summary]],
CHAR(13),
Table1[[#This Row],[startdayname]],
", ",
TEXT((Table1[[#This Row],[startshortdate]]),"MMM D"),
CHAR(13),
TEXT((Table1[[#This Row],[starttime]]), "h:mm am/pm"),CHAR(13),Table1[[#This Row],[description]],CHAR(13))</f>
        <v>#VALUE!</v>
      </c>
    </row>
    <row r="885" spans="1:4" x14ac:dyDescent="0.25">
      <c r="A885" t="e">
        <f>VLOOKUP(Table1[[#This Row],[locationaddress]],VENUEID!$A$2:$B$28,1,TRUE)</f>
        <v>#VALUE!</v>
      </c>
      <c r="B885" t="e">
        <f>IF(Table1[[#This Row],[categories]]="","",
IF(ISNUMBER(SEARCH("*ADULTS*",Table1[categories])),"ADULTS",
IF(ISNUMBER(SEARCH("*CHILDREN*",Table1[categories])),"CHILDREN",
IF(ISNUMBER(SEARCH("*TEENS*",Table1[categories])),"TEENS"))))</f>
        <v>#VALUE!</v>
      </c>
      <c r="C885" t="e">
        <f>Table1[[#This Row],[startdatetime]]</f>
        <v>#VALUE!</v>
      </c>
      <c r="D885" t="e">
        <f>CONCATENATE(Table1[[#This Row],[summary]],
CHAR(13),
Table1[[#This Row],[startdayname]],
", ",
TEXT((Table1[[#This Row],[startshortdate]]),"MMM D"),
CHAR(13),
TEXT((Table1[[#This Row],[starttime]]), "h:mm am/pm"),CHAR(13),Table1[[#This Row],[description]],CHAR(13))</f>
        <v>#VALUE!</v>
      </c>
    </row>
    <row r="886" spans="1:4" x14ac:dyDescent="0.25">
      <c r="A886" t="e">
        <f>VLOOKUP(Table1[[#This Row],[locationaddress]],VENUEID!$A$2:$B$28,1,TRUE)</f>
        <v>#VALUE!</v>
      </c>
      <c r="B886" t="e">
        <f>IF(Table1[[#This Row],[categories]]="","",
IF(ISNUMBER(SEARCH("*ADULTS*",Table1[categories])),"ADULTS",
IF(ISNUMBER(SEARCH("*CHILDREN*",Table1[categories])),"CHILDREN",
IF(ISNUMBER(SEARCH("*TEENS*",Table1[categories])),"TEENS"))))</f>
        <v>#VALUE!</v>
      </c>
      <c r="C886" t="e">
        <f>Table1[[#This Row],[startdatetime]]</f>
        <v>#VALUE!</v>
      </c>
      <c r="D886" t="e">
        <f>CONCATENATE(Table1[[#This Row],[summary]],
CHAR(13),
Table1[[#This Row],[startdayname]],
", ",
TEXT((Table1[[#This Row],[startshortdate]]),"MMM D"),
CHAR(13),
TEXT((Table1[[#This Row],[starttime]]), "h:mm am/pm"),CHAR(13),Table1[[#This Row],[description]],CHAR(13))</f>
        <v>#VALUE!</v>
      </c>
    </row>
    <row r="887" spans="1:4" x14ac:dyDescent="0.25">
      <c r="A887" t="e">
        <f>VLOOKUP(Table1[[#This Row],[locationaddress]],VENUEID!$A$2:$B$28,1,TRUE)</f>
        <v>#VALUE!</v>
      </c>
      <c r="B887" t="e">
        <f>IF(Table1[[#This Row],[categories]]="","",
IF(ISNUMBER(SEARCH("*ADULTS*",Table1[categories])),"ADULTS",
IF(ISNUMBER(SEARCH("*CHILDREN*",Table1[categories])),"CHILDREN",
IF(ISNUMBER(SEARCH("*TEENS*",Table1[categories])),"TEENS"))))</f>
        <v>#VALUE!</v>
      </c>
      <c r="C887" t="e">
        <f>Table1[[#This Row],[startdatetime]]</f>
        <v>#VALUE!</v>
      </c>
      <c r="D887" t="e">
        <f>CONCATENATE(Table1[[#This Row],[summary]],
CHAR(13),
Table1[[#This Row],[startdayname]],
", ",
TEXT((Table1[[#This Row],[startshortdate]]),"MMM D"),
CHAR(13),
TEXT((Table1[[#This Row],[starttime]]), "h:mm am/pm"),CHAR(13),Table1[[#This Row],[description]],CHAR(13))</f>
        <v>#VALUE!</v>
      </c>
    </row>
    <row r="888" spans="1:4" x14ac:dyDescent="0.25">
      <c r="A888" t="e">
        <f>VLOOKUP(Table1[[#This Row],[locationaddress]],VENUEID!$A$2:$B$28,1,TRUE)</f>
        <v>#VALUE!</v>
      </c>
      <c r="B888" t="e">
        <f>IF(Table1[[#This Row],[categories]]="","",
IF(ISNUMBER(SEARCH("*ADULTS*",Table1[categories])),"ADULTS",
IF(ISNUMBER(SEARCH("*CHILDREN*",Table1[categories])),"CHILDREN",
IF(ISNUMBER(SEARCH("*TEENS*",Table1[categories])),"TEENS"))))</f>
        <v>#VALUE!</v>
      </c>
      <c r="C888" t="e">
        <f>Table1[[#This Row],[startdatetime]]</f>
        <v>#VALUE!</v>
      </c>
      <c r="D888" t="e">
        <f>CONCATENATE(Table1[[#This Row],[summary]],
CHAR(13),
Table1[[#This Row],[startdayname]],
", ",
TEXT((Table1[[#This Row],[startshortdate]]),"MMM D"),
CHAR(13),
TEXT((Table1[[#This Row],[starttime]]), "h:mm am/pm"),CHAR(13),Table1[[#This Row],[description]],CHAR(13))</f>
        <v>#VALUE!</v>
      </c>
    </row>
    <row r="889" spans="1:4" x14ac:dyDescent="0.25">
      <c r="A889" t="e">
        <f>VLOOKUP(Table1[[#This Row],[locationaddress]],VENUEID!$A$2:$B$28,1,TRUE)</f>
        <v>#VALUE!</v>
      </c>
      <c r="B889" t="e">
        <f>IF(Table1[[#This Row],[categories]]="","",
IF(ISNUMBER(SEARCH("*ADULTS*",Table1[categories])),"ADULTS",
IF(ISNUMBER(SEARCH("*CHILDREN*",Table1[categories])),"CHILDREN",
IF(ISNUMBER(SEARCH("*TEENS*",Table1[categories])),"TEENS"))))</f>
        <v>#VALUE!</v>
      </c>
      <c r="C889" t="e">
        <f>Table1[[#This Row],[startdatetime]]</f>
        <v>#VALUE!</v>
      </c>
      <c r="D889" t="e">
        <f>CONCATENATE(Table1[[#This Row],[summary]],
CHAR(13),
Table1[[#This Row],[startdayname]],
", ",
TEXT((Table1[[#This Row],[startshortdate]]),"MMM D"),
CHAR(13),
TEXT((Table1[[#This Row],[starttime]]), "h:mm am/pm"),CHAR(13),Table1[[#This Row],[description]],CHAR(13))</f>
        <v>#VALUE!</v>
      </c>
    </row>
    <row r="890" spans="1:4" x14ac:dyDescent="0.25">
      <c r="A890" t="e">
        <f>VLOOKUP(Table1[[#This Row],[locationaddress]],VENUEID!$A$2:$B$28,1,TRUE)</f>
        <v>#VALUE!</v>
      </c>
      <c r="B890" t="e">
        <f>IF(Table1[[#This Row],[categories]]="","",
IF(ISNUMBER(SEARCH("*ADULTS*",Table1[categories])),"ADULTS",
IF(ISNUMBER(SEARCH("*CHILDREN*",Table1[categories])),"CHILDREN",
IF(ISNUMBER(SEARCH("*TEENS*",Table1[categories])),"TEENS"))))</f>
        <v>#VALUE!</v>
      </c>
      <c r="C890" t="e">
        <f>Table1[[#This Row],[startdatetime]]</f>
        <v>#VALUE!</v>
      </c>
      <c r="D890" t="e">
        <f>CONCATENATE(Table1[[#This Row],[summary]],
CHAR(13),
Table1[[#This Row],[startdayname]],
", ",
TEXT((Table1[[#This Row],[startshortdate]]),"MMM D"),
CHAR(13),
TEXT((Table1[[#This Row],[starttime]]), "h:mm am/pm"),CHAR(13),Table1[[#This Row],[description]],CHAR(13))</f>
        <v>#VALUE!</v>
      </c>
    </row>
    <row r="891" spans="1:4" x14ac:dyDescent="0.25">
      <c r="A891" t="e">
        <f>VLOOKUP(Table1[[#This Row],[locationaddress]],VENUEID!$A$2:$B$28,1,TRUE)</f>
        <v>#VALUE!</v>
      </c>
      <c r="B891" t="e">
        <f>IF(Table1[[#This Row],[categories]]="","",
IF(ISNUMBER(SEARCH("*ADULTS*",Table1[categories])),"ADULTS",
IF(ISNUMBER(SEARCH("*CHILDREN*",Table1[categories])),"CHILDREN",
IF(ISNUMBER(SEARCH("*TEENS*",Table1[categories])),"TEENS"))))</f>
        <v>#VALUE!</v>
      </c>
      <c r="C891" t="e">
        <f>Table1[[#This Row],[startdatetime]]</f>
        <v>#VALUE!</v>
      </c>
      <c r="D891" t="e">
        <f>CONCATENATE(Table1[[#This Row],[summary]],
CHAR(13),
Table1[[#This Row],[startdayname]],
", ",
TEXT((Table1[[#This Row],[startshortdate]]),"MMM D"),
CHAR(13),
TEXT((Table1[[#This Row],[starttime]]), "h:mm am/pm"),CHAR(13),Table1[[#This Row],[description]],CHAR(13))</f>
        <v>#VALUE!</v>
      </c>
    </row>
    <row r="892" spans="1:4" x14ac:dyDescent="0.25">
      <c r="A892" t="e">
        <f>VLOOKUP(Table1[[#This Row],[locationaddress]],VENUEID!$A$2:$B$28,1,TRUE)</f>
        <v>#VALUE!</v>
      </c>
      <c r="B892" t="e">
        <f>IF(Table1[[#This Row],[categories]]="","",
IF(ISNUMBER(SEARCH("*ADULTS*",Table1[categories])),"ADULTS",
IF(ISNUMBER(SEARCH("*CHILDREN*",Table1[categories])),"CHILDREN",
IF(ISNUMBER(SEARCH("*TEENS*",Table1[categories])),"TEENS"))))</f>
        <v>#VALUE!</v>
      </c>
      <c r="C892" t="e">
        <f>Table1[[#This Row],[startdatetime]]</f>
        <v>#VALUE!</v>
      </c>
      <c r="D892" t="e">
        <f>CONCATENATE(Table1[[#This Row],[summary]],
CHAR(13),
Table1[[#This Row],[startdayname]],
", ",
TEXT((Table1[[#This Row],[startshortdate]]),"MMM D"),
CHAR(13),
TEXT((Table1[[#This Row],[starttime]]), "h:mm am/pm"),CHAR(13),Table1[[#This Row],[description]],CHAR(13))</f>
        <v>#VALUE!</v>
      </c>
    </row>
    <row r="893" spans="1:4" x14ac:dyDescent="0.25">
      <c r="A893" t="e">
        <f>VLOOKUP(Table1[[#This Row],[locationaddress]],VENUEID!$A$2:$B$28,1,TRUE)</f>
        <v>#VALUE!</v>
      </c>
      <c r="B893" t="e">
        <f>IF(Table1[[#This Row],[categories]]="","",
IF(ISNUMBER(SEARCH("*ADULTS*",Table1[categories])),"ADULTS",
IF(ISNUMBER(SEARCH("*CHILDREN*",Table1[categories])),"CHILDREN",
IF(ISNUMBER(SEARCH("*TEENS*",Table1[categories])),"TEENS"))))</f>
        <v>#VALUE!</v>
      </c>
      <c r="C893" t="e">
        <f>Table1[[#This Row],[startdatetime]]</f>
        <v>#VALUE!</v>
      </c>
      <c r="D893" t="e">
        <f>CONCATENATE(Table1[[#This Row],[summary]],
CHAR(13),
Table1[[#This Row],[startdayname]],
", ",
TEXT((Table1[[#This Row],[startshortdate]]),"MMM D"),
CHAR(13),
TEXT((Table1[[#This Row],[starttime]]), "h:mm am/pm"),CHAR(13),Table1[[#This Row],[description]],CHAR(13))</f>
        <v>#VALUE!</v>
      </c>
    </row>
    <row r="894" spans="1:4" x14ac:dyDescent="0.25">
      <c r="A894" t="e">
        <f>VLOOKUP(Table1[[#This Row],[locationaddress]],VENUEID!$A$2:$B$28,1,TRUE)</f>
        <v>#VALUE!</v>
      </c>
      <c r="B894" t="e">
        <f>IF(Table1[[#This Row],[categories]]="","",
IF(ISNUMBER(SEARCH("*ADULTS*",Table1[categories])),"ADULTS",
IF(ISNUMBER(SEARCH("*CHILDREN*",Table1[categories])),"CHILDREN",
IF(ISNUMBER(SEARCH("*TEENS*",Table1[categories])),"TEENS"))))</f>
        <v>#VALUE!</v>
      </c>
      <c r="C894" t="e">
        <f>Table1[[#This Row],[startdatetime]]</f>
        <v>#VALUE!</v>
      </c>
      <c r="D894" t="e">
        <f>CONCATENATE(Table1[[#This Row],[summary]],
CHAR(13),
Table1[[#This Row],[startdayname]],
", ",
TEXT((Table1[[#This Row],[startshortdate]]),"MMM D"),
CHAR(13),
TEXT((Table1[[#This Row],[starttime]]), "h:mm am/pm"),CHAR(13),Table1[[#This Row],[description]],CHAR(13))</f>
        <v>#VALUE!</v>
      </c>
    </row>
    <row r="895" spans="1:4" x14ac:dyDescent="0.25">
      <c r="A895" t="e">
        <f>VLOOKUP(Table1[[#This Row],[locationaddress]],VENUEID!$A$2:$B$28,1,TRUE)</f>
        <v>#VALUE!</v>
      </c>
      <c r="B895" t="e">
        <f>IF(Table1[[#This Row],[categories]]="","",
IF(ISNUMBER(SEARCH("*ADULTS*",Table1[categories])),"ADULTS",
IF(ISNUMBER(SEARCH("*CHILDREN*",Table1[categories])),"CHILDREN",
IF(ISNUMBER(SEARCH("*TEENS*",Table1[categories])),"TEENS"))))</f>
        <v>#VALUE!</v>
      </c>
      <c r="C895" t="e">
        <f>Table1[[#This Row],[startdatetime]]</f>
        <v>#VALUE!</v>
      </c>
      <c r="D895" t="e">
        <f>CONCATENATE(Table1[[#This Row],[summary]],
CHAR(13),
Table1[[#This Row],[startdayname]],
", ",
TEXT((Table1[[#This Row],[startshortdate]]),"MMM D"),
CHAR(13),
TEXT((Table1[[#This Row],[starttime]]), "h:mm am/pm"),CHAR(13),Table1[[#This Row],[description]],CHAR(13))</f>
        <v>#VALUE!</v>
      </c>
    </row>
    <row r="896" spans="1:4" x14ac:dyDescent="0.25">
      <c r="A896" t="e">
        <f>VLOOKUP(Table1[[#This Row],[locationaddress]],VENUEID!$A$2:$B$28,1,TRUE)</f>
        <v>#VALUE!</v>
      </c>
      <c r="B896" t="e">
        <f>IF(Table1[[#This Row],[categories]]="","",
IF(ISNUMBER(SEARCH("*ADULTS*",Table1[categories])),"ADULTS",
IF(ISNUMBER(SEARCH("*CHILDREN*",Table1[categories])),"CHILDREN",
IF(ISNUMBER(SEARCH("*TEENS*",Table1[categories])),"TEENS"))))</f>
        <v>#VALUE!</v>
      </c>
      <c r="C896" t="e">
        <f>Table1[[#This Row],[startdatetime]]</f>
        <v>#VALUE!</v>
      </c>
      <c r="D896" t="e">
        <f>CONCATENATE(Table1[[#This Row],[summary]],
CHAR(13),
Table1[[#This Row],[startdayname]],
", ",
TEXT((Table1[[#This Row],[startshortdate]]),"MMM D"),
CHAR(13),
TEXT((Table1[[#This Row],[starttime]]), "h:mm am/pm"),CHAR(13),Table1[[#This Row],[description]],CHAR(13))</f>
        <v>#VALUE!</v>
      </c>
    </row>
    <row r="897" spans="1:4" x14ac:dyDescent="0.25">
      <c r="A897" t="e">
        <f>VLOOKUP(Table1[[#This Row],[locationaddress]],VENUEID!$A$2:$B$28,1,TRUE)</f>
        <v>#VALUE!</v>
      </c>
      <c r="B897" t="e">
        <f>IF(Table1[[#This Row],[categories]]="","",
IF(ISNUMBER(SEARCH("*ADULTS*",Table1[categories])),"ADULTS",
IF(ISNUMBER(SEARCH("*CHILDREN*",Table1[categories])),"CHILDREN",
IF(ISNUMBER(SEARCH("*TEENS*",Table1[categories])),"TEENS"))))</f>
        <v>#VALUE!</v>
      </c>
      <c r="C897" t="e">
        <f>Table1[[#This Row],[startdatetime]]</f>
        <v>#VALUE!</v>
      </c>
      <c r="D897" t="e">
        <f>CONCATENATE(Table1[[#This Row],[summary]],
CHAR(13),
Table1[[#This Row],[startdayname]],
", ",
TEXT((Table1[[#This Row],[startshortdate]]),"MMM D"),
CHAR(13),
TEXT((Table1[[#This Row],[starttime]]), "h:mm am/pm"),CHAR(13),Table1[[#This Row],[description]],CHAR(13))</f>
        <v>#VALUE!</v>
      </c>
    </row>
    <row r="898" spans="1:4" x14ac:dyDescent="0.25">
      <c r="A898" t="e">
        <f>VLOOKUP(Table1[[#This Row],[locationaddress]],VENUEID!$A$2:$B$28,1,TRUE)</f>
        <v>#VALUE!</v>
      </c>
      <c r="B898" t="e">
        <f>IF(Table1[[#This Row],[categories]]="","",
IF(ISNUMBER(SEARCH("*ADULTS*",Table1[categories])),"ADULTS",
IF(ISNUMBER(SEARCH("*CHILDREN*",Table1[categories])),"CHILDREN",
IF(ISNUMBER(SEARCH("*TEENS*",Table1[categories])),"TEENS"))))</f>
        <v>#VALUE!</v>
      </c>
      <c r="C898" t="e">
        <f>Table1[[#This Row],[startdatetime]]</f>
        <v>#VALUE!</v>
      </c>
      <c r="D898" t="e">
        <f>CONCATENATE(Table1[[#This Row],[summary]],
CHAR(13),
Table1[[#This Row],[startdayname]],
", ",
TEXT((Table1[[#This Row],[startshortdate]]),"MMM D"),
CHAR(13),
TEXT((Table1[[#This Row],[starttime]]), "h:mm am/pm"),CHAR(13),Table1[[#This Row],[description]],CHAR(13))</f>
        <v>#VALUE!</v>
      </c>
    </row>
    <row r="899" spans="1:4" x14ac:dyDescent="0.25">
      <c r="A899" t="e">
        <f>VLOOKUP(Table1[[#This Row],[locationaddress]],VENUEID!$A$2:$B$28,1,TRUE)</f>
        <v>#VALUE!</v>
      </c>
      <c r="B899" t="e">
        <f>IF(Table1[[#This Row],[categories]]="","",
IF(ISNUMBER(SEARCH("*ADULTS*",Table1[categories])),"ADULTS",
IF(ISNUMBER(SEARCH("*CHILDREN*",Table1[categories])),"CHILDREN",
IF(ISNUMBER(SEARCH("*TEENS*",Table1[categories])),"TEENS"))))</f>
        <v>#VALUE!</v>
      </c>
      <c r="C899" t="e">
        <f>Table1[[#This Row],[startdatetime]]</f>
        <v>#VALUE!</v>
      </c>
      <c r="D899" t="e">
        <f>CONCATENATE(Table1[[#This Row],[summary]],
CHAR(13),
Table1[[#This Row],[startdayname]],
", ",
TEXT((Table1[[#This Row],[startshortdate]]),"MMM D"),
CHAR(13),
TEXT((Table1[[#This Row],[starttime]]), "h:mm am/pm"),CHAR(13),Table1[[#This Row],[description]],CHAR(13))</f>
        <v>#VALUE!</v>
      </c>
    </row>
    <row r="900" spans="1:4" x14ac:dyDescent="0.25">
      <c r="A900" t="e">
        <f>VLOOKUP(Table1[[#This Row],[locationaddress]],VENUEID!$A$2:$B$28,1,TRUE)</f>
        <v>#VALUE!</v>
      </c>
      <c r="B900" t="e">
        <f>IF(Table1[[#This Row],[categories]]="","",
IF(ISNUMBER(SEARCH("*ADULTS*",Table1[categories])),"ADULTS",
IF(ISNUMBER(SEARCH("*CHILDREN*",Table1[categories])),"CHILDREN",
IF(ISNUMBER(SEARCH("*TEENS*",Table1[categories])),"TEENS"))))</f>
        <v>#VALUE!</v>
      </c>
      <c r="C900" t="e">
        <f>Table1[[#This Row],[startdatetime]]</f>
        <v>#VALUE!</v>
      </c>
      <c r="D900" t="e">
        <f>CONCATENATE(Table1[[#This Row],[summary]],
CHAR(13),
Table1[[#This Row],[startdayname]],
", ",
TEXT((Table1[[#This Row],[startshortdate]]),"MMM D"),
CHAR(13),
TEXT((Table1[[#This Row],[starttime]]), "h:mm am/pm"),CHAR(13),Table1[[#This Row],[description]],CHAR(13))</f>
        <v>#VALUE!</v>
      </c>
    </row>
    <row r="901" spans="1:4" x14ac:dyDescent="0.25">
      <c r="A901" t="e">
        <f>VLOOKUP(Table1[[#This Row],[locationaddress]],VENUEID!$A$2:$B$28,1,TRUE)</f>
        <v>#VALUE!</v>
      </c>
      <c r="B901" t="e">
        <f>IF(Table1[[#This Row],[categories]]="","",
IF(ISNUMBER(SEARCH("*ADULTS*",Table1[categories])),"ADULTS",
IF(ISNUMBER(SEARCH("*CHILDREN*",Table1[categories])),"CHILDREN",
IF(ISNUMBER(SEARCH("*TEENS*",Table1[categories])),"TEENS"))))</f>
        <v>#VALUE!</v>
      </c>
      <c r="C901" t="e">
        <f>Table1[[#This Row],[startdatetime]]</f>
        <v>#VALUE!</v>
      </c>
      <c r="D901" t="e">
        <f>CONCATENATE(Table1[[#This Row],[summary]],
CHAR(13),
Table1[[#This Row],[startdayname]],
", ",
TEXT((Table1[[#This Row],[startshortdate]]),"MMM D"),
CHAR(13),
TEXT((Table1[[#This Row],[starttime]]), "h:mm am/pm"),CHAR(13),Table1[[#This Row],[description]],CHAR(13))</f>
        <v>#VALUE!</v>
      </c>
    </row>
    <row r="902" spans="1:4" x14ac:dyDescent="0.25">
      <c r="A902" t="e">
        <f>VLOOKUP(Table1[[#This Row],[locationaddress]],VENUEID!$A$2:$B$28,1,TRUE)</f>
        <v>#VALUE!</v>
      </c>
      <c r="B902" t="e">
        <f>IF(Table1[[#This Row],[categories]]="","",
IF(ISNUMBER(SEARCH("*ADULTS*",Table1[categories])),"ADULTS",
IF(ISNUMBER(SEARCH("*CHILDREN*",Table1[categories])),"CHILDREN",
IF(ISNUMBER(SEARCH("*TEENS*",Table1[categories])),"TEENS"))))</f>
        <v>#VALUE!</v>
      </c>
      <c r="C902" t="e">
        <f>Table1[[#This Row],[startdatetime]]</f>
        <v>#VALUE!</v>
      </c>
      <c r="D902" t="e">
        <f>CONCATENATE(Table1[[#This Row],[summary]],
CHAR(13),
Table1[[#This Row],[startdayname]],
", ",
TEXT((Table1[[#This Row],[startshortdate]]),"MMM D"),
CHAR(13),
TEXT((Table1[[#This Row],[starttime]]), "h:mm am/pm"),CHAR(13),Table1[[#This Row],[description]],CHAR(13))</f>
        <v>#VALUE!</v>
      </c>
    </row>
    <row r="903" spans="1:4" x14ac:dyDescent="0.25">
      <c r="A903" t="e">
        <f>VLOOKUP(Table1[[#This Row],[locationaddress]],VENUEID!$A$2:$B$28,1,TRUE)</f>
        <v>#VALUE!</v>
      </c>
      <c r="B903" t="e">
        <f>IF(Table1[[#This Row],[categories]]="","",
IF(ISNUMBER(SEARCH("*ADULTS*",Table1[categories])),"ADULTS",
IF(ISNUMBER(SEARCH("*CHILDREN*",Table1[categories])),"CHILDREN",
IF(ISNUMBER(SEARCH("*TEENS*",Table1[categories])),"TEENS"))))</f>
        <v>#VALUE!</v>
      </c>
      <c r="C903" t="e">
        <f>Table1[[#This Row],[startdatetime]]</f>
        <v>#VALUE!</v>
      </c>
      <c r="D903" t="e">
        <f>CONCATENATE(Table1[[#This Row],[summary]],
CHAR(13),
Table1[[#This Row],[startdayname]],
", ",
TEXT((Table1[[#This Row],[startshortdate]]),"MMM D"),
CHAR(13),
TEXT((Table1[[#This Row],[starttime]]), "h:mm am/pm"),CHAR(13),Table1[[#This Row],[description]],CHAR(13))</f>
        <v>#VALUE!</v>
      </c>
    </row>
    <row r="904" spans="1:4" x14ac:dyDescent="0.25">
      <c r="A904" t="e">
        <f>VLOOKUP(Table1[[#This Row],[locationaddress]],VENUEID!$A$2:$B$28,1,TRUE)</f>
        <v>#VALUE!</v>
      </c>
      <c r="B904" t="e">
        <f>IF(Table1[[#This Row],[categories]]="","",
IF(ISNUMBER(SEARCH("*ADULTS*",Table1[categories])),"ADULTS",
IF(ISNUMBER(SEARCH("*CHILDREN*",Table1[categories])),"CHILDREN",
IF(ISNUMBER(SEARCH("*TEENS*",Table1[categories])),"TEENS"))))</f>
        <v>#VALUE!</v>
      </c>
      <c r="C904" t="e">
        <f>Table1[[#This Row],[startdatetime]]</f>
        <v>#VALUE!</v>
      </c>
      <c r="D904" t="e">
        <f>CONCATENATE(Table1[[#This Row],[summary]],
CHAR(13),
Table1[[#This Row],[startdayname]],
", ",
TEXT((Table1[[#This Row],[startshortdate]]),"MMM D"),
CHAR(13),
TEXT((Table1[[#This Row],[starttime]]), "h:mm am/pm"),CHAR(13),Table1[[#This Row],[description]],CHAR(13))</f>
        <v>#VALUE!</v>
      </c>
    </row>
    <row r="905" spans="1:4" x14ac:dyDescent="0.25">
      <c r="A905" t="e">
        <f>VLOOKUP(Table1[[#This Row],[locationaddress]],VENUEID!$A$2:$B$28,1,TRUE)</f>
        <v>#VALUE!</v>
      </c>
      <c r="B905" t="e">
        <f>IF(Table1[[#This Row],[categories]]="","",
IF(ISNUMBER(SEARCH("*ADULTS*",Table1[categories])),"ADULTS",
IF(ISNUMBER(SEARCH("*CHILDREN*",Table1[categories])),"CHILDREN",
IF(ISNUMBER(SEARCH("*TEENS*",Table1[categories])),"TEENS"))))</f>
        <v>#VALUE!</v>
      </c>
      <c r="C905" t="e">
        <f>Table1[[#This Row],[startdatetime]]</f>
        <v>#VALUE!</v>
      </c>
      <c r="D905" t="e">
        <f>CONCATENATE(Table1[[#This Row],[summary]],
CHAR(13),
Table1[[#This Row],[startdayname]],
", ",
TEXT((Table1[[#This Row],[startshortdate]]),"MMM D"),
CHAR(13),
TEXT((Table1[[#This Row],[starttime]]), "h:mm am/pm"),CHAR(13),Table1[[#This Row],[description]],CHAR(13))</f>
        <v>#VALUE!</v>
      </c>
    </row>
    <row r="906" spans="1:4" x14ac:dyDescent="0.25">
      <c r="A906" t="e">
        <f>VLOOKUP(Table1[[#This Row],[locationaddress]],VENUEID!$A$2:$B$28,1,TRUE)</f>
        <v>#VALUE!</v>
      </c>
      <c r="B906" t="e">
        <f>IF(Table1[[#This Row],[categories]]="","",
IF(ISNUMBER(SEARCH("*ADULTS*",Table1[categories])),"ADULTS",
IF(ISNUMBER(SEARCH("*CHILDREN*",Table1[categories])),"CHILDREN",
IF(ISNUMBER(SEARCH("*TEENS*",Table1[categories])),"TEENS"))))</f>
        <v>#VALUE!</v>
      </c>
      <c r="C906" t="e">
        <f>Table1[[#This Row],[startdatetime]]</f>
        <v>#VALUE!</v>
      </c>
      <c r="D906" t="e">
        <f>CONCATENATE(Table1[[#This Row],[summary]],
CHAR(13),
Table1[[#This Row],[startdayname]],
", ",
TEXT((Table1[[#This Row],[startshortdate]]),"MMM D"),
CHAR(13),
TEXT((Table1[[#This Row],[starttime]]), "h:mm am/pm"),CHAR(13),Table1[[#This Row],[description]],CHAR(13))</f>
        <v>#VALUE!</v>
      </c>
    </row>
    <row r="907" spans="1:4" x14ac:dyDescent="0.25">
      <c r="A907" t="e">
        <f>VLOOKUP(Table1[[#This Row],[locationaddress]],VENUEID!$A$2:$B$28,1,TRUE)</f>
        <v>#VALUE!</v>
      </c>
      <c r="B907" t="e">
        <f>IF(Table1[[#This Row],[categories]]="","",
IF(ISNUMBER(SEARCH("*ADULTS*",Table1[categories])),"ADULTS",
IF(ISNUMBER(SEARCH("*CHILDREN*",Table1[categories])),"CHILDREN",
IF(ISNUMBER(SEARCH("*TEENS*",Table1[categories])),"TEENS"))))</f>
        <v>#VALUE!</v>
      </c>
      <c r="C907" t="e">
        <f>Table1[[#This Row],[startdatetime]]</f>
        <v>#VALUE!</v>
      </c>
      <c r="D907" t="e">
        <f>CONCATENATE(Table1[[#This Row],[summary]],
CHAR(13),
Table1[[#This Row],[startdayname]],
", ",
TEXT((Table1[[#This Row],[startshortdate]]),"MMM D"),
CHAR(13),
TEXT((Table1[[#This Row],[starttime]]), "h:mm am/pm"),CHAR(13),Table1[[#This Row],[description]],CHAR(13))</f>
        <v>#VALUE!</v>
      </c>
    </row>
    <row r="908" spans="1:4" x14ac:dyDescent="0.25">
      <c r="A908" t="e">
        <f>VLOOKUP(Table1[[#This Row],[locationaddress]],VENUEID!$A$2:$B$28,1,TRUE)</f>
        <v>#VALUE!</v>
      </c>
      <c r="B908" t="e">
        <f>IF(Table1[[#This Row],[categories]]="","",
IF(ISNUMBER(SEARCH("*ADULTS*",Table1[categories])),"ADULTS",
IF(ISNUMBER(SEARCH("*CHILDREN*",Table1[categories])),"CHILDREN",
IF(ISNUMBER(SEARCH("*TEENS*",Table1[categories])),"TEENS"))))</f>
        <v>#VALUE!</v>
      </c>
      <c r="C908" t="e">
        <f>Table1[[#This Row],[startdatetime]]</f>
        <v>#VALUE!</v>
      </c>
      <c r="D908" t="e">
        <f>CONCATENATE(Table1[[#This Row],[summary]],
CHAR(13),
Table1[[#This Row],[startdayname]],
", ",
TEXT((Table1[[#This Row],[startshortdate]]),"MMM D"),
CHAR(13),
TEXT((Table1[[#This Row],[starttime]]), "h:mm am/pm"),CHAR(13),Table1[[#This Row],[description]],CHAR(13))</f>
        <v>#VALUE!</v>
      </c>
    </row>
    <row r="909" spans="1:4" x14ac:dyDescent="0.25">
      <c r="A909" t="e">
        <f>VLOOKUP(Table1[[#This Row],[locationaddress]],VENUEID!$A$2:$B$28,1,TRUE)</f>
        <v>#VALUE!</v>
      </c>
      <c r="B909" t="e">
        <f>IF(Table1[[#This Row],[categories]]="","",
IF(ISNUMBER(SEARCH("*ADULTS*",Table1[categories])),"ADULTS",
IF(ISNUMBER(SEARCH("*CHILDREN*",Table1[categories])),"CHILDREN",
IF(ISNUMBER(SEARCH("*TEENS*",Table1[categories])),"TEENS"))))</f>
        <v>#VALUE!</v>
      </c>
      <c r="C909" t="e">
        <f>Table1[[#This Row],[startdatetime]]</f>
        <v>#VALUE!</v>
      </c>
      <c r="D909" t="e">
        <f>CONCATENATE(Table1[[#This Row],[summary]],
CHAR(13),
Table1[[#This Row],[startdayname]],
", ",
TEXT((Table1[[#This Row],[startshortdate]]),"MMM D"),
CHAR(13),
TEXT((Table1[[#This Row],[starttime]]), "h:mm am/pm"),CHAR(13),Table1[[#This Row],[description]],CHAR(13))</f>
        <v>#VALUE!</v>
      </c>
    </row>
    <row r="910" spans="1:4" x14ac:dyDescent="0.25">
      <c r="A910" t="e">
        <f>VLOOKUP(Table1[[#This Row],[locationaddress]],VENUEID!$A$2:$B$28,1,TRUE)</f>
        <v>#VALUE!</v>
      </c>
      <c r="B910" t="e">
        <f>IF(Table1[[#This Row],[categories]]="","",
IF(ISNUMBER(SEARCH("*ADULTS*",Table1[categories])),"ADULTS",
IF(ISNUMBER(SEARCH("*CHILDREN*",Table1[categories])),"CHILDREN",
IF(ISNUMBER(SEARCH("*TEENS*",Table1[categories])),"TEENS"))))</f>
        <v>#VALUE!</v>
      </c>
      <c r="C910" t="e">
        <f>Table1[[#This Row],[startdatetime]]</f>
        <v>#VALUE!</v>
      </c>
      <c r="D910" t="e">
        <f>CONCATENATE(Table1[[#This Row],[summary]],
CHAR(13),
Table1[[#This Row],[startdayname]],
", ",
TEXT((Table1[[#This Row],[startshortdate]]),"MMM D"),
CHAR(13),
TEXT((Table1[[#This Row],[starttime]]), "h:mm am/pm"),CHAR(13),Table1[[#This Row],[description]],CHAR(13))</f>
        <v>#VALUE!</v>
      </c>
    </row>
    <row r="911" spans="1:4" x14ac:dyDescent="0.25">
      <c r="A911" t="e">
        <f>VLOOKUP(Table1[[#This Row],[locationaddress]],VENUEID!$A$2:$B$28,1,TRUE)</f>
        <v>#VALUE!</v>
      </c>
      <c r="B911" t="e">
        <f>IF(Table1[[#This Row],[categories]]="","",
IF(ISNUMBER(SEARCH("*ADULTS*",Table1[categories])),"ADULTS",
IF(ISNUMBER(SEARCH("*CHILDREN*",Table1[categories])),"CHILDREN",
IF(ISNUMBER(SEARCH("*TEENS*",Table1[categories])),"TEENS"))))</f>
        <v>#VALUE!</v>
      </c>
      <c r="C911" t="e">
        <f>Table1[[#This Row],[startdatetime]]</f>
        <v>#VALUE!</v>
      </c>
      <c r="D911" t="e">
        <f>CONCATENATE(Table1[[#This Row],[summary]],
CHAR(13),
Table1[[#This Row],[startdayname]],
", ",
TEXT((Table1[[#This Row],[startshortdate]]),"MMM D"),
CHAR(13),
TEXT((Table1[[#This Row],[starttime]]), "h:mm am/pm"),CHAR(13),Table1[[#This Row],[description]],CHAR(13))</f>
        <v>#VALUE!</v>
      </c>
    </row>
    <row r="912" spans="1:4" x14ac:dyDescent="0.25">
      <c r="A912" t="e">
        <f>VLOOKUP(Table1[[#This Row],[locationaddress]],VENUEID!$A$2:$B$28,1,TRUE)</f>
        <v>#VALUE!</v>
      </c>
      <c r="B912" t="e">
        <f>IF(Table1[[#This Row],[categories]]="","",
IF(ISNUMBER(SEARCH("*ADULTS*",Table1[categories])),"ADULTS",
IF(ISNUMBER(SEARCH("*CHILDREN*",Table1[categories])),"CHILDREN",
IF(ISNUMBER(SEARCH("*TEENS*",Table1[categories])),"TEENS"))))</f>
        <v>#VALUE!</v>
      </c>
      <c r="C912" t="e">
        <f>Table1[[#This Row],[startdatetime]]</f>
        <v>#VALUE!</v>
      </c>
      <c r="D912" t="e">
        <f>CONCATENATE(Table1[[#This Row],[summary]],
CHAR(13),
Table1[[#This Row],[startdayname]],
", ",
TEXT((Table1[[#This Row],[startshortdate]]),"MMM D"),
CHAR(13),
TEXT((Table1[[#This Row],[starttime]]), "h:mm am/pm"),CHAR(13),Table1[[#This Row],[description]],CHAR(13))</f>
        <v>#VALUE!</v>
      </c>
    </row>
    <row r="913" spans="1:4" x14ac:dyDescent="0.25">
      <c r="A913" t="e">
        <f>VLOOKUP(Table1[[#This Row],[locationaddress]],VENUEID!$A$2:$B$28,1,TRUE)</f>
        <v>#VALUE!</v>
      </c>
      <c r="B913" t="e">
        <f>IF(Table1[[#This Row],[categories]]="","",
IF(ISNUMBER(SEARCH("*ADULTS*",Table1[categories])),"ADULTS",
IF(ISNUMBER(SEARCH("*CHILDREN*",Table1[categories])),"CHILDREN",
IF(ISNUMBER(SEARCH("*TEENS*",Table1[categories])),"TEENS"))))</f>
        <v>#VALUE!</v>
      </c>
      <c r="C913" t="e">
        <f>Table1[[#This Row],[startdatetime]]</f>
        <v>#VALUE!</v>
      </c>
      <c r="D913" t="e">
        <f>CONCATENATE(Table1[[#This Row],[summary]],
CHAR(13),
Table1[[#This Row],[startdayname]],
", ",
TEXT((Table1[[#This Row],[startshortdate]]),"MMM D"),
CHAR(13),
TEXT((Table1[[#This Row],[starttime]]), "h:mm am/pm"),CHAR(13),Table1[[#This Row],[description]],CHAR(13))</f>
        <v>#VALUE!</v>
      </c>
    </row>
    <row r="914" spans="1:4" x14ac:dyDescent="0.25">
      <c r="A914" t="e">
        <f>VLOOKUP(Table1[[#This Row],[locationaddress]],VENUEID!$A$2:$B$28,1,TRUE)</f>
        <v>#VALUE!</v>
      </c>
      <c r="B914" t="e">
        <f>IF(Table1[[#This Row],[categories]]="","",
IF(ISNUMBER(SEARCH("*ADULTS*",Table1[categories])),"ADULTS",
IF(ISNUMBER(SEARCH("*CHILDREN*",Table1[categories])),"CHILDREN",
IF(ISNUMBER(SEARCH("*TEENS*",Table1[categories])),"TEENS"))))</f>
        <v>#VALUE!</v>
      </c>
      <c r="C914" t="e">
        <f>Table1[[#This Row],[startdatetime]]</f>
        <v>#VALUE!</v>
      </c>
      <c r="D914" t="e">
        <f>CONCATENATE(Table1[[#This Row],[summary]],
CHAR(13),
Table1[[#This Row],[startdayname]],
", ",
TEXT((Table1[[#This Row],[startshortdate]]),"MMM D"),
CHAR(13),
TEXT((Table1[[#This Row],[starttime]]), "h:mm am/pm"),CHAR(13),Table1[[#This Row],[description]],CHAR(13))</f>
        <v>#VALUE!</v>
      </c>
    </row>
    <row r="915" spans="1:4" x14ac:dyDescent="0.25">
      <c r="A915" t="e">
        <f>VLOOKUP(Table1[[#This Row],[locationaddress]],VENUEID!$A$2:$B$28,1,TRUE)</f>
        <v>#VALUE!</v>
      </c>
      <c r="B915" t="e">
        <f>IF(Table1[[#This Row],[categories]]="","",
IF(ISNUMBER(SEARCH("*ADULTS*",Table1[categories])),"ADULTS",
IF(ISNUMBER(SEARCH("*CHILDREN*",Table1[categories])),"CHILDREN",
IF(ISNUMBER(SEARCH("*TEENS*",Table1[categories])),"TEENS"))))</f>
        <v>#VALUE!</v>
      </c>
      <c r="C915" t="e">
        <f>Table1[[#This Row],[startdatetime]]</f>
        <v>#VALUE!</v>
      </c>
      <c r="D915" t="e">
        <f>CONCATENATE(Table1[[#This Row],[summary]],
CHAR(13),
Table1[[#This Row],[startdayname]],
", ",
TEXT((Table1[[#This Row],[startshortdate]]),"MMM D"),
CHAR(13),
TEXT((Table1[[#This Row],[starttime]]), "h:mm am/pm"),CHAR(13),Table1[[#This Row],[description]],CHAR(13))</f>
        <v>#VALUE!</v>
      </c>
    </row>
    <row r="916" spans="1:4" x14ac:dyDescent="0.25">
      <c r="A916" t="e">
        <f>VLOOKUP(Table1[[#This Row],[locationaddress]],VENUEID!$A$2:$B$28,1,TRUE)</f>
        <v>#VALUE!</v>
      </c>
      <c r="B916" t="e">
        <f>IF(Table1[[#This Row],[categories]]="","",
IF(ISNUMBER(SEARCH("*ADULTS*",Table1[categories])),"ADULTS",
IF(ISNUMBER(SEARCH("*CHILDREN*",Table1[categories])),"CHILDREN",
IF(ISNUMBER(SEARCH("*TEENS*",Table1[categories])),"TEENS"))))</f>
        <v>#VALUE!</v>
      </c>
      <c r="C916" t="e">
        <f>Table1[[#This Row],[startdatetime]]</f>
        <v>#VALUE!</v>
      </c>
      <c r="D916" t="e">
        <f>CONCATENATE(Table1[[#This Row],[summary]],
CHAR(13),
Table1[[#This Row],[startdayname]],
", ",
TEXT((Table1[[#This Row],[startshortdate]]),"MMM D"),
CHAR(13),
TEXT((Table1[[#This Row],[starttime]]), "h:mm am/pm"),CHAR(13),Table1[[#This Row],[description]],CHAR(13))</f>
        <v>#VALUE!</v>
      </c>
    </row>
    <row r="917" spans="1:4" x14ac:dyDescent="0.25">
      <c r="A917" t="e">
        <f>VLOOKUP(Table1[[#This Row],[locationaddress]],VENUEID!$A$2:$B$28,1,TRUE)</f>
        <v>#VALUE!</v>
      </c>
      <c r="B917" t="e">
        <f>IF(Table1[[#This Row],[categories]]="","",
IF(ISNUMBER(SEARCH("*ADULTS*",Table1[categories])),"ADULTS",
IF(ISNUMBER(SEARCH("*CHILDREN*",Table1[categories])),"CHILDREN",
IF(ISNUMBER(SEARCH("*TEENS*",Table1[categories])),"TEENS"))))</f>
        <v>#VALUE!</v>
      </c>
      <c r="C917" t="e">
        <f>Table1[[#This Row],[startdatetime]]</f>
        <v>#VALUE!</v>
      </c>
      <c r="D917" t="e">
        <f>CONCATENATE(Table1[[#This Row],[summary]],
CHAR(13),
Table1[[#This Row],[startdayname]],
", ",
TEXT((Table1[[#This Row],[startshortdate]]),"MMM D"),
CHAR(13),
TEXT((Table1[[#This Row],[starttime]]), "h:mm am/pm"),CHAR(13),Table1[[#This Row],[description]],CHAR(13))</f>
        <v>#VALUE!</v>
      </c>
    </row>
    <row r="918" spans="1:4" x14ac:dyDescent="0.25">
      <c r="A918" t="e">
        <f>VLOOKUP(Table1[[#This Row],[locationaddress]],VENUEID!$A$2:$B$28,1,TRUE)</f>
        <v>#VALUE!</v>
      </c>
      <c r="B918" t="e">
        <f>IF(Table1[[#This Row],[categories]]="","",
IF(ISNUMBER(SEARCH("*ADULTS*",Table1[categories])),"ADULTS",
IF(ISNUMBER(SEARCH("*CHILDREN*",Table1[categories])),"CHILDREN",
IF(ISNUMBER(SEARCH("*TEENS*",Table1[categories])),"TEENS"))))</f>
        <v>#VALUE!</v>
      </c>
      <c r="C918" t="e">
        <f>Table1[[#This Row],[startdatetime]]</f>
        <v>#VALUE!</v>
      </c>
      <c r="D918" t="e">
        <f>CONCATENATE(Table1[[#This Row],[summary]],
CHAR(13),
Table1[[#This Row],[startdayname]],
", ",
TEXT((Table1[[#This Row],[startshortdate]]),"MMM D"),
CHAR(13),
TEXT((Table1[[#This Row],[starttime]]), "h:mm am/pm"),CHAR(13),Table1[[#This Row],[description]],CHAR(13))</f>
        <v>#VALUE!</v>
      </c>
    </row>
    <row r="919" spans="1:4" x14ac:dyDescent="0.25">
      <c r="A919" t="e">
        <f>VLOOKUP(Table1[[#This Row],[locationaddress]],VENUEID!$A$2:$B$28,1,TRUE)</f>
        <v>#VALUE!</v>
      </c>
      <c r="B919" t="e">
        <f>IF(Table1[[#This Row],[categories]]="","",
IF(ISNUMBER(SEARCH("*ADULTS*",Table1[categories])),"ADULTS",
IF(ISNUMBER(SEARCH("*CHILDREN*",Table1[categories])),"CHILDREN",
IF(ISNUMBER(SEARCH("*TEENS*",Table1[categories])),"TEENS"))))</f>
        <v>#VALUE!</v>
      </c>
      <c r="C919" t="e">
        <f>Table1[[#This Row],[startdatetime]]</f>
        <v>#VALUE!</v>
      </c>
      <c r="D919" t="e">
        <f>CONCATENATE(Table1[[#This Row],[summary]],
CHAR(13),
Table1[[#This Row],[startdayname]],
", ",
TEXT((Table1[[#This Row],[startshortdate]]),"MMM D"),
CHAR(13),
TEXT((Table1[[#This Row],[starttime]]), "h:mm am/pm"),CHAR(13),Table1[[#This Row],[description]],CHAR(13))</f>
        <v>#VALUE!</v>
      </c>
    </row>
    <row r="920" spans="1:4" x14ac:dyDescent="0.25">
      <c r="A920" t="e">
        <f>VLOOKUP(Table1[[#This Row],[locationaddress]],VENUEID!$A$2:$B$28,1,TRUE)</f>
        <v>#VALUE!</v>
      </c>
      <c r="B920" t="e">
        <f>IF(Table1[[#This Row],[categories]]="","",
IF(ISNUMBER(SEARCH("*ADULTS*",Table1[categories])),"ADULTS",
IF(ISNUMBER(SEARCH("*CHILDREN*",Table1[categories])),"CHILDREN",
IF(ISNUMBER(SEARCH("*TEENS*",Table1[categories])),"TEENS"))))</f>
        <v>#VALUE!</v>
      </c>
      <c r="C920" t="e">
        <f>Table1[[#This Row],[startdatetime]]</f>
        <v>#VALUE!</v>
      </c>
      <c r="D920" t="e">
        <f>CONCATENATE(Table1[[#This Row],[summary]],
CHAR(13),
Table1[[#This Row],[startdayname]],
", ",
TEXT((Table1[[#This Row],[startshortdate]]),"MMM D"),
CHAR(13),
TEXT((Table1[[#This Row],[starttime]]), "h:mm am/pm"),CHAR(13),Table1[[#This Row],[description]],CHAR(13))</f>
        <v>#VALUE!</v>
      </c>
    </row>
    <row r="921" spans="1:4" x14ac:dyDescent="0.25">
      <c r="A921" t="e">
        <f>VLOOKUP(Table1[[#This Row],[locationaddress]],VENUEID!$A$2:$B$28,1,TRUE)</f>
        <v>#VALUE!</v>
      </c>
      <c r="B921" t="e">
        <f>IF(Table1[[#This Row],[categories]]="","",
IF(ISNUMBER(SEARCH("*ADULTS*",Table1[categories])),"ADULTS",
IF(ISNUMBER(SEARCH("*CHILDREN*",Table1[categories])),"CHILDREN",
IF(ISNUMBER(SEARCH("*TEENS*",Table1[categories])),"TEENS"))))</f>
        <v>#VALUE!</v>
      </c>
      <c r="C921" t="e">
        <f>Table1[[#This Row],[startdatetime]]</f>
        <v>#VALUE!</v>
      </c>
      <c r="D921" t="e">
        <f>CONCATENATE(Table1[[#This Row],[summary]],
CHAR(13),
Table1[[#This Row],[startdayname]],
", ",
TEXT((Table1[[#This Row],[startshortdate]]),"MMM D"),
CHAR(13),
TEXT((Table1[[#This Row],[starttime]]), "h:mm am/pm"),CHAR(13),Table1[[#This Row],[description]],CHAR(13))</f>
        <v>#VALUE!</v>
      </c>
    </row>
    <row r="922" spans="1:4" x14ac:dyDescent="0.25">
      <c r="A922" t="e">
        <f>VLOOKUP(Table1[[#This Row],[locationaddress]],VENUEID!$A$2:$B$28,1,TRUE)</f>
        <v>#VALUE!</v>
      </c>
      <c r="B922" t="e">
        <f>IF(Table1[[#This Row],[categories]]="","",
IF(ISNUMBER(SEARCH("*ADULTS*",Table1[categories])),"ADULTS",
IF(ISNUMBER(SEARCH("*CHILDREN*",Table1[categories])),"CHILDREN",
IF(ISNUMBER(SEARCH("*TEENS*",Table1[categories])),"TEENS"))))</f>
        <v>#VALUE!</v>
      </c>
      <c r="C922" t="e">
        <f>Table1[[#This Row],[startdatetime]]</f>
        <v>#VALUE!</v>
      </c>
      <c r="D922" t="e">
        <f>CONCATENATE(Table1[[#This Row],[summary]],
CHAR(13),
Table1[[#This Row],[startdayname]],
", ",
TEXT((Table1[[#This Row],[startshortdate]]),"MMM D"),
CHAR(13),
TEXT((Table1[[#This Row],[starttime]]), "h:mm am/pm"),CHAR(13),Table1[[#This Row],[description]],CHAR(13))</f>
        <v>#VALUE!</v>
      </c>
    </row>
    <row r="923" spans="1:4" x14ac:dyDescent="0.25">
      <c r="A923" t="e">
        <f>VLOOKUP(Table1[[#This Row],[locationaddress]],VENUEID!$A$2:$B$28,1,TRUE)</f>
        <v>#VALUE!</v>
      </c>
      <c r="B923" t="e">
        <f>IF(Table1[[#This Row],[categories]]="","",
IF(ISNUMBER(SEARCH("*ADULTS*",Table1[categories])),"ADULTS",
IF(ISNUMBER(SEARCH("*CHILDREN*",Table1[categories])),"CHILDREN",
IF(ISNUMBER(SEARCH("*TEENS*",Table1[categories])),"TEENS"))))</f>
        <v>#VALUE!</v>
      </c>
      <c r="C923" t="e">
        <f>Table1[[#This Row],[startdatetime]]</f>
        <v>#VALUE!</v>
      </c>
      <c r="D923" t="e">
        <f>CONCATENATE(Table1[[#This Row],[summary]],
CHAR(13),
Table1[[#This Row],[startdayname]],
", ",
TEXT((Table1[[#This Row],[startshortdate]]),"MMM D"),
CHAR(13),
TEXT((Table1[[#This Row],[starttime]]), "h:mm am/pm"),CHAR(13),Table1[[#This Row],[description]],CHAR(13))</f>
        <v>#VALUE!</v>
      </c>
    </row>
    <row r="924" spans="1:4" x14ac:dyDescent="0.25">
      <c r="A924" t="e">
        <f>VLOOKUP(Table1[[#This Row],[locationaddress]],VENUEID!$A$2:$B$28,1,TRUE)</f>
        <v>#VALUE!</v>
      </c>
      <c r="B924" t="e">
        <f>IF(Table1[[#This Row],[categories]]="","",
IF(ISNUMBER(SEARCH("*ADULTS*",Table1[categories])),"ADULTS",
IF(ISNUMBER(SEARCH("*CHILDREN*",Table1[categories])),"CHILDREN",
IF(ISNUMBER(SEARCH("*TEENS*",Table1[categories])),"TEENS"))))</f>
        <v>#VALUE!</v>
      </c>
      <c r="C924" t="e">
        <f>Table1[[#This Row],[startdatetime]]</f>
        <v>#VALUE!</v>
      </c>
      <c r="D924" t="e">
        <f>CONCATENATE(Table1[[#This Row],[summary]],
CHAR(13),
Table1[[#This Row],[startdayname]],
", ",
TEXT((Table1[[#This Row],[startshortdate]]),"MMM D"),
CHAR(13),
TEXT((Table1[[#This Row],[starttime]]), "h:mm am/pm"),CHAR(13),Table1[[#This Row],[description]],CHAR(13))</f>
        <v>#VALUE!</v>
      </c>
    </row>
    <row r="925" spans="1:4" x14ac:dyDescent="0.25">
      <c r="A925" t="e">
        <f>VLOOKUP(Table1[[#This Row],[locationaddress]],VENUEID!$A$2:$B$28,1,TRUE)</f>
        <v>#VALUE!</v>
      </c>
      <c r="B925" t="e">
        <f>IF(Table1[[#This Row],[categories]]="","",
IF(ISNUMBER(SEARCH("*ADULTS*",Table1[categories])),"ADULTS",
IF(ISNUMBER(SEARCH("*CHILDREN*",Table1[categories])),"CHILDREN",
IF(ISNUMBER(SEARCH("*TEENS*",Table1[categories])),"TEENS"))))</f>
        <v>#VALUE!</v>
      </c>
      <c r="C925" t="e">
        <f>Table1[[#This Row],[startdatetime]]</f>
        <v>#VALUE!</v>
      </c>
      <c r="D925" t="e">
        <f>CONCATENATE(Table1[[#This Row],[summary]],
CHAR(13),
Table1[[#This Row],[startdayname]],
", ",
TEXT((Table1[[#This Row],[startshortdate]]),"MMM D"),
CHAR(13),
TEXT((Table1[[#This Row],[starttime]]), "h:mm am/pm"),CHAR(13),Table1[[#This Row],[description]],CHAR(13))</f>
        <v>#VALUE!</v>
      </c>
    </row>
    <row r="926" spans="1:4" x14ac:dyDescent="0.25">
      <c r="A926" t="e">
        <f>VLOOKUP(Table1[[#This Row],[locationaddress]],VENUEID!$A$2:$B$28,1,TRUE)</f>
        <v>#VALUE!</v>
      </c>
      <c r="B926" t="e">
        <f>IF(Table1[[#This Row],[categories]]="","",
IF(ISNUMBER(SEARCH("*ADULTS*",Table1[categories])),"ADULTS",
IF(ISNUMBER(SEARCH("*CHILDREN*",Table1[categories])),"CHILDREN",
IF(ISNUMBER(SEARCH("*TEENS*",Table1[categories])),"TEENS"))))</f>
        <v>#VALUE!</v>
      </c>
      <c r="C926" t="e">
        <f>Table1[[#This Row],[startdatetime]]</f>
        <v>#VALUE!</v>
      </c>
      <c r="D926" t="e">
        <f>CONCATENATE(Table1[[#This Row],[summary]],
CHAR(13),
Table1[[#This Row],[startdayname]],
", ",
TEXT((Table1[[#This Row],[startshortdate]]),"MMM D"),
CHAR(13),
TEXT((Table1[[#This Row],[starttime]]), "h:mm am/pm"),CHAR(13),Table1[[#This Row],[description]],CHAR(13))</f>
        <v>#VALUE!</v>
      </c>
    </row>
    <row r="927" spans="1:4" x14ac:dyDescent="0.25">
      <c r="A927" t="e">
        <f>VLOOKUP(Table1[[#This Row],[locationaddress]],VENUEID!$A$2:$B$28,1,TRUE)</f>
        <v>#VALUE!</v>
      </c>
      <c r="B927" t="e">
        <f>IF(Table1[[#This Row],[categories]]="","",
IF(ISNUMBER(SEARCH("*ADULTS*",Table1[categories])),"ADULTS",
IF(ISNUMBER(SEARCH("*CHILDREN*",Table1[categories])),"CHILDREN",
IF(ISNUMBER(SEARCH("*TEENS*",Table1[categories])),"TEENS"))))</f>
        <v>#VALUE!</v>
      </c>
      <c r="C927" t="e">
        <f>Table1[[#This Row],[startdatetime]]</f>
        <v>#VALUE!</v>
      </c>
      <c r="D927" t="e">
        <f>CONCATENATE(Table1[[#This Row],[summary]],
CHAR(13),
Table1[[#This Row],[startdayname]],
", ",
TEXT((Table1[[#This Row],[startshortdate]]),"MMM D"),
CHAR(13),
TEXT((Table1[[#This Row],[starttime]]), "h:mm am/pm"),CHAR(13),Table1[[#This Row],[description]],CHAR(13))</f>
        <v>#VALUE!</v>
      </c>
    </row>
    <row r="928" spans="1:4" x14ac:dyDescent="0.25">
      <c r="A928" t="e">
        <f>VLOOKUP(Table1[[#This Row],[locationaddress]],VENUEID!$A$2:$B$28,1,TRUE)</f>
        <v>#VALUE!</v>
      </c>
      <c r="B928" t="e">
        <f>IF(Table1[[#This Row],[categories]]="","",
IF(ISNUMBER(SEARCH("*ADULTS*",Table1[categories])),"ADULTS",
IF(ISNUMBER(SEARCH("*CHILDREN*",Table1[categories])),"CHILDREN",
IF(ISNUMBER(SEARCH("*TEENS*",Table1[categories])),"TEENS"))))</f>
        <v>#VALUE!</v>
      </c>
      <c r="C928" t="e">
        <f>Table1[[#This Row],[startdatetime]]</f>
        <v>#VALUE!</v>
      </c>
      <c r="D928" t="e">
        <f>CONCATENATE(Table1[[#This Row],[summary]],
CHAR(13),
Table1[[#This Row],[startdayname]],
", ",
TEXT((Table1[[#This Row],[startshortdate]]),"MMM D"),
CHAR(13),
TEXT((Table1[[#This Row],[starttime]]), "h:mm am/pm"),CHAR(13),Table1[[#This Row],[description]],CHAR(13))</f>
        <v>#VALUE!</v>
      </c>
    </row>
    <row r="929" spans="1:4" x14ac:dyDescent="0.25">
      <c r="A929" t="e">
        <f>VLOOKUP(Table1[[#This Row],[locationaddress]],VENUEID!$A$2:$B$28,1,TRUE)</f>
        <v>#VALUE!</v>
      </c>
      <c r="B929" t="e">
        <f>IF(Table1[[#This Row],[categories]]="","",
IF(ISNUMBER(SEARCH("*ADULTS*",Table1[categories])),"ADULTS",
IF(ISNUMBER(SEARCH("*CHILDREN*",Table1[categories])),"CHILDREN",
IF(ISNUMBER(SEARCH("*TEENS*",Table1[categories])),"TEENS"))))</f>
        <v>#VALUE!</v>
      </c>
      <c r="C929" t="e">
        <f>Table1[[#This Row],[startdatetime]]</f>
        <v>#VALUE!</v>
      </c>
      <c r="D929" t="e">
        <f>CONCATENATE(Table1[[#This Row],[summary]],
CHAR(13),
Table1[[#This Row],[startdayname]],
", ",
TEXT((Table1[[#This Row],[startshortdate]]),"MMM D"),
CHAR(13),
TEXT((Table1[[#This Row],[starttime]]), "h:mm am/pm"),CHAR(13),Table1[[#This Row],[description]],CHAR(13))</f>
        <v>#VALUE!</v>
      </c>
    </row>
    <row r="930" spans="1:4" x14ac:dyDescent="0.25">
      <c r="A930" t="e">
        <f>VLOOKUP(Table1[[#This Row],[locationaddress]],VENUEID!$A$2:$B$28,1,TRUE)</f>
        <v>#VALUE!</v>
      </c>
      <c r="B930" t="e">
        <f>IF(Table1[[#This Row],[categories]]="","",
IF(ISNUMBER(SEARCH("*ADULTS*",Table1[categories])),"ADULTS",
IF(ISNUMBER(SEARCH("*CHILDREN*",Table1[categories])),"CHILDREN",
IF(ISNUMBER(SEARCH("*TEENS*",Table1[categories])),"TEENS"))))</f>
        <v>#VALUE!</v>
      </c>
      <c r="C930" t="e">
        <f>Table1[[#This Row],[startdatetime]]</f>
        <v>#VALUE!</v>
      </c>
      <c r="D930" t="e">
        <f>CONCATENATE(Table1[[#This Row],[summary]],
CHAR(13),
Table1[[#This Row],[startdayname]],
", ",
TEXT((Table1[[#This Row],[startshortdate]]),"MMM D"),
CHAR(13),
TEXT((Table1[[#This Row],[starttime]]), "h:mm am/pm"),CHAR(13),Table1[[#This Row],[description]],CHAR(13))</f>
        <v>#VALUE!</v>
      </c>
    </row>
    <row r="931" spans="1:4" x14ac:dyDescent="0.25">
      <c r="A931" t="e">
        <f>VLOOKUP(Table1[[#This Row],[locationaddress]],VENUEID!$A$2:$B$28,1,TRUE)</f>
        <v>#VALUE!</v>
      </c>
      <c r="B931" t="e">
        <f>IF(Table1[[#This Row],[categories]]="","",
IF(ISNUMBER(SEARCH("*ADULTS*",Table1[categories])),"ADULTS",
IF(ISNUMBER(SEARCH("*CHILDREN*",Table1[categories])),"CHILDREN",
IF(ISNUMBER(SEARCH("*TEENS*",Table1[categories])),"TEENS"))))</f>
        <v>#VALUE!</v>
      </c>
      <c r="C931" t="e">
        <f>Table1[[#This Row],[startdatetime]]</f>
        <v>#VALUE!</v>
      </c>
      <c r="D931" t="e">
        <f>CONCATENATE(Table1[[#This Row],[summary]],
CHAR(13),
Table1[[#This Row],[startdayname]],
", ",
TEXT((Table1[[#This Row],[startshortdate]]),"MMM D"),
CHAR(13),
TEXT((Table1[[#This Row],[starttime]]), "h:mm am/pm"),CHAR(13),Table1[[#This Row],[description]],CHAR(13))</f>
        <v>#VALUE!</v>
      </c>
    </row>
    <row r="932" spans="1:4" x14ac:dyDescent="0.25">
      <c r="A932" t="e">
        <f>VLOOKUP(Table1[[#This Row],[locationaddress]],VENUEID!$A$2:$B$28,1,TRUE)</f>
        <v>#VALUE!</v>
      </c>
      <c r="B932" t="e">
        <f>IF(Table1[[#This Row],[categories]]="","",
IF(ISNUMBER(SEARCH("*ADULTS*",Table1[categories])),"ADULTS",
IF(ISNUMBER(SEARCH("*CHILDREN*",Table1[categories])),"CHILDREN",
IF(ISNUMBER(SEARCH("*TEENS*",Table1[categories])),"TEENS"))))</f>
        <v>#VALUE!</v>
      </c>
      <c r="C932" t="e">
        <f>Table1[[#This Row],[startdatetime]]</f>
        <v>#VALUE!</v>
      </c>
      <c r="D932" t="e">
        <f>CONCATENATE(Table1[[#This Row],[summary]],
CHAR(13),
Table1[[#This Row],[startdayname]],
", ",
TEXT((Table1[[#This Row],[startshortdate]]),"MMM D"),
CHAR(13),
TEXT((Table1[[#This Row],[starttime]]), "h:mm am/pm"),CHAR(13),Table1[[#This Row],[description]],CHAR(13))</f>
        <v>#VALUE!</v>
      </c>
    </row>
    <row r="933" spans="1:4" x14ac:dyDescent="0.25">
      <c r="A933" t="e">
        <f>VLOOKUP(Table1[[#This Row],[locationaddress]],VENUEID!$A$2:$B$28,1,TRUE)</f>
        <v>#VALUE!</v>
      </c>
      <c r="B933" t="e">
        <f>IF(Table1[[#This Row],[categories]]="","",
IF(ISNUMBER(SEARCH("*ADULTS*",Table1[categories])),"ADULTS",
IF(ISNUMBER(SEARCH("*CHILDREN*",Table1[categories])),"CHILDREN",
IF(ISNUMBER(SEARCH("*TEENS*",Table1[categories])),"TEENS"))))</f>
        <v>#VALUE!</v>
      </c>
      <c r="C933" t="e">
        <f>Table1[[#This Row],[startdatetime]]</f>
        <v>#VALUE!</v>
      </c>
      <c r="D933" t="e">
        <f>CONCATENATE(Table1[[#This Row],[summary]],
CHAR(13),
Table1[[#This Row],[startdayname]],
", ",
TEXT((Table1[[#This Row],[startshortdate]]),"MMM D"),
CHAR(13),
TEXT((Table1[[#This Row],[starttime]]), "h:mm am/pm"),CHAR(13),Table1[[#This Row],[description]],CHAR(13))</f>
        <v>#VALUE!</v>
      </c>
    </row>
    <row r="934" spans="1:4" x14ac:dyDescent="0.25">
      <c r="A934" t="e">
        <f>VLOOKUP(Table1[[#This Row],[locationaddress]],VENUEID!$A$2:$B$28,1,TRUE)</f>
        <v>#VALUE!</v>
      </c>
      <c r="B934" t="e">
        <f>IF(Table1[[#This Row],[categories]]="","",
IF(ISNUMBER(SEARCH("*ADULTS*",Table1[categories])),"ADULTS",
IF(ISNUMBER(SEARCH("*CHILDREN*",Table1[categories])),"CHILDREN",
IF(ISNUMBER(SEARCH("*TEENS*",Table1[categories])),"TEENS"))))</f>
        <v>#VALUE!</v>
      </c>
      <c r="C934" t="e">
        <f>Table1[[#This Row],[startdatetime]]</f>
        <v>#VALUE!</v>
      </c>
      <c r="D934" t="e">
        <f>CONCATENATE(Table1[[#This Row],[summary]],
CHAR(13),
Table1[[#This Row],[startdayname]],
", ",
TEXT((Table1[[#This Row],[startshortdate]]),"MMM D"),
CHAR(13),
TEXT((Table1[[#This Row],[starttime]]), "h:mm am/pm"),CHAR(13),Table1[[#This Row],[description]],CHAR(13))</f>
        <v>#VALUE!</v>
      </c>
    </row>
    <row r="935" spans="1:4" x14ac:dyDescent="0.25">
      <c r="A935" t="e">
        <f>VLOOKUP(Table1[[#This Row],[locationaddress]],VENUEID!$A$2:$B$28,1,TRUE)</f>
        <v>#VALUE!</v>
      </c>
      <c r="B935" t="e">
        <f>IF(Table1[[#This Row],[categories]]="","",
IF(ISNUMBER(SEARCH("*ADULTS*",Table1[categories])),"ADULTS",
IF(ISNUMBER(SEARCH("*CHILDREN*",Table1[categories])),"CHILDREN",
IF(ISNUMBER(SEARCH("*TEENS*",Table1[categories])),"TEENS"))))</f>
        <v>#VALUE!</v>
      </c>
      <c r="C935" t="e">
        <f>Table1[[#This Row],[startdatetime]]</f>
        <v>#VALUE!</v>
      </c>
      <c r="D935" t="e">
        <f>CONCATENATE(Table1[[#This Row],[summary]],
CHAR(13),
Table1[[#This Row],[startdayname]],
", ",
TEXT((Table1[[#This Row],[startshortdate]]),"MMM D"),
CHAR(13),
TEXT((Table1[[#This Row],[starttime]]), "h:mm am/pm"),CHAR(13),Table1[[#This Row],[description]],CHAR(13))</f>
        <v>#VALUE!</v>
      </c>
    </row>
    <row r="936" spans="1:4" x14ac:dyDescent="0.25">
      <c r="A936" t="e">
        <f>VLOOKUP(Table1[[#This Row],[locationaddress]],VENUEID!$A$2:$B$28,1,TRUE)</f>
        <v>#VALUE!</v>
      </c>
      <c r="B936" t="e">
        <f>IF(Table1[[#This Row],[categories]]="","",
IF(ISNUMBER(SEARCH("*ADULTS*",Table1[categories])),"ADULTS",
IF(ISNUMBER(SEARCH("*CHILDREN*",Table1[categories])),"CHILDREN",
IF(ISNUMBER(SEARCH("*TEENS*",Table1[categories])),"TEENS"))))</f>
        <v>#VALUE!</v>
      </c>
      <c r="C936" t="e">
        <f>Table1[[#This Row],[startdatetime]]</f>
        <v>#VALUE!</v>
      </c>
      <c r="D936" t="e">
        <f>CONCATENATE(Table1[[#This Row],[summary]],
CHAR(13),
Table1[[#This Row],[startdayname]],
", ",
TEXT((Table1[[#This Row],[startshortdate]]),"MMM D"),
CHAR(13),
TEXT((Table1[[#This Row],[starttime]]), "h:mm am/pm"),CHAR(13),Table1[[#This Row],[description]],CHAR(13))</f>
        <v>#VALUE!</v>
      </c>
    </row>
    <row r="937" spans="1:4" x14ac:dyDescent="0.25">
      <c r="A937" t="e">
        <f>VLOOKUP(Table1[[#This Row],[locationaddress]],VENUEID!$A$2:$B$28,1,TRUE)</f>
        <v>#VALUE!</v>
      </c>
      <c r="B937" t="e">
        <f>IF(Table1[[#This Row],[categories]]="","",
IF(ISNUMBER(SEARCH("*ADULTS*",Table1[categories])),"ADULTS",
IF(ISNUMBER(SEARCH("*CHILDREN*",Table1[categories])),"CHILDREN",
IF(ISNUMBER(SEARCH("*TEENS*",Table1[categories])),"TEENS"))))</f>
        <v>#VALUE!</v>
      </c>
      <c r="C937" t="e">
        <f>Table1[[#This Row],[startdatetime]]</f>
        <v>#VALUE!</v>
      </c>
      <c r="D937" t="e">
        <f>CONCATENATE(Table1[[#This Row],[summary]],
CHAR(13),
Table1[[#This Row],[startdayname]],
", ",
TEXT((Table1[[#This Row],[startshortdate]]),"MMM D"),
CHAR(13),
TEXT((Table1[[#This Row],[starttime]]), "h:mm am/pm"),CHAR(13),Table1[[#This Row],[description]],CHAR(13))</f>
        <v>#VALUE!</v>
      </c>
    </row>
    <row r="938" spans="1:4" x14ac:dyDescent="0.25">
      <c r="A938" t="e">
        <f>VLOOKUP(Table1[[#This Row],[locationaddress]],VENUEID!$A$2:$B$28,1,TRUE)</f>
        <v>#VALUE!</v>
      </c>
      <c r="B938" t="e">
        <f>IF(Table1[[#This Row],[categories]]="","",
IF(ISNUMBER(SEARCH("*ADULTS*",Table1[categories])),"ADULTS",
IF(ISNUMBER(SEARCH("*CHILDREN*",Table1[categories])),"CHILDREN",
IF(ISNUMBER(SEARCH("*TEENS*",Table1[categories])),"TEENS"))))</f>
        <v>#VALUE!</v>
      </c>
      <c r="C938" t="e">
        <f>Table1[[#This Row],[startdatetime]]</f>
        <v>#VALUE!</v>
      </c>
      <c r="D938" t="e">
        <f>CONCATENATE(Table1[[#This Row],[summary]],
CHAR(13),
Table1[[#This Row],[startdayname]],
", ",
TEXT((Table1[[#This Row],[startshortdate]]),"MMM D"),
CHAR(13),
TEXT((Table1[[#This Row],[starttime]]), "h:mm am/pm"),CHAR(13),Table1[[#This Row],[description]],CHAR(13))</f>
        <v>#VALUE!</v>
      </c>
    </row>
    <row r="939" spans="1:4" x14ac:dyDescent="0.25">
      <c r="A939" t="e">
        <f>VLOOKUP(Table1[[#This Row],[locationaddress]],VENUEID!$A$2:$B$28,1,TRUE)</f>
        <v>#VALUE!</v>
      </c>
      <c r="B939" t="e">
        <f>IF(Table1[[#This Row],[categories]]="","",
IF(ISNUMBER(SEARCH("*ADULTS*",Table1[categories])),"ADULTS",
IF(ISNUMBER(SEARCH("*CHILDREN*",Table1[categories])),"CHILDREN",
IF(ISNUMBER(SEARCH("*TEENS*",Table1[categories])),"TEENS"))))</f>
        <v>#VALUE!</v>
      </c>
      <c r="C939" t="e">
        <f>Table1[[#This Row],[startdatetime]]</f>
        <v>#VALUE!</v>
      </c>
      <c r="D939" t="e">
        <f>CONCATENATE(Table1[[#This Row],[summary]],
CHAR(13),
Table1[[#This Row],[startdayname]],
", ",
TEXT((Table1[[#This Row],[startshortdate]]),"MMM D"),
CHAR(13),
TEXT((Table1[[#This Row],[starttime]]), "h:mm am/pm"),CHAR(13),Table1[[#This Row],[description]],CHAR(13))</f>
        <v>#VALUE!</v>
      </c>
    </row>
    <row r="940" spans="1:4" x14ac:dyDescent="0.25">
      <c r="A940" t="e">
        <f>VLOOKUP(Table1[[#This Row],[locationaddress]],VENUEID!$A$2:$B$28,1,TRUE)</f>
        <v>#VALUE!</v>
      </c>
      <c r="B940" t="e">
        <f>IF(Table1[[#This Row],[categories]]="","",
IF(ISNUMBER(SEARCH("*ADULTS*",Table1[categories])),"ADULTS",
IF(ISNUMBER(SEARCH("*CHILDREN*",Table1[categories])),"CHILDREN",
IF(ISNUMBER(SEARCH("*TEENS*",Table1[categories])),"TEENS"))))</f>
        <v>#VALUE!</v>
      </c>
      <c r="C940" t="e">
        <f>Table1[[#This Row],[startdatetime]]</f>
        <v>#VALUE!</v>
      </c>
      <c r="D940" t="e">
        <f>CONCATENATE(Table1[[#This Row],[summary]],
CHAR(13),
Table1[[#This Row],[startdayname]],
", ",
TEXT((Table1[[#This Row],[startshortdate]]),"MMM D"),
CHAR(13),
TEXT((Table1[[#This Row],[starttime]]), "h:mm am/pm"),CHAR(13),Table1[[#This Row],[description]],CHAR(13))</f>
        <v>#VALUE!</v>
      </c>
    </row>
    <row r="941" spans="1:4" x14ac:dyDescent="0.25">
      <c r="A941" t="e">
        <f>VLOOKUP(Table1[[#This Row],[locationaddress]],VENUEID!$A$2:$B$28,1,TRUE)</f>
        <v>#VALUE!</v>
      </c>
      <c r="B941" t="e">
        <f>IF(Table1[[#This Row],[categories]]="","",
IF(ISNUMBER(SEARCH("*ADULTS*",Table1[categories])),"ADULTS",
IF(ISNUMBER(SEARCH("*CHILDREN*",Table1[categories])),"CHILDREN",
IF(ISNUMBER(SEARCH("*TEENS*",Table1[categories])),"TEENS"))))</f>
        <v>#VALUE!</v>
      </c>
      <c r="C941" t="e">
        <f>Table1[[#This Row],[startdatetime]]</f>
        <v>#VALUE!</v>
      </c>
      <c r="D941" t="e">
        <f>CONCATENATE(Table1[[#This Row],[summary]],
CHAR(13),
Table1[[#This Row],[startdayname]],
", ",
TEXT((Table1[[#This Row],[startshortdate]]),"MMM D"),
CHAR(13),
TEXT((Table1[[#This Row],[starttime]]), "h:mm am/pm"),CHAR(13),Table1[[#This Row],[description]],CHAR(13))</f>
        <v>#VALUE!</v>
      </c>
    </row>
    <row r="942" spans="1:4" x14ac:dyDescent="0.25">
      <c r="A942" t="e">
        <f>VLOOKUP(Table1[[#This Row],[locationaddress]],VENUEID!$A$2:$B$28,1,TRUE)</f>
        <v>#VALUE!</v>
      </c>
      <c r="B942" t="e">
        <f>IF(Table1[[#This Row],[categories]]="","",
IF(ISNUMBER(SEARCH("*ADULTS*",Table1[categories])),"ADULTS",
IF(ISNUMBER(SEARCH("*CHILDREN*",Table1[categories])),"CHILDREN",
IF(ISNUMBER(SEARCH("*TEENS*",Table1[categories])),"TEENS"))))</f>
        <v>#VALUE!</v>
      </c>
      <c r="C942" t="e">
        <f>Table1[[#This Row],[startdatetime]]</f>
        <v>#VALUE!</v>
      </c>
      <c r="D942" t="e">
        <f>CONCATENATE(Table1[[#This Row],[summary]],
CHAR(13),
Table1[[#This Row],[startdayname]],
", ",
TEXT((Table1[[#This Row],[startshortdate]]),"MMM D"),
CHAR(13),
TEXT((Table1[[#This Row],[starttime]]), "h:mm am/pm"),CHAR(13),Table1[[#This Row],[description]],CHAR(13))</f>
        <v>#VALUE!</v>
      </c>
    </row>
    <row r="943" spans="1:4" x14ac:dyDescent="0.25">
      <c r="A943" t="e">
        <f>VLOOKUP(Table1[[#This Row],[locationaddress]],VENUEID!$A$2:$B$28,1,TRUE)</f>
        <v>#VALUE!</v>
      </c>
      <c r="B943" t="e">
        <f>IF(Table1[[#This Row],[categories]]="","",
IF(ISNUMBER(SEARCH("*ADULTS*",Table1[categories])),"ADULTS",
IF(ISNUMBER(SEARCH("*CHILDREN*",Table1[categories])),"CHILDREN",
IF(ISNUMBER(SEARCH("*TEENS*",Table1[categories])),"TEENS"))))</f>
        <v>#VALUE!</v>
      </c>
      <c r="C943" t="e">
        <f>Table1[[#This Row],[startdatetime]]</f>
        <v>#VALUE!</v>
      </c>
      <c r="D943" t="e">
        <f>CONCATENATE(Table1[[#This Row],[summary]],
CHAR(13),
Table1[[#This Row],[startdayname]],
", ",
TEXT((Table1[[#This Row],[startshortdate]]),"MMM D"),
CHAR(13),
TEXT((Table1[[#This Row],[starttime]]), "h:mm am/pm"),CHAR(13),Table1[[#This Row],[description]],CHAR(13))</f>
        <v>#VALUE!</v>
      </c>
    </row>
    <row r="944" spans="1:4" x14ac:dyDescent="0.25">
      <c r="A944" t="e">
        <f>VLOOKUP(Table1[[#This Row],[locationaddress]],VENUEID!$A$2:$B$28,1,TRUE)</f>
        <v>#VALUE!</v>
      </c>
      <c r="B944" t="e">
        <f>IF(Table1[[#This Row],[categories]]="","",
IF(ISNUMBER(SEARCH("*ADULTS*",Table1[categories])),"ADULTS",
IF(ISNUMBER(SEARCH("*CHILDREN*",Table1[categories])),"CHILDREN",
IF(ISNUMBER(SEARCH("*TEENS*",Table1[categories])),"TEENS"))))</f>
        <v>#VALUE!</v>
      </c>
      <c r="C944" t="e">
        <f>Table1[[#This Row],[startdatetime]]</f>
        <v>#VALUE!</v>
      </c>
      <c r="D944" t="e">
        <f>CONCATENATE(Table1[[#This Row],[summary]],
CHAR(13),
Table1[[#This Row],[startdayname]],
", ",
TEXT((Table1[[#This Row],[startshortdate]]),"MMM D"),
CHAR(13),
TEXT((Table1[[#This Row],[starttime]]), "h:mm am/pm"),CHAR(13),Table1[[#This Row],[description]],CHAR(13))</f>
        <v>#VALUE!</v>
      </c>
    </row>
    <row r="945" spans="1:4" x14ac:dyDescent="0.25">
      <c r="A945" t="e">
        <f>VLOOKUP(Table1[[#This Row],[locationaddress]],VENUEID!$A$2:$B$28,1,TRUE)</f>
        <v>#VALUE!</v>
      </c>
      <c r="B945" t="e">
        <f>IF(Table1[[#This Row],[categories]]="","",
IF(ISNUMBER(SEARCH("*ADULTS*",Table1[categories])),"ADULTS",
IF(ISNUMBER(SEARCH("*CHILDREN*",Table1[categories])),"CHILDREN",
IF(ISNUMBER(SEARCH("*TEENS*",Table1[categories])),"TEENS"))))</f>
        <v>#VALUE!</v>
      </c>
      <c r="C945" t="e">
        <f>Table1[[#This Row],[startdatetime]]</f>
        <v>#VALUE!</v>
      </c>
      <c r="D945" t="e">
        <f>CONCATENATE(Table1[[#This Row],[summary]],
CHAR(13),
Table1[[#This Row],[startdayname]],
", ",
TEXT((Table1[[#This Row],[startshortdate]]),"MMM D"),
CHAR(13),
TEXT((Table1[[#This Row],[starttime]]), "h:mm am/pm"),CHAR(13),Table1[[#This Row],[description]],CHAR(13))</f>
        <v>#VALUE!</v>
      </c>
    </row>
    <row r="946" spans="1:4" x14ac:dyDescent="0.25">
      <c r="A946" t="e">
        <f>VLOOKUP(Table1[[#This Row],[locationaddress]],VENUEID!$A$2:$B$28,1,TRUE)</f>
        <v>#VALUE!</v>
      </c>
      <c r="B946" t="e">
        <f>IF(Table1[[#This Row],[categories]]="","",
IF(ISNUMBER(SEARCH("*ADULTS*",Table1[categories])),"ADULTS",
IF(ISNUMBER(SEARCH("*CHILDREN*",Table1[categories])),"CHILDREN",
IF(ISNUMBER(SEARCH("*TEENS*",Table1[categories])),"TEENS"))))</f>
        <v>#VALUE!</v>
      </c>
      <c r="C946" t="e">
        <f>Table1[[#This Row],[startdatetime]]</f>
        <v>#VALUE!</v>
      </c>
      <c r="D946" t="e">
        <f>CONCATENATE(Table1[[#This Row],[summary]],
CHAR(13),
Table1[[#This Row],[startdayname]],
", ",
TEXT((Table1[[#This Row],[startshortdate]]),"MMM D"),
CHAR(13),
TEXT((Table1[[#This Row],[starttime]]), "h:mm am/pm"),CHAR(13),Table1[[#This Row],[description]],CHAR(13))</f>
        <v>#VALUE!</v>
      </c>
    </row>
    <row r="947" spans="1:4" x14ac:dyDescent="0.25">
      <c r="A947" t="e">
        <f>VLOOKUP(Table1[[#This Row],[locationaddress]],VENUEID!$A$2:$B$28,1,TRUE)</f>
        <v>#VALUE!</v>
      </c>
      <c r="B947" t="e">
        <f>IF(Table1[[#This Row],[categories]]="","",
IF(ISNUMBER(SEARCH("*ADULTS*",Table1[categories])),"ADULTS",
IF(ISNUMBER(SEARCH("*CHILDREN*",Table1[categories])),"CHILDREN",
IF(ISNUMBER(SEARCH("*TEENS*",Table1[categories])),"TEENS"))))</f>
        <v>#VALUE!</v>
      </c>
      <c r="C947" t="e">
        <f>Table1[[#This Row],[startdatetime]]</f>
        <v>#VALUE!</v>
      </c>
      <c r="D947" t="e">
        <f>CONCATENATE(Table1[[#This Row],[summary]],
CHAR(13),
Table1[[#This Row],[startdayname]],
", ",
TEXT((Table1[[#This Row],[startshortdate]]),"MMM D"),
CHAR(13),
TEXT((Table1[[#This Row],[starttime]]), "h:mm am/pm"),CHAR(13),Table1[[#This Row],[description]],CHAR(13))</f>
        <v>#VALUE!</v>
      </c>
    </row>
    <row r="948" spans="1:4" x14ac:dyDescent="0.25">
      <c r="A948" t="e">
        <f>VLOOKUP(Table1[[#This Row],[locationaddress]],VENUEID!$A$2:$B$28,1,TRUE)</f>
        <v>#VALUE!</v>
      </c>
      <c r="B948" t="e">
        <f>IF(Table1[[#This Row],[categories]]="","",
IF(ISNUMBER(SEARCH("*ADULTS*",Table1[categories])),"ADULTS",
IF(ISNUMBER(SEARCH("*CHILDREN*",Table1[categories])),"CHILDREN",
IF(ISNUMBER(SEARCH("*TEENS*",Table1[categories])),"TEENS"))))</f>
        <v>#VALUE!</v>
      </c>
      <c r="C948" t="e">
        <f>Table1[[#This Row],[startdatetime]]</f>
        <v>#VALUE!</v>
      </c>
      <c r="D948" t="e">
        <f>CONCATENATE(Table1[[#This Row],[summary]],
CHAR(13),
Table1[[#This Row],[startdayname]],
", ",
TEXT((Table1[[#This Row],[startshortdate]]),"MMM D"),
CHAR(13),
TEXT((Table1[[#This Row],[starttime]]), "h:mm am/pm"),CHAR(13),Table1[[#This Row],[description]],CHAR(13))</f>
        <v>#VALUE!</v>
      </c>
    </row>
    <row r="949" spans="1:4" x14ac:dyDescent="0.25">
      <c r="A949" t="e">
        <f>VLOOKUP(Table1[[#This Row],[locationaddress]],VENUEID!$A$2:$B$28,1,TRUE)</f>
        <v>#VALUE!</v>
      </c>
      <c r="B949" t="e">
        <f>IF(Table1[[#This Row],[categories]]="","",
IF(ISNUMBER(SEARCH("*ADULTS*",Table1[categories])),"ADULTS",
IF(ISNUMBER(SEARCH("*CHILDREN*",Table1[categories])),"CHILDREN",
IF(ISNUMBER(SEARCH("*TEENS*",Table1[categories])),"TEENS"))))</f>
        <v>#VALUE!</v>
      </c>
      <c r="C949" t="e">
        <f>Table1[[#This Row],[startdatetime]]</f>
        <v>#VALUE!</v>
      </c>
      <c r="D949" t="e">
        <f>CONCATENATE(Table1[[#This Row],[summary]],
CHAR(13),
Table1[[#This Row],[startdayname]],
", ",
TEXT((Table1[[#This Row],[startshortdate]]),"MMM D"),
CHAR(13),
TEXT((Table1[[#This Row],[starttime]]), "h:mm am/pm"),CHAR(13),Table1[[#This Row],[description]],CHAR(13))</f>
        <v>#VALUE!</v>
      </c>
    </row>
    <row r="950" spans="1:4" x14ac:dyDescent="0.25">
      <c r="A950" t="e">
        <f>VLOOKUP(Table1[[#This Row],[locationaddress]],VENUEID!$A$2:$B$28,1,TRUE)</f>
        <v>#VALUE!</v>
      </c>
      <c r="B950" t="e">
        <f>IF(Table1[[#This Row],[categories]]="","",
IF(ISNUMBER(SEARCH("*ADULTS*",Table1[categories])),"ADULTS",
IF(ISNUMBER(SEARCH("*CHILDREN*",Table1[categories])),"CHILDREN",
IF(ISNUMBER(SEARCH("*TEENS*",Table1[categories])),"TEENS"))))</f>
        <v>#VALUE!</v>
      </c>
      <c r="C950" t="e">
        <f>Table1[[#This Row],[startdatetime]]</f>
        <v>#VALUE!</v>
      </c>
      <c r="D950" t="e">
        <f>CONCATENATE(Table1[[#This Row],[summary]],
CHAR(13),
Table1[[#This Row],[startdayname]],
", ",
TEXT((Table1[[#This Row],[startshortdate]]),"MMM D"),
CHAR(13),
TEXT((Table1[[#This Row],[starttime]]), "h:mm am/pm"),CHAR(13),Table1[[#This Row],[description]],CHAR(13))</f>
        <v>#VALUE!</v>
      </c>
    </row>
    <row r="951" spans="1:4" x14ac:dyDescent="0.25">
      <c r="A951" t="e">
        <f>VLOOKUP(Table1[[#This Row],[locationaddress]],VENUEID!$A$2:$B$28,1,TRUE)</f>
        <v>#VALUE!</v>
      </c>
      <c r="B951" t="e">
        <f>IF(Table1[[#This Row],[categories]]="","",
IF(ISNUMBER(SEARCH("*ADULTS*",Table1[categories])),"ADULTS",
IF(ISNUMBER(SEARCH("*CHILDREN*",Table1[categories])),"CHILDREN",
IF(ISNUMBER(SEARCH("*TEENS*",Table1[categories])),"TEENS"))))</f>
        <v>#VALUE!</v>
      </c>
      <c r="C951" t="e">
        <f>Table1[[#This Row],[startdatetime]]</f>
        <v>#VALUE!</v>
      </c>
      <c r="D951" t="e">
        <f>CONCATENATE(Table1[[#This Row],[summary]],
CHAR(13),
Table1[[#This Row],[startdayname]],
", ",
TEXT((Table1[[#This Row],[startshortdate]]),"MMM D"),
CHAR(13),
TEXT((Table1[[#This Row],[starttime]]), "h:mm am/pm"),CHAR(13),Table1[[#This Row],[description]],CHAR(13))</f>
        <v>#VALUE!</v>
      </c>
    </row>
    <row r="952" spans="1:4" x14ac:dyDescent="0.25">
      <c r="A952" t="e">
        <f>VLOOKUP(Table1[[#This Row],[locationaddress]],VENUEID!$A$2:$B$28,1,TRUE)</f>
        <v>#VALUE!</v>
      </c>
      <c r="B952" t="e">
        <f>IF(Table1[[#This Row],[categories]]="","",
IF(ISNUMBER(SEARCH("*ADULTS*",Table1[categories])),"ADULTS",
IF(ISNUMBER(SEARCH("*CHILDREN*",Table1[categories])),"CHILDREN",
IF(ISNUMBER(SEARCH("*TEENS*",Table1[categories])),"TEENS"))))</f>
        <v>#VALUE!</v>
      </c>
      <c r="C952" t="e">
        <f>Table1[[#This Row],[startdatetime]]</f>
        <v>#VALUE!</v>
      </c>
      <c r="D952" t="e">
        <f>CONCATENATE(Table1[[#This Row],[summary]],
CHAR(13),
Table1[[#This Row],[startdayname]],
", ",
TEXT((Table1[[#This Row],[startshortdate]]),"MMM D"),
CHAR(13),
TEXT((Table1[[#This Row],[starttime]]), "h:mm am/pm"),CHAR(13),Table1[[#This Row],[description]],CHAR(13))</f>
        <v>#VALUE!</v>
      </c>
    </row>
    <row r="953" spans="1:4" x14ac:dyDescent="0.25">
      <c r="A953" t="e">
        <f>VLOOKUP(Table1[[#This Row],[locationaddress]],VENUEID!$A$2:$B$28,1,TRUE)</f>
        <v>#VALUE!</v>
      </c>
      <c r="B953" t="e">
        <f>IF(Table1[[#This Row],[categories]]="","",
IF(ISNUMBER(SEARCH("*ADULTS*",Table1[categories])),"ADULTS",
IF(ISNUMBER(SEARCH("*CHILDREN*",Table1[categories])),"CHILDREN",
IF(ISNUMBER(SEARCH("*TEENS*",Table1[categories])),"TEENS"))))</f>
        <v>#VALUE!</v>
      </c>
      <c r="C953" t="e">
        <f>Table1[[#This Row],[startdatetime]]</f>
        <v>#VALUE!</v>
      </c>
      <c r="D953" t="e">
        <f>CONCATENATE(Table1[[#This Row],[summary]],
CHAR(13),
Table1[[#This Row],[startdayname]],
", ",
TEXT((Table1[[#This Row],[startshortdate]]),"MMM D"),
CHAR(13),
TEXT((Table1[[#This Row],[starttime]]), "h:mm am/pm"),CHAR(13),Table1[[#This Row],[description]],CHAR(13))</f>
        <v>#VALUE!</v>
      </c>
    </row>
    <row r="954" spans="1:4" x14ac:dyDescent="0.25">
      <c r="A954" t="e">
        <f>VLOOKUP(Table1[[#This Row],[locationaddress]],VENUEID!$A$2:$B$28,1,TRUE)</f>
        <v>#VALUE!</v>
      </c>
      <c r="B954" t="e">
        <f>IF(Table1[[#This Row],[categories]]="","",
IF(ISNUMBER(SEARCH("*ADULTS*",Table1[categories])),"ADULTS",
IF(ISNUMBER(SEARCH("*CHILDREN*",Table1[categories])),"CHILDREN",
IF(ISNUMBER(SEARCH("*TEENS*",Table1[categories])),"TEENS"))))</f>
        <v>#VALUE!</v>
      </c>
      <c r="C954" t="e">
        <f>Table1[[#This Row],[startdatetime]]</f>
        <v>#VALUE!</v>
      </c>
      <c r="D954" t="e">
        <f>CONCATENATE(Table1[[#This Row],[summary]],
CHAR(13),
Table1[[#This Row],[startdayname]],
", ",
TEXT((Table1[[#This Row],[startshortdate]]),"MMM D"),
CHAR(13),
TEXT((Table1[[#This Row],[starttime]]), "h:mm am/pm"),CHAR(13),Table1[[#This Row],[description]],CHAR(13))</f>
        <v>#VALUE!</v>
      </c>
    </row>
    <row r="955" spans="1:4" x14ac:dyDescent="0.25">
      <c r="A955" t="e">
        <f>VLOOKUP(Table1[[#This Row],[locationaddress]],VENUEID!$A$2:$B$28,1,TRUE)</f>
        <v>#VALUE!</v>
      </c>
      <c r="B955" t="e">
        <f>IF(Table1[[#This Row],[categories]]="","",
IF(ISNUMBER(SEARCH("*ADULTS*",Table1[categories])),"ADULTS",
IF(ISNUMBER(SEARCH("*CHILDREN*",Table1[categories])),"CHILDREN",
IF(ISNUMBER(SEARCH("*TEENS*",Table1[categories])),"TEENS"))))</f>
        <v>#VALUE!</v>
      </c>
      <c r="C955" t="e">
        <f>Table1[[#This Row],[startdatetime]]</f>
        <v>#VALUE!</v>
      </c>
      <c r="D955" t="e">
        <f>CONCATENATE(Table1[[#This Row],[summary]],
CHAR(13),
Table1[[#This Row],[startdayname]],
", ",
TEXT((Table1[[#This Row],[startshortdate]]),"MMM D"),
CHAR(13),
TEXT((Table1[[#This Row],[starttime]]), "h:mm am/pm"),CHAR(13),Table1[[#This Row],[description]],CHAR(13))</f>
        <v>#VALUE!</v>
      </c>
    </row>
    <row r="956" spans="1:4" x14ac:dyDescent="0.25">
      <c r="A956" t="e">
        <f>VLOOKUP(Table1[[#This Row],[locationaddress]],VENUEID!$A$2:$B$28,1,TRUE)</f>
        <v>#VALUE!</v>
      </c>
      <c r="B956" t="e">
        <f>IF(Table1[[#This Row],[categories]]="","",
IF(ISNUMBER(SEARCH("*ADULTS*",Table1[categories])),"ADULTS",
IF(ISNUMBER(SEARCH("*CHILDREN*",Table1[categories])),"CHILDREN",
IF(ISNUMBER(SEARCH("*TEENS*",Table1[categories])),"TEENS"))))</f>
        <v>#VALUE!</v>
      </c>
      <c r="C956" t="e">
        <f>Table1[[#This Row],[startdatetime]]</f>
        <v>#VALUE!</v>
      </c>
      <c r="D956" t="e">
        <f>CONCATENATE(Table1[[#This Row],[summary]],
CHAR(13),
Table1[[#This Row],[startdayname]],
", ",
TEXT((Table1[[#This Row],[startshortdate]]),"MMM D"),
CHAR(13),
TEXT((Table1[[#This Row],[starttime]]), "h:mm am/pm"),CHAR(13),Table1[[#This Row],[description]],CHAR(13))</f>
        <v>#VALUE!</v>
      </c>
    </row>
    <row r="957" spans="1:4" x14ac:dyDescent="0.25">
      <c r="A957" t="e">
        <f>VLOOKUP(Table1[[#This Row],[locationaddress]],VENUEID!$A$2:$B$28,1,TRUE)</f>
        <v>#VALUE!</v>
      </c>
      <c r="B957" t="e">
        <f>IF(Table1[[#This Row],[categories]]="","",
IF(ISNUMBER(SEARCH("*ADULTS*",Table1[categories])),"ADULTS",
IF(ISNUMBER(SEARCH("*CHILDREN*",Table1[categories])),"CHILDREN",
IF(ISNUMBER(SEARCH("*TEENS*",Table1[categories])),"TEENS"))))</f>
        <v>#VALUE!</v>
      </c>
      <c r="C957" t="e">
        <f>Table1[[#This Row],[startdatetime]]</f>
        <v>#VALUE!</v>
      </c>
      <c r="D957" t="e">
        <f>CONCATENATE(Table1[[#This Row],[summary]],
CHAR(13),
Table1[[#This Row],[startdayname]],
", ",
TEXT((Table1[[#This Row],[startshortdate]]),"MMM D"),
CHAR(13),
TEXT((Table1[[#This Row],[starttime]]), "h:mm am/pm"),CHAR(13),Table1[[#This Row],[description]],CHAR(13))</f>
        <v>#VALUE!</v>
      </c>
    </row>
    <row r="958" spans="1:4" x14ac:dyDescent="0.25">
      <c r="A958" t="e">
        <f>VLOOKUP(Table1[[#This Row],[locationaddress]],VENUEID!$A$2:$B$28,1,TRUE)</f>
        <v>#VALUE!</v>
      </c>
      <c r="B958" t="e">
        <f>IF(Table1[[#This Row],[categories]]="","",
IF(ISNUMBER(SEARCH("*ADULTS*",Table1[categories])),"ADULTS",
IF(ISNUMBER(SEARCH("*CHILDREN*",Table1[categories])),"CHILDREN",
IF(ISNUMBER(SEARCH("*TEENS*",Table1[categories])),"TEENS"))))</f>
        <v>#VALUE!</v>
      </c>
      <c r="C958" t="e">
        <f>Table1[[#This Row],[startdatetime]]</f>
        <v>#VALUE!</v>
      </c>
      <c r="D958" t="e">
        <f>CONCATENATE(Table1[[#This Row],[summary]],
CHAR(13),
Table1[[#This Row],[startdayname]],
", ",
TEXT((Table1[[#This Row],[startshortdate]]),"MMM D"),
CHAR(13),
TEXT((Table1[[#This Row],[starttime]]), "h:mm am/pm"),CHAR(13),Table1[[#This Row],[description]],CHAR(13))</f>
        <v>#VALUE!</v>
      </c>
    </row>
    <row r="959" spans="1:4" x14ac:dyDescent="0.25">
      <c r="A959" t="e">
        <f>VLOOKUP(Table1[[#This Row],[locationaddress]],VENUEID!$A$2:$B$28,1,TRUE)</f>
        <v>#VALUE!</v>
      </c>
      <c r="B959" t="e">
        <f>IF(Table1[[#This Row],[categories]]="","",
IF(ISNUMBER(SEARCH("*ADULTS*",Table1[categories])),"ADULTS",
IF(ISNUMBER(SEARCH("*CHILDREN*",Table1[categories])),"CHILDREN",
IF(ISNUMBER(SEARCH("*TEENS*",Table1[categories])),"TEENS"))))</f>
        <v>#VALUE!</v>
      </c>
      <c r="C959" t="e">
        <f>Table1[[#This Row],[startdatetime]]</f>
        <v>#VALUE!</v>
      </c>
      <c r="D959" t="e">
        <f>CONCATENATE(Table1[[#This Row],[summary]],
CHAR(13),
Table1[[#This Row],[startdayname]],
", ",
TEXT((Table1[[#This Row],[startshortdate]]),"MMM D"),
CHAR(13),
TEXT((Table1[[#This Row],[starttime]]), "h:mm am/pm"),CHAR(13),Table1[[#This Row],[description]],CHAR(13))</f>
        <v>#VALUE!</v>
      </c>
    </row>
    <row r="960" spans="1:4" x14ac:dyDescent="0.25">
      <c r="A960" t="e">
        <f>VLOOKUP(Table1[[#This Row],[locationaddress]],VENUEID!$A$2:$B$28,1,TRUE)</f>
        <v>#VALUE!</v>
      </c>
      <c r="B960" t="e">
        <f>IF(Table1[[#This Row],[categories]]="","",
IF(ISNUMBER(SEARCH("*ADULTS*",Table1[categories])),"ADULTS",
IF(ISNUMBER(SEARCH("*CHILDREN*",Table1[categories])),"CHILDREN",
IF(ISNUMBER(SEARCH("*TEENS*",Table1[categories])),"TEENS"))))</f>
        <v>#VALUE!</v>
      </c>
      <c r="C960" t="e">
        <f>Table1[[#This Row],[startdatetime]]</f>
        <v>#VALUE!</v>
      </c>
      <c r="D960" t="e">
        <f>CONCATENATE(Table1[[#This Row],[summary]],
CHAR(13),
Table1[[#This Row],[startdayname]],
", ",
TEXT((Table1[[#This Row],[startshortdate]]),"MMM D"),
CHAR(13),
TEXT((Table1[[#This Row],[starttime]]), "h:mm am/pm"),CHAR(13),Table1[[#This Row],[description]],CHAR(13))</f>
        <v>#VALUE!</v>
      </c>
    </row>
    <row r="961" spans="1:4" x14ac:dyDescent="0.25">
      <c r="A961" t="e">
        <f>VLOOKUP(Table1[[#This Row],[locationaddress]],VENUEID!$A$2:$B$28,1,TRUE)</f>
        <v>#VALUE!</v>
      </c>
      <c r="B961" t="e">
        <f>IF(Table1[[#This Row],[categories]]="","",
IF(ISNUMBER(SEARCH("*ADULTS*",Table1[categories])),"ADULTS",
IF(ISNUMBER(SEARCH("*CHILDREN*",Table1[categories])),"CHILDREN",
IF(ISNUMBER(SEARCH("*TEENS*",Table1[categories])),"TEENS"))))</f>
        <v>#VALUE!</v>
      </c>
      <c r="C961" t="e">
        <f>Table1[[#This Row],[startdatetime]]</f>
        <v>#VALUE!</v>
      </c>
      <c r="D961" t="e">
        <f>CONCATENATE(Table1[[#This Row],[summary]],
CHAR(13),
Table1[[#This Row],[startdayname]],
", ",
TEXT((Table1[[#This Row],[startshortdate]]),"MMM D"),
CHAR(13),
TEXT((Table1[[#This Row],[starttime]]), "h:mm am/pm"),CHAR(13),Table1[[#This Row],[description]],CHAR(13))</f>
        <v>#VALUE!</v>
      </c>
    </row>
    <row r="962" spans="1:4" x14ac:dyDescent="0.25">
      <c r="A962" t="e">
        <f>VLOOKUP(Table1[[#This Row],[locationaddress]],VENUEID!$A$2:$B$28,1,TRUE)</f>
        <v>#VALUE!</v>
      </c>
      <c r="B962" t="e">
        <f>IF(Table1[[#This Row],[categories]]="","",
IF(ISNUMBER(SEARCH("*ADULTS*",Table1[categories])),"ADULTS",
IF(ISNUMBER(SEARCH("*CHILDREN*",Table1[categories])),"CHILDREN",
IF(ISNUMBER(SEARCH("*TEENS*",Table1[categories])),"TEENS"))))</f>
        <v>#VALUE!</v>
      </c>
      <c r="C962" t="e">
        <f>Table1[[#This Row],[startdatetime]]</f>
        <v>#VALUE!</v>
      </c>
      <c r="D962" t="e">
        <f>CONCATENATE(Table1[[#This Row],[summary]],
CHAR(13),
Table1[[#This Row],[startdayname]],
", ",
TEXT((Table1[[#This Row],[startshortdate]]),"MMM D"),
CHAR(13),
TEXT((Table1[[#This Row],[starttime]]), "h:mm am/pm"),CHAR(13),Table1[[#This Row],[description]],CHAR(13))</f>
        <v>#VALUE!</v>
      </c>
    </row>
    <row r="963" spans="1:4" x14ac:dyDescent="0.25">
      <c r="A963" t="e">
        <f>VLOOKUP(Table1[[#This Row],[locationaddress]],VENUEID!$A$2:$B$28,1,TRUE)</f>
        <v>#VALUE!</v>
      </c>
      <c r="B963" t="e">
        <f>IF(Table1[[#This Row],[categories]]="","",
IF(ISNUMBER(SEARCH("*ADULTS*",Table1[categories])),"ADULTS",
IF(ISNUMBER(SEARCH("*CHILDREN*",Table1[categories])),"CHILDREN",
IF(ISNUMBER(SEARCH("*TEENS*",Table1[categories])),"TEENS"))))</f>
        <v>#VALUE!</v>
      </c>
      <c r="C963" t="e">
        <f>Table1[[#This Row],[startdatetime]]</f>
        <v>#VALUE!</v>
      </c>
      <c r="D963" t="e">
        <f>CONCATENATE(Table1[[#This Row],[summary]],
CHAR(13),
Table1[[#This Row],[startdayname]],
", ",
TEXT((Table1[[#This Row],[startshortdate]]),"MMM D"),
CHAR(13),
TEXT((Table1[[#This Row],[starttime]]), "h:mm am/pm"),CHAR(13),Table1[[#This Row],[description]],CHAR(13))</f>
        <v>#VALUE!</v>
      </c>
    </row>
    <row r="964" spans="1:4" x14ac:dyDescent="0.25">
      <c r="A964" t="e">
        <f>VLOOKUP(Table1[[#This Row],[locationaddress]],VENUEID!$A$2:$B$28,1,TRUE)</f>
        <v>#VALUE!</v>
      </c>
      <c r="B964" t="e">
        <f>IF(Table1[[#This Row],[categories]]="","",
IF(ISNUMBER(SEARCH("*ADULTS*",Table1[categories])),"ADULTS",
IF(ISNUMBER(SEARCH("*CHILDREN*",Table1[categories])),"CHILDREN",
IF(ISNUMBER(SEARCH("*TEENS*",Table1[categories])),"TEENS"))))</f>
        <v>#VALUE!</v>
      </c>
      <c r="C964" t="e">
        <f>Table1[[#This Row],[startdatetime]]</f>
        <v>#VALUE!</v>
      </c>
      <c r="D964" t="e">
        <f>CONCATENATE(Table1[[#This Row],[summary]],
CHAR(13),
Table1[[#This Row],[startdayname]],
", ",
TEXT((Table1[[#This Row],[startshortdate]]),"MMM D"),
CHAR(13),
TEXT((Table1[[#This Row],[starttime]]), "h:mm am/pm"),CHAR(13),Table1[[#This Row],[description]],CHAR(13))</f>
        <v>#VALUE!</v>
      </c>
    </row>
    <row r="965" spans="1:4" x14ac:dyDescent="0.25">
      <c r="A965" t="e">
        <f>VLOOKUP(Table1[[#This Row],[locationaddress]],VENUEID!$A$2:$B$28,1,TRUE)</f>
        <v>#VALUE!</v>
      </c>
      <c r="B965" t="e">
        <f>IF(Table1[[#This Row],[categories]]="","",
IF(ISNUMBER(SEARCH("*ADULTS*",Table1[categories])),"ADULTS",
IF(ISNUMBER(SEARCH("*CHILDREN*",Table1[categories])),"CHILDREN",
IF(ISNUMBER(SEARCH("*TEENS*",Table1[categories])),"TEENS"))))</f>
        <v>#VALUE!</v>
      </c>
      <c r="C965" t="e">
        <f>Table1[[#This Row],[startdatetime]]</f>
        <v>#VALUE!</v>
      </c>
      <c r="D965" t="e">
        <f>CONCATENATE(Table1[[#This Row],[summary]],
CHAR(13),
Table1[[#This Row],[startdayname]],
", ",
TEXT((Table1[[#This Row],[startshortdate]]),"MMM D"),
CHAR(13),
TEXT((Table1[[#This Row],[starttime]]), "h:mm am/pm"),CHAR(13),Table1[[#This Row],[description]],CHAR(13))</f>
        <v>#VALUE!</v>
      </c>
    </row>
    <row r="966" spans="1:4" x14ac:dyDescent="0.25">
      <c r="A966" t="e">
        <f>VLOOKUP(Table1[[#This Row],[locationaddress]],VENUEID!$A$2:$B$28,1,TRUE)</f>
        <v>#VALUE!</v>
      </c>
      <c r="B966" t="e">
        <f>IF(Table1[[#This Row],[categories]]="","",
IF(ISNUMBER(SEARCH("*ADULTS*",Table1[categories])),"ADULTS",
IF(ISNUMBER(SEARCH("*CHILDREN*",Table1[categories])),"CHILDREN",
IF(ISNUMBER(SEARCH("*TEENS*",Table1[categories])),"TEENS"))))</f>
        <v>#VALUE!</v>
      </c>
      <c r="C966" t="e">
        <f>Table1[[#This Row],[startdatetime]]</f>
        <v>#VALUE!</v>
      </c>
      <c r="D966" t="e">
        <f>CONCATENATE(Table1[[#This Row],[summary]],
CHAR(13),
Table1[[#This Row],[startdayname]],
", ",
TEXT((Table1[[#This Row],[startshortdate]]),"MMM D"),
CHAR(13),
TEXT((Table1[[#This Row],[starttime]]), "h:mm am/pm"),CHAR(13),Table1[[#This Row],[description]],CHAR(13))</f>
        <v>#VALUE!</v>
      </c>
    </row>
    <row r="967" spans="1:4" x14ac:dyDescent="0.25">
      <c r="A967" t="e">
        <f>VLOOKUP(Table1[[#This Row],[locationaddress]],VENUEID!$A$2:$B$28,1,TRUE)</f>
        <v>#VALUE!</v>
      </c>
      <c r="B967" t="e">
        <f>IF(Table1[[#This Row],[categories]]="","",
IF(ISNUMBER(SEARCH("*ADULTS*",Table1[categories])),"ADULTS",
IF(ISNUMBER(SEARCH("*CHILDREN*",Table1[categories])),"CHILDREN",
IF(ISNUMBER(SEARCH("*TEENS*",Table1[categories])),"TEENS"))))</f>
        <v>#VALUE!</v>
      </c>
      <c r="C967" t="e">
        <f>Table1[[#This Row],[startdatetime]]</f>
        <v>#VALUE!</v>
      </c>
      <c r="D967" t="e">
        <f>CONCATENATE(Table1[[#This Row],[summary]],
CHAR(13),
Table1[[#This Row],[startdayname]],
", ",
TEXT((Table1[[#This Row],[startshortdate]]),"MMM D"),
CHAR(13),
TEXT((Table1[[#This Row],[starttime]]), "h:mm am/pm"),CHAR(13),Table1[[#This Row],[description]],CHAR(13))</f>
        <v>#VALUE!</v>
      </c>
    </row>
    <row r="968" spans="1:4" x14ac:dyDescent="0.25">
      <c r="A968" t="e">
        <f>VLOOKUP(Table1[[#This Row],[locationaddress]],VENUEID!$A$2:$B$28,1,TRUE)</f>
        <v>#VALUE!</v>
      </c>
      <c r="B968" t="e">
        <f>IF(Table1[[#This Row],[categories]]="","",
IF(ISNUMBER(SEARCH("*ADULTS*",Table1[categories])),"ADULTS",
IF(ISNUMBER(SEARCH("*CHILDREN*",Table1[categories])),"CHILDREN",
IF(ISNUMBER(SEARCH("*TEENS*",Table1[categories])),"TEENS"))))</f>
        <v>#VALUE!</v>
      </c>
      <c r="C968" t="e">
        <f>Table1[[#This Row],[startdatetime]]</f>
        <v>#VALUE!</v>
      </c>
      <c r="D968" t="e">
        <f>CONCATENATE(Table1[[#This Row],[summary]],
CHAR(13),
Table1[[#This Row],[startdayname]],
", ",
TEXT((Table1[[#This Row],[startshortdate]]),"MMM D"),
CHAR(13),
TEXT((Table1[[#This Row],[starttime]]), "h:mm am/pm"),CHAR(13),Table1[[#This Row],[description]],CHAR(13))</f>
        <v>#VALUE!</v>
      </c>
    </row>
    <row r="969" spans="1:4" x14ac:dyDescent="0.25">
      <c r="A969" t="e">
        <f>VLOOKUP(Table1[[#This Row],[locationaddress]],VENUEID!$A$2:$B$28,1,TRUE)</f>
        <v>#VALUE!</v>
      </c>
      <c r="B969" t="e">
        <f>IF(Table1[[#This Row],[categories]]="","",
IF(ISNUMBER(SEARCH("*ADULTS*",Table1[categories])),"ADULTS",
IF(ISNUMBER(SEARCH("*CHILDREN*",Table1[categories])),"CHILDREN",
IF(ISNUMBER(SEARCH("*TEENS*",Table1[categories])),"TEENS"))))</f>
        <v>#VALUE!</v>
      </c>
      <c r="C969" t="e">
        <f>Table1[[#This Row],[startdatetime]]</f>
        <v>#VALUE!</v>
      </c>
      <c r="D969" t="e">
        <f>CONCATENATE(Table1[[#This Row],[summary]],
CHAR(13),
Table1[[#This Row],[startdayname]],
", ",
TEXT((Table1[[#This Row],[startshortdate]]),"MMM D"),
CHAR(13),
TEXT((Table1[[#This Row],[starttime]]), "h:mm am/pm"),CHAR(13),Table1[[#This Row],[description]],CHAR(13))</f>
        <v>#VALUE!</v>
      </c>
    </row>
    <row r="970" spans="1:4" x14ac:dyDescent="0.25">
      <c r="A970" t="e">
        <f>VLOOKUP(Table1[[#This Row],[locationaddress]],VENUEID!$A$2:$B$28,1,TRUE)</f>
        <v>#VALUE!</v>
      </c>
      <c r="B970" t="e">
        <f>IF(Table1[[#This Row],[categories]]="","",
IF(ISNUMBER(SEARCH("*ADULTS*",Table1[categories])),"ADULTS",
IF(ISNUMBER(SEARCH("*CHILDREN*",Table1[categories])),"CHILDREN",
IF(ISNUMBER(SEARCH("*TEENS*",Table1[categories])),"TEENS"))))</f>
        <v>#VALUE!</v>
      </c>
      <c r="C970" t="e">
        <f>Table1[[#This Row],[startdatetime]]</f>
        <v>#VALUE!</v>
      </c>
      <c r="D970" t="e">
        <f>CONCATENATE(Table1[[#This Row],[summary]],
CHAR(13),
Table1[[#This Row],[startdayname]],
", ",
TEXT((Table1[[#This Row],[startshortdate]]),"MMM D"),
CHAR(13),
TEXT((Table1[[#This Row],[starttime]]), "h:mm am/pm"),CHAR(13),Table1[[#This Row],[description]],CHAR(13))</f>
        <v>#VALUE!</v>
      </c>
    </row>
    <row r="971" spans="1:4" x14ac:dyDescent="0.25">
      <c r="A971" t="e">
        <f>VLOOKUP(Table1[[#This Row],[locationaddress]],VENUEID!$A$2:$B$28,1,TRUE)</f>
        <v>#VALUE!</v>
      </c>
      <c r="B971" t="e">
        <f>IF(Table1[[#This Row],[categories]]="","",
IF(ISNUMBER(SEARCH("*ADULTS*",Table1[categories])),"ADULTS",
IF(ISNUMBER(SEARCH("*CHILDREN*",Table1[categories])),"CHILDREN",
IF(ISNUMBER(SEARCH("*TEENS*",Table1[categories])),"TEENS"))))</f>
        <v>#VALUE!</v>
      </c>
      <c r="C971" t="e">
        <f>Table1[[#This Row],[startdatetime]]</f>
        <v>#VALUE!</v>
      </c>
      <c r="D971" t="e">
        <f>CONCATENATE(Table1[[#This Row],[summary]],
CHAR(13),
Table1[[#This Row],[startdayname]],
", ",
TEXT((Table1[[#This Row],[startshortdate]]),"MMM D"),
CHAR(13),
TEXT((Table1[[#This Row],[starttime]]), "h:mm am/pm"),CHAR(13),Table1[[#This Row],[description]],CHAR(13))</f>
        <v>#VALUE!</v>
      </c>
    </row>
    <row r="972" spans="1:4" x14ac:dyDescent="0.25">
      <c r="A972" t="e">
        <f>VLOOKUP(Table1[[#This Row],[locationaddress]],VENUEID!$A$2:$B$28,1,TRUE)</f>
        <v>#VALUE!</v>
      </c>
      <c r="B972" t="e">
        <f>IF(Table1[[#This Row],[categories]]="","",
IF(ISNUMBER(SEARCH("*ADULTS*",Table1[categories])),"ADULTS",
IF(ISNUMBER(SEARCH("*CHILDREN*",Table1[categories])),"CHILDREN",
IF(ISNUMBER(SEARCH("*TEENS*",Table1[categories])),"TEENS"))))</f>
        <v>#VALUE!</v>
      </c>
      <c r="C972" t="e">
        <f>Table1[[#This Row],[startdatetime]]</f>
        <v>#VALUE!</v>
      </c>
      <c r="D972" t="e">
        <f>CONCATENATE(Table1[[#This Row],[summary]],
CHAR(13),
Table1[[#This Row],[startdayname]],
", ",
TEXT((Table1[[#This Row],[startshortdate]]),"MMM D"),
CHAR(13),
TEXT((Table1[[#This Row],[starttime]]), "h:mm am/pm"),CHAR(13),Table1[[#This Row],[description]],CHAR(13))</f>
        <v>#VALUE!</v>
      </c>
    </row>
    <row r="973" spans="1:4" x14ac:dyDescent="0.25">
      <c r="A973" t="e">
        <f>VLOOKUP(Table1[[#This Row],[locationaddress]],VENUEID!$A$2:$B$28,1,TRUE)</f>
        <v>#VALUE!</v>
      </c>
      <c r="B973" t="e">
        <f>IF(Table1[[#This Row],[categories]]="","",
IF(ISNUMBER(SEARCH("*ADULTS*",Table1[categories])),"ADULTS",
IF(ISNUMBER(SEARCH("*CHILDREN*",Table1[categories])),"CHILDREN",
IF(ISNUMBER(SEARCH("*TEENS*",Table1[categories])),"TEENS"))))</f>
        <v>#VALUE!</v>
      </c>
      <c r="C973" t="e">
        <f>Table1[[#This Row],[startdatetime]]</f>
        <v>#VALUE!</v>
      </c>
      <c r="D973" t="e">
        <f>CONCATENATE(Table1[[#This Row],[summary]],
CHAR(13),
Table1[[#This Row],[startdayname]],
", ",
TEXT((Table1[[#This Row],[startshortdate]]),"MMM D"),
CHAR(13),
TEXT((Table1[[#This Row],[starttime]]), "h:mm am/pm"),CHAR(13),Table1[[#This Row],[description]],CHAR(13))</f>
        <v>#VALUE!</v>
      </c>
    </row>
    <row r="974" spans="1:4" x14ac:dyDescent="0.25">
      <c r="A974" t="e">
        <f>VLOOKUP(Table1[[#This Row],[locationaddress]],VENUEID!$A$2:$B$28,1,TRUE)</f>
        <v>#VALUE!</v>
      </c>
      <c r="B974" t="e">
        <f>IF(Table1[[#This Row],[categories]]="","",
IF(ISNUMBER(SEARCH("*ADULTS*",Table1[categories])),"ADULTS",
IF(ISNUMBER(SEARCH("*CHILDREN*",Table1[categories])),"CHILDREN",
IF(ISNUMBER(SEARCH("*TEENS*",Table1[categories])),"TEENS"))))</f>
        <v>#VALUE!</v>
      </c>
      <c r="C974" t="e">
        <f>Table1[[#This Row],[startdatetime]]</f>
        <v>#VALUE!</v>
      </c>
      <c r="D974" t="e">
        <f>CONCATENATE(Table1[[#This Row],[summary]],
CHAR(13),
Table1[[#This Row],[startdayname]],
", ",
TEXT((Table1[[#This Row],[startshortdate]]),"MMM D"),
CHAR(13),
TEXT((Table1[[#This Row],[starttime]]), "h:mm am/pm"),CHAR(13),Table1[[#This Row],[description]],CHAR(13))</f>
        <v>#VALUE!</v>
      </c>
    </row>
    <row r="975" spans="1:4" x14ac:dyDescent="0.25">
      <c r="A975" t="e">
        <f>VLOOKUP(Table1[[#This Row],[locationaddress]],VENUEID!$A$2:$B$28,1,TRUE)</f>
        <v>#VALUE!</v>
      </c>
      <c r="B975" t="e">
        <f>IF(Table1[[#This Row],[categories]]="","",
IF(ISNUMBER(SEARCH("*ADULTS*",Table1[categories])),"ADULTS",
IF(ISNUMBER(SEARCH("*CHILDREN*",Table1[categories])),"CHILDREN",
IF(ISNUMBER(SEARCH("*TEENS*",Table1[categories])),"TEENS"))))</f>
        <v>#VALUE!</v>
      </c>
      <c r="C975" t="e">
        <f>Table1[[#This Row],[startdatetime]]</f>
        <v>#VALUE!</v>
      </c>
      <c r="D975" t="e">
        <f>CONCATENATE(Table1[[#This Row],[summary]],
CHAR(13),
Table1[[#This Row],[startdayname]],
", ",
TEXT((Table1[[#This Row],[startshortdate]]),"MMM D"),
CHAR(13),
TEXT((Table1[[#This Row],[starttime]]), "h:mm am/pm"),CHAR(13),Table1[[#This Row],[description]],CHAR(13))</f>
        <v>#VALUE!</v>
      </c>
    </row>
    <row r="976" spans="1:4" x14ac:dyDescent="0.25">
      <c r="A976" t="e">
        <f>VLOOKUP(Table1[[#This Row],[locationaddress]],VENUEID!$A$2:$B$28,1,TRUE)</f>
        <v>#VALUE!</v>
      </c>
      <c r="B976" t="e">
        <f>IF(Table1[[#This Row],[categories]]="","",
IF(ISNUMBER(SEARCH("*ADULTS*",Table1[categories])),"ADULTS",
IF(ISNUMBER(SEARCH("*CHILDREN*",Table1[categories])),"CHILDREN",
IF(ISNUMBER(SEARCH("*TEENS*",Table1[categories])),"TEENS"))))</f>
        <v>#VALUE!</v>
      </c>
      <c r="C976" t="e">
        <f>Table1[[#This Row],[startdatetime]]</f>
        <v>#VALUE!</v>
      </c>
      <c r="D976" t="e">
        <f>CONCATENATE(Table1[[#This Row],[summary]],
CHAR(13),
Table1[[#This Row],[startdayname]],
", ",
TEXT((Table1[[#This Row],[startshortdate]]),"MMM D"),
CHAR(13),
TEXT((Table1[[#This Row],[starttime]]), "h:mm am/pm"),CHAR(13),Table1[[#This Row],[description]],CHAR(13))</f>
        <v>#VALUE!</v>
      </c>
    </row>
    <row r="977" spans="1:4" x14ac:dyDescent="0.25">
      <c r="A977" t="e">
        <f>VLOOKUP(Table1[[#This Row],[locationaddress]],VENUEID!$A$2:$B$28,1,TRUE)</f>
        <v>#VALUE!</v>
      </c>
      <c r="B977" t="e">
        <f>IF(Table1[[#This Row],[categories]]="","",
IF(ISNUMBER(SEARCH("*ADULTS*",Table1[categories])),"ADULTS",
IF(ISNUMBER(SEARCH("*CHILDREN*",Table1[categories])),"CHILDREN",
IF(ISNUMBER(SEARCH("*TEENS*",Table1[categories])),"TEENS"))))</f>
        <v>#VALUE!</v>
      </c>
      <c r="C977" t="e">
        <f>Table1[[#This Row],[startdatetime]]</f>
        <v>#VALUE!</v>
      </c>
      <c r="D977" t="e">
        <f>CONCATENATE(Table1[[#This Row],[summary]],
CHAR(13),
Table1[[#This Row],[startdayname]],
", ",
TEXT((Table1[[#This Row],[startshortdate]]),"MMM D"),
CHAR(13),
TEXT((Table1[[#This Row],[starttime]]), "h:mm am/pm"),CHAR(13),Table1[[#This Row],[description]],CHAR(13))</f>
        <v>#VALUE!</v>
      </c>
    </row>
    <row r="978" spans="1:4" x14ac:dyDescent="0.25">
      <c r="A978" t="e">
        <f>VLOOKUP(Table1[[#This Row],[locationaddress]],VENUEID!$A$2:$B$28,1,TRUE)</f>
        <v>#VALUE!</v>
      </c>
      <c r="B978" t="e">
        <f>IF(Table1[[#This Row],[categories]]="","",
IF(ISNUMBER(SEARCH("*ADULTS*",Table1[categories])),"ADULTS",
IF(ISNUMBER(SEARCH("*CHILDREN*",Table1[categories])),"CHILDREN",
IF(ISNUMBER(SEARCH("*TEENS*",Table1[categories])),"TEENS"))))</f>
        <v>#VALUE!</v>
      </c>
      <c r="C978" t="e">
        <f>Table1[[#This Row],[startdatetime]]</f>
        <v>#VALUE!</v>
      </c>
      <c r="D978" t="e">
        <f>CONCATENATE(Table1[[#This Row],[summary]],
CHAR(13),
Table1[[#This Row],[startdayname]],
", ",
TEXT((Table1[[#This Row],[startshortdate]]),"MMM D"),
CHAR(13),
TEXT((Table1[[#This Row],[starttime]]), "h:mm am/pm"),CHAR(13),Table1[[#This Row],[description]],CHAR(13))</f>
        <v>#VALUE!</v>
      </c>
    </row>
    <row r="979" spans="1:4" x14ac:dyDescent="0.25">
      <c r="A979" t="e">
        <f>VLOOKUP(Table1[[#This Row],[locationaddress]],VENUEID!$A$2:$B$28,1,TRUE)</f>
        <v>#VALUE!</v>
      </c>
      <c r="B979" t="e">
        <f>IF(Table1[[#This Row],[categories]]="","",
IF(ISNUMBER(SEARCH("*ADULTS*",Table1[categories])),"ADULTS",
IF(ISNUMBER(SEARCH("*CHILDREN*",Table1[categories])),"CHILDREN",
IF(ISNUMBER(SEARCH("*TEENS*",Table1[categories])),"TEENS"))))</f>
        <v>#VALUE!</v>
      </c>
      <c r="C979" t="e">
        <f>Table1[[#This Row],[startdatetime]]</f>
        <v>#VALUE!</v>
      </c>
      <c r="D979" t="e">
        <f>CONCATENATE(Table1[[#This Row],[summary]],
CHAR(13),
Table1[[#This Row],[startdayname]],
", ",
TEXT((Table1[[#This Row],[startshortdate]]),"MMM D"),
CHAR(13),
TEXT((Table1[[#This Row],[starttime]]), "h:mm am/pm"),CHAR(13),Table1[[#This Row],[description]],CHAR(13))</f>
        <v>#VALUE!</v>
      </c>
    </row>
    <row r="980" spans="1:4" x14ac:dyDescent="0.25">
      <c r="A980" t="e">
        <f>VLOOKUP(Table1[[#This Row],[locationaddress]],VENUEID!$A$2:$B$28,1,TRUE)</f>
        <v>#VALUE!</v>
      </c>
      <c r="B980" t="e">
        <f>IF(Table1[[#This Row],[categories]]="","",
IF(ISNUMBER(SEARCH("*ADULTS*",Table1[categories])),"ADULTS",
IF(ISNUMBER(SEARCH("*CHILDREN*",Table1[categories])),"CHILDREN",
IF(ISNUMBER(SEARCH("*TEENS*",Table1[categories])),"TEENS"))))</f>
        <v>#VALUE!</v>
      </c>
      <c r="C980" t="e">
        <f>Table1[[#This Row],[startdatetime]]</f>
        <v>#VALUE!</v>
      </c>
      <c r="D980" t="e">
        <f>CONCATENATE(Table1[[#This Row],[summary]],
CHAR(13),
Table1[[#This Row],[startdayname]],
", ",
TEXT((Table1[[#This Row],[startshortdate]]),"MMM D"),
CHAR(13),
TEXT((Table1[[#This Row],[starttime]]), "h:mm am/pm"),CHAR(13),Table1[[#This Row],[description]],CHAR(13))</f>
        <v>#VALUE!</v>
      </c>
    </row>
    <row r="981" spans="1:4" x14ac:dyDescent="0.25">
      <c r="A981" t="e">
        <f>VLOOKUP(Table1[[#This Row],[locationaddress]],VENUEID!$A$2:$B$28,1,TRUE)</f>
        <v>#VALUE!</v>
      </c>
      <c r="B981" t="e">
        <f>IF(Table1[[#This Row],[categories]]="","",
IF(ISNUMBER(SEARCH("*ADULTS*",Table1[categories])),"ADULTS",
IF(ISNUMBER(SEARCH("*CHILDREN*",Table1[categories])),"CHILDREN",
IF(ISNUMBER(SEARCH("*TEENS*",Table1[categories])),"TEENS"))))</f>
        <v>#VALUE!</v>
      </c>
      <c r="C981" t="e">
        <f>Table1[[#This Row],[startdatetime]]</f>
        <v>#VALUE!</v>
      </c>
      <c r="D981" t="e">
        <f>CONCATENATE(Table1[[#This Row],[summary]],
CHAR(13),
Table1[[#This Row],[startdayname]],
", ",
TEXT((Table1[[#This Row],[startshortdate]]),"MMM D"),
CHAR(13),
TEXT((Table1[[#This Row],[starttime]]), "h:mm am/pm"),CHAR(13),Table1[[#This Row],[description]],CHAR(13))</f>
        <v>#VALUE!</v>
      </c>
    </row>
    <row r="982" spans="1:4" x14ac:dyDescent="0.25">
      <c r="A982" t="e">
        <f>VLOOKUP(Table1[[#This Row],[locationaddress]],VENUEID!$A$2:$B$28,1,TRUE)</f>
        <v>#VALUE!</v>
      </c>
      <c r="B982" t="e">
        <f>IF(Table1[[#This Row],[categories]]="","",
IF(ISNUMBER(SEARCH("*ADULTS*",Table1[categories])),"ADULTS",
IF(ISNUMBER(SEARCH("*CHILDREN*",Table1[categories])),"CHILDREN",
IF(ISNUMBER(SEARCH("*TEENS*",Table1[categories])),"TEENS"))))</f>
        <v>#VALUE!</v>
      </c>
      <c r="C982" t="e">
        <f>Table1[[#This Row],[startdatetime]]</f>
        <v>#VALUE!</v>
      </c>
      <c r="D982" t="e">
        <f>CONCATENATE(Table1[[#This Row],[summary]],
CHAR(13),
Table1[[#This Row],[startdayname]],
", ",
TEXT((Table1[[#This Row],[startshortdate]]),"MMM D"),
CHAR(13),
TEXT((Table1[[#This Row],[starttime]]), "h:mm am/pm"),CHAR(13),Table1[[#This Row],[description]],CHAR(13))</f>
        <v>#VALUE!</v>
      </c>
    </row>
    <row r="983" spans="1:4" x14ac:dyDescent="0.25">
      <c r="A983" t="e">
        <f>VLOOKUP(Table1[[#This Row],[locationaddress]],VENUEID!$A$2:$B$28,1,TRUE)</f>
        <v>#VALUE!</v>
      </c>
      <c r="B983" t="e">
        <f>IF(Table1[[#This Row],[categories]]="","",
IF(ISNUMBER(SEARCH("*ADULTS*",Table1[categories])),"ADULTS",
IF(ISNUMBER(SEARCH("*CHILDREN*",Table1[categories])),"CHILDREN",
IF(ISNUMBER(SEARCH("*TEENS*",Table1[categories])),"TEENS"))))</f>
        <v>#VALUE!</v>
      </c>
      <c r="C983" t="e">
        <f>Table1[[#This Row],[startdatetime]]</f>
        <v>#VALUE!</v>
      </c>
      <c r="D983" t="e">
        <f>CONCATENATE(Table1[[#This Row],[summary]],
CHAR(13),
Table1[[#This Row],[startdayname]],
", ",
TEXT((Table1[[#This Row],[startshortdate]]),"MMM D"),
CHAR(13),
TEXT((Table1[[#This Row],[starttime]]), "h:mm am/pm"),CHAR(13),Table1[[#This Row],[description]],CHAR(13))</f>
        <v>#VALUE!</v>
      </c>
    </row>
    <row r="984" spans="1:4" x14ac:dyDescent="0.25">
      <c r="A984" t="e">
        <f>VLOOKUP(Table1[[#This Row],[locationaddress]],VENUEID!$A$2:$B$28,1,TRUE)</f>
        <v>#VALUE!</v>
      </c>
      <c r="B984" t="e">
        <f>IF(Table1[[#This Row],[categories]]="","",
IF(ISNUMBER(SEARCH("*ADULTS*",Table1[categories])),"ADULTS",
IF(ISNUMBER(SEARCH("*CHILDREN*",Table1[categories])),"CHILDREN",
IF(ISNUMBER(SEARCH("*TEENS*",Table1[categories])),"TEENS"))))</f>
        <v>#VALUE!</v>
      </c>
      <c r="C984" t="e">
        <f>Table1[[#This Row],[startdatetime]]</f>
        <v>#VALUE!</v>
      </c>
      <c r="D984" t="e">
        <f>CONCATENATE(Table1[[#This Row],[summary]],
CHAR(13),
Table1[[#This Row],[startdayname]],
", ",
TEXT((Table1[[#This Row],[startshortdate]]),"MMM D"),
CHAR(13),
TEXT((Table1[[#This Row],[starttime]]), "h:mm am/pm"),CHAR(13),Table1[[#This Row],[description]],CHAR(13))</f>
        <v>#VALUE!</v>
      </c>
    </row>
    <row r="985" spans="1:4" x14ac:dyDescent="0.25">
      <c r="A985" t="e">
        <f>VLOOKUP(Table1[[#This Row],[locationaddress]],VENUEID!$A$2:$B$28,1,TRUE)</f>
        <v>#VALUE!</v>
      </c>
      <c r="B985" t="e">
        <f>IF(Table1[[#This Row],[categories]]="","",
IF(ISNUMBER(SEARCH("*ADULTS*",Table1[categories])),"ADULTS",
IF(ISNUMBER(SEARCH("*CHILDREN*",Table1[categories])),"CHILDREN",
IF(ISNUMBER(SEARCH("*TEENS*",Table1[categories])),"TEENS"))))</f>
        <v>#VALUE!</v>
      </c>
      <c r="C985" t="e">
        <f>Table1[[#This Row],[startdatetime]]</f>
        <v>#VALUE!</v>
      </c>
      <c r="D985" t="e">
        <f>CONCATENATE(Table1[[#This Row],[summary]],
CHAR(13),
Table1[[#This Row],[startdayname]],
", ",
TEXT((Table1[[#This Row],[startshortdate]]),"MMM D"),
CHAR(13),
TEXT((Table1[[#This Row],[starttime]]), "h:mm am/pm"),CHAR(13),Table1[[#This Row],[description]],CHAR(13))</f>
        <v>#VALUE!</v>
      </c>
    </row>
    <row r="986" spans="1:4" x14ac:dyDescent="0.25">
      <c r="A986" t="e">
        <f>VLOOKUP(Table1[[#This Row],[locationaddress]],VENUEID!$A$2:$B$28,1,TRUE)</f>
        <v>#VALUE!</v>
      </c>
      <c r="B986" t="e">
        <f>IF(Table1[[#This Row],[categories]]="","",
IF(ISNUMBER(SEARCH("*ADULTS*",Table1[categories])),"ADULTS",
IF(ISNUMBER(SEARCH("*CHILDREN*",Table1[categories])),"CHILDREN",
IF(ISNUMBER(SEARCH("*TEENS*",Table1[categories])),"TEENS"))))</f>
        <v>#VALUE!</v>
      </c>
      <c r="C986" t="e">
        <f>Table1[[#This Row],[startdatetime]]</f>
        <v>#VALUE!</v>
      </c>
      <c r="D986" t="e">
        <f>CONCATENATE(Table1[[#This Row],[summary]],
CHAR(13),
Table1[[#This Row],[startdayname]],
", ",
TEXT((Table1[[#This Row],[startshortdate]]),"MMM D"),
CHAR(13),
TEXT((Table1[[#This Row],[starttime]]), "h:mm am/pm"),CHAR(13),Table1[[#This Row],[description]],CHAR(13))</f>
        <v>#VALUE!</v>
      </c>
    </row>
    <row r="987" spans="1:4" x14ac:dyDescent="0.25">
      <c r="A987" t="e">
        <f>VLOOKUP(Table1[[#This Row],[locationaddress]],VENUEID!$A$2:$B$28,1,TRUE)</f>
        <v>#VALUE!</v>
      </c>
      <c r="B987" t="e">
        <f>IF(Table1[[#This Row],[categories]]="","",
IF(ISNUMBER(SEARCH("*ADULTS*",Table1[categories])),"ADULTS",
IF(ISNUMBER(SEARCH("*CHILDREN*",Table1[categories])),"CHILDREN",
IF(ISNUMBER(SEARCH("*TEENS*",Table1[categories])),"TEENS"))))</f>
        <v>#VALUE!</v>
      </c>
      <c r="C987" t="e">
        <f>Table1[[#This Row],[startdatetime]]</f>
        <v>#VALUE!</v>
      </c>
      <c r="D987" t="e">
        <f>CONCATENATE(Table1[[#This Row],[summary]],
CHAR(13),
Table1[[#This Row],[startdayname]],
", ",
TEXT((Table1[[#This Row],[startshortdate]]),"MMM D"),
CHAR(13),
TEXT((Table1[[#This Row],[starttime]]), "h:mm am/pm"),CHAR(13),Table1[[#This Row],[description]],CHAR(13))</f>
        <v>#VALUE!</v>
      </c>
    </row>
    <row r="988" spans="1:4" x14ac:dyDescent="0.25">
      <c r="A988" t="e">
        <f>VLOOKUP(Table1[[#This Row],[locationaddress]],VENUEID!$A$2:$B$28,1,TRUE)</f>
        <v>#VALUE!</v>
      </c>
      <c r="B988" t="e">
        <f>IF(Table1[[#This Row],[categories]]="","",
IF(ISNUMBER(SEARCH("*ADULTS*",Table1[categories])),"ADULTS",
IF(ISNUMBER(SEARCH("*CHILDREN*",Table1[categories])),"CHILDREN",
IF(ISNUMBER(SEARCH("*TEENS*",Table1[categories])),"TEENS"))))</f>
        <v>#VALUE!</v>
      </c>
      <c r="C988" t="e">
        <f>Table1[[#This Row],[startdatetime]]</f>
        <v>#VALUE!</v>
      </c>
      <c r="D988" t="e">
        <f>CONCATENATE(Table1[[#This Row],[summary]],
CHAR(13),
Table1[[#This Row],[startdayname]],
", ",
TEXT((Table1[[#This Row],[startshortdate]]),"MMM D"),
CHAR(13),
TEXT((Table1[[#This Row],[starttime]]), "h:mm am/pm"),CHAR(13),Table1[[#This Row],[description]],CHAR(13))</f>
        <v>#VALUE!</v>
      </c>
    </row>
    <row r="989" spans="1:4" x14ac:dyDescent="0.25">
      <c r="A989" t="e">
        <f>VLOOKUP(Table1[[#This Row],[locationaddress]],VENUEID!$A$2:$B$28,1,TRUE)</f>
        <v>#VALUE!</v>
      </c>
      <c r="B989" t="e">
        <f>IF(Table1[[#This Row],[categories]]="","",
IF(ISNUMBER(SEARCH("*ADULTS*",Table1[categories])),"ADULTS",
IF(ISNUMBER(SEARCH("*CHILDREN*",Table1[categories])),"CHILDREN",
IF(ISNUMBER(SEARCH("*TEENS*",Table1[categories])),"TEENS"))))</f>
        <v>#VALUE!</v>
      </c>
      <c r="C989" t="e">
        <f>Table1[[#This Row],[startdatetime]]</f>
        <v>#VALUE!</v>
      </c>
      <c r="D989" t="e">
        <f>CONCATENATE(Table1[[#This Row],[summary]],
CHAR(13),
Table1[[#This Row],[startdayname]],
", ",
TEXT((Table1[[#This Row],[startshortdate]]),"MMM D"),
CHAR(13),
TEXT((Table1[[#This Row],[starttime]]), "h:mm am/pm"),CHAR(13),Table1[[#This Row],[description]],CHAR(13))</f>
        <v>#VALUE!</v>
      </c>
    </row>
    <row r="990" spans="1:4" x14ac:dyDescent="0.25">
      <c r="A990" t="e">
        <f>VLOOKUP(Table1[[#This Row],[locationaddress]],VENUEID!$A$2:$B$28,1,TRUE)</f>
        <v>#VALUE!</v>
      </c>
      <c r="B990" t="e">
        <f>IF(Table1[[#This Row],[categories]]="","",
IF(ISNUMBER(SEARCH("*ADULTS*",Table1[categories])),"ADULTS",
IF(ISNUMBER(SEARCH("*CHILDREN*",Table1[categories])),"CHILDREN",
IF(ISNUMBER(SEARCH("*TEENS*",Table1[categories])),"TEENS"))))</f>
        <v>#VALUE!</v>
      </c>
      <c r="C990" t="e">
        <f>Table1[[#This Row],[startdatetime]]</f>
        <v>#VALUE!</v>
      </c>
      <c r="D990" t="e">
        <f>CONCATENATE(Table1[[#This Row],[summary]],
CHAR(13),
Table1[[#This Row],[startdayname]],
", ",
TEXT((Table1[[#This Row],[startshortdate]]),"MMM D"),
CHAR(13),
TEXT((Table1[[#This Row],[starttime]]), "h:mm am/pm"),CHAR(13),Table1[[#This Row],[description]],CHAR(13))</f>
        <v>#VALUE!</v>
      </c>
    </row>
    <row r="991" spans="1:4" x14ac:dyDescent="0.25">
      <c r="A991" t="e">
        <f>VLOOKUP(Table1[[#This Row],[locationaddress]],VENUEID!$A$2:$B$28,1,TRUE)</f>
        <v>#VALUE!</v>
      </c>
      <c r="B991" t="e">
        <f>IF(Table1[[#This Row],[categories]]="","",
IF(ISNUMBER(SEARCH("*ADULTS*",Table1[categories])),"ADULTS",
IF(ISNUMBER(SEARCH("*CHILDREN*",Table1[categories])),"CHILDREN",
IF(ISNUMBER(SEARCH("*TEENS*",Table1[categories])),"TEENS"))))</f>
        <v>#VALUE!</v>
      </c>
      <c r="C991" t="e">
        <f>Table1[[#This Row],[startdatetime]]</f>
        <v>#VALUE!</v>
      </c>
      <c r="D991" t="e">
        <f>CONCATENATE(Table1[[#This Row],[summary]],
CHAR(13),
Table1[[#This Row],[startdayname]],
", ",
TEXT((Table1[[#This Row],[startshortdate]]),"MMM D"),
CHAR(13),
TEXT((Table1[[#This Row],[starttime]]), "h:mm am/pm"),CHAR(13),Table1[[#This Row],[description]],CHAR(13))</f>
        <v>#VALUE!</v>
      </c>
    </row>
    <row r="992" spans="1:4" x14ac:dyDescent="0.25">
      <c r="A992" t="e">
        <f>VLOOKUP(Table1[[#This Row],[locationaddress]],VENUEID!$A$2:$B$28,1,TRUE)</f>
        <v>#VALUE!</v>
      </c>
      <c r="B992" t="e">
        <f>IF(Table1[[#This Row],[categories]]="","",
IF(ISNUMBER(SEARCH("*ADULTS*",Table1[categories])),"ADULTS",
IF(ISNUMBER(SEARCH("*CHILDREN*",Table1[categories])),"CHILDREN",
IF(ISNUMBER(SEARCH("*TEENS*",Table1[categories])),"TEENS"))))</f>
        <v>#VALUE!</v>
      </c>
      <c r="C992" t="e">
        <f>Table1[[#This Row],[startdatetime]]</f>
        <v>#VALUE!</v>
      </c>
      <c r="D992" t="e">
        <f>CONCATENATE(Table1[[#This Row],[summary]],
CHAR(13),
Table1[[#This Row],[startdayname]],
", ",
TEXT((Table1[[#This Row],[startshortdate]]),"MMM D"),
CHAR(13),
TEXT((Table1[[#This Row],[starttime]]), "h:mm am/pm"),CHAR(13),Table1[[#This Row],[description]],CHAR(13))</f>
        <v>#VALUE!</v>
      </c>
    </row>
    <row r="993" spans="1:4" x14ac:dyDescent="0.25">
      <c r="A993" t="e">
        <f>VLOOKUP(Table1[[#This Row],[locationaddress]],VENUEID!$A$2:$B$28,1,TRUE)</f>
        <v>#VALUE!</v>
      </c>
      <c r="B993" t="e">
        <f>IF(Table1[[#This Row],[categories]]="","",
IF(ISNUMBER(SEARCH("*ADULTS*",Table1[categories])),"ADULTS",
IF(ISNUMBER(SEARCH("*CHILDREN*",Table1[categories])),"CHILDREN",
IF(ISNUMBER(SEARCH("*TEENS*",Table1[categories])),"TEENS"))))</f>
        <v>#VALUE!</v>
      </c>
      <c r="C993" t="e">
        <f>Table1[[#This Row],[startdatetime]]</f>
        <v>#VALUE!</v>
      </c>
      <c r="D993" t="e">
        <f>CONCATENATE(Table1[[#This Row],[summary]],
CHAR(13),
Table1[[#This Row],[startdayname]],
", ",
TEXT((Table1[[#This Row],[startshortdate]]),"MMM D"),
CHAR(13),
TEXT((Table1[[#This Row],[starttime]]), "h:mm am/pm"),CHAR(13),Table1[[#This Row],[description]],CHAR(13))</f>
        <v>#VALUE!</v>
      </c>
    </row>
    <row r="994" spans="1:4" x14ac:dyDescent="0.25">
      <c r="A994" t="e">
        <f>VLOOKUP(Table1[[#This Row],[locationaddress]],VENUEID!$A$2:$B$28,1,TRUE)</f>
        <v>#VALUE!</v>
      </c>
      <c r="B994" t="e">
        <f>IF(Table1[[#This Row],[categories]]="","",
IF(ISNUMBER(SEARCH("*ADULTS*",Table1[categories])),"ADULTS",
IF(ISNUMBER(SEARCH("*CHILDREN*",Table1[categories])),"CHILDREN",
IF(ISNUMBER(SEARCH("*TEENS*",Table1[categories])),"TEENS"))))</f>
        <v>#VALUE!</v>
      </c>
      <c r="C994" t="e">
        <f>Table1[[#This Row],[startdatetime]]</f>
        <v>#VALUE!</v>
      </c>
      <c r="D994" t="e">
        <f>CONCATENATE(Table1[[#This Row],[summary]],
CHAR(13),
Table1[[#This Row],[startdayname]],
", ",
TEXT((Table1[[#This Row],[startshortdate]]),"MMM D"),
CHAR(13),
TEXT((Table1[[#This Row],[starttime]]), "h:mm am/pm"),CHAR(13),Table1[[#This Row],[description]],CHAR(13))</f>
        <v>#VALUE!</v>
      </c>
    </row>
    <row r="995" spans="1:4" x14ac:dyDescent="0.25">
      <c r="A995" t="e">
        <f>VLOOKUP(Table1[[#This Row],[locationaddress]],VENUEID!$A$2:$B$28,1,TRUE)</f>
        <v>#VALUE!</v>
      </c>
      <c r="B995" t="e">
        <f>IF(Table1[[#This Row],[categories]]="","",
IF(ISNUMBER(SEARCH("*ADULTS*",Table1[categories])),"ADULTS",
IF(ISNUMBER(SEARCH("*CHILDREN*",Table1[categories])),"CHILDREN",
IF(ISNUMBER(SEARCH("*TEENS*",Table1[categories])),"TEENS"))))</f>
        <v>#VALUE!</v>
      </c>
      <c r="C995" t="e">
        <f>Table1[[#This Row],[startdatetime]]</f>
        <v>#VALUE!</v>
      </c>
      <c r="D995" t="e">
        <f>CONCATENATE(Table1[[#This Row],[summary]],
CHAR(13),
Table1[[#This Row],[startdayname]],
", ",
TEXT((Table1[[#This Row],[startshortdate]]),"MMM D"),
CHAR(13),
TEXT((Table1[[#This Row],[starttime]]), "h:mm am/pm"),CHAR(13),Table1[[#This Row],[description]],CHAR(13))</f>
        <v>#VALUE!</v>
      </c>
    </row>
    <row r="996" spans="1:4" x14ac:dyDescent="0.25">
      <c r="A996" t="e">
        <f>VLOOKUP(Table1[[#This Row],[locationaddress]],VENUEID!$A$2:$B$28,1,TRUE)</f>
        <v>#VALUE!</v>
      </c>
      <c r="B996" t="e">
        <f>IF(Table1[[#This Row],[categories]]="","",
IF(ISNUMBER(SEARCH("*ADULTS*",Table1[categories])),"ADULTS",
IF(ISNUMBER(SEARCH("*CHILDREN*",Table1[categories])),"CHILDREN",
IF(ISNUMBER(SEARCH("*TEENS*",Table1[categories])),"TEENS"))))</f>
        <v>#VALUE!</v>
      </c>
      <c r="C996" t="e">
        <f>Table1[[#This Row],[startdatetime]]</f>
        <v>#VALUE!</v>
      </c>
      <c r="D996" t="e">
        <f>CONCATENATE(Table1[[#This Row],[summary]],
CHAR(13),
Table1[[#This Row],[startdayname]],
", ",
TEXT((Table1[[#This Row],[startshortdate]]),"MMM D"),
CHAR(13),
TEXT((Table1[[#This Row],[starttime]]), "h:mm am/pm"),CHAR(13),Table1[[#This Row],[description]],CHAR(13))</f>
        <v>#VALUE!</v>
      </c>
    </row>
    <row r="997" spans="1:4" x14ac:dyDescent="0.25">
      <c r="A997" t="e">
        <f>VLOOKUP(Table1[[#This Row],[locationaddress]],VENUEID!$A$2:$B$28,1,TRUE)</f>
        <v>#VALUE!</v>
      </c>
      <c r="B997" t="e">
        <f>IF(Table1[[#This Row],[categories]]="","",
IF(ISNUMBER(SEARCH("*ADULTS*",Table1[categories])),"ADULTS",
IF(ISNUMBER(SEARCH("*CHILDREN*",Table1[categories])),"CHILDREN",
IF(ISNUMBER(SEARCH("*TEENS*",Table1[categories])),"TEENS"))))</f>
        <v>#VALUE!</v>
      </c>
      <c r="C997" t="e">
        <f>Table1[[#This Row],[startdatetime]]</f>
        <v>#VALUE!</v>
      </c>
      <c r="D997" t="e">
        <f>CONCATENATE(Table1[[#This Row],[summary]],
CHAR(13),
Table1[[#This Row],[startdayname]],
", ",
TEXT((Table1[[#This Row],[startshortdate]]),"MMM D"),
CHAR(13),
TEXT((Table1[[#This Row],[starttime]]), "h:mm am/pm"),CHAR(13),Table1[[#This Row],[description]],CHAR(13))</f>
        <v>#VALUE!</v>
      </c>
    </row>
    <row r="998" spans="1:4" x14ac:dyDescent="0.25">
      <c r="A998" t="e">
        <f>VLOOKUP(Table1[[#This Row],[locationaddress]],VENUEID!$A$2:$B$28,1,TRUE)</f>
        <v>#VALUE!</v>
      </c>
      <c r="B998" t="e">
        <f>IF(Table1[[#This Row],[categories]]="","",
IF(ISNUMBER(SEARCH("*ADULTS*",Table1[categories])),"ADULTS",
IF(ISNUMBER(SEARCH("*CHILDREN*",Table1[categories])),"CHILDREN",
IF(ISNUMBER(SEARCH("*TEENS*",Table1[categories])),"TEENS"))))</f>
        <v>#VALUE!</v>
      </c>
      <c r="C998" t="e">
        <f>Table1[[#This Row],[startdatetime]]</f>
        <v>#VALUE!</v>
      </c>
      <c r="D998" t="e">
        <f>CONCATENATE(Table1[[#This Row],[summary]],
CHAR(13),
Table1[[#This Row],[startdayname]],
", ",
TEXT((Table1[[#This Row],[startshortdate]]),"MMM D"),
CHAR(13),
TEXT((Table1[[#This Row],[starttime]]), "h:mm am/pm"),CHAR(13),Table1[[#This Row],[description]],CHAR(13))</f>
        <v>#VALUE!</v>
      </c>
    </row>
    <row r="999" spans="1:4" x14ac:dyDescent="0.25">
      <c r="A999" t="e">
        <f>VLOOKUP(Table1[[#This Row],[locationaddress]],VENUEID!$A$2:$B$28,1,TRUE)</f>
        <v>#VALUE!</v>
      </c>
      <c r="B999" t="e">
        <f>IF(Table1[[#This Row],[categories]]="","",
IF(ISNUMBER(SEARCH("*ADULTS*",Table1[categories])),"ADULTS",
IF(ISNUMBER(SEARCH("*CHILDREN*",Table1[categories])),"CHILDREN",
IF(ISNUMBER(SEARCH("*TEENS*",Table1[categories])),"TEENS"))))</f>
        <v>#VALUE!</v>
      </c>
      <c r="C999" t="e">
        <f>Table1[[#This Row],[startdatetime]]</f>
        <v>#VALUE!</v>
      </c>
      <c r="D999" t="e">
        <f>CONCATENATE(Table1[[#This Row],[summary]],
CHAR(13),
Table1[[#This Row],[startdayname]],
", ",
TEXT((Table1[[#This Row],[startshortdate]]),"MMM D"),
CHAR(13),
TEXT((Table1[[#This Row],[starttime]]), "h:mm am/pm"),CHAR(13),Table1[[#This Row],[description]],CHAR(13))</f>
        <v>#VALUE!</v>
      </c>
    </row>
    <row r="1000" spans="1:4" x14ac:dyDescent="0.25">
      <c r="A1000" t="e">
        <f>VLOOKUP(Table1[[#This Row],[locationaddress]],VENUEID!$A$2:$B$28,1,TRUE)</f>
        <v>#VALUE!</v>
      </c>
      <c r="B1000" t="e">
        <f>IF(Table1[[#This Row],[categories]]="","",
IF(ISNUMBER(SEARCH("*ADULTS*",Table1[categories])),"ADULTS",
IF(ISNUMBER(SEARCH("*CHILDREN*",Table1[categories])),"CHILDREN",
IF(ISNUMBER(SEARCH("*TEENS*",Table1[categories])),"TEENS"))))</f>
        <v>#VALUE!</v>
      </c>
      <c r="C1000" t="e">
        <f>Table1[[#This Row],[startdatetime]]</f>
        <v>#VALUE!</v>
      </c>
      <c r="D1000" t="e">
        <f>CONCATENATE(Table1[[#This Row],[summary]],
CHAR(13),
Table1[[#This Row],[startdayname]],
", ",
TEXT((Table1[[#This Row],[startshortdate]]),"MMM D"),
CHAR(13),
TEXT((Table1[[#This Row],[starttime]]), "h:mm am/pm"),CHAR(13),Table1[[#This Row],[description]],CHAR(13))</f>
        <v>#VALUE!</v>
      </c>
    </row>
    <row r="1001" spans="1:4" x14ac:dyDescent="0.25">
      <c r="A1001" t="e">
        <f>VLOOKUP(Table1[[#This Row],[locationaddress]],VENUEID!$A$2:$B$28,1,TRUE)</f>
        <v>#VALUE!</v>
      </c>
      <c r="B1001" t="e">
        <f>IF(Table1[[#This Row],[categories]]="","",
IF(ISNUMBER(SEARCH("*ADULTS*",Table1[categories])),"ADULTS",
IF(ISNUMBER(SEARCH("*CHILDREN*",Table1[categories])),"CHILDREN",
IF(ISNUMBER(SEARCH("*TEENS*",Table1[categories])),"TEENS"))))</f>
        <v>#VALUE!</v>
      </c>
      <c r="C1001" t="e">
        <f>Table1[[#This Row],[startdatetime]]</f>
        <v>#VALUE!</v>
      </c>
      <c r="D1001" t="e">
        <f>CONCATENATE(Table1[[#This Row],[summary]],
CHAR(13),
Table1[[#This Row],[startdayname]],
", ",
TEXT((Table1[[#This Row],[startshortdate]]),"MMM D"),
CHAR(13),
TEXT((Table1[[#This Row],[starttime]]), "h:mm am/pm"),CHAR(13),Table1[[#This Row],[description]],CHAR(13))</f>
        <v>#VALUE!</v>
      </c>
    </row>
    <row r="1002" spans="1:4" x14ac:dyDescent="0.25">
      <c r="A1002" t="e">
        <f>VLOOKUP(Table1[[#This Row],[locationaddress]],VENUEID!$A$2:$B$28,1,TRUE)</f>
        <v>#VALUE!</v>
      </c>
      <c r="B1002" t="e">
        <f>IF(Table1[[#This Row],[categories]]="","",
IF(ISNUMBER(SEARCH("*ADULTS*",Table1[categories])),"ADULTS",
IF(ISNUMBER(SEARCH("*CHILDREN*",Table1[categories])),"CHILDREN",
IF(ISNUMBER(SEARCH("*TEENS*",Table1[categories])),"TEENS"))))</f>
        <v>#VALUE!</v>
      </c>
      <c r="C1002" t="e">
        <f>Table1[[#This Row],[startdatetime]]</f>
        <v>#VALUE!</v>
      </c>
      <c r="D1002" t="e">
        <f>CONCATENATE(Table1[[#This Row],[summary]],
CHAR(13),
Table1[[#This Row],[startdayname]],
", ",
TEXT((Table1[[#This Row],[startshortdate]]),"MMM D"),
CHAR(13),
TEXT((Table1[[#This Row],[starttime]]), "h:mm am/pm"),CHAR(13),Table1[[#This Row],[description]],CHAR(13))</f>
        <v>#VALUE!</v>
      </c>
    </row>
    <row r="1003" spans="1:4" x14ac:dyDescent="0.25">
      <c r="A1003" t="e">
        <f>VLOOKUP(Table1[[#This Row],[locationaddress]],VENUEID!$A$2:$B$28,1,TRUE)</f>
        <v>#VALUE!</v>
      </c>
      <c r="B1003" t="e">
        <f>IF(Table1[[#This Row],[categories]]="","",
IF(ISNUMBER(SEARCH("*ADULTS*",Table1[categories])),"ADULTS",
IF(ISNUMBER(SEARCH("*CHILDREN*",Table1[categories])),"CHILDREN",
IF(ISNUMBER(SEARCH("*TEENS*",Table1[categories])),"TEENS"))))</f>
        <v>#VALUE!</v>
      </c>
      <c r="C1003" t="e">
        <f>Table1[[#This Row],[startdatetime]]</f>
        <v>#VALUE!</v>
      </c>
      <c r="D1003" t="e">
        <f>CONCATENATE(Table1[[#This Row],[summary]],
CHAR(13),
Table1[[#This Row],[startdayname]],
", ",
TEXT((Table1[[#This Row],[startshortdate]]),"MMM D"),
CHAR(13),
TEXT((Table1[[#This Row],[starttime]]), "h:mm am/pm"),CHAR(13),Table1[[#This Row],[description]],CHAR(13))</f>
        <v>#VALUE!</v>
      </c>
    </row>
    <row r="1004" spans="1:4" x14ac:dyDescent="0.25">
      <c r="A1004" t="e">
        <f>VLOOKUP(Table1[[#This Row],[locationaddress]],VENUEID!$A$2:$B$28,1,TRUE)</f>
        <v>#VALUE!</v>
      </c>
      <c r="B1004" t="e">
        <f>IF(Table1[[#This Row],[categories]]="","",
IF(ISNUMBER(SEARCH("*ADULTS*",Table1[categories])),"ADULTS",
IF(ISNUMBER(SEARCH("*CHILDREN*",Table1[categories])),"CHILDREN",
IF(ISNUMBER(SEARCH("*TEENS*",Table1[categories])),"TEENS"))))</f>
        <v>#VALUE!</v>
      </c>
      <c r="C1004" t="e">
        <f>Table1[[#This Row],[startdatetime]]</f>
        <v>#VALUE!</v>
      </c>
      <c r="D1004" t="e">
        <f>CONCATENATE(Table1[[#This Row],[summary]],
CHAR(13),
Table1[[#This Row],[startdayname]],
", ",
TEXT((Table1[[#This Row],[startshortdate]]),"MMM D"),
CHAR(13),
TEXT((Table1[[#This Row],[starttime]]), "h:mm am/pm"),CHAR(13),Table1[[#This Row],[description]],CHAR(13))</f>
        <v>#VALUE!</v>
      </c>
    </row>
    <row r="1005" spans="1:4" x14ac:dyDescent="0.25">
      <c r="A1005" t="e">
        <f>VLOOKUP(Table1[[#This Row],[locationaddress]],VENUEID!$A$2:$B$28,1,TRUE)</f>
        <v>#VALUE!</v>
      </c>
      <c r="B1005" t="e">
        <f>IF(Table1[[#This Row],[categories]]="","",
IF(ISNUMBER(SEARCH("*ADULTS*",Table1[categories])),"ADULTS",
IF(ISNUMBER(SEARCH("*CHILDREN*",Table1[categories])),"CHILDREN",
IF(ISNUMBER(SEARCH("*TEENS*",Table1[categories])),"TEENS"))))</f>
        <v>#VALUE!</v>
      </c>
      <c r="C1005" t="e">
        <f>Table1[[#This Row],[startdatetime]]</f>
        <v>#VALUE!</v>
      </c>
      <c r="D1005" t="e">
        <f>CONCATENATE(Table1[[#This Row],[summary]],
CHAR(13),
Table1[[#This Row],[startdayname]],
", ",
TEXT((Table1[[#This Row],[startshortdate]]),"MMM D"),
CHAR(13),
TEXT((Table1[[#This Row],[starttime]]), "h:mm am/pm"),CHAR(13),Table1[[#This Row],[description]],CHAR(13))</f>
        <v>#VALUE!</v>
      </c>
    </row>
    <row r="1006" spans="1:4" x14ac:dyDescent="0.25">
      <c r="A1006" t="e">
        <f>VLOOKUP(Table1[[#This Row],[locationaddress]],VENUEID!$A$2:$B$28,1,TRUE)</f>
        <v>#VALUE!</v>
      </c>
      <c r="B1006" t="e">
        <f>IF(Table1[[#This Row],[categories]]="","",
IF(ISNUMBER(SEARCH("*ADULTS*",Table1[categories])),"ADULTS",
IF(ISNUMBER(SEARCH("*CHILDREN*",Table1[categories])),"CHILDREN",
IF(ISNUMBER(SEARCH("*TEENS*",Table1[categories])),"TEENS"))))</f>
        <v>#VALUE!</v>
      </c>
      <c r="C1006" t="e">
        <f>Table1[[#This Row],[startdatetime]]</f>
        <v>#VALUE!</v>
      </c>
      <c r="D1006" t="e">
        <f>CONCATENATE(Table1[[#This Row],[summary]],
CHAR(13),
Table1[[#This Row],[startdayname]],
", ",
TEXT((Table1[[#This Row],[startshortdate]]),"MMM D"),
CHAR(13),
TEXT((Table1[[#This Row],[starttime]]), "h:mm am/pm"),CHAR(13),Table1[[#This Row],[description]],CHAR(13))</f>
        <v>#VALUE!</v>
      </c>
    </row>
    <row r="1007" spans="1:4" x14ac:dyDescent="0.25">
      <c r="A1007" t="e">
        <f>VLOOKUP(Table1[[#This Row],[locationaddress]],VENUEID!$A$2:$B$28,1,TRUE)</f>
        <v>#VALUE!</v>
      </c>
      <c r="B1007" t="e">
        <f>IF(Table1[[#This Row],[categories]]="","",
IF(ISNUMBER(SEARCH("*ADULTS*",Table1[categories])),"ADULTS",
IF(ISNUMBER(SEARCH("*CHILDREN*",Table1[categories])),"CHILDREN",
IF(ISNUMBER(SEARCH("*TEENS*",Table1[categories])),"TEENS"))))</f>
        <v>#VALUE!</v>
      </c>
      <c r="C1007" t="e">
        <f>Table1[[#This Row],[startdatetime]]</f>
        <v>#VALUE!</v>
      </c>
      <c r="D1007" t="e">
        <f>CONCATENATE(Table1[[#This Row],[summary]],
CHAR(13),
Table1[[#This Row],[startdayname]],
", ",
TEXT((Table1[[#This Row],[startshortdate]]),"MMM D"),
CHAR(13),
TEXT((Table1[[#This Row],[starttime]]), "h:mm am/pm"),CHAR(13),Table1[[#This Row],[description]],CHAR(13))</f>
        <v>#VALUE!</v>
      </c>
    </row>
    <row r="1008" spans="1:4" x14ac:dyDescent="0.25">
      <c r="A1008" t="e">
        <f>VLOOKUP(Table1[[#This Row],[locationaddress]],VENUEID!$A$2:$B$28,1,TRUE)</f>
        <v>#VALUE!</v>
      </c>
      <c r="B1008" t="e">
        <f>IF(Table1[[#This Row],[categories]]="","",
IF(ISNUMBER(SEARCH("*ADULTS*",Table1[categories])),"ADULTS",
IF(ISNUMBER(SEARCH("*CHILDREN*",Table1[categories])),"CHILDREN",
IF(ISNUMBER(SEARCH("*TEENS*",Table1[categories])),"TEENS"))))</f>
        <v>#VALUE!</v>
      </c>
      <c r="C1008" t="e">
        <f>Table1[[#This Row],[startdatetime]]</f>
        <v>#VALUE!</v>
      </c>
      <c r="D1008" t="e">
        <f>CONCATENATE(Table1[[#This Row],[summary]],
CHAR(13),
Table1[[#This Row],[startdayname]],
", ",
TEXT((Table1[[#This Row],[startshortdate]]),"MMM D"),
CHAR(13),
TEXT((Table1[[#This Row],[starttime]]), "h:mm am/pm"),CHAR(13),Table1[[#This Row],[description]],CHAR(13))</f>
        <v>#VALUE!</v>
      </c>
    </row>
    <row r="1009" spans="1:4" x14ac:dyDescent="0.25">
      <c r="A1009" t="e">
        <f>VLOOKUP(Table1[[#This Row],[locationaddress]],VENUEID!$A$2:$B$28,1,TRUE)</f>
        <v>#VALUE!</v>
      </c>
      <c r="B1009" t="e">
        <f>IF(Table1[[#This Row],[categories]]="","",
IF(ISNUMBER(SEARCH("*ADULTS*",Table1[categories])),"ADULTS",
IF(ISNUMBER(SEARCH("*CHILDREN*",Table1[categories])),"CHILDREN",
IF(ISNUMBER(SEARCH("*TEENS*",Table1[categories])),"TEENS"))))</f>
        <v>#VALUE!</v>
      </c>
      <c r="C1009" t="e">
        <f>Table1[[#This Row],[startdatetime]]</f>
        <v>#VALUE!</v>
      </c>
      <c r="D1009" t="e">
        <f>CONCATENATE(Table1[[#This Row],[summary]],
CHAR(13),
Table1[[#This Row],[startdayname]],
", ",
TEXT((Table1[[#This Row],[startshortdate]]),"MMM D"),
CHAR(13),
TEXT((Table1[[#This Row],[starttime]]), "h:mm am/pm"),CHAR(13),Table1[[#This Row],[description]],CHAR(13))</f>
        <v>#VALUE!</v>
      </c>
    </row>
    <row r="1010" spans="1:4" x14ac:dyDescent="0.25">
      <c r="A1010" t="e">
        <f>VLOOKUP(Table1[[#This Row],[locationaddress]],VENUEID!$A$2:$B$28,1,TRUE)</f>
        <v>#VALUE!</v>
      </c>
      <c r="B1010" t="e">
        <f>IF(Table1[[#This Row],[categories]]="","",
IF(ISNUMBER(SEARCH("*ADULTS*",Table1[categories])),"ADULTS",
IF(ISNUMBER(SEARCH("*CHILDREN*",Table1[categories])),"CHILDREN",
IF(ISNUMBER(SEARCH("*TEENS*",Table1[categories])),"TEENS"))))</f>
        <v>#VALUE!</v>
      </c>
      <c r="C1010" t="e">
        <f>Table1[[#This Row],[startdatetime]]</f>
        <v>#VALUE!</v>
      </c>
      <c r="D1010" t="e">
        <f>CONCATENATE(Table1[[#This Row],[summary]],
CHAR(13),
Table1[[#This Row],[startdayname]],
", ",
TEXT((Table1[[#This Row],[startshortdate]]),"MMM D"),
CHAR(13),
TEXT((Table1[[#This Row],[starttime]]), "h:mm am/pm"),CHAR(13),Table1[[#This Row],[description]],CHAR(13))</f>
        <v>#VALUE!</v>
      </c>
    </row>
    <row r="1011" spans="1:4" x14ac:dyDescent="0.25">
      <c r="A1011" t="e">
        <f>VLOOKUP(Table1[[#This Row],[locationaddress]],VENUEID!$A$2:$B$28,1,TRUE)</f>
        <v>#VALUE!</v>
      </c>
      <c r="B1011" t="e">
        <f>IF(Table1[[#This Row],[categories]]="","",
IF(ISNUMBER(SEARCH("*ADULTS*",Table1[categories])),"ADULTS",
IF(ISNUMBER(SEARCH("*CHILDREN*",Table1[categories])),"CHILDREN",
IF(ISNUMBER(SEARCH("*TEENS*",Table1[categories])),"TEENS"))))</f>
        <v>#VALUE!</v>
      </c>
      <c r="C1011" t="e">
        <f>Table1[[#This Row],[startdatetime]]</f>
        <v>#VALUE!</v>
      </c>
      <c r="D1011" t="e">
        <f>CONCATENATE(Table1[[#This Row],[summary]],
CHAR(13),
Table1[[#This Row],[startdayname]],
", ",
TEXT((Table1[[#This Row],[startshortdate]]),"MMM D"),
CHAR(13),
TEXT((Table1[[#This Row],[starttime]]), "h:mm am/pm"),CHAR(13),Table1[[#This Row],[description]],CHAR(13))</f>
        <v>#VALUE!</v>
      </c>
    </row>
    <row r="1012" spans="1:4" x14ac:dyDescent="0.25">
      <c r="A1012" t="e">
        <f>VLOOKUP(Table1[[#This Row],[locationaddress]],VENUEID!$A$2:$B$28,1,TRUE)</f>
        <v>#VALUE!</v>
      </c>
      <c r="B1012" t="e">
        <f>IF(Table1[[#This Row],[categories]]="","",
IF(ISNUMBER(SEARCH("*ADULTS*",Table1[categories])),"ADULTS",
IF(ISNUMBER(SEARCH("*CHILDREN*",Table1[categories])),"CHILDREN",
IF(ISNUMBER(SEARCH("*TEENS*",Table1[categories])),"TEENS"))))</f>
        <v>#VALUE!</v>
      </c>
      <c r="C1012" t="e">
        <f>Table1[[#This Row],[startdatetime]]</f>
        <v>#VALUE!</v>
      </c>
      <c r="D1012" t="e">
        <f>CONCATENATE(Table1[[#This Row],[summary]],
CHAR(13),
Table1[[#This Row],[startdayname]],
", ",
TEXT((Table1[[#This Row],[startshortdate]]),"MMM D"),
CHAR(13),
TEXT((Table1[[#This Row],[starttime]]), "h:mm am/pm"),CHAR(13),Table1[[#This Row],[description]],CHAR(13))</f>
        <v>#VALUE!</v>
      </c>
    </row>
    <row r="1013" spans="1:4" x14ac:dyDescent="0.25">
      <c r="A1013" t="e">
        <f>VLOOKUP(Table1[[#This Row],[locationaddress]],VENUEID!$A$2:$B$28,1,TRUE)</f>
        <v>#VALUE!</v>
      </c>
      <c r="B1013" t="e">
        <f>IF(Table1[[#This Row],[categories]]="","",
IF(ISNUMBER(SEARCH("*ADULTS*",Table1[categories])),"ADULTS",
IF(ISNUMBER(SEARCH("*CHILDREN*",Table1[categories])),"CHILDREN",
IF(ISNUMBER(SEARCH("*TEENS*",Table1[categories])),"TEENS"))))</f>
        <v>#VALUE!</v>
      </c>
      <c r="C1013" t="e">
        <f>Table1[[#This Row],[startdatetime]]</f>
        <v>#VALUE!</v>
      </c>
      <c r="D1013" t="e">
        <f>CONCATENATE(Table1[[#This Row],[summary]],
CHAR(13),
Table1[[#This Row],[startdayname]],
", ",
TEXT((Table1[[#This Row],[startshortdate]]),"MMM D"),
CHAR(13),
TEXT((Table1[[#This Row],[starttime]]), "h:mm am/pm"),CHAR(13),Table1[[#This Row],[description]],CHAR(13))</f>
        <v>#VALUE!</v>
      </c>
    </row>
    <row r="1014" spans="1:4" x14ac:dyDescent="0.25">
      <c r="A1014" t="e">
        <f>VLOOKUP(Table1[[#This Row],[locationaddress]],VENUEID!$A$2:$B$28,1,TRUE)</f>
        <v>#VALUE!</v>
      </c>
      <c r="B1014" t="e">
        <f>IF(Table1[[#This Row],[categories]]="","",
IF(ISNUMBER(SEARCH("*ADULTS*",Table1[categories])),"ADULTS",
IF(ISNUMBER(SEARCH("*CHILDREN*",Table1[categories])),"CHILDREN",
IF(ISNUMBER(SEARCH("*TEENS*",Table1[categories])),"TEENS"))))</f>
        <v>#VALUE!</v>
      </c>
      <c r="C1014" t="e">
        <f>Table1[[#This Row],[startdatetime]]</f>
        <v>#VALUE!</v>
      </c>
      <c r="D1014" t="e">
        <f>CONCATENATE(Table1[[#This Row],[summary]],
CHAR(13),
Table1[[#This Row],[startdayname]],
", ",
TEXT((Table1[[#This Row],[startshortdate]]),"MMM D"),
CHAR(13),
TEXT((Table1[[#This Row],[starttime]]), "h:mm am/pm"),CHAR(13),Table1[[#This Row],[description]],CHAR(13))</f>
        <v>#VALUE!</v>
      </c>
    </row>
    <row r="1015" spans="1:4" x14ac:dyDescent="0.25">
      <c r="A1015" t="e">
        <f>VLOOKUP(Table1[[#This Row],[locationaddress]],VENUEID!$A$2:$B$28,1,TRUE)</f>
        <v>#VALUE!</v>
      </c>
      <c r="B1015" t="e">
        <f>IF(Table1[[#This Row],[categories]]="","",
IF(ISNUMBER(SEARCH("*ADULTS*",Table1[categories])),"ADULTS",
IF(ISNUMBER(SEARCH("*CHILDREN*",Table1[categories])),"CHILDREN",
IF(ISNUMBER(SEARCH("*TEENS*",Table1[categories])),"TEENS"))))</f>
        <v>#VALUE!</v>
      </c>
      <c r="C1015" t="e">
        <f>Table1[[#This Row],[startdatetime]]</f>
        <v>#VALUE!</v>
      </c>
      <c r="D1015" t="e">
        <f>CONCATENATE(Table1[[#This Row],[summary]],
CHAR(13),
Table1[[#This Row],[startdayname]],
", ",
TEXT((Table1[[#This Row],[startshortdate]]),"MMM D"),
CHAR(13),
TEXT((Table1[[#This Row],[starttime]]), "h:mm am/pm"),CHAR(13),Table1[[#This Row],[description]],CHAR(13))</f>
        <v>#VALUE!</v>
      </c>
    </row>
    <row r="1016" spans="1:4" x14ac:dyDescent="0.25">
      <c r="A1016" t="e">
        <f>VLOOKUP(Table1[[#This Row],[locationaddress]],VENUEID!$A$2:$B$28,1,TRUE)</f>
        <v>#VALUE!</v>
      </c>
      <c r="B1016" t="e">
        <f>IF(Table1[[#This Row],[categories]]="","",
IF(ISNUMBER(SEARCH("*ADULTS*",Table1[categories])),"ADULTS",
IF(ISNUMBER(SEARCH("*CHILDREN*",Table1[categories])),"CHILDREN",
IF(ISNUMBER(SEARCH("*TEENS*",Table1[categories])),"TEENS"))))</f>
        <v>#VALUE!</v>
      </c>
      <c r="C1016" t="e">
        <f>Table1[[#This Row],[startdatetime]]</f>
        <v>#VALUE!</v>
      </c>
      <c r="D1016" t="e">
        <f>CONCATENATE(Table1[[#This Row],[summary]],
CHAR(13),
Table1[[#This Row],[startdayname]],
", ",
TEXT((Table1[[#This Row],[startshortdate]]),"MMM D"),
CHAR(13),
TEXT((Table1[[#This Row],[starttime]]), "h:mm am/pm"),CHAR(13),Table1[[#This Row],[description]],CHAR(13))</f>
        <v>#VALUE!</v>
      </c>
    </row>
    <row r="1017" spans="1:4" x14ac:dyDescent="0.25">
      <c r="A1017" t="e">
        <f>VLOOKUP(Table1[[#This Row],[locationaddress]],VENUEID!$A$2:$B$28,1,TRUE)</f>
        <v>#VALUE!</v>
      </c>
      <c r="B1017" t="e">
        <f>IF(Table1[[#This Row],[categories]]="","",
IF(ISNUMBER(SEARCH("*ADULTS*",Table1[categories])),"ADULTS",
IF(ISNUMBER(SEARCH("*CHILDREN*",Table1[categories])),"CHILDREN",
IF(ISNUMBER(SEARCH("*TEENS*",Table1[categories])),"TEENS"))))</f>
        <v>#VALUE!</v>
      </c>
      <c r="C1017" t="e">
        <f>Table1[[#This Row],[startdatetime]]</f>
        <v>#VALUE!</v>
      </c>
      <c r="D1017" t="e">
        <f>CONCATENATE(Table1[[#This Row],[summary]],
CHAR(13),
Table1[[#This Row],[startdayname]],
", ",
TEXT((Table1[[#This Row],[startshortdate]]),"MMM D"),
CHAR(13),
TEXT((Table1[[#This Row],[starttime]]), "h:mm am/pm"),CHAR(13),Table1[[#This Row],[description]],CHAR(13))</f>
        <v>#VALUE!</v>
      </c>
    </row>
    <row r="1018" spans="1:4" x14ac:dyDescent="0.25">
      <c r="A1018" t="e">
        <f>VLOOKUP(Table1[[#This Row],[locationaddress]],VENUEID!$A$2:$B$28,1,TRUE)</f>
        <v>#VALUE!</v>
      </c>
      <c r="B1018" t="e">
        <f>IF(Table1[[#This Row],[categories]]="","",
IF(ISNUMBER(SEARCH("*ADULTS*",Table1[categories])),"ADULTS",
IF(ISNUMBER(SEARCH("*CHILDREN*",Table1[categories])),"CHILDREN",
IF(ISNUMBER(SEARCH("*TEENS*",Table1[categories])),"TEENS"))))</f>
        <v>#VALUE!</v>
      </c>
      <c r="C1018" t="e">
        <f>Table1[[#This Row],[startdatetime]]</f>
        <v>#VALUE!</v>
      </c>
      <c r="D1018" t="e">
        <f>CONCATENATE(Table1[[#This Row],[summary]],
CHAR(13),
Table1[[#This Row],[startdayname]],
", ",
TEXT((Table1[[#This Row],[startshortdate]]),"MMM D"),
CHAR(13),
TEXT((Table1[[#This Row],[starttime]]), "h:mm am/pm"),CHAR(13),Table1[[#This Row],[description]],CHAR(13))</f>
        <v>#VALUE!</v>
      </c>
    </row>
    <row r="1019" spans="1:4" x14ac:dyDescent="0.25">
      <c r="A1019" t="e">
        <f>VLOOKUP(Table1[[#This Row],[locationaddress]],VENUEID!$A$2:$B$28,1,TRUE)</f>
        <v>#VALUE!</v>
      </c>
      <c r="B1019" t="e">
        <f>IF(Table1[[#This Row],[categories]]="","",
IF(ISNUMBER(SEARCH("*ADULTS*",Table1[categories])),"ADULTS",
IF(ISNUMBER(SEARCH("*CHILDREN*",Table1[categories])),"CHILDREN",
IF(ISNUMBER(SEARCH("*TEENS*",Table1[categories])),"TEENS"))))</f>
        <v>#VALUE!</v>
      </c>
      <c r="C1019" t="e">
        <f>Table1[[#This Row],[startdatetime]]</f>
        <v>#VALUE!</v>
      </c>
      <c r="D1019" t="e">
        <f>CONCATENATE(Table1[[#This Row],[summary]],
CHAR(13),
Table1[[#This Row],[startdayname]],
", ",
TEXT((Table1[[#This Row],[startshortdate]]),"MMM D"),
CHAR(13),
TEXT((Table1[[#This Row],[starttime]]), "h:mm am/pm"),CHAR(13),Table1[[#This Row],[description]],CHAR(13))</f>
        <v>#VALUE!</v>
      </c>
    </row>
    <row r="1020" spans="1:4" x14ac:dyDescent="0.25">
      <c r="A1020" t="e">
        <f>VLOOKUP(Table1[[#This Row],[locationaddress]],VENUEID!$A$2:$B$28,1,TRUE)</f>
        <v>#VALUE!</v>
      </c>
      <c r="B1020" t="e">
        <f>IF(Table1[[#This Row],[categories]]="","",
IF(ISNUMBER(SEARCH("*ADULTS*",Table1[categories])),"ADULTS",
IF(ISNUMBER(SEARCH("*CHILDREN*",Table1[categories])),"CHILDREN",
IF(ISNUMBER(SEARCH("*TEENS*",Table1[categories])),"TEENS"))))</f>
        <v>#VALUE!</v>
      </c>
      <c r="C1020" t="e">
        <f>Table1[[#This Row],[startdatetime]]</f>
        <v>#VALUE!</v>
      </c>
      <c r="D1020" t="e">
        <f>CONCATENATE(Table1[[#This Row],[summary]],
CHAR(13),
Table1[[#This Row],[startdayname]],
", ",
TEXT((Table1[[#This Row],[startshortdate]]),"MMM D"),
CHAR(13),
TEXT((Table1[[#This Row],[starttime]]), "h:mm am/pm"),CHAR(13),Table1[[#This Row],[description]],CHAR(13))</f>
        <v>#VALUE!</v>
      </c>
    </row>
    <row r="1021" spans="1:4" x14ac:dyDescent="0.25">
      <c r="A1021" t="e">
        <f>VLOOKUP(Table1[[#This Row],[locationaddress]],VENUEID!$A$2:$B$28,1,TRUE)</f>
        <v>#VALUE!</v>
      </c>
      <c r="B1021" t="e">
        <f>IF(Table1[[#This Row],[categories]]="","",
IF(ISNUMBER(SEARCH("*ADULTS*",Table1[categories])),"ADULTS",
IF(ISNUMBER(SEARCH("*CHILDREN*",Table1[categories])),"CHILDREN",
IF(ISNUMBER(SEARCH("*TEENS*",Table1[categories])),"TEENS"))))</f>
        <v>#VALUE!</v>
      </c>
      <c r="C1021" t="e">
        <f>Table1[[#This Row],[startdatetime]]</f>
        <v>#VALUE!</v>
      </c>
      <c r="D1021" t="e">
        <f>CONCATENATE(Table1[[#This Row],[summary]],
CHAR(13),
Table1[[#This Row],[startdayname]],
", ",
TEXT((Table1[[#This Row],[startshortdate]]),"MMM D"),
CHAR(13),
TEXT((Table1[[#This Row],[starttime]]), "h:mm am/pm"),CHAR(13),Table1[[#This Row],[description]],CHAR(13))</f>
        <v>#VALUE!</v>
      </c>
    </row>
    <row r="1022" spans="1:4" x14ac:dyDescent="0.25">
      <c r="A1022" t="e">
        <f>VLOOKUP(Table1[[#This Row],[locationaddress]],VENUEID!$A$2:$B$28,1,TRUE)</f>
        <v>#VALUE!</v>
      </c>
      <c r="B1022" t="e">
        <f>IF(Table1[[#This Row],[categories]]="","",
IF(ISNUMBER(SEARCH("*ADULTS*",Table1[categories])),"ADULTS",
IF(ISNUMBER(SEARCH("*CHILDREN*",Table1[categories])),"CHILDREN",
IF(ISNUMBER(SEARCH("*TEENS*",Table1[categories])),"TEENS"))))</f>
        <v>#VALUE!</v>
      </c>
      <c r="C1022" t="e">
        <f>Table1[[#This Row],[startdatetime]]</f>
        <v>#VALUE!</v>
      </c>
      <c r="D1022" t="e">
        <f>CONCATENATE(Table1[[#This Row],[summary]],
CHAR(13),
Table1[[#This Row],[startdayname]],
", ",
TEXT((Table1[[#This Row],[startshortdate]]),"MMM D"),
CHAR(13),
TEXT((Table1[[#This Row],[starttime]]), "h:mm am/pm"),CHAR(13),Table1[[#This Row],[description]],CHAR(13))</f>
        <v>#VALUE!</v>
      </c>
    </row>
    <row r="1023" spans="1:4" x14ac:dyDescent="0.25">
      <c r="A1023" t="e">
        <f>VLOOKUP(Table1[[#This Row],[locationaddress]],VENUEID!$A$2:$B$28,1,TRUE)</f>
        <v>#VALUE!</v>
      </c>
      <c r="B1023" t="e">
        <f>IF(Table1[[#This Row],[categories]]="","",
IF(ISNUMBER(SEARCH("*ADULTS*",Table1[categories])),"ADULTS",
IF(ISNUMBER(SEARCH("*CHILDREN*",Table1[categories])),"CHILDREN",
IF(ISNUMBER(SEARCH("*TEENS*",Table1[categories])),"TEENS"))))</f>
        <v>#VALUE!</v>
      </c>
      <c r="C1023" t="e">
        <f>Table1[[#This Row],[startdatetime]]</f>
        <v>#VALUE!</v>
      </c>
      <c r="D1023" t="e">
        <f>CONCATENATE(Table1[[#This Row],[summary]],
CHAR(13),
Table1[[#This Row],[startdayname]],
", ",
TEXT((Table1[[#This Row],[startshortdate]]),"MMM D"),
CHAR(13),
TEXT((Table1[[#This Row],[starttime]]), "h:mm am/pm"),CHAR(13),Table1[[#This Row],[description]],CHAR(13))</f>
        <v>#VALUE!</v>
      </c>
    </row>
    <row r="1024" spans="1:4" x14ac:dyDescent="0.25">
      <c r="A1024" t="e">
        <f>VLOOKUP(Table1[[#This Row],[locationaddress]],VENUEID!$A$2:$B$28,1,TRUE)</f>
        <v>#VALUE!</v>
      </c>
      <c r="B1024" t="e">
        <f>IF(Table1[[#This Row],[categories]]="","",
IF(ISNUMBER(SEARCH("*ADULTS*",Table1[categories])),"ADULTS",
IF(ISNUMBER(SEARCH("*CHILDREN*",Table1[categories])),"CHILDREN",
IF(ISNUMBER(SEARCH("*TEENS*",Table1[categories])),"TEENS"))))</f>
        <v>#VALUE!</v>
      </c>
      <c r="C1024" t="e">
        <f>Table1[[#This Row],[startdatetime]]</f>
        <v>#VALUE!</v>
      </c>
      <c r="D1024" t="e">
        <f>CONCATENATE(Table1[[#This Row],[summary]],
CHAR(13),
Table1[[#This Row],[startdayname]],
", ",
TEXT((Table1[[#This Row],[startshortdate]]),"MMM D"),
CHAR(13),
TEXT((Table1[[#This Row],[starttime]]), "h:mm am/pm"),CHAR(13),Table1[[#This Row],[description]],CHAR(13))</f>
        <v>#VALUE!</v>
      </c>
    </row>
    <row r="1025" spans="1:4" x14ac:dyDescent="0.25">
      <c r="A1025" t="e">
        <f>VLOOKUP(Table1[[#This Row],[locationaddress]],VENUEID!$A$2:$B$28,1,TRUE)</f>
        <v>#VALUE!</v>
      </c>
      <c r="B1025" t="e">
        <f>IF(Table1[[#This Row],[categories]]="","",
IF(ISNUMBER(SEARCH("*ADULTS*",Table1[categories])),"ADULTS",
IF(ISNUMBER(SEARCH("*CHILDREN*",Table1[categories])),"CHILDREN",
IF(ISNUMBER(SEARCH("*TEENS*",Table1[categories])),"TEENS"))))</f>
        <v>#VALUE!</v>
      </c>
      <c r="C1025" t="e">
        <f>Table1[[#This Row],[startdatetime]]</f>
        <v>#VALUE!</v>
      </c>
      <c r="D1025" t="e">
        <f>CONCATENATE(Table1[[#This Row],[summary]],
CHAR(13),
Table1[[#This Row],[startdayname]],
", ",
TEXT((Table1[[#This Row],[startshortdate]]),"MMM D"),
CHAR(13),
TEXT((Table1[[#This Row],[starttime]]), "h:mm am/pm"),CHAR(13),Table1[[#This Row],[description]],CHAR(13))</f>
        <v>#VALUE!</v>
      </c>
    </row>
    <row r="1026" spans="1:4" x14ac:dyDescent="0.25">
      <c r="A1026" t="e">
        <f>VLOOKUP(Table1[[#This Row],[locationaddress]],VENUEID!$A$2:$B$28,1,TRUE)</f>
        <v>#VALUE!</v>
      </c>
      <c r="B1026" t="e">
        <f>IF(Table1[[#This Row],[categories]]="","",
IF(ISNUMBER(SEARCH("*ADULTS*",Table1[categories])),"ADULTS",
IF(ISNUMBER(SEARCH("*CHILDREN*",Table1[categories])),"CHILDREN",
IF(ISNUMBER(SEARCH("*TEENS*",Table1[categories])),"TEENS"))))</f>
        <v>#VALUE!</v>
      </c>
      <c r="C1026" t="e">
        <f>Table1[[#This Row],[startdatetime]]</f>
        <v>#VALUE!</v>
      </c>
      <c r="D1026" t="e">
        <f>CONCATENATE(Table1[[#This Row],[summary]],
CHAR(13),
Table1[[#This Row],[startdayname]],
", ",
TEXT((Table1[[#This Row],[startshortdate]]),"MMM D"),
CHAR(13),
TEXT((Table1[[#This Row],[starttime]]), "h:mm am/pm"),CHAR(13),Table1[[#This Row],[description]],CHAR(13))</f>
        <v>#VALUE!</v>
      </c>
    </row>
    <row r="1027" spans="1:4" x14ac:dyDescent="0.25">
      <c r="A1027" t="e">
        <f>VLOOKUP(Table1[[#This Row],[locationaddress]],VENUEID!$A$2:$B$28,1,TRUE)</f>
        <v>#VALUE!</v>
      </c>
      <c r="B1027" t="e">
        <f>IF(Table1[[#This Row],[categories]]="","",
IF(ISNUMBER(SEARCH("*ADULTS*",Table1[categories])),"ADULTS",
IF(ISNUMBER(SEARCH("*CHILDREN*",Table1[categories])),"CHILDREN",
IF(ISNUMBER(SEARCH("*TEENS*",Table1[categories])),"TEENS"))))</f>
        <v>#VALUE!</v>
      </c>
      <c r="C1027" t="e">
        <f>Table1[[#This Row],[startdatetime]]</f>
        <v>#VALUE!</v>
      </c>
      <c r="D1027" t="e">
        <f>CONCATENATE(Table1[[#This Row],[summary]],
CHAR(13),
Table1[[#This Row],[startdayname]],
", ",
TEXT((Table1[[#This Row],[startshortdate]]),"MMM D"),
CHAR(13),
TEXT((Table1[[#This Row],[starttime]]), "h:mm am/pm"),CHAR(13),Table1[[#This Row],[description]],CHAR(13))</f>
        <v>#VALUE!</v>
      </c>
    </row>
    <row r="1028" spans="1:4" x14ac:dyDescent="0.25">
      <c r="A1028" t="e">
        <f>VLOOKUP(Table1[[#This Row],[locationaddress]],VENUEID!$A$2:$B$28,1,TRUE)</f>
        <v>#VALUE!</v>
      </c>
      <c r="B1028" t="e">
        <f>IF(Table1[[#This Row],[categories]]="","",
IF(ISNUMBER(SEARCH("*ADULTS*",Table1[categories])),"ADULTS",
IF(ISNUMBER(SEARCH("*CHILDREN*",Table1[categories])),"CHILDREN",
IF(ISNUMBER(SEARCH("*TEENS*",Table1[categories])),"TEENS"))))</f>
        <v>#VALUE!</v>
      </c>
      <c r="C1028" t="e">
        <f>Table1[[#This Row],[startdatetime]]</f>
        <v>#VALUE!</v>
      </c>
      <c r="D1028" t="e">
        <f>CONCATENATE(Table1[[#This Row],[summary]],
CHAR(13),
Table1[[#This Row],[startdayname]],
", ",
TEXT((Table1[[#This Row],[startshortdate]]),"MMM D"),
CHAR(13),
TEXT((Table1[[#This Row],[starttime]]), "h:mm am/pm"),CHAR(13),Table1[[#This Row],[description]],CHAR(13))</f>
        <v>#VALUE!</v>
      </c>
    </row>
    <row r="1029" spans="1:4" x14ac:dyDescent="0.25">
      <c r="A1029" t="e">
        <f>VLOOKUP(Table1[[#This Row],[locationaddress]],VENUEID!$A$2:$B$28,1,TRUE)</f>
        <v>#VALUE!</v>
      </c>
      <c r="B1029" t="e">
        <f>IF(Table1[[#This Row],[categories]]="","",
IF(ISNUMBER(SEARCH("*ADULTS*",Table1[categories])),"ADULTS",
IF(ISNUMBER(SEARCH("*CHILDREN*",Table1[categories])),"CHILDREN",
IF(ISNUMBER(SEARCH("*TEENS*",Table1[categories])),"TEENS"))))</f>
        <v>#VALUE!</v>
      </c>
      <c r="C1029" t="e">
        <f>Table1[[#This Row],[startdatetime]]</f>
        <v>#VALUE!</v>
      </c>
      <c r="D1029" t="e">
        <f>CONCATENATE(Table1[[#This Row],[summary]],
CHAR(13),
Table1[[#This Row],[startdayname]],
", ",
TEXT((Table1[[#This Row],[startshortdate]]),"MMM D"),
CHAR(13),
TEXT((Table1[[#This Row],[starttime]]), "h:mm am/pm"),CHAR(13),Table1[[#This Row],[description]],CHAR(13))</f>
        <v>#VALUE!</v>
      </c>
    </row>
    <row r="1030" spans="1:4" x14ac:dyDescent="0.25">
      <c r="A1030" t="e">
        <f>VLOOKUP(Table1[[#This Row],[locationaddress]],VENUEID!$A$2:$B$28,1,TRUE)</f>
        <v>#VALUE!</v>
      </c>
      <c r="B1030" t="e">
        <f>IF(Table1[[#This Row],[categories]]="","",
IF(ISNUMBER(SEARCH("*ADULTS*",Table1[categories])),"ADULTS",
IF(ISNUMBER(SEARCH("*CHILDREN*",Table1[categories])),"CHILDREN",
IF(ISNUMBER(SEARCH("*TEENS*",Table1[categories])),"TEENS"))))</f>
        <v>#VALUE!</v>
      </c>
      <c r="C1030" t="e">
        <f>Table1[[#This Row],[startdatetime]]</f>
        <v>#VALUE!</v>
      </c>
      <c r="D1030" t="e">
        <f>CONCATENATE(Table1[[#This Row],[summary]],
CHAR(13),
Table1[[#This Row],[startdayname]],
", ",
TEXT((Table1[[#This Row],[startshortdate]]),"MMM D"),
CHAR(13),
TEXT((Table1[[#This Row],[starttime]]), "h:mm am/pm"),CHAR(13),Table1[[#This Row],[description]],CHAR(13))</f>
        <v>#VALUE!</v>
      </c>
    </row>
    <row r="1031" spans="1:4" x14ac:dyDescent="0.25">
      <c r="A1031" t="e">
        <f>VLOOKUP(Table1[[#This Row],[locationaddress]],VENUEID!$A$2:$B$28,1,TRUE)</f>
        <v>#VALUE!</v>
      </c>
      <c r="B1031" t="e">
        <f>IF(Table1[[#This Row],[categories]]="","",
IF(ISNUMBER(SEARCH("*ADULTS*",Table1[categories])),"ADULTS",
IF(ISNUMBER(SEARCH("*CHILDREN*",Table1[categories])),"CHILDREN",
IF(ISNUMBER(SEARCH("*TEENS*",Table1[categories])),"TEENS"))))</f>
        <v>#VALUE!</v>
      </c>
      <c r="C1031" t="e">
        <f>Table1[[#This Row],[startdatetime]]</f>
        <v>#VALUE!</v>
      </c>
      <c r="D1031" t="e">
        <f>CONCATENATE(Table1[[#This Row],[summary]],
CHAR(13),
Table1[[#This Row],[startdayname]],
", ",
TEXT((Table1[[#This Row],[startshortdate]]),"MMM D"),
CHAR(13),
TEXT((Table1[[#This Row],[starttime]]), "h:mm am/pm"),CHAR(13),Table1[[#This Row],[description]],CHAR(13))</f>
        <v>#VALUE!</v>
      </c>
    </row>
    <row r="1032" spans="1:4" x14ac:dyDescent="0.25">
      <c r="A1032" t="e">
        <f>VLOOKUP(Table1[[#This Row],[locationaddress]],VENUEID!$A$2:$B$28,1,TRUE)</f>
        <v>#VALUE!</v>
      </c>
      <c r="B1032" t="e">
        <f>IF(Table1[[#This Row],[categories]]="","",
IF(ISNUMBER(SEARCH("*ADULTS*",Table1[categories])),"ADULTS",
IF(ISNUMBER(SEARCH("*CHILDREN*",Table1[categories])),"CHILDREN",
IF(ISNUMBER(SEARCH("*TEENS*",Table1[categories])),"TEENS"))))</f>
        <v>#VALUE!</v>
      </c>
      <c r="C1032" t="e">
        <f>Table1[[#This Row],[startdatetime]]</f>
        <v>#VALUE!</v>
      </c>
      <c r="D1032" t="e">
        <f>CONCATENATE(Table1[[#This Row],[summary]],
CHAR(13),
Table1[[#This Row],[startdayname]],
", ",
TEXT((Table1[[#This Row],[startshortdate]]),"MMM D"),
CHAR(13),
TEXT((Table1[[#This Row],[starttime]]), "h:mm am/pm"),CHAR(13),Table1[[#This Row],[description]],CHAR(13))</f>
        <v>#VALUE!</v>
      </c>
    </row>
    <row r="1033" spans="1:4" x14ac:dyDescent="0.25">
      <c r="A1033" t="e">
        <f>VLOOKUP(Table1[[#This Row],[locationaddress]],VENUEID!$A$2:$B$28,1,TRUE)</f>
        <v>#VALUE!</v>
      </c>
      <c r="B1033" t="e">
        <f>IF(Table1[[#This Row],[categories]]="","",
IF(ISNUMBER(SEARCH("*ADULTS*",Table1[categories])),"ADULTS",
IF(ISNUMBER(SEARCH("*CHILDREN*",Table1[categories])),"CHILDREN",
IF(ISNUMBER(SEARCH("*TEENS*",Table1[categories])),"TEENS"))))</f>
        <v>#VALUE!</v>
      </c>
      <c r="C1033" t="e">
        <f>Table1[[#This Row],[startdatetime]]</f>
        <v>#VALUE!</v>
      </c>
      <c r="D1033" t="e">
        <f>CONCATENATE(Table1[[#This Row],[summary]],
CHAR(13),
Table1[[#This Row],[startdayname]],
", ",
TEXT((Table1[[#This Row],[startshortdate]]),"MMM D"),
CHAR(13),
TEXT((Table1[[#This Row],[starttime]]), "h:mm am/pm"),CHAR(13),Table1[[#This Row],[description]],CHAR(13))</f>
        <v>#VALUE!</v>
      </c>
    </row>
    <row r="1034" spans="1:4" x14ac:dyDescent="0.25">
      <c r="A1034" t="e">
        <f>VLOOKUP(Table1[[#This Row],[locationaddress]],VENUEID!$A$2:$B$28,1,TRUE)</f>
        <v>#VALUE!</v>
      </c>
      <c r="B1034" t="e">
        <f>IF(Table1[[#This Row],[categories]]="","",
IF(ISNUMBER(SEARCH("*ADULTS*",Table1[categories])),"ADULTS",
IF(ISNUMBER(SEARCH("*CHILDREN*",Table1[categories])),"CHILDREN",
IF(ISNUMBER(SEARCH("*TEENS*",Table1[categories])),"TEENS"))))</f>
        <v>#VALUE!</v>
      </c>
      <c r="C1034" t="e">
        <f>Table1[[#This Row],[startdatetime]]</f>
        <v>#VALUE!</v>
      </c>
      <c r="D1034" t="e">
        <f>CONCATENATE(Table1[[#This Row],[summary]],
CHAR(13),
Table1[[#This Row],[startdayname]],
", ",
TEXT((Table1[[#This Row],[startshortdate]]),"MMM D"),
CHAR(13),
TEXT((Table1[[#This Row],[starttime]]), "h:mm am/pm"),CHAR(13),Table1[[#This Row],[description]],CHAR(13))</f>
        <v>#VALUE!</v>
      </c>
    </row>
    <row r="1035" spans="1:4" x14ac:dyDescent="0.25">
      <c r="A1035" t="e">
        <f>VLOOKUP(Table1[[#This Row],[locationaddress]],VENUEID!$A$2:$B$28,1,TRUE)</f>
        <v>#VALUE!</v>
      </c>
      <c r="B1035" t="e">
        <f>IF(Table1[[#This Row],[categories]]="","",
IF(ISNUMBER(SEARCH("*ADULTS*",Table1[categories])),"ADULTS",
IF(ISNUMBER(SEARCH("*CHILDREN*",Table1[categories])),"CHILDREN",
IF(ISNUMBER(SEARCH("*TEENS*",Table1[categories])),"TEENS"))))</f>
        <v>#VALUE!</v>
      </c>
      <c r="C1035" t="e">
        <f>Table1[[#This Row],[startdatetime]]</f>
        <v>#VALUE!</v>
      </c>
      <c r="D1035" t="e">
        <f>CONCATENATE(Table1[[#This Row],[summary]],
CHAR(13),
Table1[[#This Row],[startdayname]],
", ",
TEXT((Table1[[#This Row],[startshortdate]]),"MMM D"),
CHAR(13),
TEXT((Table1[[#This Row],[starttime]]), "h:mm am/pm"),CHAR(13),Table1[[#This Row],[description]],CHAR(13))</f>
        <v>#VALUE!</v>
      </c>
    </row>
    <row r="1036" spans="1:4" x14ac:dyDescent="0.25">
      <c r="A1036" t="e">
        <f>VLOOKUP(Table1[[#This Row],[locationaddress]],VENUEID!$A$2:$B$28,1,TRUE)</f>
        <v>#VALUE!</v>
      </c>
      <c r="B1036" t="e">
        <f>IF(Table1[[#This Row],[categories]]="","",
IF(ISNUMBER(SEARCH("*ADULTS*",Table1[categories])),"ADULTS",
IF(ISNUMBER(SEARCH("*CHILDREN*",Table1[categories])),"CHILDREN",
IF(ISNUMBER(SEARCH("*TEENS*",Table1[categories])),"TEENS"))))</f>
        <v>#VALUE!</v>
      </c>
      <c r="C1036" t="e">
        <f>Table1[[#This Row],[startdatetime]]</f>
        <v>#VALUE!</v>
      </c>
      <c r="D1036" t="e">
        <f>CONCATENATE(Table1[[#This Row],[summary]],
CHAR(13),
Table1[[#This Row],[startdayname]],
", ",
TEXT((Table1[[#This Row],[startshortdate]]),"MMM D"),
CHAR(13),
TEXT((Table1[[#This Row],[starttime]]), "h:mm am/pm"),CHAR(13),Table1[[#This Row],[description]],CHAR(13))</f>
        <v>#VALUE!</v>
      </c>
    </row>
    <row r="1037" spans="1:4" x14ac:dyDescent="0.25">
      <c r="A1037" t="e">
        <f>VLOOKUP(Table1[[#This Row],[locationaddress]],VENUEID!$A$2:$B$28,1,TRUE)</f>
        <v>#VALUE!</v>
      </c>
      <c r="B1037" t="e">
        <f>IF(Table1[[#This Row],[categories]]="","",
IF(ISNUMBER(SEARCH("*ADULTS*",Table1[categories])),"ADULTS",
IF(ISNUMBER(SEARCH("*CHILDREN*",Table1[categories])),"CHILDREN",
IF(ISNUMBER(SEARCH("*TEENS*",Table1[categories])),"TEENS"))))</f>
        <v>#VALUE!</v>
      </c>
      <c r="C1037" t="e">
        <f>Table1[[#This Row],[startdatetime]]</f>
        <v>#VALUE!</v>
      </c>
      <c r="D1037" t="e">
        <f>CONCATENATE(Table1[[#This Row],[summary]],
CHAR(13),
Table1[[#This Row],[startdayname]],
", ",
TEXT((Table1[[#This Row],[startshortdate]]),"MMM D"),
CHAR(13),
TEXT((Table1[[#This Row],[starttime]]), "h:mm am/pm"),CHAR(13),Table1[[#This Row],[description]],CHAR(13))</f>
        <v>#VALUE!</v>
      </c>
    </row>
    <row r="1038" spans="1:4" x14ac:dyDescent="0.25">
      <c r="A1038" t="e">
        <f>VLOOKUP(Table1[[#This Row],[locationaddress]],VENUEID!$A$2:$B$28,1,TRUE)</f>
        <v>#VALUE!</v>
      </c>
      <c r="B1038" t="e">
        <f>IF(Table1[[#This Row],[categories]]="","",
IF(ISNUMBER(SEARCH("*ADULTS*",Table1[categories])),"ADULTS",
IF(ISNUMBER(SEARCH("*CHILDREN*",Table1[categories])),"CHILDREN",
IF(ISNUMBER(SEARCH("*TEENS*",Table1[categories])),"TEENS"))))</f>
        <v>#VALUE!</v>
      </c>
      <c r="C1038" t="e">
        <f>Table1[[#This Row],[startdatetime]]</f>
        <v>#VALUE!</v>
      </c>
      <c r="D1038" t="e">
        <f>CONCATENATE(Table1[[#This Row],[summary]],
CHAR(13),
Table1[[#This Row],[startdayname]],
", ",
TEXT((Table1[[#This Row],[startshortdate]]),"MMM D"),
CHAR(13),
TEXT((Table1[[#This Row],[starttime]]), "h:mm am/pm"),CHAR(13),Table1[[#This Row],[description]],CHAR(13))</f>
        <v>#VALUE!</v>
      </c>
    </row>
    <row r="1039" spans="1:4" x14ac:dyDescent="0.25">
      <c r="A1039" t="e">
        <f>VLOOKUP(Table1[[#This Row],[locationaddress]],VENUEID!$A$2:$B$28,1,TRUE)</f>
        <v>#VALUE!</v>
      </c>
      <c r="B1039" t="e">
        <f>IF(Table1[[#This Row],[categories]]="","",
IF(ISNUMBER(SEARCH("*ADULTS*",Table1[categories])),"ADULTS",
IF(ISNUMBER(SEARCH("*CHILDREN*",Table1[categories])),"CHILDREN",
IF(ISNUMBER(SEARCH("*TEENS*",Table1[categories])),"TEENS"))))</f>
        <v>#VALUE!</v>
      </c>
      <c r="C1039" t="e">
        <f>Table1[[#This Row],[startdatetime]]</f>
        <v>#VALUE!</v>
      </c>
      <c r="D1039" t="e">
        <f>CONCATENATE(Table1[[#This Row],[summary]],
CHAR(13),
Table1[[#This Row],[startdayname]],
", ",
TEXT((Table1[[#This Row],[startshortdate]]),"MMM D"),
CHAR(13),
TEXT((Table1[[#This Row],[starttime]]), "h:mm am/pm"),CHAR(13),Table1[[#This Row],[description]],CHAR(13))</f>
        <v>#VALUE!</v>
      </c>
    </row>
    <row r="1040" spans="1:4" x14ac:dyDescent="0.25">
      <c r="A1040" t="e">
        <f>VLOOKUP(Table1[[#This Row],[locationaddress]],VENUEID!$A$2:$B$28,1,TRUE)</f>
        <v>#VALUE!</v>
      </c>
      <c r="B1040" t="e">
        <f>IF(Table1[[#This Row],[categories]]="","",
IF(ISNUMBER(SEARCH("*ADULTS*",Table1[categories])),"ADULTS",
IF(ISNUMBER(SEARCH("*CHILDREN*",Table1[categories])),"CHILDREN",
IF(ISNUMBER(SEARCH("*TEENS*",Table1[categories])),"TEENS"))))</f>
        <v>#VALUE!</v>
      </c>
      <c r="C1040" t="e">
        <f>Table1[[#This Row],[startdatetime]]</f>
        <v>#VALUE!</v>
      </c>
      <c r="D1040" t="e">
        <f>CONCATENATE(Table1[[#This Row],[summary]],
CHAR(13),
Table1[[#This Row],[startdayname]],
", ",
TEXT((Table1[[#This Row],[startshortdate]]),"MMM D"),
CHAR(13),
TEXT((Table1[[#This Row],[starttime]]), "h:mm am/pm"),CHAR(13),Table1[[#This Row],[description]],CHAR(13))</f>
        <v>#VALUE!</v>
      </c>
    </row>
    <row r="1041" spans="1:4" x14ac:dyDescent="0.25">
      <c r="A1041" t="e">
        <f>VLOOKUP(Table1[[#This Row],[locationaddress]],VENUEID!$A$2:$B$28,1,TRUE)</f>
        <v>#VALUE!</v>
      </c>
      <c r="B1041" t="e">
        <f>IF(Table1[[#This Row],[categories]]="","",
IF(ISNUMBER(SEARCH("*ADULTS*",Table1[categories])),"ADULTS",
IF(ISNUMBER(SEARCH("*CHILDREN*",Table1[categories])),"CHILDREN",
IF(ISNUMBER(SEARCH("*TEENS*",Table1[categories])),"TEENS"))))</f>
        <v>#VALUE!</v>
      </c>
      <c r="C1041" t="e">
        <f>Table1[[#This Row],[startdatetime]]</f>
        <v>#VALUE!</v>
      </c>
      <c r="D1041" t="e">
        <f>CONCATENATE(Table1[[#This Row],[summary]],
CHAR(13),
Table1[[#This Row],[startdayname]],
", ",
TEXT((Table1[[#This Row],[startshortdate]]),"MMM D"),
CHAR(13),
TEXT((Table1[[#This Row],[starttime]]), "h:mm am/pm"),CHAR(13),Table1[[#This Row],[description]],CHAR(13))</f>
        <v>#VALUE!</v>
      </c>
    </row>
    <row r="1042" spans="1:4" x14ac:dyDescent="0.25">
      <c r="A1042" t="e">
        <f>VLOOKUP(Table1[[#This Row],[locationaddress]],VENUEID!$A$2:$B$28,1,TRUE)</f>
        <v>#VALUE!</v>
      </c>
      <c r="B1042" t="e">
        <f>IF(Table1[[#This Row],[categories]]="","",
IF(ISNUMBER(SEARCH("*ADULTS*",Table1[categories])),"ADULTS",
IF(ISNUMBER(SEARCH("*CHILDREN*",Table1[categories])),"CHILDREN",
IF(ISNUMBER(SEARCH("*TEENS*",Table1[categories])),"TEENS"))))</f>
        <v>#VALUE!</v>
      </c>
      <c r="C1042" t="e">
        <f>Table1[[#This Row],[startdatetime]]</f>
        <v>#VALUE!</v>
      </c>
      <c r="D1042" t="e">
        <f>CONCATENATE(Table1[[#This Row],[summary]],
CHAR(13),
Table1[[#This Row],[startdayname]],
", ",
TEXT((Table1[[#This Row],[startshortdate]]),"MMM D"),
CHAR(13),
TEXT((Table1[[#This Row],[starttime]]), "h:mm am/pm"),CHAR(13),Table1[[#This Row],[description]],CHAR(13))</f>
        <v>#VALUE!</v>
      </c>
    </row>
    <row r="1043" spans="1:4" x14ac:dyDescent="0.25">
      <c r="A1043" t="e">
        <f>VLOOKUP(Table1[[#This Row],[locationaddress]],VENUEID!$A$2:$B$28,1,TRUE)</f>
        <v>#VALUE!</v>
      </c>
      <c r="B1043" t="e">
        <f>IF(Table1[[#This Row],[categories]]="","",
IF(ISNUMBER(SEARCH("*ADULTS*",Table1[categories])),"ADULTS",
IF(ISNUMBER(SEARCH("*CHILDREN*",Table1[categories])),"CHILDREN",
IF(ISNUMBER(SEARCH("*TEENS*",Table1[categories])),"TEENS"))))</f>
        <v>#VALUE!</v>
      </c>
      <c r="C1043" t="e">
        <f>Table1[[#This Row],[startdatetime]]</f>
        <v>#VALUE!</v>
      </c>
      <c r="D1043" t="e">
        <f>CONCATENATE(Table1[[#This Row],[summary]],
CHAR(13),
Table1[[#This Row],[startdayname]],
", ",
TEXT((Table1[[#This Row],[startshortdate]]),"MMM D"),
CHAR(13),
TEXT((Table1[[#This Row],[starttime]]), "h:mm am/pm"),CHAR(13),Table1[[#This Row],[description]],CHAR(13))</f>
        <v>#VALUE!</v>
      </c>
    </row>
    <row r="1044" spans="1:4" x14ac:dyDescent="0.25">
      <c r="A1044" t="e">
        <f>VLOOKUP(Table1[[#This Row],[locationaddress]],VENUEID!$A$2:$B$28,1,TRUE)</f>
        <v>#VALUE!</v>
      </c>
      <c r="B1044" t="e">
        <f>IF(Table1[[#This Row],[categories]]="","",
IF(ISNUMBER(SEARCH("*ADULTS*",Table1[categories])),"ADULTS",
IF(ISNUMBER(SEARCH("*CHILDREN*",Table1[categories])),"CHILDREN",
IF(ISNUMBER(SEARCH("*TEENS*",Table1[categories])),"TEENS"))))</f>
        <v>#VALUE!</v>
      </c>
      <c r="C1044" t="e">
        <f>Table1[[#This Row],[startdatetime]]</f>
        <v>#VALUE!</v>
      </c>
      <c r="D1044" t="e">
        <f>CONCATENATE(Table1[[#This Row],[summary]],
CHAR(13),
Table1[[#This Row],[startdayname]],
", ",
TEXT((Table1[[#This Row],[startshortdate]]),"MMM D"),
CHAR(13),
TEXT((Table1[[#This Row],[starttime]]), "h:mm am/pm"),CHAR(13),Table1[[#This Row],[description]],CHAR(13))</f>
        <v>#VALUE!</v>
      </c>
    </row>
    <row r="1045" spans="1:4" x14ac:dyDescent="0.25">
      <c r="A1045" t="e">
        <f>VLOOKUP(Table1[[#This Row],[locationaddress]],VENUEID!$A$2:$B$28,1,TRUE)</f>
        <v>#VALUE!</v>
      </c>
      <c r="B1045" t="e">
        <f>IF(Table1[[#This Row],[categories]]="","",
IF(ISNUMBER(SEARCH("*ADULTS*",Table1[categories])),"ADULTS",
IF(ISNUMBER(SEARCH("*CHILDREN*",Table1[categories])),"CHILDREN",
IF(ISNUMBER(SEARCH("*TEENS*",Table1[categories])),"TEENS"))))</f>
        <v>#VALUE!</v>
      </c>
      <c r="C1045" t="e">
        <f>Table1[[#This Row],[startdatetime]]</f>
        <v>#VALUE!</v>
      </c>
      <c r="D1045" t="e">
        <f>CONCATENATE(Table1[[#This Row],[summary]],
CHAR(13),
Table1[[#This Row],[startdayname]],
", ",
TEXT((Table1[[#This Row],[startshortdate]]),"MMM D"),
CHAR(13),
TEXT((Table1[[#This Row],[starttime]]), "h:mm am/pm"),CHAR(13),Table1[[#This Row],[description]],CHAR(13))</f>
        <v>#VALUE!</v>
      </c>
    </row>
    <row r="1046" spans="1:4" x14ac:dyDescent="0.25">
      <c r="A1046" t="e">
        <f>VLOOKUP(Table1[[#This Row],[locationaddress]],VENUEID!$A$2:$B$28,1,TRUE)</f>
        <v>#VALUE!</v>
      </c>
      <c r="B1046" t="e">
        <f>IF(Table1[[#This Row],[categories]]="","",
IF(ISNUMBER(SEARCH("*ADULTS*",Table1[categories])),"ADULTS",
IF(ISNUMBER(SEARCH("*CHILDREN*",Table1[categories])),"CHILDREN",
IF(ISNUMBER(SEARCH("*TEENS*",Table1[categories])),"TEENS"))))</f>
        <v>#VALUE!</v>
      </c>
      <c r="C1046" t="e">
        <f>Table1[[#This Row],[startdatetime]]</f>
        <v>#VALUE!</v>
      </c>
      <c r="D1046" t="e">
        <f>CONCATENATE(Table1[[#This Row],[summary]],
CHAR(13),
Table1[[#This Row],[startdayname]],
", ",
TEXT((Table1[[#This Row],[startshortdate]]),"MMM D"),
CHAR(13),
TEXT((Table1[[#This Row],[starttime]]), "h:mm am/pm"),CHAR(13),Table1[[#This Row],[description]],CHAR(13))</f>
        <v>#VALUE!</v>
      </c>
    </row>
    <row r="1047" spans="1:4" x14ac:dyDescent="0.25">
      <c r="A1047" t="e">
        <f>VLOOKUP(Table1[[#This Row],[locationaddress]],VENUEID!$A$2:$B$28,1,TRUE)</f>
        <v>#VALUE!</v>
      </c>
      <c r="B1047" t="e">
        <f>IF(Table1[[#This Row],[categories]]="","",
IF(ISNUMBER(SEARCH("*ADULTS*",Table1[categories])),"ADULTS",
IF(ISNUMBER(SEARCH("*CHILDREN*",Table1[categories])),"CHILDREN",
IF(ISNUMBER(SEARCH("*TEENS*",Table1[categories])),"TEENS"))))</f>
        <v>#VALUE!</v>
      </c>
      <c r="C1047" t="e">
        <f>Table1[[#This Row],[startdatetime]]</f>
        <v>#VALUE!</v>
      </c>
      <c r="D1047" t="e">
        <f>CONCATENATE(Table1[[#This Row],[summary]],
CHAR(13),
Table1[[#This Row],[startdayname]],
", ",
TEXT((Table1[[#This Row],[startshortdate]]),"MMM D"),
CHAR(13),
TEXT((Table1[[#This Row],[starttime]]), "h:mm am/pm"),CHAR(13),Table1[[#This Row],[description]],CHAR(13))</f>
        <v>#VALUE!</v>
      </c>
    </row>
    <row r="1048" spans="1:4" x14ac:dyDescent="0.25">
      <c r="A1048" t="e">
        <f>VLOOKUP(Table1[[#This Row],[locationaddress]],VENUEID!$A$2:$B$28,1,TRUE)</f>
        <v>#VALUE!</v>
      </c>
      <c r="B1048" t="e">
        <f>IF(Table1[[#This Row],[categories]]="","",
IF(ISNUMBER(SEARCH("*ADULTS*",Table1[categories])),"ADULTS",
IF(ISNUMBER(SEARCH("*CHILDREN*",Table1[categories])),"CHILDREN",
IF(ISNUMBER(SEARCH("*TEENS*",Table1[categories])),"TEENS"))))</f>
        <v>#VALUE!</v>
      </c>
      <c r="C1048" t="e">
        <f>Table1[[#This Row],[startdatetime]]</f>
        <v>#VALUE!</v>
      </c>
      <c r="D1048" t="e">
        <f>CONCATENATE(Table1[[#This Row],[summary]],
CHAR(13),
Table1[[#This Row],[startdayname]],
", ",
TEXT((Table1[[#This Row],[startshortdate]]),"MMM D"),
CHAR(13),
TEXT((Table1[[#This Row],[starttime]]), "h:mm am/pm"),CHAR(13),Table1[[#This Row],[description]],CHAR(13))</f>
        <v>#VALUE!</v>
      </c>
    </row>
    <row r="1049" spans="1:4" x14ac:dyDescent="0.25">
      <c r="A1049" t="e">
        <f>VLOOKUP(Table1[[#This Row],[locationaddress]],VENUEID!$A$2:$B$28,1,TRUE)</f>
        <v>#VALUE!</v>
      </c>
      <c r="B1049" t="e">
        <f>IF(Table1[[#This Row],[categories]]="","",
IF(ISNUMBER(SEARCH("*ADULTS*",Table1[categories])),"ADULTS",
IF(ISNUMBER(SEARCH("*CHILDREN*",Table1[categories])),"CHILDREN",
IF(ISNUMBER(SEARCH("*TEENS*",Table1[categories])),"TEENS"))))</f>
        <v>#VALUE!</v>
      </c>
      <c r="C1049" t="e">
        <f>Table1[[#This Row],[startdatetime]]</f>
        <v>#VALUE!</v>
      </c>
      <c r="D1049" t="e">
        <f>CONCATENATE(Table1[[#This Row],[summary]],
CHAR(13),
Table1[[#This Row],[startdayname]],
", ",
TEXT((Table1[[#This Row],[startshortdate]]),"MMM D"),
CHAR(13),
TEXT((Table1[[#This Row],[starttime]]), "h:mm am/pm"),CHAR(13),Table1[[#This Row],[description]],CHAR(13))</f>
        <v>#VALUE!</v>
      </c>
    </row>
    <row r="1050" spans="1:4" x14ac:dyDescent="0.25">
      <c r="A1050" t="e">
        <f>VLOOKUP(Table1[[#This Row],[locationaddress]],VENUEID!$A$2:$B$28,1,TRUE)</f>
        <v>#VALUE!</v>
      </c>
      <c r="B1050" t="e">
        <f>IF(Table1[[#This Row],[categories]]="","",
IF(ISNUMBER(SEARCH("*ADULTS*",Table1[categories])),"ADULTS",
IF(ISNUMBER(SEARCH("*CHILDREN*",Table1[categories])),"CHILDREN",
IF(ISNUMBER(SEARCH("*TEENS*",Table1[categories])),"TEENS"))))</f>
        <v>#VALUE!</v>
      </c>
      <c r="C1050" t="e">
        <f>Table1[[#This Row],[startdatetime]]</f>
        <v>#VALUE!</v>
      </c>
      <c r="D1050" t="e">
        <f>CONCATENATE(Table1[[#This Row],[summary]],
CHAR(13),
Table1[[#This Row],[startdayname]],
", ",
TEXT((Table1[[#This Row],[startshortdate]]),"MMM D"),
CHAR(13),
TEXT((Table1[[#This Row],[starttime]]), "h:mm am/pm"),CHAR(13),Table1[[#This Row],[description]],CHAR(13))</f>
        <v>#VALUE!</v>
      </c>
    </row>
    <row r="1051" spans="1:4" x14ac:dyDescent="0.25">
      <c r="A1051" t="e">
        <f>VLOOKUP(Table1[[#This Row],[locationaddress]],VENUEID!$A$2:$B$28,1,TRUE)</f>
        <v>#VALUE!</v>
      </c>
      <c r="B1051" t="e">
        <f>IF(Table1[[#This Row],[categories]]="","",
IF(ISNUMBER(SEARCH("*ADULTS*",Table1[categories])),"ADULTS",
IF(ISNUMBER(SEARCH("*CHILDREN*",Table1[categories])),"CHILDREN",
IF(ISNUMBER(SEARCH("*TEENS*",Table1[categories])),"TEENS"))))</f>
        <v>#VALUE!</v>
      </c>
      <c r="C1051" t="e">
        <f>Table1[[#This Row],[startdatetime]]</f>
        <v>#VALUE!</v>
      </c>
      <c r="D1051" t="e">
        <f>CONCATENATE(Table1[[#This Row],[summary]],
CHAR(13),
Table1[[#This Row],[startdayname]],
", ",
TEXT((Table1[[#This Row],[startshortdate]]),"MMM D"),
CHAR(13),
TEXT((Table1[[#This Row],[starttime]]), "h:mm am/pm"),CHAR(13),Table1[[#This Row],[description]],CHAR(13))</f>
        <v>#VALUE!</v>
      </c>
    </row>
    <row r="1052" spans="1:4" x14ac:dyDescent="0.25">
      <c r="A1052" t="e">
        <f>VLOOKUP(Table1[[#This Row],[locationaddress]],VENUEID!$A$2:$B$28,1,TRUE)</f>
        <v>#VALUE!</v>
      </c>
      <c r="B1052" t="e">
        <f>IF(Table1[[#This Row],[categories]]="","",
IF(ISNUMBER(SEARCH("*ADULTS*",Table1[categories])),"ADULTS",
IF(ISNUMBER(SEARCH("*CHILDREN*",Table1[categories])),"CHILDREN",
IF(ISNUMBER(SEARCH("*TEENS*",Table1[categories])),"TEENS"))))</f>
        <v>#VALUE!</v>
      </c>
      <c r="C1052" t="e">
        <f>Table1[[#This Row],[startdatetime]]</f>
        <v>#VALUE!</v>
      </c>
      <c r="D1052" t="e">
        <f>CONCATENATE(Table1[[#This Row],[summary]],
CHAR(13),
Table1[[#This Row],[startdayname]],
", ",
TEXT((Table1[[#This Row],[startshortdate]]),"MMM D"),
CHAR(13),
TEXT((Table1[[#This Row],[starttime]]), "h:mm am/pm"),CHAR(13),Table1[[#This Row],[description]],CHAR(13))</f>
        <v>#VALUE!</v>
      </c>
    </row>
    <row r="1053" spans="1:4" x14ac:dyDescent="0.25">
      <c r="A1053" t="e">
        <f>VLOOKUP(Table1[[#This Row],[locationaddress]],VENUEID!$A$2:$B$28,1,TRUE)</f>
        <v>#VALUE!</v>
      </c>
      <c r="B1053" t="e">
        <f>IF(Table1[[#This Row],[categories]]="","",
IF(ISNUMBER(SEARCH("*ADULTS*",Table1[categories])),"ADULTS",
IF(ISNUMBER(SEARCH("*CHILDREN*",Table1[categories])),"CHILDREN",
IF(ISNUMBER(SEARCH("*TEENS*",Table1[categories])),"TEENS"))))</f>
        <v>#VALUE!</v>
      </c>
      <c r="C1053" t="e">
        <f>Table1[[#This Row],[startdatetime]]</f>
        <v>#VALUE!</v>
      </c>
      <c r="D1053" t="e">
        <f>CONCATENATE(Table1[[#This Row],[summary]],
CHAR(13),
Table1[[#This Row],[startdayname]],
", ",
TEXT((Table1[[#This Row],[startshortdate]]),"MMM D"),
CHAR(13),
TEXT((Table1[[#This Row],[starttime]]), "h:mm am/pm"),CHAR(13),Table1[[#This Row],[description]],CHAR(13))</f>
        <v>#VALUE!</v>
      </c>
    </row>
    <row r="1054" spans="1:4" x14ac:dyDescent="0.25">
      <c r="A1054" t="e">
        <f>VLOOKUP(Table1[[#This Row],[locationaddress]],VENUEID!$A$2:$B$28,1,TRUE)</f>
        <v>#VALUE!</v>
      </c>
      <c r="B1054" t="e">
        <f>IF(Table1[[#This Row],[categories]]="","",
IF(ISNUMBER(SEARCH("*ADULTS*",Table1[categories])),"ADULTS",
IF(ISNUMBER(SEARCH("*CHILDREN*",Table1[categories])),"CHILDREN",
IF(ISNUMBER(SEARCH("*TEENS*",Table1[categories])),"TEENS"))))</f>
        <v>#VALUE!</v>
      </c>
      <c r="C1054" t="e">
        <f>Table1[[#This Row],[startdatetime]]</f>
        <v>#VALUE!</v>
      </c>
      <c r="D1054" t="e">
        <f>CONCATENATE(Table1[[#This Row],[summary]],
CHAR(13),
Table1[[#This Row],[startdayname]],
", ",
TEXT((Table1[[#This Row],[startshortdate]]),"MMM D"),
CHAR(13),
TEXT((Table1[[#This Row],[starttime]]), "h:mm am/pm"),CHAR(13),Table1[[#This Row],[description]],CHAR(13))</f>
        <v>#VALUE!</v>
      </c>
    </row>
    <row r="1055" spans="1:4" x14ac:dyDescent="0.25">
      <c r="A1055" t="e">
        <f>VLOOKUP(Table1[[#This Row],[locationaddress]],VENUEID!$A$2:$B$28,1,TRUE)</f>
        <v>#VALUE!</v>
      </c>
      <c r="B1055" t="e">
        <f>IF(Table1[[#This Row],[categories]]="","",
IF(ISNUMBER(SEARCH("*ADULTS*",Table1[categories])),"ADULTS",
IF(ISNUMBER(SEARCH("*CHILDREN*",Table1[categories])),"CHILDREN",
IF(ISNUMBER(SEARCH("*TEENS*",Table1[categories])),"TEENS"))))</f>
        <v>#VALUE!</v>
      </c>
      <c r="C1055" t="e">
        <f>Table1[[#This Row],[startdatetime]]</f>
        <v>#VALUE!</v>
      </c>
      <c r="D1055" t="e">
        <f>CONCATENATE(Table1[[#This Row],[summary]],
CHAR(13),
Table1[[#This Row],[startdayname]],
", ",
TEXT((Table1[[#This Row],[startshortdate]]),"MMM D"),
CHAR(13),
TEXT((Table1[[#This Row],[starttime]]), "h:mm am/pm"),CHAR(13),Table1[[#This Row],[description]],CHAR(13))</f>
        <v>#VALUE!</v>
      </c>
    </row>
    <row r="1056" spans="1:4" x14ac:dyDescent="0.25">
      <c r="A1056" t="e">
        <f>VLOOKUP(Table1[[#This Row],[locationaddress]],VENUEID!$A$2:$B$28,1,TRUE)</f>
        <v>#VALUE!</v>
      </c>
      <c r="B1056" t="e">
        <f>IF(Table1[[#This Row],[categories]]="","",
IF(ISNUMBER(SEARCH("*ADULTS*",Table1[categories])),"ADULTS",
IF(ISNUMBER(SEARCH("*CHILDREN*",Table1[categories])),"CHILDREN",
IF(ISNUMBER(SEARCH("*TEENS*",Table1[categories])),"TEENS"))))</f>
        <v>#VALUE!</v>
      </c>
      <c r="C1056" t="e">
        <f>Table1[[#This Row],[startdatetime]]</f>
        <v>#VALUE!</v>
      </c>
      <c r="D1056" t="e">
        <f>CONCATENATE(Table1[[#This Row],[summary]],
CHAR(13),
Table1[[#This Row],[startdayname]],
", ",
TEXT((Table1[[#This Row],[startshortdate]]),"MMM D"),
CHAR(13),
TEXT((Table1[[#This Row],[starttime]]), "h:mm am/pm"),CHAR(13),Table1[[#This Row],[description]],CHAR(13))</f>
        <v>#VALUE!</v>
      </c>
    </row>
    <row r="1057" spans="1:4" x14ac:dyDescent="0.25">
      <c r="A1057" t="e">
        <f>VLOOKUP(Table1[[#This Row],[locationaddress]],VENUEID!$A$2:$B$28,1,TRUE)</f>
        <v>#VALUE!</v>
      </c>
      <c r="B1057" t="e">
        <f>IF(Table1[[#This Row],[categories]]="","",
IF(ISNUMBER(SEARCH("*ADULTS*",Table1[categories])),"ADULTS",
IF(ISNUMBER(SEARCH("*CHILDREN*",Table1[categories])),"CHILDREN",
IF(ISNUMBER(SEARCH("*TEENS*",Table1[categories])),"TEENS"))))</f>
        <v>#VALUE!</v>
      </c>
      <c r="C1057" t="e">
        <f>Table1[[#This Row],[startdatetime]]</f>
        <v>#VALUE!</v>
      </c>
      <c r="D1057" t="e">
        <f>CONCATENATE(Table1[[#This Row],[summary]],
CHAR(13),
Table1[[#This Row],[startdayname]],
", ",
TEXT((Table1[[#This Row],[startshortdate]]),"MMM D"),
CHAR(13),
TEXT((Table1[[#This Row],[starttime]]), "h:mm am/pm"),CHAR(13),Table1[[#This Row],[description]],CHAR(13))</f>
        <v>#VALUE!</v>
      </c>
    </row>
    <row r="1058" spans="1:4" x14ac:dyDescent="0.25">
      <c r="A1058" t="e">
        <f>VLOOKUP(Table1[[#This Row],[locationaddress]],VENUEID!$A$2:$B$28,1,TRUE)</f>
        <v>#VALUE!</v>
      </c>
      <c r="B1058" t="e">
        <f>IF(Table1[[#This Row],[categories]]="","",
IF(ISNUMBER(SEARCH("*ADULTS*",Table1[categories])),"ADULTS",
IF(ISNUMBER(SEARCH("*CHILDREN*",Table1[categories])),"CHILDREN",
IF(ISNUMBER(SEARCH("*TEENS*",Table1[categories])),"TEENS"))))</f>
        <v>#VALUE!</v>
      </c>
      <c r="C1058" t="e">
        <f>Table1[[#This Row],[startdatetime]]</f>
        <v>#VALUE!</v>
      </c>
      <c r="D1058" t="e">
        <f>CONCATENATE(Table1[[#This Row],[summary]],
CHAR(13),
Table1[[#This Row],[startdayname]],
", ",
TEXT((Table1[[#This Row],[startshortdate]]),"MMM D"),
CHAR(13),
TEXT((Table1[[#This Row],[starttime]]), "h:mm am/pm"),CHAR(13),Table1[[#This Row],[description]],CHAR(13))</f>
        <v>#VALUE!</v>
      </c>
    </row>
    <row r="1059" spans="1:4" x14ac:dyDescent="0.25">
      <c r="A1059" t="e">
        <f>VLOOKUP(Table1[[#This Row],[locationaddress]],VENUEID!$A$2:$B$28,1,TRUE)</f>
        <v>#VALUE!</v>
      </c>
      <c r="B1059" t="e">
        <f>IF(Table1[[#This Row],[categories]]="","",
IF(ISNUMBER(SEARCH("*ADULTS*",Table1[categories])),"ADULTS",
IF(ISNUMBER(SEARCH("*CHILDREN*",Table1[categories])),"CHILDREN",
IF(ISNUMBER(SEARCH("*TEENS*",Table1[categories])),"TEENS"))))</f>
        <v>#VALUE!</v>
      </c>
      <c r="C1059" t="e">
        <f>Table1[[#This Row],[startdatetime]]</f>
        <v>#VALUE!</v>
      </c>
      <c r="D1059" t="e">
        <f>CONCATENATE(Table1[[#This Row],[summary]],
CHAR(13),
Table1[[#This Row],[startdayname]],
", ",
TEXT((Table1[[#This Row],[startshortdate]]),"MMM D"),
CHAR(13),
TEXT((Table1[[#This Row],[starttime]]), "h:mm am/pm"),CHAR(13),Table1[[#This Row],[description]],CHAR(13))</f>
        <v>#VALUE!</v>
      </c>
    </row>
    <row r="1060" spans="1:4" x14ac:dyDescent="0.25">
      <c r="A1060" t="e">
        <f>VLOOKUP(Table1[[#This Row],[locationaddress]],VENUEID!$A$2:$B$28,1,TRUE)</f>
        <v>#VALUE!</v>
      </c>
      <c r="B1060" t="e">
        <f>IF(Table1[[#This Row],[categories]]="","",
IF(ISNUMBER(SEARCH("*ADULTS*",Table1[categories])),"ADULTS",
IF(ISNUMBER(SEARCH("*CHILDREN*",Table1[categories])),"CHILDREN",
IF(ISNUMBER(SEARCH("*TEENS*",Table1[categories])),"TEENS"))))</f>
        <v>#VALUE!</v>
      </c>
      <c r="C1060" t="e">
        <f>Table1[[#This Row],[startdatetime]]</f>
        <v>#VALUE!</v>
      </c>
      <c r="D1060" t="e">
        <f>CONCATENATE(Table1[[#This Row],[summary]],
CHAR(13),
Table1[[#This Row],[startdayname]],
", ",
TEXT((Table1[[#This Row],[startshortdate]]),"MMM D"),
CHAR(13),
TEXT((Table1[[#This Row],[starttime]]), "h:mm am/pm"),CHAR(13),Table1[[#This Row],[description]],CHAR(13))</f>
        <v>#VALUE!</v>
      </c>
    </row>
    <row r="1061" spans="1:4" x14ac:dyDescent="0.25">
      <c r="A1061" t="e">
        <f>VLOOKUP(Table1[[#This Row],[locationaddress]],VENUEID!$A$2:$B$28,1,TRUE)</f>
        <v>#VALUE!</v>
      </c>
      <c r="B1061" t="e">
        <f>IF(Table1[[#This Row],[categories]]="","",
IF(ISNUMBER(SEARCH("*ADULTS*",Table1[categories])),"ADULTS",
IF(ISNUMBER(SEARCH("*CHILDREN*",Table1[categories])),"CHILDREN",
IF(ISNUMBER(SEARCH("*TEENS*",Table1[categories])),"TEENS"))))</f>
        <v>#VALUE!</v>
      </c>
      <c r="C1061" t="e">
        <f>Table1[[#This Row],[startdatetime]]</f>
        <v>#VALUE!</v>
      </c>
      <c r="D1061" t="e">
        <f>CONCATENATE(Table1[[#This Row],[summary]],
CHAR(13),
Table1[[#This Row],[startdayname]],
", ",
TEXT((Table1[[#This Row],[startshortdate]]),"MMM D"),
CHAR(13),
TEXT((Table1[[#This Row],[starttime]]), "h:mm am/pm"),CHAR(13),Table1[[#This Row],[description]],CHAR(13))</f>
        <v>#VALUE!</v>
      </c>
    </row>
    <row r="1062" spans="1:4" x14ac:dyDescent="0.25">
      <c r="A1062" t="e">
        <f>VLOOKUP(Table1[[#This Row],[locationaddress]],VENUEID!$A$2:$B$28,1,TRUE)</f>
        <v>#VALUE!</v>
      </c>
      <c r="B1062" t="e">
        <f>IF(Table1[[#This Row],[categories]]="","",
IF(ISNUMBER(SEARCH("*ADULTS*",Table1[categories])),"ADULTS",
IF(ISNUMBER(SEARCH("*CHILDREN*",Table1[categories])),"CHILDREN",
IF(ISNUMBER(SEARCH("*TEENS*",Table1[categories])),"TEENS"))))</f>
        <v>#VALUE!</v>
      </c>
      <c r="C1062" t="e">
        <f>Table1[[#This Row],[startdatetime]]</f>
        <v>#VALUE!</v>
      </c>
      <c r="D1062" t="e">
        <f>CONCATENATE(Table1[[#This Row],[summary]],
CHAR(13),
Table1[[#This Row],[startdayname]],
", ",
TEXT((Table1[[#This Row],[startshortdate]]),"MMM D"),
CHAR(13),
TEXT((Table1[[#This Row],[starttime]]), "h:mm am/pm"),CHAR(13),Table1[[#This Row],[description]],CHAR(13))</f>
        <v>#VALUE!</v>
      </c>
    </row>
    <row r="1063" spans="1:4" x14ac:dyDescent="0.25">
      <c r="A1063" t="e">
        <f>VLOOKUP(Table1[[#This Row],[locationaddress]],VENUEID!$A$2:$B$28,1,TRUE)</f>
        <v>#VALUE!</v>
      </c>
      <c r="B1063" t="e">
        <f>IF(Table1[[#This Row],[categories]]="","",
IF(ISNUMBER(SEARCH("*ADULTS*",Table1[categories])),"ADULTS",
IF(ISNUMBER(SEARCH("*CHILDREN*",Table1[categories])),"CHILDREN",
IF(ISNUMBER(SEARCH("*TEENS*",Table1[categories])),"TEENS"))))</f>
        <v>#VALUE!</v>
      </c>
      <c r="C1063" t="e">
        <f>Table1[[#This Row],[startdatetime]]</f>
        <v>#VALUE!</v>
      </c>
      <c r="D1063" t="e">
        <f>CONCATENATE(Table1[[#This Row],[summary]],
CHAR(13),
Table1[[#This Row],[startdayname]],
", ",
TEXT((Table1[[#This Row],[startshortdate]]),"MMM D"),
CHAR(13),
TEXT((Table1[[#This Row],[starttime]]), "h:mm am/pm"),CHAR(13),Table1[[#This Row],[description]],CHAR(13))</f>
        <v>#VALUE!</v>
      </c>
    </row>
    <row r="1064" spans="1:4" x14ac:dyDescent="0.25">
      <c r="A1064" t="e">
        <f>VLOOKUP(Table1[[#This Row],[locationaddress]],VENUEID!$A$2:$B$28,1,TRUE)</f>
        <v>#VALUE!</v>
      </c>
      <c r="B1064" t="e">
        <f>IF(Table1[[#This Row],[categories]]="","",
IF(ISNUMBER(SEARCH("*ADULTS*",Table1[categories])),"ADULTS",
IF(ISNUMBER(SEARCH("*CHILDREN*",Table1[categories])),"CHILDREN",
IF(ISNUMBER(SEARCH("*TEENS*",Table1[categories])),"TEENS"))))</f>
        <v>#VALUE!</v>
      </c>
      <c r="C1064" t="e">
        <f>Table1[[#This Row],[startdatetime]]</f>
        <v>#VALUE!</v>
      </c>
      <c r="D1064" t="e">
        <f>CONCATENATE(Table1[[#This Row],[summary]],
CHAR(13),
Table1[[#This Row],[startdayname]],
", ",
TEXT((Table1[[#This Row],[startshortdate]]),"MMM D"),
CHAR(13),
TEXT((Table1[[#This Row],[starttime]]), "h:mm am/pm"),CHAR(13),Table1[[#This Row],[description]],CHAR(13))</f>
        <v>#VALUE!</v>
      </c>
    </row>
    <row r="1065" spans="1:4" x14ac:dyDescent="0.25">
      <c r="A1065" t="e">
        <f>VLOOKUP(Table1[[#This Row],[locationaddress]],VENUEID!$A$2:$B$28,1,TRUE)</f>
        <v>#VALUE!</v>
      </c>
      <c r="B1065" t="e">
        <f>IF(Table1[[#This Row],[categories]]="","",
IF(ISNUMBER(SEARCH("*ADULTS*",Table1[categories])),"ADULTS",
IF(ISNUMBER(SEARCH("*CHILDREN*",Table1[categories])),"CHILDREN",
IF(ISNUMBER(SEARCH("*TEENS*",Table1[categories])),"TEENS"))))</f>
        <v>#VALUE!</v>
      </c>
      <c r="C1065" t="e">
        <f>Table1[[#This Row],[startdatetime]]</f>
        <v>#VALUE!</v>
      </c>
      <c r="D1065" t="e">
        <f>CONCATENATE(Table1[[#This Row],[summary]],
CHAR(13),
Table1[[#This Row],[startdayname]],
", ",
TEXT((Table1[[#This Row],[startshortdate]]),"MMM D"),
CHAR(13),
TEXT((Table1[[#This Row],[starttime]]), "h:mm am/pm"),CHAR(13),Table1[[#This Row],[description]],CHAR(13))</f>
        <v>#VALUE!</v>
      </c>
    </row>
    <row r="1066" spans="1:4" x14ac:dyDescent="0.25">
      <c r="A1066" t="e">
        <f>VLOOKUP(Table1[[#This Row],[locationaddress]],VENUEID!$A$2:$B$28,1,TRUE)</f>
        <v>#VALUE!</v>
      </c>
      <c r="B1066" t="e">
        <f>IF(Table1[[#This Row],[categories]]="","",
IF(ISNUMBER(SEARCH("*ADULTS*",Table1[categories])),"ADULTS",
IF(ISNUMBER(SEARCH("*CHILDREN*",Table1[categories])),"CHILDREN",
IF(ISNUMBER(SEARCH("*TEENS*",Table1[categories])),"TEENS"))))</f>
        <v>#VALUE!</v>
      </c>
      <c r="C1066" t="e">
        <f>Table1[[#This Row],[startdatetime]]</f>
        <v>#VALUE!</v>
      </c>
      <c r="D1066" t="e">
        <f>CONCATENATE(Table1[[#This Row],[summary]],
CHAR(13),
Table1[[#This Row],[startdayname]],
", ",
TEXT((Table1[[#This Row],[startshortdate]]),"MMM D"),
CHAR(13),
TEXT((Table1[[#This Row],[starttime]]), "h:mm am/pm"),CHAR(13),Table1[[#This Row],[description]],CHAR(13))</f>
        <v>#VALUE!</v>
      </c>
    </row>
    <row r="1067" spans="1:4" x14ac:dyDescent="0.25">
      <c r="A1067" t="e">
        <f>VLOOKUP(Table1[[#This Row],[locationaddress]],VENUEID!$A$2:$B$28,1,TRUE)</f>
        <v>#VALUE!</v>
      </c>
      <c r="B1067" t="e">
        <f>IF(Table1[[#This Row],[categories]]="","",
IF(ISNUMBER(SEARCH("*ADULTS*",Table1[categories])),"ADULTS",
IF(ISNUMBER(SEARCH("*CHILDREN*",Table1[categories])),"CHILDREN",
IF(ISNUMBER(SEARCH("*TEENS*",Table1[categories])),"TEENS"))))</f>
        <v>#VALUE!</v>
      </c>
      <c r="C1067" t="e">
        <f>Table1[[#This Row],[startdatetime]]</f>
        <v>#VALUE!</v>
      </c>
      <c r="D1067" t="e">
        <f>CONCATENATE(Table1[[#This Row],[summary]],
CHAR(13),
Table1[[#This Row],[startdayname]],
", ",
TEXT((Table1[[#This Row],[startshortdate]]),"MMM D"),
CHAR(13),
TEXT((Table1[[#This Row],[starttime]]), "h:mm am/pm"),CHAR(13),Table1[[#This Row],[description]],CHAR(13))</f>
        <v>#VALUE!</v>
      </c>
    </row>
    <row r="1068" spans="1:4" x14ac:dyDescent="0.25">
      <c r="A1068" t="e">
        <f>VLOOKUP(Table1[[#This Row],[locationaddress]],VENUEID!$A$2:$B$28,1,TRUE)</f>
        <v>#VALUE!</v>
      </c>
      <c r="B1068" t="e">
        <f>IF(Table1[[#This Row],[categories]]="","",
IF(ISNUMBER(SEARCH("*ADULTS*",Table1[categories])),"ADULTS",
IF(ISNUMBER(SEARCH("*CHILDREN*",Table1[categories])),"CHILDREN",
IF(ISNUMBER(SEARCH("*TEENS*",Table1[categories])),"TEENS"))))</f>
        <v>#VALUE!</v>
      </c>
      <c r="C1068" t="e">
        <f>Table1[[#This Row],[startdatetime]]</f>
        <v>#VALUE!</v>
      </c>
      <c r="D1068" t="e">
        <f>CONCATENATE(Table1[[#This Row],[summary]],
CHAR(13),
Table1[[#This Row],[startdayname]],
", ",
TEXT((Table1[[#This Row],[startshortdate]]),"MMM D"),
CHAR(13),
TEXT((Table1[[#This Row],[starttime]]), "h:mm am/pm"),CHAR(13),Table1[[#This Row],[description]],CHAR(13))</f>
        <v>#VALUE!</v>
      </c>
    </row>
    <row r="1069" spans="1:4" x14ac:dyDescent="0.25">
      <c r="A1069" t="e">
        <f>VLOOKUP(Table1[[#This Row],[locationaddress]],VENUEID!$A$2:$B$28,1,TRUE)</f>
        <v>#VALUE!</v>
      </c>
      <c r="B1069" t="e">
        <f>IF(Table1[[#This Row],[categories]]="","",
IF(ISNUMBER(SEARCH("*ADULTS*",Table1[categories])),"ADULTS",
IF(ISNUMBER(SEARCH("*CHILDREN*",Table1[categories])),"CHILDREN",
IF(ISNUMBER(SEARCH("*TEENS*",Table1[categories])),"TEENS"))))</f>
        <v>#VALUE!</v>
      </c>
      <c r="C1069" t="e">
        <f>Table1[[#This Row],[startdatetime]]</f>
        <v>#VALUE!</v>
      </c>
      <c r="D1069" t="e">
        <f>CONCATENATE(Table1[[#This Row],[summary]],
CHAR(13),
Table1[[#This Row],[startdayname]],
", ",
TEXT((Table1[[#This Row],[startshortdate]]),"MMM D"),
CHAR(13),
TEXT((Table1[[#This Row],[starttime]]), "h:mm am/pm"),CHAR(13),Table1[[#This Row],[description]],CHAR(13))</f>
        <v>#VALUE!</v>
      </c>
    </row>
    <row r="1070" spans="1:4" x14ac:dyDescent="0.25">
      <c r="A1070" t="e">
        <f>VLOOKUP(Table1[[#This Row],[locationaddress]],VENUEID!$A$2:$B$28,1,TRUE)</f>
        <v>#VALUE!</v>
      </c>
      <c r="B1070" t="e">
        <f>IF(Table1[[#This Row],[categories]]="","",
IF(ISNUMBER(SEARCH("*ADULTS*",Table1[categories])),"ADULTS",
IF(ISNUMBER(SEARCH("*CHILDREN*",Table1[categories])),"CHILDREN",
IF(ISNUMBER(SEARCH("*TEENS*",Table1[categories])),"TEENS"))))</f>
        <v>#VALUE!</v>
      </c>
      <c r="C1070" t="e">
        <f>Table1[[#This Row],[startdatetime]]</f>
        <v>#VALUE!</v>
      </c>
      <c r="D1070" t="e">
        <f>CONCATENATE(Table1[[#This Row],[summary]],
CHAR(13),
Table1[[#This Row],[startdayname]],
", ",
TEXT((Table1[[#This Row],[startshortdate]]),"MMM D"),
CHAR(13),
TEXT((Table1[[#This Row],[starttime]]), "h:mm am/pm"),CHAR(13),Table1[[#This Row],[description]],CHAR(13))</f>
        <v>#VALUE!</v>
      </c>
    </row>
    <row r="1071" spans="1:4" x14ac:dyDescent="0.25">
      <c r="A1071" t="e">
        <f>VLOOKUP(Table1[[#This Row],[locationaddress]],VENUEID!$A$2:$B$28,1,TRUE)</f>
        <v>#VALUE!</v>
      </c>
      <c r="B1071" t="e">
        <f>IF(Table1[[#This Row],[categories]]="","",
IF(ISNUMBER(SEARCH("*ADULTS*",Table1[categories])),"ADULTS",
IF(ISNUMBER(SEARCH("*CHILDREN*",Table1[categories])),"CHILDREN",
IF(ISNUMBER(SEARCH("*TEENS*",Table1[categories])),"TEENS"))))</f>
        <v>#VALUE!</v>
      </c>
      <c r="C1071" t="e">
        <f>Table1[[#This Row],[startdatetime]]</f>
        <v>#VALUE!</v>
      </c>
      <c r="D1071" t="e">
        <f>CONCATENATE(Table1[[#This Row],[summary]],
CHAR(13),
Table1[[#This Row],[startdayname]],
", ",
TEXT((Table1[[#This Row],[startshortdate]]),"MMM D"),
CHAR(13),
TEXT((Table1[[#This Row],[starttime]]), "h:mm am/pm"),CHAR(13),Table1[[#This Row],[description]],CHAR(13))</f>
        <v>#VALUE!</v>
      </c>
    </row>
    <row r="1072" spans="1:4" x14ac:dyDescent="0.25">
      <c r="A1072" t="e">
        <f>VLOOKUP(Table1[[#This Row],[locationaddress]],VENUEID!$A$2:$B$28,1,TRUE)</f>
        <v>#VALUE!</v>
      </c>
      <c r="B1072" t="e">
        <f>IF(Table1[[#This Row],[categories]]="","",
IF(ISNUMBER(SEARCH("*ADULTS*",Table1[categories])),"ADULTS",
IF(ISNUMBER(SEARCH("*CHILDREN*",Table1[categories])),"CHILDREN",
IF(ISNUMBER(SEARCH("*TEENS*",Table1[categories])),"TEENS"))))</f>
        <v>#VALUE!</v>
      </c>
      <c r="C1072" t="e">
        <f>Table1[[#This Row],[startdatetime]]</f>
        <v>#VALUE!</v>
      </c>
      <c r="D1072" t="e">
        <f>CONCATENATE(Table1[[#This Row],[summary]],
CHAR(13),
Table1[[#This Row],[startdayname]],
", ",
TEXT((Table1[[#This Row],[startshortdate]]),"MMM D"),
CHAR(13),
TEXT((Table1[[#This Row],[starttime]]), "h:mm am/pm"),CHAR(13),Table1[[#This Row],[description]],CHAR(13))</f>
        <v>#VALUE!</v>
      </c>
    </row>
    <row r="1073" spans="1:4" x14ac:dyDescent="0.25">
      <c r="A1073" t="e">
        <f>VLOOKUP(Table1[[#This Row],[locationaddress]],VENUEID!$A$2:$B$28,1,TRUE)</f>
        <v>#VALUE!</v>
      </c>
      <c r="B1073" t="e">
        <f>IF(Table1[[#This Row],[categories]]="","",
IF(ISNUMBER(SEARCH("*ADULTS*",Table1[categories])),"ADULTS",
IF(ISNUMBER(SEARCH("*CHILDREN*",Table1[categories])),"CHILDREN",
IF(ISNUMBER(SEARCH("*TEENS*",Table1[categories])),"TEENS"))))</f>
        <v>#VALUE!</v>
      </c>
      <c r="C1073" t="e">
        <f>Table1[[#This Row],[startdatetime]]</f>
        <v>#VALUE!</v>
      </c>
      <c r="D1073" t="e">
        <f>CONCATENATE(Table1[[#This Row],[summary]],
CHAR(13),
Table1[[#This Row],[startdayname]],
", ",
TEXT((Table1[[#This Row],[startshortdate]]),"MMM D"),
CHAR(13),
TEXT((Table1[[#This Row],[starttime]]), "h:mm am/pm"),CHAR(13),Table1[[#This Row],[description]],CHAR(13))</f>
        <v>#VALUE!</v>
      </c>
    </row>
    <row r="1074" spans="1:4" x14ac:dyDescent="0.25">
      <c r="A1074" t="e">
        <f>VLOOKUP(Table1[[#This Row],[locationaddress]],VENUEID!$A$2:$B$28,1,TRUE)</f>
        <v>#VALUE!</v>
      </c>
      <c r="B1074" t="e">
        <f>IF(Table1[[#This Row],[categories]]="","",
IF(ISNUMBER(SEARCH("*ADULTS*",Table1[categories])),"ADULTS",
IF(ISNUMBER(SEARCH("*CHILDREN*",Table1[categories])),"CHILDREN",
IF(ISNUMBER(SEARCH("*TEENS*",Table1[categories])),"TEENS"))))</f>
        <v>#VALUE!</v>
      </c>
      <c r="C1074" t="e">
        <f>Table1[[#This Row],[startdatetime]]</f>
        <v>#VALUE!</v>
      </c>
      <c r="D1074" t="e">
        <f>CONCATENATE(Table1[[#This Row],[summary]],
CHAR(13),
Table1[[#This Row],[startdayname]],
", ",
TEXT((Table1[[#This Row],[startshortdate]]),"MMM D"),
CHAR(13),
TEXT((Table1[[#This Row],[starttime]]), "h:mm am/pm"),CHAR(13),Table1[[#This Row],[description]],CHAR(13))</f>
        <v>#VALUE!</v>
      </c>
    </row>
    <row r="1075" spans="1:4" x14ac:dyDescent="0.25">
      <c r="A1075" t="e">
        <f>VLOOKUP(Table1[[#This Row],[locationaddress]],VENUEID!$A$2:$B$28,1,TRUE)</f>
        <v>#VALUE!</v>
      </c>
      <c r="B1075" t="e">
        <f>IF(Table1[[#This Row],[categories]]="","",
IF(ISNUMBER(SEARCH("*ADULTS*",Table1[categories])),"ADULTS",
IF(ISNUMBER(SEARCH("*CHILDREN*",Table1[categories])),"CHILDREN",
IF(ISNUMBER(SEARCH("*TEENS*",Table1[categories])),"TEENS"))))</f>
        <v>#VALUE!</v>
      </c>
      <c r="C1075" t="e">
        <f>Table1[[#This Row],[startdatetime]]</f>
        <v>#VALUE!</v>
      </c>
      <c r="D1075" t="e">
        <f>CONCATENATE(Table1[[#This Row],[summary]],
CHAR(13),
Table1[[#This Row],[startdayname]],
", ",
TEXT((Table1[[#This Row],[startshortdate]]),"MMM D"),
CHAR(13),
TEXT((Table1[[#This Row],[starttime]]), "h:mm am/pm"),CHAR(13),Table1[[#This Row],[description]],CHAR(13))</f>
        <v>#VALUE!</v>
      </c>
    </row>
    <row r="1076" spans="1:4" x14ac:dyDescent="0.25">
      <c r="A1076" t="e">
        <f>VLOOKUP(Table1[[#This Row],[locationaddress]],VENUEID!$A$2:$B$28,1,TRUE)</f>
        <v>#VALUE!</v>
      </c>
      <c r="B1076" t="e">
        <f>IF(Table1[[#This Row],[categories]]="","",
IF(ISNUMBER(SEARCH("*ADULTS*",Table1[categories])),"ADULTS",
IF(ISNUMBER(SEARCH("*CHILDREN*",Table1[categories])),"CHILDREN",
IF(ISNUMBER(SEARCH("*TEENS*",Table1[categories])),"TEENS"))))</f>
        <v>#VALUE!</v>
      </c>
      <c r="C1076" t="e">
        <f>Table1[[#This Row],[startdatetime]]</f>
        <v>#VALUE!</v>
      </c>
      <c r="D1076" t="e">
        <f>CONCATENATE(Table1[[#This Row],[summary]],
CHAR(13),
Table1[[#This Row],[startdayname]],
", ",
TEXT((Table1[[#This Row],[startshortdate]]),"MMM D"),
CHAR(13),
TEXT((Table1[[#This Row],[starttime]]), "h:mm am/pm"),CHAR(13),Table1[[#This Row],[description]],CHAR(13))</f>
        <v>#VALUE!</v>
      </c>
    </row>
    <row r="1077" spans="1:4" x14ac:dyDescent="0.25">
      <c r="A1077" t="e">
        <f>VLOOKUP(Table1[[#This Row],[locationaddress]],VENUEID!$A$2:$B$28,1,TRUE)</f>
        <v>#VALUE!</v>
      </c>
      <c r="B1077" t="e">
        <f>IF(Table1[[#This Row],[categories]]="","",
IF(ISNUMBER(SEARCH("*ADULTS*",Table1[categories])),"ADULTS",
IF(ISNUMBER(SEARCH("*CHILDREN*",Table1[categories])),"CHILDREN",
IF(ISNUMBER(SEARCH("*TEENS*",Table1[categories])),"TEENS"))))</f>
        <v>#VALUE!</v>
      </c>
      <c r="C1077" t="e">
        <f>Table1[[#This Row],[startdatetime]]</f>
        <v>#VALUE!</v>
      </c>
      <c r="D1077" t="e">
        <f>CONCATENATE(Table1[[#This Row],[summary]],
CHAR(13),
Table1[[#This Row],[startdayname]],
", ",
TEXT((Table1[[#This Row],[startshortdate]]),"MMM D"),
CHAR(13),
TEXT((Table1[[#This Row],[starttime]]), "h:mm am/pm"),CHAR(13),Table1[[#This Row],[description]],CHAR(13))</f>
        <v>#VALUE!</v>
      </c>
    </row>
    <row r="1078" spans="1:4" x14ac:dyDescent="0.25">
      <c r="A1078" t="e">
        <f>VLOOKUP(Table1[[#This Row],[locationaddress]],VENUEID!$A$2:$B$28,1,TRUE)</f>
        <v>#VALUE!</v>
      </c>
      <c r="B1078" t="e">
        <f>IF(Table1[[#This Row],[categories]]="","",
IF(ISNUMBER(SEARCH("*ADULTS*",Table1[categories])),"ADULTS",
IF(ISNUMBER(SEARCH("*CHILDREN*",Table1[categories])),"CHILDREN",
IF(ISNUMBER(SEARCH("*TEENS*",Table1[categories])),"TEENS"))))</f>
        <v>#VALUE!</v>
      </c>
      <c r="C1078" t="e">
        <f>Table1[[#This Row],[startdatetime]]</f>
        <v>#VALUE!</v>
      </c>
      <c r="D1078" t="e">
        <f>CONCATENATE(Table1[[#This Row],[summary]],
CHAR(13),
Table1[[#This Row],[startdayname]],
", ",
TEXT((Table1[[#This Row],[startshortdate]]),"MMM D"),
CHAR(13),
TEXT((Table1[[#This Row],[starttime]]), "h:mm am/pm"),CHAR(13),Table1[[#This Row],[description]],CHAR(13))</f>
        <v>#VALUE!</v>
      </c>
    </row>
    <row r="1079" spans="1:4" x14ac:dyDescent="0.25">
      <c r="A1079" t="e">
        <f>VLOOKUP(Table1[[#This Row],[locationaddress]],VENUEID!$A$2:$B$28,1,TRUE)</f>
        <v>#VALUE!</v>
      </c>
      <c r="B1079" t="e">
        <f>IF(Table1[[#This Row],[categories]]="","",
IF(ISNUMBER(SEARCH("*ADULTS*",Table1[categories])),"ADULTS",
IF(ISNUMBER(SEARCH("*CHILDREN*",Table1[categories])),"CHILDREN",
IF(ISNUMBER(SEARCH("*TEENS*",Table1[categories])),"TEENS"))))</f>
        <v>#VALUE!</v>
      </c>
      <c r="C1079" t="e">
        <f>Table1[[#This Row],[startdatetime]]</f>
        <v>#VALUE!</v>
      </c>
      <c r="D1079" t="e">
        <f>CONCATENATE(Table1[[#This Row],[summary]],
CHAR(13),
Table1[[#This Row],[startdayname]],
", ",
TEXT((Table1[[#This Row],[startshortdate]]),"MMM D"),
CHAR(13),
TEXT((Table1[[#This Row],[starttime]]), "h:mm am/pm"),CHAR(13),Table1[[#This Row],[description]],CHAR(13))</f>
        <v>#VALUE!</v>
      </c>
    </row>
    <row r="1080" spans="1:4" x14ac:dyDescent="0.25">
      <c r="A1080" t="e">
        <f>VLOOKUP(Table1[[#This Row],[locationaddress]],VENUEID!$A$2:$B$28,1,TRUE)</f>
        <v>#VALUE!</v>
      </c>
      <c r="B1080" t="e">
        <f>IF(Table1[[#This Row],[categories]]="","",
IF(ISNUMBER(SEARCH("*ADULTS*",Table1[categories])),"ADULTS",
IF(ISNUMBER(SEARCH("*CHILDREN*",Table1[categories])),"CHILDREN",
IF(ISNUMBER(SEARCH("*TEENS*",Table1[categories])),"TEENS"))))</f>
        <v>#VALUE!</v>
      </c>
      <c r="C1080" t="e">
        <f>Table1[[#This Row],[startdatetime]]</f>
        <v>#VALUE!</v>
      </c>
      <c r="D1080" t="e">
        <f>CONCATENATE(Table1[[#This Row],[summary]],
CHAR(13),
Table1[[#This Row],[startdayname]],
", ",
TEXT((Table1[[#This Row],[startshortdate]]),"MMM D"),
CHAR(13),
TEXT((Table1[[#This Row],[starttime]]), "h:mm am/pm"),CHAR(13),Table1[[#This Row],[description]],CHAR(13))</f>
        <v>#VALUE!</v>
      </c>
    </row>
    <row r="1081" spans="1:4" x14ac:dyDescent="0.25">
      <c r="A1081" t="e">
        <f>VLOOKUP(Table1[[#This Row],[locationaddress]],VENUEID!$A$2:$B$28,1,TRUE)</f>
        <v>#VALUE!</v>
      </c>
      <c r="B1081" t="e">
        <f>IF(Table1[[#This Row],[categories]]="","",
IF(ISNUMBER(SEARCH("*ADULTS*",Table1[categories])),"ADULTS",
IF(ISNUMBER(SEARCH("*CHILDREN*",Table1[categories])),"CHILDREN",
IF(ISNUMBER(SEARCH("*TEENS*",Table1[categories])),"TEENS"))))</f>
        <v>#VALUE!</v>
      </c>
      <c r="C1081" t="e">
        <f>Table1[[#This Row],[startdatetime]]</f>
        <v>#VALUE!</v>
      </c>
      <c r="D1081" t="e">
        <f>CONCATENATE(Table1[[#This Row],[summary]],
CHAR(13),
Table1[[#This Row],[startdayname]],
", ",
TEXT((Table1[[#This Row],[startshortdate]]),"MMM D"),
CHAR(13),
TEXT((Table1[[#This Row],[starttime]]), "h:mm am/pm"),CHAR(13),Table1[[#This Row],[description]],CHAR(13))</f>
        <v>#VALUE!</v>
      </c>
    </row>
    <row r="1082" spans="1:4" x14ac:dyDescent="0.25">
      <c r="A1082" t="e">
        <f>VLOOKUP(Table1[[#This Row],[locationaddress]],VENUEID!$A$2:$B$28,1,TRUE)</f>
        <v>#VALUE!</v>
      </c>
      <c r="B1082" t="e">
        <f>IF(Table1[[#This Row],[categories]]="","",
IF(ISNUMBER(SEARCH("*ADULTS*",Table1[categories])),"ADULTS",
IF(ISNUMBER(SEARCH("*CHILDREN*",Table1[categories])),"CHILDREN",
IF(ISNUMBER(SEARCH("*TEENS*",Table1[categories])),"TEENS"))))</f>
        <v>#VALUE!</v>
      </c>
      <c r="C1082" t="e">
        <f>Table1[[#This Row],[startdatetime]]</f>
        <v>#VALUE!</v>
      </c>
      <c r="D1082" t="e">
        <f>CONCATENATE(Table1[[#This Row],[summary]],
CHAR(13),
Table1[[#This Row],[startdayname]],
", ",
TEXT((Table1[[#This Row],[startshortdate]]),"MMM D"),
CHAR(13),
TEXT((Table1[[#This Row],[starttime]]), "h:mm am/pm"),CHAR(13),Table1[[#This Row],[description]],CHAR(13))</f>
        <v>#VALUE!</v>
      </c>
    </row>
    <row r="1083" spans="1:4" x14ac:dyDescent="0.25">
      <c r="A1083" t="e">
        <f>VLOOKUP(Table1[[#This Row],[locationaddress]],VENUEID!$A$2:$B$28,1,TRUE)</f>
        <v>#VALUE!</v>
      </c>
      <c r="B1083" t="e">
        <f>IF(Table1[[#This Row],[categories]]="","",
IF(ISNUMBER(SEARCH("*ADULTS*",Table1[categories])),"ADULTS",
IF(ISNUMBER(SEARCH("*CHILDREN*",Table1[categories])),"CHILDREN",
IF(ISNUMBER(SEARCH("*TEENS*",Table1[categories])),"TEENS"))))</f>
        <v>#VALUE!</v>
      </c>
      <c r="C1083" t="e">
        <f>Table1[[#This Row],[startdatetime]]</f>
        <v>#VALUE!</v>
      </c>
      <c r="D1083" t="e">
        <f>CONCATENATE(Table1[[#This Row],[summary]],
CHAR(13),
Table1[[#This Row],[startdayname]],
", ",
TEXT((Table1[[#This Row],[startshortdate]]),"MMM D"),
CHAR(13),
TEXT((Table1[[#This Row],[starttime]]), "h:mm am/pm"),CHAR(13),Table1[[#This Row],[description]],CHAR(13))</f>
        <v>#VALUE!</v>
      </c>
    </row>
    <row r="1084" spans="1:4" x14ac:dyDescent="0.25">
      <c r="A1084" t="e">
        <f>VLOOKUP(Table1[[#This Row],[locationaddress]],VENUEID!$A$2:$B$28,1,TRUE)</f>
        <v>#VALUE!</v>
      </c>
      <c r="B1084" t="e">
        <f>IF(Table1[[#This Row],[categories]]="","",
IF(ISNUMBER(SEARCH("*ADULTS*",Table1[categories])),"ADULTS",
IF(ISNUMBER(SEARCH("*CHILDREN*",Table1[categories])),"CHILDREN",
IF(ISNUMBER(SEARCH("*TEENS*",Table1[categories])),"TEENS"))))</f>
        <v>#VALUE!</v>
      </c>
      <c r="C1084" t="e">
        <f>Table1[[#This Row],[startdatetime]]</f>
        <v>#VALUE!</v>
      </c>
      <c r="D1084" t="e">
        <f>CONCATENATE(Table1[[#This Row],[summary]],
CHAR(13),
Table1[[#This Row],[startdayname]],
", ",
TEXT((Table1[[#This Row],[startshortdate]]),"MMM D"),
CHAR(13),
TEXT((Table1[[#This Row],[starttime]]), "h:mm am/pm"),CHAR(13),Table1[[#This Row],[description]],CHAR(13))</f>
        <v>#VALUE!</v>
      </c>
    </row>
    <row r="1085" spans="1:4" x14ac:dyDescent="0.25">
      <c r="A1085" t="e">
        <f>VLOOKUP(Table1[[#This Row],[locationaddress]],VENUEID!$A$2:$B$28,1,TRUE)</f>
        <v>#VALUE!</v>
      </c>
      <c r="B1085" t="e">
        <f>IF(Table1[[#This Row],[categories]]="","",
IF(ISNUMBER(SEARCH("*ADULTS*",Table1[categories])),"ADULTS",
IF(ISNUMBER(SEARCH("*CHILDREN*",Table1[categories])),"CHILDREN",
IF(ISNUMBER(SEARCH("*TEENS*",Table1[categories])),"TEENS"))))</f>
        <v>#VALUE!</v>
      </c>
      <c r="C1085" t="e">
        <f>Table1[[#This Row],[startdatetime]]</f>
        <v>#VALUE!</v>
      </c>
      <c r="D1085" t="e">
        <f>CONCATENATE(Table1[[#This Row],[summary]],
CHAR(13),
Table1[[#This Row],[startdayname]],
", ",
TEXT((Table1[[#This Row],[startshortdate]]),"MMM D"),
CHAR(13),
TEXT((Table1[[#This Row],[starttime]]), "h:mm am/pm"),CHAR(13),Table1[[#This Row],[description]],CHAR(13))</f>
        <v>#VALUE!</v>
      </c>
    </row>
    <row r="1086" spans="1:4" x14ac:dyDescent="0.25">
      <c r="A1086" t="e">
        <f>VLOOKUP(Table1[[#This Row],[locationaddress]],VENUEID!$A$2:$B$28,1,TRUE)</f>
        <v>#VALUE!</v>
      </c>
      <c r="B1086" t="e">
        <f>IF(Table1[[#This Row],[categories]]="","",
IF(ISNUMBER(SEARCH("*ADULTS*",Table1[categories])),"ADULTS",
IF(ISNUMBER(SEARCH("*CHILDREN*",Table1[categories])),"CHILDREN",
IF(ISNUMBER(SEARCH("*TEENS*",Table1[categories])),"TEENS"))))</f>
        <v>#VALUE!</v>
      </c>
      <c r="C1086" t="e">
        <f>Table1[[#This Row],[startdatetime]]</f>
        <v>#VALUE!</v>
      </c>
      <c r="D1086" t="e">
        <f>CONCATENATE(Table1[[#This Row],[summary]],
CHAR(13),
Table1[[#This Row],[startdayname]],
", ",
TEXT((Table1[[#This Row],[startshortdate]]),"MMM D"),
CHAR(13),
TEXT((Table1[[#This Row],[starttime]]), "h:mm am/pm"),CHAR(13),Table1[[#This Row],[description]],CHAR(13))</f>
        <v>#VALUE!</v>
      </c>
    </row>
    <row r="1087" spans="1:4" x14ac:dyDescent="0.25">
      <c r="A1087" t="e">
        <f>VLOOKUP(Table1[[#This Row],[locationaddress]],VENUEID!$A$2:$B$28,1,TRUE)</f>
        <v>#VALUE!</v>
      </c>
      <c r="B1087" t="e">
        <f>IF(Table1[[#This Row],[categories]]="","",
IF(ISNUMBER(SEARCH("*ADULTS*",Table1[categories])),"ADULTS",
IF(ISNUMBER(SEARCH("*CHILDREN*",Table1[categories])),"CHILDREN",
IF(ISNUMBER(SEARCH("*TEENS*",Table1[categories])),"TEENS"))))</f>
        <v>#VALUE!</v>
      </c>
      <c r="C1087" t="e">
        <f>Table1[[#This Row],[startdatetime]]</f>
        <v>#VALUE!</v>
      </c>
      <c r="D1087" t="e">
        <f>CONCATENATE(Table1[[#This Row],[summary]],
CHAR(13),
Table1[[#This Row],[startdayname]],
", ",
TEXT((Table1[[#This Row],[startshortdate]]),"MMM D"),
CHAR(13),
TEXT((Table1[[#This Row],[starttime]]), "h:mm am/pm"),CHAR(13),Table1[[#This Row],[description]],CHAR(13))</f>
        <v>#VALUE!</v>
      </c>
    </row>
    <row r="1088" spans="1:4" x14ac:dyDescent="0.25">
      <c r="A1088" t="e">
        <f>VLOOKUP(Table1[[#This Row],[locationaddress]],VENUEID!$A$2:$B$28,1,TRUE)</f>
        <v>#VALUE!</v>
      </c>
      <c r="B1088" t="e">
        <f>IF(Table1[[#This Row],[categories]]="","",
IF(ISNUMBER(SEARCH("*ADULTS*",Table1[categories])),"ADULTS",
IF(ISNUMBER(SEARCH("*CHILDREN*",Table1[categories])),"CHILDREN",
IF(ISNUMBER(SEARCH("*TEENS*",Table1[categories])),"TEENS"))))</f>
        <v>#VALUE!</v>
      </c>
      <c r="C1088" t="e">
        <f>Table1[[#This Row],[startdatetime]]</f>
        <v>#VALUE!</v>
      </c>
      <c r="D1088" t="e">
        <f>CONCATENATE(Table1[[#This Row],[summary]],
CHAR(13),
Table1[[#This Row],[startdayname]],
", ",
TEXT((Table1[[#This Row],[startshortdate]]),"MMM D"),
CHAR(13),
TEXT((Table1[[#This Row],[starttime]]), "h:mm am/pm"),CHAR(13),Table1[[#This Row],[description]],CHAR(13))</f>
        <v>#VALUE!</v>
      </c>
    </row>
    <row r="1089" spans="1:4" x14ac:dyDescent="0.25">
      <c r="A1089" t="e">
        <f>VLOOKUP(Table1[[#This Row],[locationaddress]],VENUEID!$A$2:$B$28,1,TRUE)</f>
        <v>#VALUE!</v>
      </c>
      <c r="B1089" t="e">
        <f>IF(Table1[[#This Row],[categories]]="","",
IF(ISNUMBER(SEARCH("*ADULTS*",Table1[categories])),"ADULTS",
IF(ISNUMBER(SEARCH("*CHILDREN*",Table1[categories])),"CHILDREN",
IF(ISNUMBER(SEARCH("*TEENS*",Table1[categories])),"TEENS"))))</f>
        <v>#VALUE!</v>
      </c>
      <c r="C1089" t="e">
        <f>Table1[[#This Row],[startdatetime]]</f>
        <v>#VALUE!</v>
      </c>
      <c r="D1089" t="e">
        <f>CONCATENATE(Table1[[#This Row],[summary]],
CHAR(13),
Table1[[#This Row],[startdayname]],
", ",
TEXT((Table1[[#This Row],[startshortdate]]),"MMM D"),
CHAR(13),
TEXT((Table1[[#This Row],[starttime]]), "h:mm am/pm"),CHAR(13),Table1[[#This Row],[description]],CHAR(13))</f>
        <v>#VALUE!</v>
      </c>
    </row>
    <row r="1090" spans="1:4" x14ac:dyDescent="0.25">
      <c r="A1090" t="e">
        <f>VLOOKUP(Table1[[#This Row],[locationaddress]],VENUEID!$A$2:$B$28,1,TRUE)</f>
        <v>#VALUE!</v>
      </c>
      <c r="B1090" t="e">
        <f>IF(Table1[[#This Row],[categories]]="","",
IF(ISNUMBER(SEARCH("*ADULTS*",Table1[categories])),"ADULTS",
IF(ISNUMBER(SEARCH("*CHILDREN*",Table1[categories])),"CHILDREN",
IF(ISNUMBER(SEARCH("*TEENS*",Table1[categories])),"TEENS"))))</f>
        <v>#VALUE!</v>
      </c>
      <c r="C1090" t="e">
        <f>Table1[[#This Row],[startdatetime]]</f>
        <v>#VALUE!</v>
      </c>
      <c r="D1090" t="e">
        <f>CONCATENATE(Table1[[#This Row],[summary]],
CHAR(13),
Table1[[#This Row],[startdayname]],
", ",
TEXT((Table1[[#This Row],[startshortdate]]),"MMM D"),
CHAR(13),
TEXT((Table1[[#This Row],[starttime]]), "h:mm am/pm"),CHAR(13),Table1[[#This Row],[description]],CHAR(13))</f>
        <v>#VALUE!</v>
      </c>
    </row>
    <row r="1091" spans="1:4" x14ac:dyDescent="0.25">
      <c r="A1091" t="e">
        <f>VLOOKUP(Table1[[#This Row],[locationaddress]],VENUEID!$A$2:$B$28,1,TRUE)</f>
        <v>#VALUE!</v>
      </c>
      <c r="B1091" t="e">
        <f>IF(Table1[[#This Row],[categories]]="","",
IF(ISNUMBER(SEARCH("*ADULTS*",Table1[categories])),"ADULTS",
IF(ISNUMBER(SEARCH("*CHILDREN*",Table1[categories])),"CHILDREN",
IF(ISNUMBER(SEARCH("*TEENS*",Table1[categories])),"TEENS"))))</f>
        <v>#VALUE!</v>
      </c>
      <c r="C1091" t="e">
        <f>Table1[[#This Row],[startdatetime]]</f>
        <v>#VALUE!</v>
      </c>
      <c r="D1091" t="e">
        <f>CONCATENATE(Table1[[#This Row],[summary]],
CHAR(13),
Table1[[#This Row],[startdayname]],
", ",
TEXT((Table1[[#This Row],[startshortdate]]),"MMM D"),
CHAR(13),
TEXT((Table1[[#This Row],[starttime]]), "h:mm am/pm"),CHAR(13),Table1[[#This Row],[description]],CHAR(13))</f>
        <v>#VALUE!</v>
      </c>
    </row>
    <row r="1092" spans="1:4" x14ac:dyDescent="0.25">
      <c r="A1092" t="e">
        <f>VLOOKUP(Table1[[#This Row],[locationaddress]],VENUEID!$A$2:$B$28,1,TRUE)</f>
        <v>#VALUE!</v>
      </c>
      <c r="B1092" t="e">
        <f>IF(Table1[[#This Row],[categories]]="","",
IF(ISNUMBER(SEARCH("*ADULTS*",Table1[categories])),"ADULTS",
IF(ISNUMBER(SEARCH("*CHILDREN*",Table1[categories])),"CHILDREN",
IF(ISNUMBER(SEARCH("*TEENS*",Table1[categories])),"TEENS"))))</f>
        <v>#VALUE!</v>
      </c>
      <c r="C1092" t="e">
        <f>Table1[[#This Row],[startdatetime]]</f>
        <v>#VALUE!</v>
      </c>
      <c r="D1092" t="e">
        <f>CONCATENATE(Table1[[#This Row],[summary]],
CHAR(13),
Table1[[#This Row],[startdayname]],
", ",
TEXT((Table1[[#This Row],[startshortdate]]),"MMM D"),
CHAR(13),
TEXT((Table1[[#This Row],[starttime]]), "h:mm am/pm"),CHAR(13),Table1[[#This Row],[description]],CHAR(13))</f>
        <v>#VALUE!</v>
      </c>
    </row>
    <row r="1093" spans="1:4" x14ac:dyDescent="0.25">
      <c r="A1093" t="e">
        <f>VLOOKUP(Table1[[#This Row],[locationaddress]],VENUEID!$A$2:$B$28,1,TRUE)</f>
        <v>#VALUE!</v>
      </c>
      <c r="B1093" t="e">
        <f>IF(Table1[[#This Row],[categories]]="","",
IF(ISNUMBER(SEARCH("*ADULTS*",Table1[categories])),"ADULTS",
IF(ISNUMBER(SEARCH("*CHILDREN*",Table1[categories])),"CHILDREN",
IF(ISNUMBER(SEARCH("*TEENS*",Table1[categories])),"TEENS"))))</f>
        <v>#VALUE!</v>
      </c>
      <c r="C1093" t="e">
        <f>Table1[[#This Row],[startdatetime]]</f>
        <v>#VALUE!</v>
      </c>
      <c r="D1093" t="e">
        <f>CONCATENATE(Table1[[#This Row],[summary]],
CHAR(13),
Table1[[#This Row],[startdayname]],
", ",
TEXT((Table1[[#This Row],[startshortdate]]),"MMM D"),
CHAR(13),
TEXT((Table1[[#This Row],[starttime]]), "h:mm am/pm"),CHAR(13),Table1[[#This Row],[description]],CHAR(13))</f>
        <v>#VALUE!</v>
      </c>
    </row>
    <row r="1094" spans="1:4" x14ac:dyDescent="0.25">
      <c r="A1094" t="e">
        <f>VLOOKUP(Table1[[#This Row],[locationaddress]],VENUEID!$A$2:$B$28,1,TRUE)</f>
        <v>#VALUE!</v>
      </c>
      <c r="B1094" t="e">
        <f>IF(Table1[[#This Row],[categories]]="","",
IF(ISNUMBER(SEARCH("*ADULTS*",Table1[categories])),"ADULTS",
IF(ISNUMBER(SEARCH("*CHILDREN*",Table1[categories])),"CHILDREN",
IF(ISNUMBER(SEARCH("*TEENS*",Table1[categories])),"TEENS"))))</f>
        <v>#VALUE!</v>
      </c>
      <c r="C1094" t="e">
        <f>Table1[[#This Row],[startdatetime]]</f>
        <v>#VALUE!</v>
      </c>
      <c r="D1094" t="e">
        <f>CONCATENATE(Table1[[#This Row],[summary]],
CHAR(13),
Table1[[#This Row],[startdayname]],
", ",
TEXT((Table1[[#This Row],[startshortdate]]),"MMM D"),
CHAR(13),
TEXT((Table1[[#This Row],[starttime]]), "h:mm am/pm"),CHAR(13),Table1[[#This Row],[description]],CHAR(13))</f>
        <v>#VALUE!</v>
      </c>
    </row>
    <row r="1095" spans="1:4" x14ac:dyDescent="0.25">
      <c r="A1095" t="e">
        <f>VLOOKUP(Table1[[#This Row],[locationaddress]],VENUEID!$A$2:$B$28,1,TRUE)</f>
        <v>#VALUE!</v>
      </c>
      <c r="B1095" t="e">
        <f>IF(Table1[[#This Row],[categories]]="","",
IF(ISNUMBER(SEARCH("*ADULTS*",Table1[categories])),"ADULTS",
IF(ISNUMBER(SEARCH("*CHILDREN*",Table1[categories])),"CHILDREN",
IF(ISNUMBER(SEARCH("*TEENS*",Table1[categories])),"TEENS"))))</f>
        <v>#VALUE!</v>
      </c>
      <c r="C1095" t="e">
        <f>Table1[[#This Row],[startdatetime]]</f>
        <v>#VALUE!</v>
      </c>
      <c r="D1095" t="e">
        <f>CONCATENATE(Table1[[#This Row],[summary]],
CHAR(13),
Table1[[#This Row],[startdayname]],
", ",
TEXT((Table1[[#This Row],[startshortdate]]),"MMM D"),
CHAR(13),
TEXT((Table1[[#This Row],[starttime]]), "h:mm am/pm"),CHAR(13),Table1[[#This Row],[description]],CHAR(13))</f>
        <v>#VALUE!</v>
      </c>
    </row>
    <row r="1096" spans="1:4" x14ac:dyDescent="0.25">
      <c r="A1096" t="e">
        <f>VLOOKUP(Table1[[#This Row],[locationaddress]],VENUEID!$A$2:$B$28,1,TRUE)</f>
        <v>#VALUE!</v>
      </c>
      <c r="B1096" t="e">
        <f>IF(Table1[[#This Row],[categories]]="","",
IF(ISNUMBER(SEARCH("*ADULTS*",Table1[categories])),"ADULTS",
IF(ISNUMBER(SEARCH("*CHILDREN*",Table1[categories])),"CHILDREN",
IF(ISNUMBER(SEARCH("*TEENS*",Table1[categories])),"TEENS"))))</f>
        <v>#VALUE!</v>
      </c>
      <c r="C1096" t="e">
        <f>Table1[[#This Row],[startdatetime]]</f>
        <v>#VALUE!</v>
      </c>
      <c r="D1096" t="e">
        <f>CONCATENATE(Table1[[#This Row],[summary]],
CHAR(13),
Table1[[#This Row],[startdayname]],
", ",
TEXT((Table1[[#This Row],[startshortdate]]),"MMM D"),
CHAR(13),
TEXT((Table1[[#This Row],[starttime]]), "h:mm am/pm"),CHAR(13),Table1[[#This Row],[description]],CHAR(13))</f>
        <v>#VALUE!</v>
      </c>
    </row>
    <row r="1097" spans="1:4" x14ac:dyDescent="0.25">
      <c r="A1097" t="e">
        <f>VLOOKUP(Table1[[#This Row],[locationaddress]],VENUEID!$A$2:$B$28,1,TRUE)</f>
        <v>#VALUE!</v>
      </c>
      <c r="B1097" t="e">
        <f>IF(Table1[[#This Row],[categories]]="","",
IF(ISNUMBER(SEARCH("*ADULTS*",Table1[categories])),"ADULTS",
IF(ISNUMBER(SEARCH("*CHILDREN*",Table1[categories])),"CHILDREN",
IF(ISNUMBER(SEARCH("*TEENS*",Table1[categories])),"TEENS"))))</f>
        <v>#VALUE!</v>
      </c>
      <c r="C1097" t="e">
        <f>Table1[[#This Row],[startdatetime]]</f>
        <v>#VALUE!</v>
      </c>
      <c r="D1097" t="e">
        <f>CONCATENATE(Table1[[#This Row],[summary]],
CHAR(13),
Table1[[#This Row],[startdayname]],
", ",
TEXT((Table1[[#This Row],[startshortdate]]),"MMM D"),
CHAR(13),
TEXT((Table1[[#This Row],[starttime]]), "h:mm am/pm"),CHAR(13),Table1[[#This Row],[description]],CHAR(13))</f>
        <v>#VALUE!</v>
      </c>
    </row>
    <row r="1098" spans="1:4" x14ac:dyDescent="0.25">
      <c r="A1098" t="e">
        <f>VLOOKUP(Table1[[#This Row],[locationaddress]],VENUEID!$A$2:$B$28,1,TRUE)</f>
        <v>#VALUE!</v>
      </c>
      <c r="B1098" t="e">
        <f>IF(Table1[[#This Row],[categories]]="","",
IF(ISNUMBER(SEARCH("*ADULTS*",Table1[categories])),"ADULTS",
IF(ISNUMBER(SEARCH("*CHILDREN*",Table1[categories])),"CHILDREN",
IF(ISNUMBER(SEARCH("*TEENS*",Table1[categories])),"TEENS"))))</f>
        <v>#VALUE!</v>
      </c>
      <c r="C1098" t="e">
        <f>Table1[[#This Row],[startdatetime]]</f>
        <v>#VALUE!</v>
      </c>
      <c r="D1098" t="e">
        <f>CONCATENATE(Table1[[#This Row],[summary]],
CHAR(13),
Table1[[#This Row],[startdayname]],
", ",
TEXT((Table1[[#This Row],[startshortdate]]),"MMM D"),
CHAR(13),
TEXT((Table1[[#This Row],[starttime]]), "h:mm am/pm"),CHAR(13),Table1[[#This Row],[description]],CHAR(13))</f>
        <v>#VALUE!</v>
      </c>
    </row>
    <row r="1099" spans="1:4" x14ac:dyDescent="0.25">
      <c r="A1099" t="e">
        <f>VLOOKUP(Table1[[#This Row],[locationaddress]],VENUEID!$A$2:$B$28,1,TRUE)</f>
        <v>#VALUE!</v>
      </c>
      <c r="B1099" t="e">
        <f>IF(Table1[[#This Row],[categories]]="","",
IF(ISNUMBER(SEARCH("*ADULTS*",Table1[categories])),"ADULTS",
IF(ISNUMBER(SEARCH("*CHILDREN*",Table1[categories])),"CHILDREN",
IF(ISNUMBER(SEARCH("*TEENS*",Table1[categories])),"TEENS"))))</f>
        <v>#VALUE!</v>
      </c>
      <c r="C1099" t="e">
        <f>Table1[[#This Row],[startdatetime]]</f>
        <v>#VALUE!</v>
      </c>
      <c r="D1099" t="e">
        <f>CONCATENATE(Table1[[#This Row],[summary]],
CHAR(13),
Table1[[#This Row],[startdayname]],
", ",
TEXT((Table1[[#This Row],[startshortdate]]),"MMM D"),
CHAR(13),
TEXT((Table1[[#This Row],[starttime]]), "h:mm am/pm"),CHAR(13),Table1[[#This Row],[description]],CHAR(13))</f>
        <v>#VALUE!</v>
      </c>
    </row>
    <row r="1100" spans="1:4" x14ac:dyDescent="0.25">
      <c r="A1100" t="e">
        <f>VLOOKUP(Table1[[#This Row],[locationaddress]],VENUEID!$A$2:$B$28,1,TRUE)</f>
        <v>#VALUE!</v>
      </c>
      <c r="B1100" t="e">
        <f>IF(Table1[[#This Row],[categories]]="","",
IF(ISNUMBER(SEARCH("*ADULTS*",Table1[categories])),"ADULTS",
IF(ISNUMBER(SEARCH("*CHILDREN*",Table1[categories])),"CHILDREN",
IF(ISNUMBER(SEARCH("*TEENS*",Table1[categories])),"TEENS"))))</f>
        <v>#VALUE!</v>
      </c>
      <c r="C1100" t="e">
        <f>Table1[[#This Row],[startdatetime]]</f>
        <v>#VALUE!</v>
      </c>
      <c r="D1100" t="e">
        <f>CONCATENATE(Table1[[#This Row],[summary]],
CHAR(13),
Table1[[#This Row],[startdayname]],
", ",
TEXT((Table1[[#This Row],[startshortdate]]),"MMM D"),
CHAR(13),
TEXT((Table1[[#This Row],[starttime]]), "h:mm am/pm"),CHAR(13),Table1[[#This Row],[description]],CHAR(13))</f>
        <v>#VALUE!</v>
      </c>
    </row>
    <row r="1101" spans="1:4" x14ac:dyDescent="0.25">
      <c r="A1101" t="e">
        <f>VLOOKUP(Table1[[#This Row],[locationaddress]],VENUEID!$A$2:$B$28,1,TRUE)</f>
        <v>#VALUE!</v>
      </c>
      <c r="B1101" t="e">
        <f>IF(Table1[[#This Row],[categories]]="","",
IF(ISNUMBER(SEARCH("*ADULTS*",Table1[categories])),"ADULTS",
IF(ISNUMBER(SEARCH("*CHILDREN*",Table1[categories])),"CHILDREN",
IF(ISNUMBER(SEARCH("*TEENS*",Table1[categories])),"TEENS"))))</f>
        <v>#VALUE!</v>
      </c>
      <c r="C1101" t="e">
        <f>Table1[[#This Row],[startdatetime]]</f>
        <v>#VALUE!</v>
      </c>
      <c r="D1101" t="e">
        <f>CONCATENATE(Table1[[#This Row],[summary]],
CHAR(13),
Table1[[#This Row],[startdayname]],
", ",
TEXT((Table1[[#This Row],[startshortdate]]),"MMM D"),
CHAR(13),
TEXT((Table1[[#This Row],[starttime]]), "h:mm am/pm"),CHAR(13),Table1[[#This Row],[description]],CHAR(13))</f>
        <v>#VALUE!</v>
      </c>
    </row>
    <row r="1102" spans="1:4" x14ac:dyDescent="0.25">
      <c r="A1102" t="e">
        <f>VLOOKUP(Table1[[#This Row],[locationaddress]],VENUEID!$A$2:$B$28,1,TRUE)</f>
        <v>#VALUE!</v>
      </c>
      <c r="B1102" t="e">
        <f>IF(Table1[[#This Row],[categories]]="","",
IF(ISNUMBER(SEARCH("*ADULTS*",Table1[categories])),"ADULTS",
IF(ISNUMBER(SEARCH("*CHILDREN*",Table1[categories])),"CHILDREN",
IF(ISNUMBER(SEARCH("*TEENS*",Table1[categories])),"TEENS"))))</f>
        <v>#VALUE!</v>
      </c>
      <c r="C1102" t="e">
        <f>Table1[[#This Row],[startdatetime]]</f>
        <v>#VALUE!</v>
      </c>
      <c r="D1102" t="e">
        <f>CONCATENATE(Table1[[#This Row],[summary]],
CHAR(13),
Table1[[#This Row],[startdayname]],
", ",
TEXT((Table1[[#This Row],[startshortdate]]),"MMM D"),
CHAR(13),
TEXT((Table1[[#This Row],[starttime]]), "h:mm am/pm"),CHAR(13),Table1[[#This Row],[description]],CHAR(13))</f>
        <v>#VALUE!</v>
      </c>
    </row>
    <row r="1103" spans="1:4" x14ac:dyDescent="0.25">
      <c r="A1103" t="e">
        <f>VLOOKUP(Table1[[#This Row],[locationaddress]],VENUEID!$A$2:$B$28,1,TRUE)</f>
        <v>#VALUE!</v>
      </c>
      <c r="B1103" t="e">
        <f>IF(Table1[[#This Row],[categories]]="","",
IF(ISNUMBER(SEARCH("*ADULTS*",Table1[categories])),"ADULTS",
IF(ISNUMBER(SEARCH("*CHILDREN*",Table1[categories])),"CHILDREN",
IF(ISNUMBER(SEARCH("*TEENS*",Table1[categories])),"TEENS"))))</f>
        <v>#VALUE!</v>
      </c>
      <c r="C1103" t="e">
        <f>Table1[[#This Row],[startdatetime]]</f>
        <v>#VALUE!</v>
      </c>
      <c r="D1103" t="e">
        <f>CONCATENATE(Table1[[#This Row],[summary]],
CHAR(13),
Table1[[#This Row],[startdayname]],
", ",
TEXT((Table1[[#This Row],[startshortdate]]),"MMM D"),
CHAR(13),
TEXT((Table1[[#This Row],[starttime]]), "h:mm am/pm"),CHAR(13),Table1[[#This Row],[description]],CHAR(13))</f>
        <v>#VALUE!</v>
      </c>
    </row>
    <row r="1104" spans="1:4" x14ac:dyDescent="0.25">
      <c r="A1104" t="e">
        <f>VLOOKUP(Table1[[#This Row],[locationaddress]],VENUEID!$A$2:$B$28,1,TRUE)</f>
        <v>#VALUE!</v>
      </c>
      <c r="B1104" t="e">
        <f>IF(Table1[[#This Row],[categories]]="","",
IF(ISNUMBER(SEARCH("*ADULTS*",Table1[categories])),"ADULTS",
IF(ISNUMBER(SEARCH("*CHILDREN*",Table1[categories])),"CHILDREN",
IF(ISNUMBER(SEARCH("*TEENS*",Table1[categories])),"TEENS"))))</f>
        <v>#VALUE!</v>
      </c>
      <c r="C1104" t="e">
        <f>Table1[[#This Row],[startdatetime]]</f>
        <v>#VALUE!</v>
      </c>
      <c r="D1104" t="e">
        <f>CONCATENATE(Table1[[#This Row],[summary]],
CHAR(13),
Table1[[#This Row],[startdayname]],
", ",
TEXT((Table1[[#This Row],[startshortdate]]),"MMM D"),
CHAR(13),
TEXT((Table1[[#This Row],[starttime]]), "h:mm am/pm"),CHAR(13),Table1[[#This Row],[description]],CHAR(13))</f>
        <v>#VALUE!</v>
      </c>
    </row>
    <row r="1105" spans="1:4" x14ac:dyDescent="0.25">
      <c r="A1105" t="e">
        <f>VLOOKUP(Table1[[#This Row],[locationaddress]],VENUEID!$A$2:$B$28,1,TRUE)</f>
        <v>#VALUE!</v>
      </c>
      <c r="B1105" t="e">
        <f>IF(Table1[[#This Row],[categories]]="","",
IF(ISNUMBER(SEARCH("*ADULTS*",Table1[categories])),"ADULTS",
IF(ISNUMBER(SEARCH("*CHILDREN*",Table1[categories])),"CHILDREN",
IF(ISNUMBER(SEARCH("*TEENS*",Table1[categories])),"TEENS"))))</f>
        <v>#VALUE!</v>
      </c>
      <c r="C1105" t="e">
        <f>Table1[[#This Row],[startdatetime]]</f>
        <v>#VALUE!</v>
      </c>
      <c r="D1105" t="e">
        <f>CONCATENATE(Table1[[#This Row],[summary]],
CHAR(13),
Table1[[#This Row],[startdayname]],
", ",
TEXT((Table1[[#This Row],[startshortdate]]),"MMM D"),
CHAR(13),
TEXT((Table1[[#This Row],[starttime]]), "h:mm am/pm"),CHAR(13),Table1[[#This Row],[description]],CHAR(13))</f>
        <v>#VALUE!</v>
      </c>
    </row>
    <row r="1106" spans="1:4" x14ac:dyDescent="0.25">
      <c r="A1106" t="e">
        <f>VLOOKUP(Table1[[#This Row],[locationaddress]],VENUEID!$A$2:$B$28,1,TRUE)</f>
        <v>#VALUE!</v>
      </c>
      <c r="B1106" t="e">
        <f>IF(Table1[[#This Row],[categories]]="","",
IF(ISNUMBER(SEARCH("*ADULTS*",Table1[categories])),"ADULTS",
IF(ISNUMBER(SEARCH("*CHILDREN*",Table1[categories])),"CHILDREN",
IF(ISNUMBER(SEARCH("*TEENS*",Table1[categories])),"TEENS"))))</f>
        <v>#VALUE!</v>
      </c>
      <c r="C1106" t="e">
        <f>Table1[[#This Row],[startdatetime]]</f>
        <v>#VALUE!</v>
      </c>
      <c r="D1106" t="e">
        <f>CONCATENATE(Table1[[#This Row],[summary]],
CHAR(13),
Table1[[#This Row],[startdayname]],
", ",
TEXT((Table1[[#This Row],[startshortdate]]),"MMM D"),
CHAR(13),
TEXT((Table1[[#This Row],[starttime]]), "h:mm am/pm"),CHAR(13),Table1[[#This Row],[description]],CHAR(13))</f>
        <v>#VALUE!</v>
      </c>
    </row>
    <row r="1107" spans="1:4" x14ac:dyDescent="0.25">
      <c r="A1107" t="e">
        <f>VLOOKUP(Table1[[#This Row],[locationaddress]],VENUEID!$A$2:$B$28,1,TRUE)</f>
        <v>#VALUE!</v>
      </c>
      <c r="B1107" t="e">
        <f>IF(Table1[[#This Row],[categories]]="","",
IF(ISNUMBER(SEARCH("*ADULTS*",Table1[categories])),"ADULTS",
IF(ISNUMBER(SEARCH("*CHILDREN*",Table1[categories])),"CHILDREN",
IF(ISNUMBER(SEARCH("*TEENS*",Table1[categories])),"TEENS"))))</f>
        <v>#VALUE!</v>
      </c>
      <c r="C1107" t="e">
        <f>Table1[[#This Row],[startdatetime]]</f>
        <v>#VALUE!</v>
      </c>
      <c r="D1107" t="e">
        <f>CONCATENATE(Table1[[#This Row],[summary]],
CHAR(13),
Table1[[#This Row],[startdayname]],
", ",
TEXT((Table1[[#This Row],[startshortdate]]),"MMM D"),
CHAR(13),
TEXT((Table1[[#This Row],[starttime]]), "h:mm am/pm"),CHAR(13),Table1[[#This Row],[description]],CHAR(13))</f>
        <v>#VALUE!</v>
      </c>
    </row>
    <row r="1108" spans="1:4" x14ac:dyDescent="0.25">
      <c r="A1108" t="e">
        <f>VLOOKUP(Table1[[#This Row],[locationaddress]],VENUEID!$A$2:$B$28,1,TRUE)</f>
        <v>#VALUE!</v>
      </c>
      <c r="B1108" t="e">
        <f>IF(Table1[[#This Row],[categories]]="","",
IF(ISNUMBER(SEARCH("*ADULTS*",Table1[categories])),"ADULTS",
IF(ISNUMBER(SEARCH("*CHILDREN*",Table1[categories])),"CHILDREN",
IF(ISNUMBER(SEARCH("*TEENS*",Table1[categories])),"TEENS"))))</f>
        <v>#VALUE!</v>
      </c>
      <c r="C1108" t="e">
        <f>Table1[[#This Row],[startdatetime]]</f>
        <v>#VALUE!</v>
      </c>
      <c r="D1108" t="e">
        <f>CONCATENATE(Table1[[#This Row],[summary]],
CHAR(13),
Table1[[#This Row],[startdayname]],
", ",
TEXT((Table1[[#This Row],[startshortdate]]),"MMM D"),
CHAR(13),
TEXT((Table1[[#This Row],[starttime]]), "h:mm am/pm"),CHAR(13),Table1[[#This Row],[description]],CHAR(13))</f>
        <v>#VALUE!</v>
      </c>
    </row>
    <row r="1109" spans="1:4" x14ac:dyDescent="0.25">
      <c r="A1109" t="e">
        <f>VLOOKUP(Table1[[#This Row],[locationaddress]],VENUEID!$A$2:$B$28,1,TRUE)</f>
        <v>#VALUE!</v>
      </c>
      <c r="B1109" t="e">
        <f>IF(Table1[[#This Row],[categories]]="","",
IF(ISNUMBER(SEARCH("*ADULTS*",Table1[categories])),"ADULTS",
IF(ISNUMBER(SEARCH("*CHILDREN*",Table1[categories])),"CHILDREN",
IF(ISNUMBER(SEARCH("*TEENS*",Table1[categories])),"TEENS"))))</f>
        <v>#VALUE!</v>
      </c>
      <c r="C1109" t="e">
        <f>Table1[[#This Row],[startdatetime]]</f>
        <v>#VALUE!</v>
      </c>
      <c r="D1109" t="e">
        <f>CONCATENATE(Table1[[#This Row],[summary]],
CHAR(13),
Table1[[#This Row],[startdayname]],
", ",
TEXT((Table1[[#This Row],[startshortdate]]),"MMM D"),
CHAR(13),
TEXT((Table1[[#This Row],[starttime]]), "h:mm am/pm"),CHAR(13),Table1[[#This Row],[description]],CHAR(13))</f>
        <v>#VALUE!</v>
      </c>
    </row>
    <row r="1110" spans="1:4" x14ac:dyDescent="0.25">
      <c r="A1110" t="e">
        <f>VLOOKUP(Table1[[#This Row],[locationaddress]],VENUEID!$A$2:$B$28,1,TRUE)</f>
        <v>#VALUE!</v>
      </c>
      <c r="B1110" t="e">
        <f>IF(Table1[[#This Row],[categories]]="","",
IF(ISNUMBER(SEARCH("*ADULTS*",Table1[categories])),"ADULTS",
IF(ISNUMBER(SEARCH("*CHILDREN*",Table1[categories])),"CHILDREN",
IF(ISNUMBER(SEARCH("*TEENS*",Table1[categories])),"TEENS"))))</f>
        <v>#VALUE!</v>
      </c>
      <c r="C1110" t="e">
        <f>Table1[[#This Row],[startdatetime]]</f>
        <v>#VALUE!</v>
      </c>
      <c r="D1110" t="e">
        <f>CONCATENATE(Table1[[#This Row],[summary]],
CHAR(13),
Table1[[#This Row],[startdayname]],
", ",
TEXT((Table1[[#This Row],[startshortdate]]),"MMM D"),
CHAR(13),
TEXT((Table1[[#This Row],[starttime]]), "h:mm am/pm"),CHAR(13),Table1[[#This Row],[description]],CHAR(13))</f>
        <v>#VALUE!</v>
      </c>
    </row>
    <row r="1111" spans="1:4" x14ac:dyDescent="0.25">
      <c r="A1111" t="e">
        <f>VLOOKUP(Table1[[#This Row],[locationaddress]],VENUEID!$A$2:$B$28,1,TRUE)</f>
        <v>#VALUE!</v>
      </c>
      <c r="B1111" t="e">
        <f>IF(Table1[[#This Row],[categories]]="","",
IF(ISNUMBER(SEARCH("*ADULTS*",Table1[categories])),"ADULTS",
IF(ISNUMBER(SEARCH("*CHILDREN*",Table1[categories])),"CHILDREN",
IF(ISNUMBER(SEARCH("*TEENS*",Table1[categories])),"TEENS"))))</f>
        <v>#VALUE!</v>
      </c>
      <c r="C1111" t="e">
        <f>Table1[[#This Row],[startdatetime]]</f>
        <v>#VALUE!</v>
      </c>
      <c r="D1111" t="e">
        <f>CONCATENATE(Table1[[#This Row],[summary]],
CHAR(13),
Table1[[#This Row],[startdayname]],
", ",
TEXT((Table1[[#This Row],[startshortdate]]),"MMM D"),
CHAR(13),
TEXT((Table1[[#This Row],[starttime]]), "h:mm am/pm"),CHAR(13),Table1[[#This Row],[description]],CHAR(13))</f>
        <v>#VALUE!</v>
      </c>
    </row>
    <row r="1112" spans="1:4" x14ac:dyDescent="0.25">
      <c r="A1112" t="e">
        <f>VLOOKUP(Table1[[#This Row],[locationaddress]],VENUEID!$A$2:$B$28,1,TRUE)</f>
        <v>#VALUE!</v>
      </c>
      <c r="B1112" t="e">
        <f>IF(Table1[[#This Row],[categories]]="","",
IF(ISNUMBER(SEARCH("*ADULTS*",Table1[categories])),"ADULTS",
IF(ISNUMBER(SEARCH("*CHILDREN*",Table1[categories])),"CHILDREN",
IF(ISNUMBER(SEARCH("*TEENS*",Table1[categories])),"TEENS"))))</f>
        <v>#VALUE!</v>
      </c>
      <c r="C1112" t="e">
        <f>Table1[[#This Row],[startdatetime]]</f>
        <v>#VALUE!</v>
      </c>
      <c r="D1112" t="e">
        <f>CONCATENATE(Table1[[#This Row],[summary]],
CHAR(13),
Table1[[#This Row],[startdayname]],
", ",
TEXT((Table1[[#This Row],[startshortdate]]),"MMM D"),
CHAR(13),
TEXT((Table1[[#This Row],[starttime]]), "h:mm am/pm"),CHAR(13),Table1[[#This Row],[description]],CHAR(13))</f>
        <v>#VALUE!</v>
      </c>
    </row>
    <row r="1113" spans="1:4" x14ac:dyDescent="0.25">
      <c r="A1113" t="e">
        <f>VLOOKUP(Table1[[#This Row],[locationaddress]],VENUEID!$A$2:$B$28,1,TRUE)</f>
        <v>#VALUE!</v>
      </c>
      <c r="B1113" t="e">
        <f>IF(Table1[[#This Row],[categories]]="","",
IF(ISNUMBER(SEARCH("*ADULTS*",Table1[categories])),"ADULTS",
IF(ISNUMBER(SEARCH("*CHILDREN*",Table1[categories])),"CHILDREN",
IF(ISNUMBER(SEARCH("*TEENS*",Table1[categories])),"TEENS"))))</f>
        <v>#VALUE!</v>
      </c>
      <c r="C1113" t="e">
        <f>Table1[[#This Row],[startdatetime]]</f>
        <v>#VALUE!</v>
      </c>
      <c r="D1113" t="e">
        <f>CONCATENATE(Table1[[#This Row],[summary]],
CHAR(13),
Table1[[#This Row],[startdayname]],
", ",
TEXT((Table1[[#This Row],[startshortdate]]),"MMM D"),
CHAR(13),
TEXT((Table1[[#This Row],[starttime]]), "h:mm am/pm"),CHAR(13),Table1[[#This Row],[description]],CHAR(13))</f>
        <v>#VALUE!</v>
      </c>
    </row>
    <row r="1114" spans="1:4" x14ac:dyDescent="0.25">
      <c r="A1114" t="e">
        <f>VLOOKUP(Table1[[#This Row],[locationaddress]],VENUEID!$A$2:$B$28,1,TRUE)</f>
        <v>#VALUE!</v>
      </c>
      <c r="B1114" t="e">
        <f>IF(Table1[[#This Row],[categories]]="","",
IF(ISNUMBER(SEARCH("*ADULTS*",Table1[categories])),"ADULTS",
IF(ISNUMBER(SEARCH("*CHILDREN*",Table1[categories])),"CHILDREN",
IF(ISNUMBER(SEARCH("*TEENS*",Table1[categories])),"TEENS"))))</f>
        <v>#VALUE!</v>
      </c>
      <c r="C1114" t="e">
        <f>Table1[[#This Row],[startdatetime]]</f>
        <v>#VALUE!</v>
      </c>
      <c r="D1114" t="e">
        <f>CONCATENATE(Table1[[#This Row],[summary]],
CHAR(13),
Table1[[#This Row],[startdayname]],
", ",
TEXT((Table1[[#This Row],[startshortdate]]),"MMM D"),
CHAR(13),
TEXT((Table1[[#This Row],[starttime]]), "h:mm am/pm"),CHAR(13),Table1[[#This Row],[description]],CHAR(13))</f>
        <v>#VALUE!</v>
      </c>
    </row>
    <row r="1115" spans="1:4" x14ac:dyDescent="0.25">
      <c r="A1115" t="e">
        <f>VLOOKUP(Table1[[#This Row],[locationaddress]],VENUEID!$A$2:$B$28,1,TRUE)</f>
        <v>#VALUE!</v>
      </c>
      <c r="B1115" t="e">
        <f>IF(Table1[[#This Row],[categories]]="","",
IF(ISNUMBER(SEARCH("*ADULTS*",Table1[categories])),"ADULTS",
IF(ISNUMBER(SEARCH("*CHILDREN*",Table1[categories])),"CHILDREN",
IF(ISNUMBER(SEARCH("*TEENS*",Table1[categories])),"TEENS"))))</f>
        <v>#VALUE!</v>
      </c>
      <c r="C1115" t="e">
        <f>Table1[[#This Row],[startdatetime]]</f>
        <v>#VALUE!</v>
      </c>
      <c r="D1115" t="e">
        <f>CONCATENATE(Table1[[#This Row],[summary]],
CHAR(13),
Table1[[#This Row],[startdayname]],
", ",
TEXT((Table1[[#This Row],[startshortdate]]),"MMM D"),
CHAR(13),
TEXT((Table1[[#This Row],[starttime]]), "h:mm am/pm"),CHAR(13),Table1[[#This Row],[description]],CHAR(13))</f>
        <v>#VALUE!</v>
      </c>
    </row>
    <row r="1116" spans="1:4" x14ac:dyDescent="0.25">
      <c r="A1116" t="e">
        <f>VLOOKUP(Table1[[#This Row],[locationaddress]],VENUEID!$A$2:$B$28,1,TRUE)</f>
        <v>#VALUE!</v>
      </c>
      <c r="B1116" t="e">
        <f>IF(Table1[[#This Row],[categories]]="","",
IF(ISNUMBER(SEARCH("*ADULTS*",Table1[categories])),"ADULTS",
IF(ISNUMBER(SEARCH("*CHILDREN*",Table1[categories])),"CHILDREN",
IF(ISNUMBER(SEARCH("*TEENS*",Table1[categories])),"TEENS"))))</f>
        <v>#VALUE!</v>
      </c>
      <c r="C1116" t="e">
        <f>Table1[[#This Row],[startdatetime]]</f>
        <v>#VALUE!</v>
      </c>
      <c r="D1116" t="e">
        <f>CONCATENATE(Table1[[#This Row],[summary]],
CHAR(13),
Table1[[#This Row],[startdayname]],
", ",
TEXT((Table1[[#This Row],[startshortdate]]),"MMM D"),
CHAR(13),
TEXT((Table1[[#This Row],[starttime]]), "h:mm am/pm"),CHAR(13),Table1[[#This Row],[description]],CHAR(13))</f>
        <v>#VALUE!</v>
      </c>
    </row>
    <row r="1117" spans="1:4" x14ac:dyDescent="0.25">
      <c r="A1117" t="e">
        <f>VLOOKUP(Table1[[#This Row],[locationaddress]],VENUEID!$A$2:$B$28,1,TRUE)</f>
        <v>#VALUE!</v>
      </c>
      <c r="B1117" t="e">
        <f>IF(Table1[[#This Row],[categories]]="","",
IF(ISNUMBER(SEARCH("*ADULTS*",Table1[categories])),"ADULTS",
IF(ISNUMBER(SEARCH("*CHILDREN*",Table1[categories])),"CHILDREN",
IF(ISNUMBER(SEARCH("*TEENS*",Table1[categories])),"TEENS"))))</f>
        <v>#VALUE!</v>
      </c>
      <c r="C1117" t="e">
        <f>Table1[[#This Row],[startdatetime]]</f>
        <v>#VALUE!</v>
      </c>
      <c r="D1117" t="e">
        <f>CONCATENATE(Table1[[#This Row],[summary]],
CHAR(13),
Table1[[#This Row],[startdayname]],
", ",
TEXT((Table1[[#This Row],[startshortdate]]),"MMM D"),
CHAR(13),
TEXT((Table1[[#This Row],[starttime]]), "h:mm am/pm"),CHAR(13),Table1[[#This Row],[description]],CHAR(13))</f>
        <v>#VALUE!</v>
      </c>
    </row>
    <row r="1118" spans="1:4" x14ac:dyDescent="0.25">
      <c r="A1118" t="e">
        <f>VLOOKUP(Table1[[#This Row],[locationaddress]],VENUEID!$A$2:$B$28,1,TRUE)</f>
        <v>#VALUE!</v>
      </c>
      <c r="B1118" t="e">
        <f>IF(Table1[[#This Row],[categories]]="","",
IF(ISNUMBER(SEARCH("*ADULTS*",Table1[categories])),"ADULTS",
IF(ISNUMBER(SEARCH("*CHILDREN*",Table1[categories])),"CHILDREN",
IF(ISNUMBER(SEARCH("*TEENS*",Table1[categories])),"TEENS"))))</f>
        <v>#VALUE!</v>
      </c>
      <c r="C1118" t="e">
        <f>Table1[[#This Row],[startdatetime]]</f>
        <v>#VALUE!</v>
      </c>
      <c r="D1118" t="e">
        <f>CONCATENATE(Table1[[#This Row],[summary]],
CHAR(13),
Table1[[#This Row],[startdayname]],
", ",
TEXT((Table1[[#This Row],[startshortdate]]),"MMM D"),
CHAR(13),
TEXT((Table1[[#This Row],[starttime]]), "h:mm am/pm"),CHAR(13),Table1[[#This Row],[description]],CHAR(13))</f>
        <v>#VALUE!</v>
      </c>
    </row>
    <row r="1119" spans="1:4" x14ac:dyDescent="0.25">
      <c r="A1119" t="e">
        <f>VLOOKUP(Table1[[#This Row],[locationaddress]],VENUEID!$A$2:$B$28,1,TRUE)</f>
        <v>#VALUE!</v>
      </c>
      <c r="B1119" t="e">
        <f>IF(Table1[[#This Row],[categories]]="","",
IF(ISNUMBER(SEARCH("*ADULTS*",Table1[categories])),"ADULTS",
IF(ISNUMBER(SEARCH("*CHILDREN*",Table1[categories])),"CHILDREN",
IF(ISNUMBER(SEARCH("*TEENS*",Table1[categories])),"TEENS"))))</f>
        <v>#VALUE!</v>
      </c>
      <c r="C1119" t="e">
        <f>Table1[[#This Row],[startdatetime]]</f>
        <v>#VALUE!</v>
      </c>
      <c r="D1119" t="e">
        <f>CONCATENATE(Table1[[#This Row],[summary]],
CHAR(13),
Table1[[#This Row],[startdayname]],
", ",
TEXT((Table1[[#This Row],[startshortdate]]),"MMM D"),
CHAR(13),
TEXT((Table1[[#This Row],[starttime]]), "h:mm am/pm"),CHAR(13),Table1[[#This Row],[description]],CHAR(13))</f>
        <v>#VALUE!</v>
      </c>
    </row>
    <row r="1120" spans="1:4" x14ac:dyDescent="0.25">
      <c r="A1120" t="e">
        <f>VLOOKUP(Table1[[#This Row],[locationaddress]],VENUEID!$A$2:$B$28,1,TRUE)</f>
        <v>#VALUE!</v>
      </c>
      <c r="B1120" t="e">
        <f>IF(Table1[[#This Row],[categories]]="","",
IF(ISNUMBER(SEARCH("*ADULTS*",Table1[categories])),"ADULTS",
IF(ISNUMBER(SEARCH("*CHILDREN*",Table1[categories])),"CHILDREN",
IF(ISNUMBER(SEARCH("*TEENS*",Table1[categories])),"TEENS"))))</f>
        <v>#VALUE!</v>
      </c>
      <c r="C1120" t="e">
        <f>Table1[[#This Row],[startdatetime]]</f>
        <v>#VALUE!</v>
      </c>
      <c r="D1120" t="e">
        <f>CONCATENATE(Table1[[#This Row],[summary]],
CHAR(13),
Table1[[#This Row],[startdayname]],
", ",
TEXT((Table1[[#This Row],[startshortdate]]),"MMM D"),
CHAR(13),
TEXT((Table1[[#This Row],[starttime]]), "h:mm am/pm"),CHAR(13),Table1[[#This Row],[description]],CHAR(13))</f>
        <v>#VALUE!</v>
      </c>
    </row>
    <row r="1121" spans="1:4" x14ac:dyDescent="0.25">
      <c r="A1121" t="e">
        <f>VLOOKUP(Table1[[#This Row],[locationaddress]],VENUEID!$A$2:$B$28,1,TRUE)</f>
        <v>#VALUE!</v>
      </c>
      <c r="B1121" t="e">
        <f>IF(Table1[[#This Row],[categories]]="","",
IF(ISNUMBER(SEARCH("*ADULTS*",Table1[categories])),"ADULTS",
IF(ISNUMBER(SEARCH("*CHILDREN*",Table1[categories])),"CHILDREN",
IF(ISNUMBER(SEARCH("*TEENS*",Table1[categories])),"TEENS"))))</f>
        <v>#VALUE!</v>
      </c>
      <c r="C1121" t="e">
        <f>Table1[[#This Row],[startdatetime]]</f>
        <v>#VALUE!</v>
      </c>
      <c r="D1121" t="e">
        <f>CONCATENATE(Table1[[#This Row],[summary]],
CHAR(13),
Table1[[#This Row],[startdayname]],
", ",
TEXT((Table1[[#This Row],[startshortdate]]),"MMM D"),
CHAR(13),
TEXT((Table1[[#This Row],[starttime]]), "h:mm am/pm"),CHAR(13),Table1[[#This Row],[description]],CHAR(13))</f>
        <v>#VALUE!</v>
      </c>
    </row>
    <row r="1122" spans="1:4" x14ac:dyDescent="0.25">
      <c r="A1122" t="e">
        <f>VLOOKUP(Table1[[#This Row],[locationaddress]],VENUEID!$A$2:$B$28,1,TRUE)</f>
        <v>#VALUE!</v>
      </c>
      <c r="B1122" t="e">
        <f>IF(Table1[[#This Row],[categories]]="","",
IF(ISNUMBER(SEARCH("*ADULTS*",Table1[categories])),"ADULTS",
IF(ISNUMBER(SEARCH("*CHILDREN*",Table1[categories])),"CHILDREN",
IF(ISNUMBER(SEARCH("*TEENS*",Table1[categories])),"TEENS"))))</f>
        <v>#VALUE!</v>
      </c>
      <c r="C1122" t="e">
        <f>Table1[[#This Row],[startdatetime]]</f>
        <v>#VALUE!</v>
      </c>
      <c r="D1122" t="e">
        <f>CONCATENATE(Table1[[#This Row],[summary]],
CHAR(13),
Table1[[#This Row],[startdayname]],
", ",
TEXT((Table1[[#This Row],[startshortdate]]),"MMM D"),
CHAR(13),
TEXT((Table1[[#This Row],[starttime]]), "h:mm am/pm"),CHAR(13),Table1[[#This Row],[description]],CHAR(13))</f>
        <v>#VALUE!</v>
      </c>
    </row>
    <row r="1123" spans="1:4" x14ac:dyDescent="0.25">
      <c r="A1123" t="e">
        <f>VLOOKUP(Table1[[#This Row],[locationaddress]],VENUEID!$A$2:$B$28,1,TRUE)</f>
        <v>#VALUE!</v>
      </c>
      <c r="B1123" t="e">
        <f>IF(Table1[[#This Row],[categories]]="","",
IF(ISNUMBER(SEARCH("*ADULTS*",Table1[categories])),"ADULTS",
IF(ISNUMBER(SEARCH("*CHILDREN*",Table1[categories])),"CHILDREN",
IF(ISNUMBER(SEARCH("*TEENS*",Table1[categories])),"TEENS"))))</f>
        <v>#VALUE!</v>
      </c>
      <c r="C1123" t="e">
        <f>Table1[[#This Row],[startdatetime]]</f>
        <v>#VALUE!</v>
      </c>
      <c r="D1123" t="e">
        <f>CONCATENATE(Table1[[#This Row],[summary]],
CHAR(13),
Table1[[#This Row],[startdayname]],
", ",
TEXT((Table1[[#This Row],[startshortdate]]),"MMM D"),
CHAR(13),
TEXT((Table1[[#This Row],[starttime]]), "h:mm am/pm"),CHAR(13),Table1[[#This Row],[description]],CHAR(13))</f>
        <v>#VALUE!</v>
      </c>
    </row>
    <row r="1124" spans="1:4" x14ac:dyDescent="0.25">
      <c r="A1124" t="e">
        <f>VLOOKUP(Table1[[#This Row],[locationaddress]],VENUEID!$A$2:$B$28,1,TRUE)</f>
        <v>#VALUE!</v>
      </c>
      <c r="B1124" t="e">
        <f>IF(Table1[[#This Row],[categories]]="","",
IF(ISNUMBER(SEARCH("*ADULTS*",Table1[categories])),"ADULTS",
IF(ISNUMBER(SEARCH("*CHILDREN*",Table1[categories])),"CHILDREN",
IF(ISNUMBER(SEARCH("*TEENS*",Table1[categories])),"TEENS"))))</f>
        <v>#VALUE!</v>
      </c>
      <c r="C1124" t="e">
        <f>Table1[[#This Row],[startdatetime]]</f>
        <v>#VALUE!</v>
      </c>
      <c r="D1124" t="e">
        <f>CONCATENATE(Table1[[#This Row],[summary]],
CHAR(13),
Table1[[#This Row],[startdayname]],
", ",
TEXT((Table1[[#This Row],[startshortdate]]),"MMM D"),
CHAR(13),
TEXT((Table1[[#This Row],[starttime]]), "h:mm am/pm"),CHAR(13),Table1[[#This Row],[description]],CHAR(13))</f>
        <v>#VALUE!</v>
      </c>
    </row>
    <row r="1125" spans="1:4" x14ac:dyDescent="0.25">
      <c r="A1125" t="e">
        <f>VLOOKUP(Table1[[#This Row],[locationaddress]],VENUEID!$A$2:$B$28,1,TRUE)</f>
        <v>#VALUE!</v>
      </c>
      <c r="B1125" t="e">
        <f>IF(Table1[[#This Row],[categories]]="","",
IF(ISNUMBER(SEARCH("*ADULTS*",Table1[categories])),"ADULTS",
IF(ISNUMBER(SEARCH("*CHILDREN*",Table1[categories])),"CHILDREN",
IF(ISNUMBER(SEARCH("*TEENS*",Table1[categories])),"TEENS"))))</f>
        <v>#VALUE!</v>
      </c>
      <c r="C1125" t="e">
        <f>Table1[[#This Row],[startdatetime]]</f>
        <v>#VALUE!</v>
      </c>
      <c r="D1125" t="e">
        <f>CONCATENATE(Table1[[#This Row],[summary]],
CHAR(13),
Table1[[#This Row],[startdayname]],
", ",
TEXT((Table1[[#This Row],[startshortdate]]),"MMM D"),
CHAR(13),
TEXT((Table1[[#This Row],[starttime]]), "h:mm am/pm"),CHAR(13),Table1[[#This Row],[description]],CHAR(13))</f>
        <v>#VALUE!</v>
      </c>
    </row>
    <row r="1126" spans="1:4" x14ac:dyDescent="0.25">
      <c r="A1126" t="e">
        <f>VLOOKUP(Table1[[#This Row],[locationaddress]],VENUEID!$A$2:$B$28,1,TRUE)</f>
        <v>#VALUE!</v>
      </c>
      <c r="B1126" t="e">
        <f>IF(Table1[[#This Row],[categories]]="","",
IF(ISNUMBER(SEARCH("*ADULTS*",Table1[categories])),"ADULTS",
IF(ISNUMBER(SEARCH("*CHILDREN*",Table1[categories])),"CHILDREN",
IF(ISNUMBER(SEARCH("*TEENS*",Table1[categories])),"TEENS"))))</f>
        <v>#VALUE!</v>
      </c>
      <c r="C1126" t="e">
        <f>Table1[[#This Row],[startdatetime]]</f>
        <v>#VALUE!</v>
      </c>
      <c r="D1126" t="e">
        <f>CONCATENATE(Table1[[#This Row],[summary]],
CHAR(13),
Table1[[#This Row],[startdayname]],
", ",
TEXT((Table1[[#This Row],[startshortdate]]),"MMM D"),
CHAR(13),
TEXT((Table1[[#This Row],[starttime]]), "h:mm am/pm"),CHAR(13),Table1[[#This Row],[description]],CHAR(13))</f>
        <v>#VALUE!</v>
      </c>
    </row>
    <row r="1127" spans="1:4" x14ac:dyDescent="0.25">
      <c r="A1127" t="e">
        <f>VLOOKUP(Table1[[#This Row],[locationaddress]],VENUEID!$A$2:$B$28,1,TRUE)</f>
        <v>#VALUE!</v>
      </c>
      <c r="B1127" t="e">
        <f>IF(Table1[[#This Row],[categories]]="","",
IF(ISNUMBER(SEARCH("*ADULTS*",Table1[categories])),"ADULTS",
IF(ISNUMBER(SEARCH("*CHILDREN*",Table1[categories])),"CHILDREN",
IF(ISNUMBER(SEARCH("*TEENS*",Table1[categories])),"TEENS"))))</f>
        <v>#VALUE!</v>
      </c>
      <c r="C1127" t="e">
        <f>Table1[[#This Row],[startdatetime]]</f>
        <v>#VALUE!</v>
      </c>
      <c r="D1127" t="e">
        <f>CONCATENATE(Table1[[#This Row],[summary]],
CHAR(13),
Table1[[#This Row],[startdayname]],
", ",
TEXT((Table1[[#This Row],[startshortdate]]),"MMM D"),
CHAR(13),
TEXT((Table1[[#This Row],[starttime]]), "h:mm am/pm"),CHAR(13),Table1[[#This Row],[description]],CHAR(13))</f>
        <v>#VALUE!</v>
      </c>
    </row>
    <row r="1128" spans="1:4" x14ac:dyDescent="0.25">
      <c r="A1128" t="e">
        <f>VLOOKUP(Table1[[#This Row],[locationaddress]],VENUEID!$A$2:$B$28,1,TRUE)</f>
        <v>#VALUE!</v>
      </c>
      <c r="B1128" t="e">
        <f>IF(Table1[[#This Row],[categories]]="","",
IF(ISNUMBER(SEARCH("*ADULTS*",Table1[categories])),"ADULTS",
IF(ISNUMBER(SEARCH("*CHILDREN*",Table1[categories])),"CHILDREN",
IF(ISNUMBER(SEARCH("*TEENS*",Table1[categories])),"TEENS"))))</f>
        <v>#VALUE!</v>
      </c>
      <c r="C1128" t="e">
        <f>Table1[[#This Row],[startdatetime]]</f>
        <v>#VALUE!</v>
      </c>
      <c r="D1128" t="e">
        <f>CONCATENATE(Table1[[#This Row],[summary]],
CHAR(13),
Table1[[#This Row],[startdayname]],
", ",
TEXT((Table1[[#This Row],[startshortdate]]),"MMM D"),
CHAR(13),
TEXT((Table1[[#This Row],[starttime]]), "h:mm am/pm"),CHAR(13),Table1[[#This Row],[description]],CHAR(13))</f>
        <v>#VALUE!</v>
      </c>
    </row>
    <row r="1129" spans="1:4" x14ac:dyDescent="0.25">
      <c r="A1129" t="e">
        <f>VLOOKUP(Table1[[#This Row],[locationaddress]],VENUEID!$A$2:$B$28,1,TRUE)</f>
        <v>#VALUE!</v>
      </c>
      <c r="B1129" t="e">
        <f>IF(Table1[[#This Row],[categories]]="","",
IF(ISNUMBER(SEARCH("*ADULTS*",Table1[categories])),"ADULTS",
IF(ISNUMBER(SEARCH("*CHILDREN*",Table1[categories])),"CHILDREN",
IF(ISNUMBER(SEARCH("*TEENS*",Table1[categories])),"TEENS"))))</f>
        <v>#VALUE!</v>
      </c>
      <c r="C1129" t="e">
        <f>Table1[[#This Row],[startdatetime]]</f>
        <v>#VALUE!</v>
      </c>
      <c r="D1129" t="e">
        <f>CONCATENATE(Table1[[#This Row],[summary]],
CHAR(13),
Table1[[#This Row],[startdayname]],
", ",
TEXT((Table1[[#This Row],[startshortdate]]),"MMM D"),
CHAR(13),
TEXT((Table1[[#This Row],[starttime]]), "h:mm am/pm"),CHAR(13),Table1[[#This Row],[description]],CHAR(13))</f>
        <v>#VALUE!</v>
      </c>
    </row>
    <row r="1130" spans="1:4" x14ac:dyDescent="0.25">
      <c r="A1130" t="e">
        <f>VLOOKUP(Table1[[#This Row],[locationaddress]],VENUEID!$A$2:$B$28,1,TRUE)</f>
        <v>#VALUE!</v>
      </c>
      <c r="B1130" t="e">
        <f>IF(Table1[[#This Row],[categories]]="","",
IF(ISNUMBER(SEARCH("*ADULTS*",Table1[categories])),"ADULTS",
IF(ISNUMBER(SEARCH("*CHILDREN*",Table1[categories])),"CHILDREN",
IF(ISNUMBER(SEARCH("*TEENS*",Table1[categories])),"TEENS"))))</f>
        <v>#VALUE!</v>
      </c>
      <c r="C1130" t="e">
        <f>Table1[[#This Row],[startdatetime]]</f>
        <v>#VALUE!</v>
      </c>
      <c r="D1130" t="e">
        <f>CONCATENATE(Table1[[#This Row],[summary]],
CHAR(13),
Table1[[#This Row],[startdayname]],
", ",
TEXT((Table1[[#This Row],[startshortdate]]),"MMM D"),
CHAR(13),
TEXT((Table1[[#This Row],[starttime]]), "h:mm am/pm"),CHAR(13),Table1[[#This Row],[description]],CHAR(13))</f>
        <v>#VALUE!</v>
      </c>
    </row>
    <row r="1131" spans="1:4" x14ac:dyDescent="0.25">
      <c r="A1131" t="e">
        <f>VLOOKUP(Table1[[#This Row],[locationaddress]],VENUEID!$A$2:$B$28,1,TRUE)</f>
        <v>#VALUE!</v>
      </c>
      <c r="B1131" t="e">
        <f>IF(Table1[[#This Row],[categories]]="","",
IF(ISNUMBER(SEARCH("*ADULTS*",Table1[categories])),"ADULTS",
IF(ISNUMBER(SEARCH("*CHILDREN*",Table1[categories])),"CHILDREN",
IF(ISNUMBER(SEARCH("*TEENS*",Table1[categories])),"TEENS"))))</f>
        <v>#VALUE!</v>
      </c>
      <c r="C1131" t="e">
        <f>Table1[[#This Row],[startdatetime]]</f>
        <v>#VALUE!</v>
      </c>
      <c r="D1131" t="e">
        <f>CONCATENATE(Table1[[#This Row],[summary]],
CHAR(13),
Table1[[#This Row],[startdayname]],
", ",
TEXT((Table1[[#This Row],[startshortdate]]),"MMM D"),
CHAR(13),
TEXT((Table1[[#This Row],[starttime]]), "h:mm am/pm"),CHAR(13),Table1[[#This Row],[description]],CHAR(13))</f>
        <v>#VALUE!</v>
      </c>
    </row>
    <row r="1132" spans="1:4" x14ac:dyDescent="0.25">
      <c r="A1132" t="e">
        <f>VLOOKUP(Table1[[#This Row],[locationaddress]],VENUEID!$A$2:$B$28,1,TRUE)</f>
        <v>#VALUE!</v>
      </c>
      <c r="B1132" t="e">
        <f>IF(Table1[[#This Row],[categories]]="","",
IF(ISNUMBER(SEARCH("*ADULTS*",Table1[categories])),"ADULTS",
IF(ISNUMBER(SEARCH("*CHILDREN*",Table1[categories])),"CHILDREN",
IF(ISNUMBER(SEARCH("*TEENS*",Table1[categories])),"TEENS"))))</f>
        <v>#VALUE!</v>
      </c>
      <c r="C1132" t="e">
        <f>Table1[[#This Row],[startdatetime]]</f>
        <v>#VALUE!</v>
      </c>
      <c r="D1132" t="e">
        <f>CONCATENATE(Table1[[#This Row],[summary]],
CHAR(13),
Table1[[#This Row],[startdayname]],
", ",
TEXT((Table1[[#This Row],[startshortdate]]),"MMM D"),
CHAR(13),
TEXT((Table1[[#This Row],[starttime]]), "h:mm am/pm"),CHAR(13),Table1[[#This Row],[description]],CHAR(13))</f>
        <v>#VALUE!</v>
      </c>
    </row>
    <row r="1133" spans="1:4" x14ac:dyDescent="0.25">
      <c r="A1133" t="e">
        <f>VLOOKUP(Table1[[#This Row],[locationaddress]],VENUEID!$A$2:$B$28,1,TRUE)</f>
        <v>#VALUE!</v>
      </c>
      <c r="B1133" t="e">
        <f>IF(Table1[[#This Row],[categories]]="","",
IF(ISNUMBER(SEARCH("*ADULTS*",Table1[categories])),"ADULTS",
IF(ISNUMBER(SEARCH("*CHILDREN*",Table1[categories])),"CHILDREN",
IF(ISNUMBER(SEARCH("*TEENS*",Table1[categories])),"TEENS"))))</f>
        <v>#VALUE!</v>
      </c>
      <c r="C1133" t="e">
        <f>Table1[[#This Row],[startdatetime]]</f>
        <v>#VALUE!</v>
      </c>
      <c r="D1133" t="e">
        <f>CONCATENATE(Table1[[#This Row],[summary]],
CHAR(13),
Table1[[#This Row],[startdayname]],
", ",
TEXT((Table1[[#This Row],[startshortdate]]),"MMM D"),
CHAR(13),
TEXT((Table1[[#This Row],[starttime]]), "h:mm am/pm"),CHAR(13),Table1[[#This Row],[description]],CHAR(13))</f>
        <v>#VALUE!</v>
      </c>
    </row>
    <row r="1134" spans="1:4" x14ac:dyDescent="0.25">
      <c r="A1134" t="e">
        <f>VLOOKUP(Table1[[#This Row],[locationaddress]],VENUEID!$A$2:$B$28,1,TRUE)</f>
        <v>#VALUE!</v>
      </c>
      <c r="B1134" t="e">
        <f>IF(Table1[[#This Row],[categories]]="","",
IF(ISNUMBER(SEARCH("*ADULTS*",Table1[categories])),"ADULTS",
IF(ISNUMBER(SEARCH("*CHILDREN*",Table1[categories])),"CHILDREN",
IF(ISNUMBER(SEARCH("*TEENS*",Table1[categories])),"TEENS"))))</f>
        <v>#VALUE!</v>
      </c>
      <c r="C1134" t="e">
        <f>Table1[[#This Row],[startdatetime]]</f>
        <v>#VALUE!</v>
      </c>
      <c r="D1134" t="e">
        <f>CONCATENATE(Table1[[#This Row],[summary]],
CHAR(13),
Table1[[#This Row],[startdayname]],
", ",
TEXT((Table1[[#This Row],[startshortdate]]),"MMM D"),
CHAR(13),
TEXT((Table1[[#This Row],[starttime]]), "h:mm am/pm"),CHAR(13),Table1[[#This Row],[description]],CHAR(13))</f>
        <v>#VALUE!</v>
      </c>
    </row>
    <row r="1135" spans="1:4" x14ac:dyDescent="0.25">
      <c r="A1135" t="e">
        <f>VLOOKUP(Table1[[#This Row],[locationaddress]],VENUEID!$A$2:$B$28,1,TRUE)</f>
        <v>#VALUE!</v>
      </c>
      <c r="B1135" t="e">
        <f>IF(Table1[[#This Row],[categories]]="","",
IF(ISNUMBER(SEARCH("*ADULTS*",Table1[categories])),"ADULTS",
IF(ISNUMBER(SEARCH("*CHILDREN*",Table1[categories])),"CHILDREN",
IF(ISNUMBER(SEARCH("*TEENS*",Table1[categories])),"TEENS"))))</f>
        <v>#VALUE!</v>
      </c>
      <c r="C1135" t="e">
        <f>Table1[[#This Row],[startdatetime]]</f>
        <v>#VALUE!</v>
      </c>
      <c r="D1135" t="e">
        <f>CONCATENATE(Table1[[#This Row],[summary]],
CHAR(13),
Table1[[#This Row],[startdayname]],
", ",
TEXT((Table1[[#This Row],[startshortdate]]),"MMM D"),
CHAR(13),
TEXT((Table1[[#This Row],[starttime]]), "h:mm am/pm"),CHAR(13),Table1[[#This Row],[description]],CHAR(13))</f>
        <v>#VALUE!</v>
      </c>
    </row>
    <row r="1136" spans="1:4" x14ac:dyDescent="0.25">
      <c r="A1136" t="e">
        <f>VLOOKUP(Table1[[#This Row],[locationaddress]],VENUEID!$A$2:$B$28,1,TRUE)</f>
        <v>#VALUE!</v>
      </c>
      <c r="B1136" t="e">
        <f>IF(Table1[[#This Row],[categories]]="","",
IF(ISNUMBER(SEARCH("*ADULTS*",Table1[categories])),"ADULTS",
IF(ISNUMBER(SEARCH("*CHILDREN*",Table1[categories])),"CHILDREN",
IF(ISNUMBER(SEARCH("*TEENS*",Table1[categories])),"TEENS"))))</f>
        <v>#VALUE!</v>
      </c>
      <c r="C1136" t="e">
        <f>Table1[[#This Row],[startdatetime]]</f>
        <v>#VALUE!</v>
      </c>
      <c r="D1136" t="e">
        <f>CONCATENATE(Table1[[#This Row],[summary]],
CHAR(13),
Table1[[#This Row],[startdayname]],
", ",
TEXT((Table1[[#This Row],[startshortdate]]),"MMM D"),
CHAR(13),
TEXT((Table1[[#This Row],[starttime]]), "h:mm am/pm"),CHAR(13),Table1[[#This Row],[description]],CHAR(13))</f>
        <v>#VALUE!</v>
      </c>
    </row>
    <row r="1137" spans="1:4" x14ac:dyDescent="0.25">
      <c r="A1137" t="e">
        <f>VLOOKUP(Table1[[#This Row],[locationaddress]],VENUEID!$A$2:$B$28,1,TRUE)</f>
        <v>#VALUE!</v>
      </c>
      <c r="B1137" t="e">
        <f>IF(Table1[[#This Row],[categories]]="","",
IF(ISNUMBER(SEARCH("*ADULTS*",Table1[categories])),"ADULTS",
IF(ISNUMBER(SEARCH("*CHILDREN*",Table1[categories])),"CHILDREN",
IF(ISNUMBER(SEARCH("*TEENS*",Table1[categories])),"TEENS"))))</f>
        <v>#VALUE!</v>
      </c>
      <c r="C1137" t="e">
        <f>Table1[[#This Row],[startdatetime]]</f>
        <v>#VALUE!</v>
      </c>
      <c r="D1137" t="e">
        <f>CONCATENATE(Table1[[#This Row],[summary]],
CHAR(13),
Table1[[#This Row],[startdayname]],
", ",
TEXT((Table1[[#This Row],[startshortdate]]),"MMM D"),
CHAR(13),
TEXT((Table1[[#This Row],[starttime]]), "h:mm am/pm"),CHAR(13),Table1[[#This Row],[description]],CHAR(13))</f>
        <v>#VALUE!</v>
      </c>
    </row>
    <row r="1138" spans="1:4" x14ac:dyDescent="0.25">
      <c r="A1138" t="e">
        <f>VLOOKUP(Table1[[#This Row],[locationaddress]],VENUEID!$A$2:$B$28,1,TRUE)</f>
        <v>#VALUE!</v>
      </c>
      <c r="B1138" t="e">
        <f>IF(Table1[[#This Row],[categories]]="","",
IF(ISNUMBER(SEARCH("*ADULTS*",Table1[categories])),"ADULTS",
IF(ISNUMBER(SEARCH("*CHILDREN*",Table1[categories])),"CHILDREN",
IF(ISNUMBER(SEARCH("*TEENS*",Table1[categories])),"TEENS"))))</f>
        <v>#VALUE!</v>
      </c>
      <c r="C1138" t="e">
        <f>Table1[[#This Row],[startdatetime]]</f>
        <v>#VALUE!</v>
      </c>
      <c r="D1138" t="e">
        <f>CONCATENATE(Table1[[#This Row],[summary]],
CHAR(13),
Table1[[#This Row],[startdayname]],
", ",
TEXT((Table1[[#This Row],[startshortdate]]),"MMM D"),
CHAR(13),
TEXT((Table1[[#This Row],[starttime]]), "h:mm am/pm"),CHAR(13),Table1[[#This Row],[description]],CHAR(13))</f>
        <v>#VALUE!</v>
      </c>
    </row>
    <row r="1139" spans="1:4" x14ac:dyDescent="0.25">
      <c r="A1139" t="e">
        <f>VLOOKUP(Table1[[#This Row],[locationaddress]],VENUEID!$A$2:$B$28,1,TRUE)</f>
        <v>#VALUE!</v>
      </c>
      <c r="B1139" t="e">
        <f>IF(Table1[[#This Row],[categories]]="","",
IF(ISNUMBER(SEARCH("*ADULTS*",Table1[categories])),"ADULTS",
IF(ISNUMBER(SEARCH("*CHILDREN*",Table1[categories])),"CHILDREN",
IF(ISNUMBER(SEARCH("*TEENS*",Table1[categories])),"TEENS"))))</f>
        <v>#VALUE!</v>
      </c>
      <c r="C1139" t="e">
        <f>Table1[[#This Row],[startdatetime]]</f>
        <v>#VALUE!</v>
      </c>
      <c r="D1139" t="e">
        <f>CONCATENATE(Table1[[#This Row],[summary]],
CHAR(13),
Table1[[#This Row],[startdayname]],
", ",
TEXT((Table1[[#This Row],[startshortdate]]),"MMM D"),
CHAR(13),
TEXT((Table1[[#This Row],[starttime]]), "h:mm am/pm"),CHAR(13),Table1[[#This Row],[description]],CHAR(13))</f>
        <v>#VALUE!</v>
      </c>
    </row>
    <row r="1140" spans="1:4" x14ac:dyDescent="0.25">
      <c r="A1140" t="e">
        <f>VLOOKUP(Table1[[#This Row],[locationaddress]],VENUEID!$A$2:$B$28,1,TRUE)</f>
        <v>#VALUE!</v>
      </c>
      <c r="B1140" t="e">
        <f>IF(Table1[[#This Row],[categories]]="","",
IF(ISNUMBER(SEARCH("*ADULTS*",Table1[categories])),"ADULTS",
IF(ISNUMBER(SEARCH("*CHILDREN*",Table1[categories])),"CHILDREN",
IF(ISNUMBER(SEARCH("*TEENS*",Table1[categories])),"TEENS"))))</f>
        <v>#VALUE!</v>
      </c>
      <c r="C1140" t="e">
        <f>Table1[[#This Row],[startdatetime]]</f>
        <v>#VALUE!</v>
      </c>
      <c r="D1140" t="e">
        <f>CONCATENATE(Table1[[#This Row],[summary]],
CHAR(13),
Table1[[#This Row],[startdayname]],
", ",
TEXT((Table1[[#This Row],[startshortdate]]),"MMM D"),
CHAR(13),
TEXT((Table1[[#This Row],[starttime]]), "h:mm am/pm"),CHAR(13),Table1[[#This Row],[description]],CHAR(13))</f>
        <v>#VALUE!</v>
      </c>
    </row>
    <row r="1141" spans="1:4" x14ac:dyDescent="0.25">
      <c r="A1141" t="e">
        <f>VLOOKUP(Table1[[#This Row],[locationaddress]],VENUEID!$A$2:$B$28,1,TRUE)</f>
        <v>#VALUE!</v>
      </c>
      <c r="B1141" t="e">
        <f>IF(Table1[[#This Row],[categories]]="","",
IF(ISNUMBER(SEARCH("*ADULTS*",Table1[categories])),"ADULTS",
IF(ISNUMBER(SEARCH("*CHILDREN*",Table1[categories])),"CHILDREN",
IF(ISNUMBER(SEARCH("*TEENS*",Table1[categories])),"TEENS"))))</f>
        <v>#VALUE!</v>
      </c>
      <c r="C1141" t="e">
        <f>Table1[[#This Row],[startdatetime]]</f>
        <v>#VALUE!</v>
      </c>
      <c r="D1141" t="e">
        <f>CONCATENATE(Table1[[#This Row],[summary]],
CHAR(13),
Table1[[#This Row],[startdayname]],
", ",
TEXT((Table1[[#This Row],[startshortdate]]),"MMM D"),
CHAR(13),
TEXT((Table1[[#This Row],[starttime]]), "h:mm am/pm"),CHAR(13),Table1[[#This Row],[description]],CHAR(13))</f>
        <v>#VALUE!</v>
      </c>
    </row>
    <row r="1142" spans="1:4" x14ac:dyDescent="0.25">
      <c r="A1142" t="e">
        <f>VLOOKUP(Table1[[#This Row],[locationaddress]],VENUEID!$A$2:$B$28,1,TRUE)</f>
        <v>#VALUE!</v>
      </c>
      <c r="B1142" t="e">
        <f>IF(Table1[[#This Row],[categories]]="","",
IF(ISNUMBER(SEARCH("*ADULTS*",Table1[categories])),"ADULTS",
IF(ISNUMBER(SEARCH("*CHILDREN*",Table1[categories])),"CHILDREN",
IF(ISNUMBER(SEARCH("*TEENS*",Table1[categories])),"TEENS"))))</f>
        <v>#VALUE!</v>
      </c>
      <c r="C1142" t="e">
        <f>Table1[[#This Row],[startdatetime]]</f>
        <v>#VALUE!</v>
      </c>
      <c r="D1142" t="e">
        <f>CONCATENATE(Table1[[#This Row],[summary]],
CHAR(13),
Table1[[#This Row],[startdayname]],
", ",
TEXT((Table1[[#This Row],[startshortdate]]),"MMM D"),
CHAR(13),
TEXT((Table1[[#This Row],[starttime]]), "h:mm am/pm"),CHAR(13),Table1[[#This Row],[description]],CHAR(13))</f>
        <v>#VALUE!</v>
      </c>
    </row>
    <row r="1143" spans="1:4" x14ac:dyDescent="0.25">
      <c r="A1143" t="e">
        <f>VLOOKUP(Table1[[#This Row],[locationaddress]],VENUEID!$A$2:$B$28,1,TRUE)</f>
        <v>#VALUE!</v>
      </c>
      <c r="B1143" t="e">
        <f>IF(Table1[[#This Row],[categories]]="","",
IF(ISNUMBER(SEARCH("*ADULTS*",Table1[categories])),"ADULTS",
IF(ISNUMBER(SEARCH("*CHILDREN*",Table1[categories])),"CHILDREN",
IF(ISNUMBER(SEARCH("*TEENS*",Table1[categories])),"TEENS"))))</f>
        <v>#VALUE!</v>
      </c>
      <c r="C1143" t="e">
        <f>Table1[[#This Row],[startdatetime]]</f>
        <v>#VALUE!</v>
      </c>
      <c r="D1143" t="e">
        <f>CONCATENATE(Table1[[#This Row],[summary]],
CHAR(13),
Table1[[#This Row],[startdayname]],
", ",
TEXT((Table1[[#This Row],[startshortdate]]),"MMM D"),
CHAR(13),
TEXT((Table1[[#This Row],[starttime]]), "h:mm am/pm"),CHAR(13),Table1[[#This Row],[description]],CHAR(13))</f>
        <v>#VALUE!</v>
      </c>
    </row>
    <row r="1144" spans="1:4" x14ac:dyDescent="0.25">
      <c r="A1144" t="e">
        <f>VLOOKUP(Table1[[#This Row],[locationaddress]],VENUEID!$A$2:$B$28,1,TRUE)</f>
        <v>#VALUE!</v>
      </c>
      <c r="B1144" t="e">
        <f>IF(Table1[[#This Row],[categories]]="","",
IF(ISNUMBER(SEARCH("*ADULTS*",Table1[categories])),"ADULTS",
IF(ISNUMBER(SEARCH("*CHILDREN*",Table1[categories])),"CHILDREN",
IF(ISNUMBER(SEARCH("*TEENS*",Table1[categories])),"TEENS"))))</f>
        <v>#VALUE!</v>
      </c>
      <c r="C1144" t="e">
        <f>Table1[[#This Row],[startdatetime]]</f>
        <v>#VALUE!</v>
      </c>
      <c r="D1144" t="e">
        <f>CONCATENATE(Table1[[#This Row],[summary]],
CHAR(13),
Table1[[#This Row],[startdayname]],
", ",
TEXT((Table1[[#This Row],[startshortdate]]),"MMM D"),
CHAR(13),
TEXT((Table1[[#This Row],[starttime]]), "h:mm am/pm"),CHAR(13),Table1[[#This Row],[description]],CHAR(13))</f>
        <v>#VALUE!</v>
      </c>
    </row>
    <row r="1145" spans="1:4" x14ac:dyDescent="0.25">
      <c r="A1145" t="e">
        <f>VLOOKUP(Table1[[#This Row],[locationaddress]],VENUEID!$A$2:$B$28,1,TRUE)</f>
        <v>#VALUE!</v>
      </c>
      <c r="B1145" t="e">
        <f>IF(Table1[[#This Row],[categories]]="","",
IF(ISNUMBER(SEARCH("*ADULTS*",Table1[categories])),"ADULTS",
IF(ISNUMBER(SEARCH("*CHILDREN*",Table1[categories])),"CHILDREN",
IF(ISNUMBER(SEARCH("*TEENS*",Table1[categories])),"TEENS"))))</f>
        <v>#VALUE!</v>
      </c>
      <c r="C1145" t="e">
        <f>Table1[[#This Row],[startdatetime]]</f>
        <v>#VALUE!</v>
      </c>
      <c r="D1145" t="e">
        <f>CONCATENATE(Table1[[#This Row],[summary]],
CHAR(13),
Table1[[#This Row],[startdayname]],
", ",
TEXT((Table1[[#This Row],[startshortdate]]),"MMM D"),
CHAR(13),
TEXT((Table1[[#This Row],[starttime]]), "h:mm am/pm"),CHAR(13),Table1[[#This Row],[description]],CHAR(13))</f>
        <v>#VALUE!</v>
      </c>
    </row>
    <row r="1146" spans="1:4" x14ac:dyDescent="0.25">
      <c r="A1146" t="e">
        <f>VLOOKUP(Table1[[#This Row],[locationaddress]],VENUEID!$A$2:$B$28,1,TRUE)</f>
        <v>#VALUE!</v>
      </c>
      <c r="B1146" t="e">
        <f>IF(Table1[[#This Row],[categories]]="","",
IF(ISNUMBER(SEARCH("*ADULTS*",Table1[categories])),"ADULTS",
IF(ISNUMBER(SEARCH("*CHILDREN*",Table1[categories])),"CHILDREN",
IF(ISNUMBER(SEARCH("*TEENS*",Table1[categories])),"TEENS"))))</f>
        <v>#VALUE!</v>
      </c>
      <c r="C1146" t="e">
        <f>Table1[[#This Row],[startdatetime]]</f>
        <v>#VALUE!</v>
      </c>
      <c r="D1146" t="e">
        <f>CONCATENATE(Table1[[#This Row],[summary]],
CHAR(13),
Table1[[#This Row],[startdayname]],
", ",
TEXT((Table1[[#This Row],[startshortdate]]),"MMM D"),
CHAR(13),
TEXT((Table1[[#This Row],[starttime]]), "h:mm am/pm"),CHAR(13),Table1[[#This Row],[description]],CHAR(13))</f>
        <v>#VALUE!</v>
      </c>
    </row>
    <row r="1147" spans="1:4" x14ac:dyDescent="0.25">
      <c r="A1147" t="e">
        <f>VLOOKUP(Table1[[#This Row],[locationaddress]],VENUEID!$A$2:$B$28,1,TRUE)</f>
        <v>#VALUE!</v>
      </c>
      <c r="B1147" t="e">
        <f>IF(Table1[[#This Row],[categories]]="","",
IF(ISNUMBER(SEARCH("*ADULTS*",Table1[categories])),"ADULTS",
IF(ISNUMBER(SEARCH("*CHILDREN*",Table1[categories])),"CHILDREN",
IF(ISNUMBER(SEARCH("*TEENS*",Table1[categories])),"TEENS"))))</f>
        <v>#VALUE!</v>
      </c>
      <c r="C1147" t="e">
        <f>Table1[[#This Row],[startdatetime]]</f>
        <v>#VALUE!</v>
      </c>
      <c r="D1147" t="e">
        <f>CONCATENATE(Table1[[#This Row],[summary]],
CHAR(13),
Table1[[#This Row],[startdayname]],
", ",
TEXT((Table1[[#This Row],[startshortdate]]),"MMM D"),
CHAR(13),
TEXT((Table1[[#This Row],[starttime]]), "h:mm am/pm"),CHAR(13),Table1[[#This Row],[description]],CHAR(13))</f>
        <v>#VALUE!</v>
      </c>
    </row>
    <row r="1148" spans="1:4" x14ac:dyDescent="0.25">
      <c r="A1148" t="e">
        <f>VLOOKUP(Table1[[#This Row],[locationaddress]],VENUEID!$A$2:$B$28,1,TRUE)</f>
        <v>#VALUE!</v>
      </c>
      <c r="B1148" t="e">
        <f>IF(Table1[[#This Row],[categories]]="","",
IF(ISNUMBER(SEARCH("*ADULTS*",Table1[categories])),"ADULTS",
IF(ISNUMBER(SEARCH("*CHILDREN*",Table1[categories])),"CHILDREN",
IF(ISNUMBER(SEARCH("*TEENS*",Table1[categories])),"TEENS"))))</f>
        <v>#VALUE!</v>
      </c>
      <c r="C1148" t="e">
        <f>Table1[[#This Row],[startdatetime]]</f>
        <v>#VALUE!</v>
      </c>
      <c r="D1148" t="e">
        <f>CONCATENATE(Table1[[#This Row],[summary]],
CHAR(13),
Table1[[#This Row],[startdayname]],
", ",
TEXT((Table1[[#This Row],[startshortdate]]),"MMM D"),
CHAR(13),
TEXT((Table1[[#This Row],[starttime]]), "h:mm am/pm"),CHAR(13),Table1[[#This Row],[description]],CHAR(13))</f>
        <v>#VALUE!</v>
      </c>
    </row>
    <row r="1149" spans="1:4" x14ac:dyDescent="0.25">
      <c r="A1149" t="e">
        <f>VLOOKUP(Table1[[#This Row],[locationaddress]],VENUEID!$A$2:$B$28,1,TRUE)</f>
        <v>#VALUE!</v>
      </c>
      <c r="B1149" t="e">
        <f>IF(Table1[[#This Row],[categories]]="","",
IF(ISNUMBER(SEARCH("*ADULTS*",Table1[categories])),"ADULTS",
IF(ISNUMBER(SEARCH("*CHILDREN*",Table1[categories])),"CHILDREN",
IF(ISNUMBER(SEARCH("*TEENS*",Table1[categories])),"TEENS"))))</f>
        <v>#VALUE!</v>
      </c>
      <c r="C1149" t="e">
        <f>Table1[[#This Row],[startdatetime]]</f>
        <v>#VALUE!</v>
      </c>
      <c r="D1149" t="e">
        <f>CONCATENATE(Table1[[#This Row],[summary]],
CHAR(13),
Table1[[#This Row],[startdayname]],
", ",
TEXT((Table1[[#This Row],[startshortdate]]),"MMM D"),
CHAR(13),
TEXT((Table1[[#This Row],[starttime]]), "h:mm am/pm"),CHAR(13),Table1[[#This Row],[description]],CHAR(13))</f>
        <v>#VALUE!</v>
      </c>
    </row>
    <row r="1150" spans="1:4" x14ac:dyDescent="0.25">
      <c r="A1150" t="e">
        <f>VLOOKUP(Table1[[#This Row],[locationaddress]],VENUEID!$A$2:$B$28,1,TRUE)</f>
        <v>#VALUE!</v>
      </c>
      <c r="B1150" t="e">
        <f>IF(Table1[[#This Row],[categories]]="","",
IF(ISNUMBER(SEARCH("*ADULTS*",Table1[categories])),"ADULTS",
IF(ISNUMBER(SEARCH("*CHILDREN*",Table1[categories])),"CHILDREN",
IF(ISNUMBER(SEARCH("*TEENS*",Table1[categories])),"TEENS"))))</f>
        <v>#VALUE!</v>
      </c>
      <c r="C1150" t="e">
        <f>Table1[[#This Row],[startdatetime]]</f>
        <v>#VALUE!</v>
      </c>
      <c r="D1150" t="e">
        <f>CONCATENATE(Table1[[#This Row],[summary]],
CHAR(13),
Table1[[#This Row],[startdayname]],
", ",
TEXT((Table1[[#This Row],[startshortdate]]),"MMM D"),
CHAR(13),
TEXT((Table1[[#This Row],[starttime]]), "h:mm am/pm"),CHAR(13),Table1[[#This Row],[description]],CHAR(13))</f>
        <v>#VALUE!</v>
      </c>
    </row>
    <row r="1151" spans="1:4" x14ac:dyDescent="0.25">
      <c r="A1151" t="e">
        <f>VLOOKUP(Table1[[#This Row],[locationaddress]],VENUEID!$A$2:$B$28,1,TRUE)</f>
        <v>#VALUE!</v>
      </c>
      <c r="B1151" t="e">
        <f>IF(Table1[[#This Row],[categories]]="","",
IF(ISNUMBER(SEARCH("*ADULTS*",Table1[categories])),"ADULTS",
IF(ISNUMBER(SEARCH("*CHILDREN*",Table1[categories])),"CHILDREN",
IF(ISNUMBER(SEARCH("*TEENS*",Table1[categories])),"TEENS"))))</f>
        <v>#VALUE!</v>
      </c>
      <c r="C1151" t="e">
        <f>Table1[[#This Row],[startdatetime]]</f>
        <v>#VALUE!</v>
      </c>
      <c r="D1151" t="e">
        <f>CONCATENATE(Table1[[#This Row],[summary]],
CHAR(13),
Table1[[#This Row],[startdayname]],
", ",
TEXT((Table1[[#This Row],[startshortdate]]),"MMM D"),
CHAR(13),
TEXT((Table1[[#This Row],[starttime]]), "h:mm am/pm"),CHAR(13),Table1[[#This Row],[description]],CHAR(13))</f>
        <v>#VALUE!</v>
      </c>
    </row>
    <row r="1152" spans="1:4" x14ac:dyDescent="0.25">
      <c r="A1152" t="e">
        <f>VLOOKUP(Table1[[#This Row],[locationaddress]],VENUEID!$A$2:$B$28,1,TRUE)</f>
        <v>#VALUE!</v>
      </c>
      <c r="B1152" t="e">
        <f>IF(Table1[[#This Row],[categories]]="","",
IF(ISNUMBER(SEARCH("*ADULTS*",Table1[categories])),"ADULTS",
IF(ISNUMBER(SEARCH("*CHILDREN*",Table1[categories])),"CHILDREN",
IF(ISNUMBER(SEARCH("*TEENS*",Table1[categories])),"TEENS"))))</f>
        <v>#VALUE!</v>
      </c>
      <c r="C1152" t="e">
        <f>Table1[[#This Row],[startdatetime]]</f>
        <v>#VALUE!</v>
      </c>
      <c r="D1152" t="e">
        <f>CONCATENATE(Table1[[#This Row],[summary]],
CHAR(13),
Table1[[#This Row],[startdayname]],
", ",
TEXT((Table1[[#This Row],[startshortdate]]),"MMM D"),
CHAR(13),
TEXT((Table1[[#This Row],[starttime]]), "h:mm am/pm"),CHAR(13),Table1[[#This Row],[description]],CHAR(13))</f>
        <v>#VALUE!</v>
      </c>
    </row>
    <row r="1153" spans="1:4" x14ac:dyDescent="0.25">
      <c r="A1153" t="e">
        <f>VLOOKUP(Table1[[#This Row],[locationaddress]],VENUEID!$A$2:$B$28,1,TRUE)</f>
        <v>#VALUE!</v>
      </c>
      <c r="B1153" t="e">
        <f>IF(Table1[[#This Row],[categories]]="","",
IF(ISNUMBER(SEARCH("*ADULTS*",Table1[categories])),"ADULTS",
IF(ISNUMBER(SEARCH("*CHILDREN*",Table1[categories])),"CHILDREN",
IF(ISNUMBER(SEARCH("*TEENS*",Table1[categories])),"TEENS"))))</f>
        <v>#VALUE!</v>
      </c>
      <c r="C1153" t="e">
        <f>Table1[[#This Row],[startdatetime]]</f>
        <v>#VALUE!</v>
      </c>
      <c r="D1153" t="e">
        <f>CONCATENATE(Table1[[#This Row],[summary]],
CHAR(13),
Table1[[#This Row],[startdayname]],
", ",
TEXT((Table1[[#This Row],[startshortdate]]),"MMM D"),
CHAR(13),
TEXT((Table1[[#This Row],[starttime]]), "h:mm am/pm"),CHAR(13),Table1[[#This Row],[description]],CHAR(13))</f>
        <v>#VALUE!</v>
      </c>
    </row>
    <row r="1154" spans="1:4" x14ac:dyDescent="0.25">
      <c r="A1154" t="e">
        <f>VLOOKUP(Table1[[#This Row],[locationaddress]],VENUEID!$A$2:$B$28,1,TRUE)</f>
        <v>#VALUE!</v>
      </c>
      <c r="B1154" t="e">
        <f>IF(Table1[[#This Row],[categories]]="","",
IF(ISNUMBER(SEARCH("*ADULTS*",Table1[categories])),"ADULTS",
IF(ISNUMBER(SEARCH("*CHILDREN*",Table1[categories])),"CHILDREN",
IF(ISNUMBER(SEARCH("*TEENS*",Table1[categories])),"TEENS"))))</f>
        <v>#VALUE!</v>
      </c>
      <c r="C1154" t="e">
        <f>Table1[[#This Row],[startdatetime]]</f>
        <v>#VALUE!</v>
      </c>
      <c r="D1154" t="e">
        <f>CONCATENATE(Table1[[#This Row],[summary]],
CHAR(13),
Table1[[#This Row],[startdayname]],
", ",
TEXT((Table1[[#This Row],[startshortdate]]),"MMM D"),
CHAR(13),
TEXT((Table1[[#This Row],[starttime]]), "h:mm am/pm"),CHAR(13),Table1[[#This Row],[description]],CHAR(13))</f>
        <v>#VALUE!</v>
      </c>
    </row>
    <row r="1155" spans="1:4" x14ac:dyDescent="0.25">
      <c r="A1155" t="e">
        <f>VLOOKUP(Table1[[#This Row],[locationaddress]],VENUEID!$A$2:$B$28,1,TRUE)</f>
        <v>#VALUE!</v>
      </c>
      <c r="B1155" t="e">
        <f>IF(Table1[[#This Row],[categories]]="","",
IF(ISNUMBER(SEARCH("*ADULTS*",Table1[categories])),"ADULTS",
IF(ISNUMBER(SEARCH("*CHILDREN*",Table1[categories])),"CHILDREN",
IF(ISNUMBER(SEARCH("*TEENS*",Table1[categories])),"TEENS"))))</f>
        <v>#VALUE!</v>
      </c>
      <c r="C1155" t="e">
        <f>Table1[[#This Row],[startdatetime]]</f>
        <v>#VALUE!</v>
      </c>
      <c r="D1155" t="e">
        <f>CONCATENATE(Table1[[#This Row],[summary]],
CHAR(13),
Table1[[#This Row],[startdayname]],
", ",
TEXT((Table1[[#This Row],[startshortdate]]),"MMM D"),
CHAR(13),
TEXT((Table1[[#This Row],[starttime]]), "h:mm am/pm"),CHAR(13),Table1[[#This Row],[description]],CHAR(13))</f>
        <v>#VALUE!</v>
      </c>
    </row>
    <row r="1156" spans="1:4" x14ac:dyDescent="0.25">
      <c r="A1156" t="e">
        <f>VLOOKUP(Table1[[#This Row],[locationaddress]],VENUEID!$A$2:$B$28,1,TRUE)</f>
        <v>#VALUE!</v>
      </c>
      <c r="B1156" t="e">
        <f>IF(Table1[[#This Row],[categories]]="","",
IF(ISNUMBER(SEARCH("*ADULTS*",Table1[categories])),"ADULTS",
IF(ISNUMBER(SEARCH("*CHILDREN*",Table1[categories])),"CHILDREN",
IF(ISNUMBER(SEARCH("*TEENS*",Table1[categories])),"TEENS"))))</f>
        <v>#VALUE!</v>
      </c>
      <c r="C1156" t="e">
        <f>Table1[[#This Row],[startdatetime]]</f>
        <v>#VALUE!</v>
      </c>
      <c r="D1156" t="e">
        <f>CONCATENATE(Table1[[#This Row],[summary]],
CHAR(13),
Table1[[#This Row],[startdayname]],
", ",
TEXT((Table1[[#This Row],[startshortdate]]),"MMM D"),
CHAR(13),
TEXT((Table1[[#This Row],[starttime]]), "h:mm am/pm"),CHAR(13),Table1[[#This Row],[description]],CHAR(13))</f>
        <v>#VALUE!</v>
      </c>
    </row>
    <row r="1157" spans="1:4" x14ac:dyDescent="0.25">
      <c r="A1157" t="e">
        <f>VLOOKUP(Table1[[#This Row],[locationaddress]],VENUEID!$A$2:$B$28,1,TRUE)</f>
        <v>#VALUE!</v>
      </c>
      <c r="B1157" t="e">
        <f>IF(Table1[[#This Row],[categories]]="","",
IF(ISNUMBER(SEARCH("*ADULTS*",Table1[categories])),"ADULTS",
IF(ISNUMBER(SEARCH("*CHILDREN*",Table1[categories])),"CHILDREN",
IF(ISNUMBER(SEARCH("*TEENS*",Table1[categories])),"TEENS"))))</f>
        <v>#VALUE!</v>
      </c>
      <c r="C1157" t="e">
        <f>Table1[[#This Row],[startdatetime]]</f>
        <v>#VALUE!</v>
      </c>
      <c r="D1157" t="e">
        <f>CONCATENATE(Table1[[#This Row],[summary]],
CHAR(13),
Table1[[#This Row],[startdayname]],
", ",
TEXT((Table1[[#This Row],[startshortdate]]),"MMM D"),
CHAR(13),
TEXT((Table1[[#This Row],[starttime]]), "h:mm am/pm"),CHAR(13),Table1[[#This Row],[description]],CHAR(13))</f>
        <v>#VALUE!</v>
      </c>
    </row>
    <row r="1158" spans="1:4" x14ac:dyDescent="0.25">
      <c r="A1158" t="e">
        <f>VLOOKUP(Table1[[#This Row],[locationaddress]],VENUEID!$A$2:$B$28,1,TRUE)</f>
        <v>#VALUE!</v>
      </c>
      <c r="B1158" t="e">
        <f>IF(Table1[[#This Row],[categories]]="","",
IF(ISNUMBER(SEARCH("*ADULTS*",Table1[categories])),"ADULTS",
IF(ISNUMBER(SEARCH("*CHILDREN*",Table1[categories])),"CHILDREN",
IF(ISNUMBER(SEARCH("*TEENS*",Table1[categories])),"TEENS"))))</f>
        <v>#VALUE!</v>
      </c>
      <c r="C1158" t="e">
        <f>Table1[[#This Row],[startdatetime]]</f>
        <v>#VALUE!</v>
      </c>
      <c r="D1158" t="e">
        <f>CONCATENATE(Table1[[#This Row],[summary]],
CHAR(13),
Table1[[#This Row],[startdayname]],
", ",
TEXT((Table1[[#This Row],[startshortdate]]),"MMM D"),
CHAR(13),
TEXT((Table1[[#This Row],[starttime]]), "h:mm am/pm"),CHAR(13),Table1[[#This Row],[description]],CHAR(13))</f>
        <v>#VALUE!</v>
      </c>
    </row>
    <row r="1159" spans="1:4" x14ac:dyDescent="0.25">
      <c r="A1159" t="e">
        <f>VLOOKUP(Table1[[#This Row],[locationaddress]],VENUEID!$A$2:$B$28,1,TRUE)</f>
        <v>#VALUE!</v>
      </c>
      <c r="B1159" t="e">
        <f>IF(Table1[[#This Row],[categories]]="","",
IF(ISNUMBER(SEARCH("*ADULTS*",Table1[categories])),"ADULTS",
IF(ISNUMBER(SEARCH("*CHILDREN*",Table1[categories])),"CHILDREN",
IF(ISNUMBER(SEARCH("*TEENS*",Table1[categories])),"TEENS"))))</f>
        <v>#VALUE!</v>
      </c>
      <c r="C1159" t="e">
        <f>Table1[[#This Row],[startdatetime]]</f>
        <v>#VALUE!</v>
      </c>
      <c r="D1159" t="e">
        <f>CONCATENATE(Table1[[#This Row],[summary]],
CHAR(13),
Table1[[#This Row],[startdayname]],
", ",
TEXT((Table1[[#This Row],[startshortdate]]),"MMM D"),
CHAR(13),
TEXT((Table1[[#This Row],[starttime]]), "h:mm am/pm"),CHAR(13),Table1[[#This Row],[description]],CHAR(13))</f>
        <v>#VALUE!</v>
      </c>
    </row>
    <row r="1160" spans="1:4" x14ac:dyDescent="0.25">
      <c r="A1160" t="e">
        <f>VLOOKUP(Table1[[#This Row],[locationaddress]],VENUEID!$A$2:$B$28,1,TRUE)</f>
        <v>#VALUE!</v>
      </c>
      <c r="B1160" t="e">
        <f>IF(Table1[[#This Row],[categories]]="","",
IF(ISNUMBER(SEARCH("*ADULTS*",Table1[categories])),"ADULTS",
IF(ISNUMBER(SEARCH("*CHILDREN*",Table1[categories])),"CHILDREN",
IF(ISNUMBER(SEARCH("*TEENS*",Table1[categories])),"TEENS"))))</f>
        <v>#VALUE!</v>
      </c>
      <c r="C1160" t="e">
        <f>Table1[[#This Row],[startdatetime]]</f>
        <v>#VALUE!</v>
      </c>
      <c r="D1160" t="e">
        <f>CONCATENATE(Table1[[#This Row],[summary]],
CHAR(13),
Table1[[#This Row],[startdayname]],
", ",
TEXT((Table1[[#This Row],[startshortdate]]),"MMM D"),
CHAR(13),
TEXT((Table1[[#This Row],[starttime]]), "h:mm am/pm"),CHAR(13),Table1[[#This Row],[description]],CHAR(13))</f>
        <v>#VALUE!</v>
      </c>
    </row>
    <row r="1161" spans="1:4" x14ac:dyDescent="0.25">
      <c r="A1161" t="e">
        <f>VLOOKUP(Table1[[#This Row],[locationaddress]],VENUEID!$A$2:$B$28,1,TRUE)</f>
        <v>#VALUE!</v>
      </c>
      <c r="B1161" t="e">
        <f>IF(Table1[[#This Row],[categories]]="","",
IF(ISNUMBER(SEARCH("*ADULTS*",Table1[categories])),"ADULTS",
IF(ISNUMBER(SEARCH("*CHILDREN*",Table1[categories])),"CHILDREN",
IF(ISNUMBER(SEARCH("*TEENS*",Table1[categories])),"TEENS"))))</f>
        <v>#VALUE!</v>
      </c>
      <c r="C1161" t="e">
        <f>Table1[[#This Row],[startdatetime]]</f>
        <v>#VALUE!</v>
      </c>
      <c r="D1161" t="e">
        <f>CONCATENATE(Table1[[#This Row],[summary]],
CHAR(13),
Table1[[#This Row],[startdayname]],
", ",
TEXT((Table1[[#This Row],[startshortdate]]),"MMM D"),
CHAR(13),
TEXT((Table1[[#This Row],[starttime]]), "h:mm am/pm"),CHAR(13),Table1[[#This Row],[description]],CHAR(13))</f>
        <v>#VALUE!</v>
      </c>
    </row>
    <row r="1162" spans="1:4" x14ac:dyDescent="0.25">
      <c r="A1162" t="e">
        <f>VLOOKUP(Table1[[#This Row],[locationaddress]],VENUEID!$A$2:$B$28,1,TRUE)</f>
        <v>#VALUE!</v>
      </c>
      <c r="B1162" t="e">
        <f>IF(Table1[[#This Row],[categories]]="","",
IF(ISNUMBER(SEARCH("*ADULTS*",Table1[categories])),"ADULTS",
IF(ISNUMBER(SEARCH("*CHILDREN*",Table1[categories])),"CHILDREN",
IF(ISNUMBER(SEARCH("*TEENS*",Table1[categories])),"TEENS"))))</f>
        <v>#VALUE!</v>
      </c>
      <c r="C1162" t="e">
        <f>Table1[[#This Row],[startdatetime]]</f>
        <v>#VALUE!</v>
      </c>
      <c r="D1162" t="e">
        <f>CONCATENATE(Table1[[#This Row],[summary]],
CHAR(13),
Table1[[#This Row],[startdayname]],
", ",
TEXT((Table1[[#This Row],[startshortdate]]),"MMM D"),
CHAR(13),
TEXT((Table1[[#This Row],[starttime]]), "h:mm am/pm"),CHAR(13),Table1[[#This Row],[description]],CHAR(13))</f>
        <v>#VALUE!</v>
      </c>
    </row>
    <row r="1163" spans="1:4" x14ac:dyDescent="0.25">
      <c r="A1163" t="e">
        <f>VLOOKUP(Table1[[#This Row],[locationaddress]],VENUEID!$A$2:$B$28,1,TRUE)</f>
        <v>#VALUE!</v>
      </c>
      <c r="B1163" t="e">
        <f>IF(Table1[[#This Row],[categories]]="","",
IF(ISNUMBER(SEARCH("*ADULTS*",Table1[categories])),"ADULTS",
IF(ISNUMBER(SEARCH("*CHILDREN*",Table1[categories])),"CHILDREN",
IF(ISNUMBER(SEARCH("*TEENS*",Table1[categories])),"TEENS"))))</f>
        <v>#VALUE!</v>
      </c>
      <c r="C1163" t="e">
        <f>Table1[[#This Row],[startdatetime]]</f>
        <v>#VALUE!</v>
      </c>
      <c r="D1163" t="e">
        <f>CONCATENATE(Table1[[#This Row],[summary]],
CHAR(13),
Table1[[#This Row],[startdayname]],
", ",
TEXT((Table1[[#This Row],[startshortdate]]),"MMM D"),
CHAR(13),
TEXT((Table1[[#This Row],[starttime]]), "h:mm am/pm"),CHAR(13),Table1[[#This Row],[description]],CHAR(13))</f>
        <v>#VALUE!</v>
      </c>
    </row>
    <row r="1164" spans="1:4" x14ac:dyDescent="0.25">
      <c r="A1164" t="e">
        <f>VLOOKUP(Table1[[#This Row],[locationaddress]],VENUEID!$A$2:$B$28,1,TRUE)</f>
        <v>#VALUE!</v>
      </c>
      <c r="B1164" t="e">
        <f>IF(Table1[[#This Row],[categories]]="","",
IF(ISNUMBER(SEARCH("*ADULTS*",Table1[categories])),"ADULTS",
IF(ISNUMBER(SEARCH("*CHILDREN*",Table1[categories])),"CHILDREN",
IF(ISNUMBER(SEARCH("*TEENS*",Table1[categories])),"TEENS"))))</f>
        <v>#VALUE!</v>
      </c>
      <c r="C1164" t="e">
        <f>Table1[[#This Row],[startdatetime]]</f>
        <v>#VALUE!</v>
      </c>
      <c r="D1164" t="e">
        <f>CONCATENATE(Table1[[#This Row],[summary]],
CHAR(13),
Table1[[#This Row],[startdayname]],
", ",
TEXT((Table1[[#This Row],[startshortdate]]),"MMM D"),
CHAR(13),
TEXT((Table1[[#This Row],[starttime]]), "h:mm am/pm"),CHAR(13),Table1[[#This Row],[description]],CHAR(13))</f>
        <v>#VALUE!</v>
      </c>
    </row>
    <row r="1165" spans="1:4" x14ac:dyDescent="0.25">
      <c r="A1165" t="e">
        <f>VLOOKUP(Table1[[#This Row],[locationaddress]],VENUEID!$A$2:$B$28,1,TRUE)</f>
        <v>#VALUE!</v>
      </c>
      <c r="B1165" t="e">
        <f>IF(Table1[[#This Row],[categories]]="","",
IF(ISNUMBER(SEARCH("*ADULTS*",Table1[categories])),"ADULTS",
IF(ISNUMBER(SEARCH("*CHILDREN*",Table1[categories])),"CHILDREN",
IF(ISNUMBER(SEARCH("*TEENS*",Table1[categories])),"TEENS"))))</f>
        <v>#VALUE!</v>
      </c>
      <c r="C1165" t="e">
        <f>Table1[[#This Row],[startdatetime]]</f>
        <v>#VALUE!</v>
      </c>
      <c r="D1165" t="e">
        <f>CONCATENATE(Table1[[#This Row],[summary]],
CHAR(13),
Table1[[#This Row],[startdayname]],
", ",
TEXT((Table1[[#This Row],[startshortdate]]),"MMM D"),
CHAR(13),
TEXT((Table1[[#This Row],[starttime]]), "h:mm am/pm"),CHAR(13),Table1[[#This Row],[description]],CHAR(13))</f>
        <v>#VALUE!</v>
      </c>
    </row>
    <row r="1166" spans="1:4" x14ac:dyDescent="0.25">
      <c r="A1166" t="e">
        <f>VLOOKUP(Table1[[#This Row],[locationaddress]],VENUEID!$A$2:$B$28,1,TRUE)</f>
        <v>#VALUE!</v>
      </c>
      <c r="B1166" t="e">
        <f>IF(Table1[[#This Row],[categories]]="","",
IF(ISNUMBER(SEARCH("*ADULTS*",Table1[categories])),"ADULTS",
IF(ISNUMBER(SEARCH("*CHILDREN*",Table1[categories])),"CHILDREN",
IF(ISNUMBER(SEARCH("*TEENS*",Table1[categories])),"TEENS"))))</f>
        <v>#VALUE!</v>
      </c>
      <c r="C1166" t="e">
        <f>Table1[[#This Row],[startdatetime]]</f>
        <v>#VALUE!</v>
      </c>
      <c r="D1166" t="e">
        <f>CONCATENATE(Table1[[#This Row],[summary]],
CHAR(13),
Table1[[#This Row],[startdayname]],
", ",
TEXT((Table1[[#This Row],[startshortdate]]),"MMM D"),
CHAR(13),
TEXT((Table1[[#This Row],[starttime]]), "h:mm am/pm"),CHAR(13),Table1[[#This Row],[description]],CHAR(13))</f>
        <v>#VALUE!</v>
      </c>
    </row>
    <row r="1167" spans="1:4" x14ac:dyDescent="0.25">
      <c r="A1167" t="e">
        <f>VLOOKUP(Table1[[#This Row],[locationaddress]],VENUEID!$A$2:$B$28,1,TRUE)</f>
        <v>#VALUE!</v>
      </c>
      <c r="B1167" t="e">
        <f>IF(Table1[[#This Row],[categories]]="","",
IF(ISNUMBER(SEARCH("*ADULTS*",Table1[categories])),"ADULTS",
IF(ISNUMBER(SEARCH("*CHILDREN*",Table1[categories])),"CHILDREN",
IF(ISNUMBER(SEARCH("*TEENS*",Table1[categories])),"TEENS"))))</f>
        <v>#VALUE!</v>
      </c>
      <c r="C1167" t="e">
        <f>Table1[[#This Row],[startdatetime]]</f>
        <v>#VALUE!</v>
      </c>
      <c r="D1167" t="e">
        <f>CONCATENATE(Table1[[#This Row],[summary]],
CHAR(13),
Table1[[#This Row],[startdayname]],
", ",
TEXT((Table1[[#This Row],[startshortdate]]),"MMM D"),
CHAR(13),
TEXT((Table1[[#This Row],[starttime]]), "h:mm am/pm"),CHAR(13),Table1[[#This Row],[description]],CHAR(13))</f>
        <v>#VALUE!</v>
      </c>
    </row>
    <row r="1168" spans="1:4" x14ac:dyDescent="0.25">
      <c r="A1168" t="e">
        <f>VLOOKUP(Table1[[#This Row],[locationaddress]],VENUEID!$A$2:$B$28,1,TRUE)</f>
        <v>#VALUE!</v>
      </c>
      <c r="B1168" t="e">
        <f>IF(Table1[[#This Row],[categories]]="","",
IF(ISNUMBER(SEARCH("*ADULTS*",Table1[categories])),"ADULTS",
IF(ISNUMBER(SEARCH("*CHILDREN*",Table1[categories])),"CHILDREN",
IF(ISNUMBER(SEARCH("*TEENS*",Table1[categories])),"TEENS"))))</f>
        <v>#VALUE!</v>
      </c>
      <c r="C1168" t="e">
        <f>Table1[[#This Row],[startdatetime]]</f>
        <v>#VALUE!</v>
      </c>
      <c r="D1168" t="e">
        <f>CONCATENATE(Table1[[#This Row],[summary]],
CHAR(13),
Table1[[#This Row],[startdayname]],
", ",
TEXT((Table1[[#This Row],[startshortdate]]),"MMM D"),
CHAR(13),
TEXT((Table1[[#This Row],[starttime]]), "h:mm am/pm"),CHAR(13),Table1[[#This Row],[description]],CHAR(13))</f>
        <v>#VALUE!</v>
      </c>
    </row>
    <row r="1169" spans="1:4" x14ac:dyDescent="0.25">
      <c r="A1169" t="e">
        <f>VLOOKUP(Table1[[#This Row],[locationaddress]],VENUEID!$A$2:$B$28,1,TRUE)</f>
        <v>#VALUE!</v>
      </c>
      <c r="B1169" t="e">
        <f>IF(Table1[[#This Row],[categories]]="","",
IF(ISNUMBER(SEARCH("*ADULTS*",Table1[categories])),"ADULTS",
IF(ISNUMBER(SEARCH("*CHILDREN*",Table1[categories])),"CHILDREN",
IF(ISNUMBER(SEARCH("*TEENS*",Table1[categories])),"TEENS"))))</f>
        <v>#VALUE!</v>
      </c>
      <c r="C1169" t="e">
        <f>Table1[[#This Row],[startdatetime]]</f>
        <v>#VALUE!</v>
      </c>
      <c r="D1169" t="e">
        <f>CONCATENATE(Table1[[#This Row],[summary]],
CHAR(13),
Table1[[#This Row],[startdayname]],
", ",
TEXT((Table1[[#This Row],[startshortdate]]),"MMM D"),
CHAR(13),
TEXT((Table1[[#This Row],[starttime]]), "h:mm am/pm"),CHAR(13),Table1[[#This Row],[description]],CHAR(13))</f>
        <v>#VALUE!</v>
      </c>
    </row>
    <row r="1170" spans="1:4" x14ac:dyDescent="0.25">
      <c r="A1170" t="e">
        <f>VLOOKUP(Table1[[#This Row],[locationaddress]],VENUEID!$A$2:$B$28,1,TRUE)</f>
        <v>#VALUE!</v>
      </c>
      <c r="B1170" t="e">
        <f>IF(Table1[[#This Row],[categories]]="","",
IF(ISNUMBER(SEARCH("*ADULTS*",Table1[categories])),"ADULTS",
IF(ISNUMBER(SEARCH("*CHILDREN*",Table1[categories])),"CHILDREN",
IF(ISNUMBER(SEARCH("*TEENS*",Table1[categories])),"TEENS"))))</f>
        <v>#VALUE!</v>
      </c>
      <c r="C1170" t="e">
        <f>Table1[[#This Row],[startdatetime]]</f>
        <v>#VALUE!</v>
      </c>
      <c r="D1170" t="e">
        <f>CONCATENATE(Table1[[#This Row],[summary]],
CHAR(13),
Table1[[#This Row],[startdayname]],
", ",
TEXT((Table1[[#This Row],[startshortdate]]),"MMM D"),
CHAR(13),
TEXT((Table1[[#This Row],[starttime]]), "h:mm am/pm"),CHAR(13),Table1[[#This Row],[description]],CHAR(13))</f>
        <v>#VALUE!</v>
      </c>
    </row>
    <row r="1171" spans="1:4" x14ac:dyDescent="0.25">
      <c r="A1171" t="e">
        <f>VLOOKUP(Table1[[#This Row],[locationaddress]],VENUEID!$A$2:$B$28,1,TRUE)</f>
        <v>#VALUE!</v>
      </c>
      <c r="B1171" t="e">
        <f>IF(Table1[[#This Row],[categories]]="","",
IF(ISNUMBER(SEARCH("*ADULTS*",Table1[categories])),"ADULTS",
IF(ISNUMBER(SEARCH("*CHILDREN*",Table1[categories])),"CHILDREN",
IF(ISNUMBER(SEARCH("*TEENS*",Table1[categories])),"TEENS"))))</f>
        <v>#VALUE!</v>
      </c>
      <c r="C1171" t="e">
        <f>Table1[[#This Row],[startdatetime]]</f>
        <v>#VALUE!</v>
      </c>
      <c r="D1171" t="e">
        <f>CONCATENATE(Table1[[#This Row],[summary]],
CHAR(13),
Table1[[#This Row],[startdayname]],
", ",
TEXT((Table1[[#This Row],[startshortdate]]),"MMM D"),
CHAR(13),
TEXT((Table1[[#This Row],[starttime]]), "h:mm am/pm"),CHAR(13),Table1[[#This Row],[description]],CHAR(13))</f>
        <v>#VALUE!</v>
      </c>
    </row>
    <row r="1172" spans="1:4" x14ac:dyDescent="0.25">
      <c r="A1172" t="e">
        <f>VLOOKUP(Table1[[#This Row],[locationaddress]],VENUEID!$A$2:$B$28,1,TRUE)</f>
        <v>#VALUE!</v>
      </c>
      <c r="B1172" t="e">
        <f>IF(Table1[[#This Row],[categories]]="","",
IF(ISNUMBER(SEARCH("*ADULTS*",Table1[categories])),"ADULTS",
IF(ISNUMBER(SEARCH("*CHILDREN*",Table1[categories])),"CHILDREN",
IF(ISNUMBER(SEARCH("*TEENS*",Table1[categories])),"TEENS"))))</f>
        <v>#VALUE!</v>
      </c>
      <c r="C1172" t="e">
        <f>Table1[[#This Row],[startdatetime]]</f>
        <v>#VALUE!</v>
      </c>
      <c r="D1172" t="e">
        <f>CONCATENATE(Table1[[#This Row],[summary]],
CHAR(13),
Table1[[#This Row],[startdayname]],
", ",
TEXT((Table1[[#This Row],[startshortdate]]),"MMM D"),
CHAR(13),
TEXT((Table1[[#This Row],[starttime]]), "h:mm am/pm"),CHAR(13),Table1[[#This Row],[description]],CHAR(13))</f>
        <v>#VALUE!</v>
      </c>
    </row>
    <row r="1173" spans="1:4" x14ac:dyDescent="0.25">
      <c r="A1173" t="e">
        <f>VLOOKUP(Table1[[#This Row],[locationaddress]],VENUEID!$A$2:$B$28,1,TRUE)</f>
        <v>#VALUE!</v>
      </c>
      <c r="B1173" t="e">
        <f>IF(Table1[[#This Row],[categories]]="","",
IF(ISNUMBER(SEARCH("*ADULTS*",Table1[categories])),"ADULTS",
IF(ISNUMBER(SEARCH("*CHILDREN*",Table1[categories])),"CHILDREN",
IF(ISNUMBER(SEARCH("*TEENS*",Table1[categories])),"TEENS"))))</f>
        <v>#VALUE!</v>
      </c>
      <c r="C1173" t="e">
        <f>Table1[[#This Row],[startdatetime]]</f>
        <v>#VALUE!</v>
      </c>
      <c r="D1173" t="e">
        <f>CONCATENATE(Table1[[#This Row],[summary]],
CHAR(13),
Table1[[#This Row],[startdayname]],
", ",
TEXT((Table1[[#This Row],[startshortdate]]),"MMM D"),
CHAR(13),
TEXT((Table1[[#This Row],[starttime]]), "h:mm am/pm"),CHAR(13),Table1[[#This Row],[description]],CHAR(13))</f>
        <v>#VALUE!</v>
      </c>
    </row>
    <row r="1174" spans="1:4" x14ac:dyDescent="0.25">
      <c r="A1174" t="e">
        <f>VLOOKUP(Table1[[#This Row],[locationaddress]],VENUEID!$A$2:$B$28,1,TRUE)</f>
        <v>#VALUE!</v>
      </c>
      <c r="B1174" t="e">
        <f>IF(Table1[[#This Row],[categories]]="","",
IF(ISNUMBER(SEARCH("*ADULTS*",Table1[categories])),"ADULTS",
IF(ISNUMBER(SEARCH("*CHILDREN*",Table1[categories])),"CHILDREN",
IF(ISNUMBER(SEARCH("*TEENS*",Table1[categories])),"TEENS"))))</f>
        <v>#VALUE!</v>
      </c>
      <c r="C1174" t="e">
        <f>Table1[[#This Row],[startdatetime]]</f>
        <v>#VALUE!</v>
      </c>
      <c r="D1174" t="e">
        <f>CONCATENATE(Table1[[#This Row],[summary]],
CHAR(13),
Table1[[#This Row],[startdayname]],
", ",
TEXT((Table1[[#This Row],[startshortdate]]),"MMM D"),
CHAR(13),
TEXT((Table1[[#This Row],[starttime]]), "h:mm am/pm"),CHAR(13),Table1[[#This Row],[description]],CHAR(13))</f>
        <v>#VALUE!</v>
      </c>
    </row>
    <row r="1175" spans="1:4" x14ac:dyDescent="0.25">
      <c r="A1175" t="e">
        <f>VLOOKUP(Table1[[#This Row],[locationaddress]],VENUEID!$A$2:$B$28,1,TRUE)</f>
        <v>#VALUE!</v>
      </c>
      <c r="B1175" t="e">
        <f>IF(Table1[[#This Row],[categories]]="","",
IF(ISNUMBER(SEARCH("*ADULTS*",Table1[categories])),"ADULTS",
IF(ISNUMBER(SEARCH("*CHILDREN*",Table1[categories])),"CHILDREN",
IF(ISNUMBER(SEARCH("*TEENS*",Table1[categories])),"TEENS"))))</f>
        <v>#VALUE!</v>
      </c>
      <c r="C1175" t="e">
        <f>Table1[[#This Row],[startdatetime]]</f>
        <v>#VALUE!</v>
      </c>
      <c r="D1175" t="e">
        <f>CONCATENATE(Table1[[#This Row],[summary]],
CHAR(13),
Table1[[#This Row],[startdayname]],
", ",
TEXT((Table1[[#This Row],[startshortdate]]),"MMM D"),
CHAR(13),
TEXT((Table1[[#This Row],[starttime]]), "h:mm am/pm"),CHAR(13),Table1[[#This Row],[description]],CHAR(13))</f>
        <v>#VALUE!</v>
      </c>
    </row>
    <row r="1176" spans="1:4" x14ac:dyDescent="0.25">
      <c r="A1176" t="e">
        <f>VLOOKUP(Table1[[#This Row],[locationaddress]],VENUEID!$A$2:$B$28,1,TRUE)</f>
        <v>#VALUE!</v>
      </c>
      <c r="B1176" t="e">
        <f>IF(Table1[[#This Row],[categories]]="","",
IF(ISNUMBER(SEARCH("*ADULTS*",Table1[categories])),"ADULTS",
IF(ISNUMBER(SEARCH("*CHILDREN*",Table1[categories])),"CHILDREN",
IF(ISNUMBER(SEARCH("*TEENS*",Table1[categories])),"TEENS"))))</f>
        <v>#VALUE!</v>
      </c>
      <c r="C1176" t="e">
        <f>Table1[[#This Row],[startdatetime]]</f>
        <v>#VALUE!</v>
      </c>
      <c r="D1176" t="e">
        <f>CONCATENATE(Table1[[#This Row],[summary]],
CHAR(13),
Table1[[#This Row],[startdayname]],
", ",
TEXT((Table1[[#This Row],[startshortdate]]),"MMM D"),
CHAR(13),
TEXT((Table1[[#This Row],[starttime]]), "h:mm am/pm"),CHAR(13),Table1[[#This Row],[description]],CHAR(13))</f>
        <v>#VALUE!</v>
      </c>
    </row>
    <row r="1177" spans="1:4" x14ac:dyDescent="0.25">
      <c r="A1177" t="e">
        <f>VLOOKUP(Table1[[#This Row],[locationaddress]],VENUEID!$A$2:$B$28,1,TRUE)</f>
        <v>#VALUE!</v>
      </c>
      <c r="B1177" t="e">
        <f>IF(Table1[[#This Row],[categories]]="","",
IF(ISNUMBER(SEARCH("*ADULTS*",Table1[categories])),"ADULTS",
IF(ISNUMBER(SEARCH("*CHILDREN*",Table1[categories])),"CHILDREN",
IF(ISNUMBER(SEARCH("*TEENS*",Table1[categories])),"TEENS"))))</f>
        <v>#VALUE!</v>
      </c>
      <c r="C1177" t="e">
        <f>Table1[[#This Row],[startdatetime]]</f>
        <v>#VALUE!</v>
      </c>
      <c r="D1177" t="e">
        <f>CONCATENATE(Table1[[#This Row],[summary]],
CHAR(13),
Table1[[#This Row],[startdayname]],
", ",
TEXT((Table1[[#This Row],[startshortdate]]),"MMM D"),
CHAR(13),
TEXT((Table1[[#This Row],[starttime]]), "h:mm am/pm"),CHAR(13),Table1[[#This Row],[description]],CHAR(13))</f>
        <v>#VALUE!</v>
      </c>
    </row>
    <row r="1178" spans="1:4" x14ac:dyDescent="0.25">
      <c r="A1178" t="e">
        <f>VLOOKUP(Table1[[#This Row],[locationaddress]],VENUEID!$A$2:$B$28,1,TRUE)</f>
        <v>#VALUE!</v>
      </c>
      <c r="B1178" t="e">
        <f>IF(Table1[[#This Row],[categories]]="","",
IF(ISNUMBER(SEARCH("*ADULTS*",Table1[categories])),"ADULTS",
IF(ISNUMBER(SEARCH("*CHILDREN*",Table1[categories])),"CHILDREN",
IF(ISNUMBER(SEARCH("*TEENS*",Table1[categories])),"TEENS"))))</f>
        <v>#VALUE!</v>
      </c>
      <c r="C1178" t="e">
        <f>Table1[[#This Row],[startdatetime]]</f>
        <v>#VALUE!</v>
      </c>
      <c r="D1178" t="e">
        <f>CONCATENATE(Table1[[#This Row],[summary]],
CHAR(13),
Table1[[#This Row],[startdayname]],
", ",
TEXT((Table1[[#This Row],[startshortdate]]),"MMM D"),
CHAR(13),
TEXT((Table1[[#This Row],[starttime]]), "h:mm am/pm"),CHAR(13),Table1[[#This Row],[description]],CHAR(13))</f>
        <v>#VALUE!</v>
      </c>
    </row>
    <row r="1179" spans="1:4" x14ac:dyDescent="0.25">
      <c r="A1179" t="e">
        <f>VLOOKUP(Table1[[#This Row],[locationaddress]],VENUEID!$A$2:$B$28,1,TRUE)</f>
        <v>#VALUE!</v>
      </c>
      <c r="B1179" t="e">
        <f>IF(Table1[[#This Row],[categories]]="","",
IF(ISNUMBER(SEARCH("*ADULTS*",Table1[categories])),"ADULTS",
IF(ISNUMBER(SEARCH("*CHILDREN*",Table1[categories])),"CHILDREN",
IF(ISNUMBER(SEARCH("*TEENS*",Table1[categories])),"TEENS"))))</f>
        <v>#VALUE!</v>
      </c>
      <c r="C1179" t="e">
        <f>Table1[[#This Row],[startdatetime]]</f>
        <v>#VALUE!</v>
      </c>
      <c r="D1179" t="e">
        <f>CONCATENATE(Table1[[#This Row],[summary]],
CHAR(13),
Table1[[#This Row],[startdayname]],
", ",
TEXT((Table1[[#This Row],[startshortdate]]),"MMM D"),
CHAR(13),
TEXT((Table1[[#This Row],[starttime]]), "h:mm am/pm"),CHAR(13),Table1[[#This Row],[description]],CHAR(13))</f>
        <v>#VALUE!</v>
      </c>
    </row>
    <row r="1180" spans="1:4" x14ac:dyDescent="0.25">
      <c r="A1180" t="e">
        <f>VLOOKUP(Table1[[#This Row],[locationaddress]],VENUEID!$A$2:$B$28,1,TRUE)</f>
        <v>#VALUE!</v>
      </c>
      <c r="B1180" t="e">
        <f>IF(Table1[[#This Row],[categories]]="","",
IF(ISNUMBER(SEARCH("*ADULTS*",Table1[categories])),"ADULTS",
IF(ISNUMBER(SEARCH("*CHILDREN*",Table1[categories])),"CHILDREN",
IF(ISNUMBER(SEARCH("*TEENS*",Table1[categories])),"TEENS"))))</f>
        <v>#VALUE!</v>
      </c>
      <c r="C1180" t="e">
        <f>Table1[[#This Row],[startdatetime]]</f>
        <v>#VALUE!</v>
      </c>
      <c r="D1180" t="e">
        <f>CONCATENATE(Table1[[#This Row],[summary]],
CHAR(13),
Table1[[#This Row],[startdayname]],
", ",
TEXT((Table1[[#This Row],[startshortdate]]),"MMM D"),
CHAR(13),
TEXT((Table1[[#This Row],[starttime]]), "h:mm am/pm"),CHAR(13),Table1[[#This Row],[description]],CHAR(13))</f>
        <v>#VALUE!</v>
      </c>
    </row>
    <row r="1181" spans="1:4" x14ac:dyDescent="0.25">
      <c r="A1181" t="e">
        <f>VLOOKUP(Table1[[#This Row],[locationaddress]],VENUEID!$A$2:$B$28,1,TRUE)</f>
        <v>#VALUE!</v>
      </c>
      <c r="B1181" t="e">
        <f>IF(Table1[[#This Row],[categories]]="","",
IF(ISNUMBER(SEARCH("*ADULTS*",Table1[categories])),"ADULTS",
IF(ISNUMBER(SEARCH("*CHILDREN*",Table1[categories])),"CHILDREN",
IF(ISNUMBER(SEARCH("*TEENS*",Table1[categories])),"TEENS"))))</f>
        <v>#VALUE!</v>
      </c>
      <c r="C1181" t="e">
        <f>Table1[[#This Row],[startdatetime]]</f>
        <v>#VALUE!</v>
      </c>
      <c r="D1181" t="e">
        <f>CONCATENATE(Table1[[#This Row],[summary]],
CHAR(13),
Table1[[#This Row],[startdayname]],
", ",
TEXT((Table1[[#This Row],[startshortdate]]),"MMM D"),
CHAR(13),
TEXT((Table1[[#This Row],[starttime]]), "h:mm am/pm"),CHAR(13),Table1[[#This Row],[description]],CHAR(13))</f>
        <v>#VALUE!</v>
      </c>
    </row>
    <row r="1182" spans="1:4" x14ac:dyDescent="0.25">
      <c r="A1182" t="e">
        <f>VLOOKUP(Table1[[#This Row],[locationaddress]],VENUEID!$A$2:$B$28,1,TRUE)</f>
        <v>#VALUE!</v>
      </c>
      <c r="B1182" t="e">
        <f>IF(Table1[[#This Row],[categories]]="","",
IF(ISNUMBER(SEARCH("*ADULTS*",Table1[categories])),"ADULTS",
IF(ISNUMBER(SEARCH("*CHILDREN*",Table1[categories])),"CHILDREN",
IF(ISNUMBER(SEARCH("*TEENS*",Table1[categories])),"TEENS"))))</f>
        <v>#VALUE!</v>
      </c>
      <c r="C1182" t="e">
        <f>Table1[[#This Row],[startdatetime]]</f>
        <v>#VALUE!</v>
      </c>
      <c r="D1182" t="e">
        <f>CONCATENATE(Table1[[#This Row],[summary]],
CHAR(13),
Table1[[#This Row],[startdayname]],
", ",
TEXT((Table1[[#This Row],[startshortdate]]),"MMM D"),
CHAR(13),
TEXT((Table1[[#This Row],[starttime]]), "h:mm am/pm"),CHAR(13),Table1[[#This Row],[description]],CHAR(13))</f>
        <v>#VALUE!</v>
      </c>
    </row>
    <row r="1183" spans="1:4" x14ac:dyDescent="0.25">
      <c r="A1183" t="e">
        <f>VLOOKUP(Table1[[#This Row],[locationaddress]],VENUEID!$A$2:$B$28,1,TRUE)</f>
        <v>#VALUE!</v>
      </c>
      <c r="B1183" t="e">
        <f>IF(Table1[[#This Row],[categories]]="","",
IF(ISNUMBER(SEARCH("*ADULTS*",Table1[categories])),"ADULTS",
IF(ISNUMBER(SEARCH("*CHILDREN*",Table1[categories])),"CHILDREN",
IF(ISNUMBER(SEARCH("*TEENS*",Table1[categories])),"TEENS"))))</f>
        <v>#VALUE!</v>
      </c>
      <c r="C1183" t="e">
        <f>Table1[[#This Row],[startdatetime]]</f>
        <v>#VALUE!</v>
      </c>
      <c r="D1183" t="e">
        <f>CONCATENATE(Table1[[#This Row],[summary]],
CHAR(13),
Table1[[#This Row],[startdayname]],
", ",
TEXT((Table1[[#This Row],[startshortdate]]),"MMM D"),
CHAR(13),
TEXT((Table1[[#This Row],[starttime]]), "h:mm am/pm"),CHAR(13),Table1[[#This Row],[description]],CHAR(13))</f>
        <v>#VALUE!</v>
      </c>
    </row>
    <row r="1184" spans="1:4" x14ac:dyDescent="0.25">
      <c r="A1184" t="e">
        <f>VLOOKUP(Table1[[#This Row],[locationaddress]],VENUEID!$A$2:$B$28,1,TRUE)</f>
        <v>#VALUE!</v>
      </c>
      <c r="B1184" t="e">
        <f>IF(Table1[[#This Row],[categories]]="","",
IF(ISNUMBER(SEARCH("*ADULTS*",Table1[categories])),"ADULTS",
IF(ISNUMBER(SEARCH("*CHILDREN*",Table1[categories])),"CHILDREN",
IF(ISNUMBER(SEARCH("*TEENS*",Table1[categories])),"TEENS"))))</f>
        <v>#VALUE!</v>
      </c>
      <c r="C1184" t="e">
        <f>Table1[[#This Row],[startdatetime]]</f>
        <v>#VALUE!</v>
      </c>
      <c r="D1184" t="e">
        <f>CONCATENATE(Table1[[#This Row],[summary]],
CHAR(13),
Table1[[#This Row],[startdayname]],
", ",
TEXT((Table1[[#This Row],[startshortdate]]),"MMM D"),
CHAR(13),
TEXT((Table1[[#This Row],[starttime]]), "h:mm am/pm"),CHAR(13),Table1[[#This Row],[description]],CHAR(13))</f>
        <v>#VALUE!</v>
      </c>
    </row>
    <row r="1185" spans="1:4" x14ac:dyDescent="0.25">
      <c r="A1185" t="e">
        <f>VLOOKUP(Table1[[#This Row],[locationaddress]],VENUEID!$A$2:$B$28,1,TRUE)</f>
        <v>#VALUE!</v>
      </c>
      <c r="B1185" t="e">
        <f>IF(Table1[[#This Row],[categories]]="","",
IF(ISNUMBER(SEARCH("*ADULTS*",Table1[categories])),"ADULTS",
IF(ISNUMBER(SEARCH("*CHILDREN*",Table1[categories])),"CHILDREN",
IF(ISNUMBER(SEARCH("*TEENS*",Table1[categories])),"TEENS"))))</f>
        <v>#VALUE!</v>
      </c>
      <c r="C1185" t="e">
        <f>Table1[[#This Row],[startdatetime]]</f>
        <v>#VALUE!</v>
      </c>
      <c r="D1185" t="e">
        <f>CONCATENATE(Table1[[#This Row],[summary]],
CHAR(13),
Table1[[#This Row],[startdayname]],
", ",
TEXT((Table1[[#This Row],[startshortdate]]),"MMM D"),
CHAR(13),
TEXT((Table1[[#This Row],[starttime]]), "h:mm am/pm"),CHAR(13),Table1[[#This Row],[description]],CHAR(13))</f>
        <v>#VALUE!</v>
      </c>
    </row>
    <row r="1186" spans="1:4" x14ac:dyDescent="0.25">
      <c r="A1186" t="e">
        <f>VLOOKUP(Table1[[#This Row],[locationaddress]],VENUEID!$A$2:$B$28,1,TRUE)</f>
        <v>#VALUE!</v>
      </c>
      <c r="B1186" t="e">
        <f>IF(Table1[[#This Row],[categories]]="","",
IF(ISNUMBER(SEARCH("*ADULTS*",Table1[categories])),"ADULTS",
IF(ISNUMBER(SEARCH("*CHILDREN*",Table1[categories])),"CHILDREN",
IF(ISNUMBER(SEARCH("*TEENS*",Table1[categories])),"TEENS"))))</f>
        <v>#VALUE!</v>
      </c>
      <c r="C1186" t="e">
        <f>Table1[[#This Row],[startdatetime]]</f>
        <v>#VALUE!</v>
      </c>
      <c r="D1186" t="e">
        <f>CONCATENATE(Table1[[#This Row],[summary]],
CHAR(13),
Table1[[#This Row],[startdayname]],
", ",
TEXT((Table1[[#This Row],[startshortdate]]),"MMM D"),
CHAR(13),
TEXT((Table1[[#This Row],[starttime]]), "h:mm am/pm"),CHAR(13),Table1[[#This Row],[description]],CHAR(13))</f>
        <v>#VALUE!</v>
      </c>
    </row>
    <row r="1187" spans="1:4" x14ac:dyDescent="0.25">
      <c r="A1187" t="e">
        <f>VLOOKUP(Table1[[#This Row],[locationaddress]],VENUEID!$A$2:$B$28,1,TRUE)</f>
        <v>#VALUE!</v>
      </c>
      <c r="B1187" t="e">
        <f>IF(Table1[[#This Row],[categories]]="","",
IF(ISNUMBER(SEARCH("*ADULTS*",Table1[categories])),"ADULTS",
IF(ISNUMBER(SEARCH("*CHILDREN*",Table1[categories])),"CHILDREN",
IF(ISNUMBER(SEARCH("*TEENS*",Table1[categories])),"TEENS"))))</f>
        <v>#VALUE!</v>
      </c>
      <c r="C1187" t="e">
        <f>Table1[[#This Row],[startdatetime]]</f>
        <v>#VALUE!</v>
      </c>
      <c r="D1187" t="e">
        <f>CONCATENATE(Table1[[#This Row],[summary]],
CHAR(13),
Table1[[#This Row],[startdayname]],
", ",
TEXT((Table1[[#This Row],[startshortdate]]),"MMM D"),
CHAR(13),
TEXT((Table1[[#This Row],[starttime]]), "h:mm am/pm"),CHAR(13),Table1[[#This Row],[description]],CHAR(13))</f>
        <v>#VALUE!</v>
      </c>
    </row>
    <row r="1188" spans="1:4" x14ac:dyDescent="0.25">
      <c r="A1188" t="e">
        <f>VLOOKUP(Table1[[#This Row],[locationaddress]],VENUEID!$A$2:$B$28,1,TRUE)</f>
        <v>#VALUE!</v>
      </c>
      <c r="B1188" t="e">
        <f>IF(Table1[[#This Row],[categories]]="","",
IF(ISNUMBER(SEARCH("*ADULTS*",Table1[categories])),"ADULTS",
IF(ISNUMBER(SEARCH("*CHILDREN*",Table1[categories])),"CHILDREN",
IF(ISNUMBER(SEARCH("*TEENS*",Table1[categories])),"TEENS"))))</f>
        <v>#VALUE!</v>
      </c>
      <c r="C1188" t="e">
        <f>Table1[[#This Row],[startdatetime]]</f>
        <v>#VALUE!</v>
      </c>
      <c r="D1188" t="e">
        <f>CONCATENATE(Table1[[#This Row],[summary]],
CHAR(13),
Table1[[#This Row],[startdayname]],
", ",
TEXT((Table1[[#This Row],[startshortdate]]),"MMM D"),
CHAR(13),
TEXT((Table1[[#This Row],[starttime]]), "h:mm am/pm"),CHAR(13),Table1[[#This Row],[description]],CHAR(13))</f>
        <v>#VALUE!</v>
      </c>
    </row>
    <row r="1189" spans="1:4" x14ac:dyDescent="0.25">
      <c r="A1189" t="e">
        <f>VLOOKUP(Table1[[#This Row],[locationaddress]],VENUEID!$A$2:$B$28,1,TRUE)</f>
        <v>#VALUE!</v>
      </c>
      <c r="B1189" t="e">
        <f>IF(Table1[[#This Row],[categories]]="","",
IF(ISNUMBER(SEARCH("*ADULTS*",Table1[categories])),"ADULTS",
IF(ISNUMBER(SEARCH("*CHILDREN*",Table1[categories])),"CHILDREN",
IF(ISNUMBER(SEARCH("*TEENS*",Table1[categories])),"TEENS"))))</f>
        <v>#VALUE!</v>
      </c>
      <c r="C1189" t="e">
        <f>Table1[[#This Row],[startdatetime]]</f>
        <v>#VALUE!</v>
      </c>
      <c r="D1189" t="e">
        <f>CONCATENATE(Table1[[#This Row],[summary]],
CHAR(13),
Table1[[#This Row],[startdayname]],
", ",
TEXT((Table1[[#This Row],[startshortdate]]),"MMM D"),
CHAR(13),
TEXT((Table1[[#This Row],[starttime]]), "h:mm am/pm"),CHAR(13),Table1[[#This Row],[description]],CHAR(13))</f>
        <v>#VALUE!</v>
      </c>
    </row>
    <row r="1190" spans="1:4" x14ac:dyDescent="0.25">
      <c r="A1190" t="e">
        <f>VLOOKUP(Table1[[#This Row],[locationaddress]],VENUEID!$A$2:$B$28,1,TRUE)</f>
        <v>#VALUE!</v>
      </c>
      <c r="B1190" t="e">
        <f>IF(Table1[[#This Row],[categories]]="","",
IF(ISNUMBER(SEARCH("*ADULTS*",Table1[categories])),"ADULTS",
IF(ISNUMBER(SEARCH("*CHILDREN*",Table1[categories])),"CHILDREN",
IF(ISNUMBER(SEARCH("*TEENS*",Table1[categories])),"TEENS"))))</f>
        <v>#VALUE!</v>
      </c>
      <c r="C1190" t="e">
        <f>Table1[[#This Row],[startdatetime]]</f>
        <v>#VALUE!</v>
      </c>
      <c r="D1190" t="e">
        <f>CONCATENATE(Table1[[#This Row],[summary]],
CHAR(13),
Table1[[#This Row],[startdayname]],
", ",
TEXT((Table1[[#This Row],[startshortdate]]),"MMM D"),
CHAR(13),
TEXT((Table1[[#This Row],[starttime]]), "h:mm am/pm"),CHAR(13),Table1[[#This Row],[description]],CHAR(13))</f>
        <v>#VALUE!</v>
      </c>
    </row>
    <row r="1191" spans="1:4" x14ac:dyDescent="0.25">
      <c r="A1191" t="e">
        <f>VLOOKUP(Table1[[#This Row],[locationaddress]],VENUEID!$A$2:$B$28,1,TRUE)</f>
        <v>#VALUE!</v>
      </c>
      <c r="B1191" t="e">
        <f>IF(Table1[[#This Row],[categories]]="","",
IF(ISNUMBER(SEARCH("*ADULTS*",Table1[categories])),"ADULTS",
IF(ISNUMBER(SEARCH("*CHILDREN*",Table1[categories])),"CHILDREN",
IF(ISNUMBER(SEARCH("*TEENS*",Table1[categories])),"TEENS"))))</f>
        <v>#VALUE!</v>
      </c>
      <c r="C1191" t="e">
        <f>Table1[[#This Row],[startdatetime]]</f>
        <v>#VALUE!</v>
      </c>
      <c r="D1191" t="e">
        <f>CONCATENATE(Table1[[#This Row],[summary]],
CHAR(13),
Table1[[#This Row],[startdayname]],
", ",
TEXT((Table1[[#This Row],[startshortdate]]),"MMM D"),
CHAR(13),
TEXT((Table1[[#This Row],[starttime]]), "h:mm am/pm"),CHAR(13),Table1[[#This Row],[description]],CHAR(13))</f>
        <v>#VALUE!</v>
      </c>
    </row>
    <row r="1192" spans="1:4" x14ac:dyDescent="0.25">
      <c r="A1192" t="e">
        <f>VLOOKUP(Table1[[#This Row],[locationaddress]],VENUEID!$A$2:$B$28,1,TRUE)</f>
        <v>#VALUE!</v>
      </c>
      <c r="B1192" t="e">
        <f>IF(Table1[[#This Row],[categories]]="","",
IF(ISNUMBER(SEARCH("*ADULTS*",Table1[categories])),"ADULTS",
IF(ISNUMBER(SEARCH("*CHILDREN*",Table1[categories])),"CHILDREN",
IF(ISNUMBER(SEARCH("*TEENS*",Table1[categories])),"TEENS"))))</f>
        <v>#VALUE!</v>
      </c>
      <c r="C1192" t="e">
        <f>Table1[[#This Row],[startdatetime]]</f>
        <v>#VALUE!</v>
      </c>
      <c r="D1192" t="e">
        <f>CONCATENATE(Table1[[#This Row],[summary]],
CHAR(13),
Table1[[#This Row],[startdayname]],
", ",
TEXT((Table1[[#This Row],[startshortdate]]),"MMM D"),
CHAR(13),
TEXT((Table1[[#This Row],[starttime]]), "h:mm am/pm"),CHAR(13),Table1[[#This Row],[description]],CHAR(13))</f>
        <v>#VALUE!</v>
      </c>
    </row>
    <row r="1193" spans="1:4" x14ac:dyDescent="0.25">
      <c r="A1193" t="e">
        <f>VLOOKUP(Table1[[#This Row],[locationaddress]],VENUEID!$A$2:$B$28,1,TRUE)</f>
        <v>#VALUE!</v>
      </c>
      <c r="B1193" t="e">
        <f>IF(Table1[[#This Row],[categories]]="","",
IF(ISNUMBER(SEARCH("*ADULTS*",Table1[categories])),"ADULTS",
IF(ISNUMBER(SEARCH("*CHILDREN*",Table1[categories])),"CHILDREN",
IF(ISNUMBER(SEARCH("*TEENS*",Table1[categories])),"TEENS"))))</f>
        <v>#VALUE!</v>
      </c>
      <c r="C1193" t="e">
        <f>Table1[[#This Row],[startdatetime]]</f>
        <v>#VALUE!</v>
      </c>
      <c r="D1193" t="e">
        <f>CONCATENATE(Table1[[#This Row],[summary]],
CHAR(13),
Table1[[#This Row],[startdayname]],
", ",
TEXT((Table1[[#This Row],[startshortdate]]),"MMM D"),
CHAR(13),
TEXT((Table1[[#This Row],[starttime]]), "h:mm am/pm"),CHAR(13),Table1[[#This Row],[description]],CHAR(13))</f>
        <v>#VALUE!</v>
      </c>
    </row>
    <row r="1194" spans="1:4" x14ac:dyDescent="0.25">
      <c r="A1194" t="e">
        <f>VLOOKUP(Table1[[#This Row],[locationaddress]],VENUEID!$A$2:$B$28,1,TRUE)</f>
        <v>#VALUE!</v>
      </c>
      <c r="B1194" t="e">
        <f>IF(Table1[[#This Row],[categories]]="","",
IF(ISNUMBER(SEARCH("*ADULTS*",Table1[categories])),"ADULTS",
IF(ISNUMBER(SEARCH("*CHILDREN*",Table1[categories])),"CHILDREN",
IF(ISNUMBER(SEARCH("*TEENS*",Table1[categories])),"TEENS"))))</f>
        <v>#VALUE!</v>
      </c>
      <c r="C1194" t="e">
        <f>Table1[[#This Row],[startdatetime]]</f>
        <v>#VALUE!</v>
      </c>
      <c r="D1194" t="e">
        <f>CONCATENATE(Table1[[#This Row],[summary]],
CHAR(13),
Table1[[#This Row],[startdayname]],
", ",
TEXT((Table1[[#This Row],[startshortdate]]),"MMM D"),
CHAR(13),
TEXT((Table1[[#This Row],[starttime]]), "h:mm am/pm"),CHAR(13),Table1[[#This Row],[description]],CHAR(13))</f>
        <v>#VALUE!</v>
      </c>
    </row>
    <row r="1195" spans="1:4" x14ac:dyDescent="0.25">
      <c r="A1195" t="e">
        <f>VLOOKUP(Table1[[#This Row],[locationaddress]],VENUEID!$A$2:$B$28,1,TRUE)</f>
        <v>#VALUE!</v>
      </c>
      <c r="B1195" t="e">
        <f>IF(Table1[[#This Row],[categories]]="","",
IF(ISNUMBER(SEARCH("*ADULTS*",Table1[categories])),"ADULTS",
IF(ISNUMBER(SEARCH("*CHILDREN*",Table1[categories])),"CHILDREN",
IF(ISNUMBER(SEARCH("*TEENS*",Table1[categories])),"TEENS"))))</f>
        <v>#VALUE!</v>
      </c>
      <c r="C1195" t="e">
        <f>Table1[[#This Row],[startdatetime]]</f>
        <v>#VALUE!</v>
      </c>
      <c r="D1195" t="e">
        <f>CONCATENATE(Table1[[#This Row],[summary]],
CHAR(13),
Table1[[#This Row],[startdayname]],
", ",
TEXT((Table1[[#This Row],[startshortdate]]),"MMM D"),
CHAR(13),
TEXT((Table1[[#This Row],[starttime]]), "h:mm am/pm"),CHAR(13),Table1[[#This Row],[description]],CHAR(13))</f>
        <v>#VALUE!</v>
      </c>
    </row>
    <row r="1196" spans="1:4" x14ac:dyDescent="0.25">
      <c r="A1196" t="e">
        <f>VLOOKUP(Table1[[#This Row],[locationaddress]],VENUEID!$A$2:$B$28,1,TRUE)</f>
        <v>#VALUE!</v>
      </c>
      <c r="B1196" t="e">
        <f>IF(Table1[[#This Row],[categories]]="","",
IF(ISNUMBER(SEARCH("*ADULTS*",Table1[categories])),"ADULTS",
IF(ISNUMBER(SEARCH("*CHILDREN*",Table1[categories])),"CHILDREN",
IF(ISNUMBER(SEARCH("*TEENS*",Table1[categories])),"TEENS"))))</f>
        <v>#VALUE!</v>
      </c>
      <c r="C1196" t="e">
        <f>Table1[[#This Row],[startdatetime]]</f>
        <v>#VALUE!</v>
      </c>
      <c r="D1196" t="e">
        <f>CONCATENATE(Table1[[#This Row],[summary]],
CHAR(13),
Table1[[#This Row],[startdayname]],
", ",
TEXT((Table1[[#This Row],[startshortdate]]),"MMM D"),
CHAR(13),
TEXT((Table1[[#This Row],[starttime]]), "h:mm am/pm"),CHAR(13),Table1[[#This Row],[description]],CHAR(13))</f>
        <v>#VALUE!</v>
      </c>
    </row>
    <row r="1197" spans="1:4" x14ac:dyDescent="0.25">
      <c r="A1197" t="e">
        <f>VLOOKUP(Table1[[#This Row],[locationaddress]],VENUEID!$A$2:$B$28,1,TRUE)</f>
        <v>#VALUE!</v>
      </c>
      <c r="B1197" t="e">
        <f>IF(Table1[[#This Row],[categories]]="","",
IF(ISNUMBER(SEARCH("*ADULTS*",Table1[categories])),"ADULTS",
IF(ISNUMBER(SEARCH("*CHILDREN*",Table1[categories])),"CHILDREN",
IF(ISNUMBER(SEARCH("*TEENS*",Table1[categories])),"TEENS"))))</f>
        <v>#VALUE!</v>
      </c>
      <c r="C1197" t="e">
        <f>Table1[[#This Row],[startdatetime]]</f>
        <v>#VALUE!</v>
      </c>
      <c r="D1197" t="e">
        <f>CONCATENATE(Table1[[#This Row],[summary]],
CHAR(13),
Table1[[#This Row],[startdayname]],
", ",
TEXT((Table1[[#This Row],[startshortdate]]),"MMM D"),
CHAR(13),
TEXT((Table1[[#This Row],[starttime]]), "h:mm am/pm"),CHAR(13),Table1[[#This Row],[description]],CHAR(13))</f>
        <v>#VALUE!</v>
      </c>
    </row>
    <row r="1198" spans="1:4" x14ac:dyDescent="0.25">
      <c r="A1198" t="e">
        <f>VLOOKUP(Table1[[#This Row],[locationaddress]],VENUEID!$A$2:$B$28,1,TRUE)</f>
        <v>#VALUE!</v>
      </c>
      <c r="B1198" t="e">
        <f>IF(Table1[[#This Row],[categories]]="","",
IF(ISNUMBER(SEARCH("*ADULTS*",Table1[categories])),"ADULTS",
IF(ISNUMBER(SEARCH("*CHILDREN*",Table1[categories])),"CHILDREN",
IF(ISNUMBER(SEARCH("*TEENS*",Table1[categories])),"TEENS"))))</f>
        <v>#VALUE!</v>
      </c>
      <c r="C1198" t="e">
        <f>Table1[[#This Row],[startdatetime]]</f>
        <v>#VALUE!</v>
      </c>
      <c r="D1198" t="e">
        <f>CONCATENATE(Table1[[#This Row],[summary]],
CHAR(13),
Table1[[#This Row],[startdayname]],
", ",
TEXT((Table1[[#This Row],[startshortdate]]),"MMM D"),
CHAR(13),
TEXT((Table1[[#This Row],[starttime]]), "h:mm am/pm"),CHAR(13),Table1[[#This Row],[description]],CHAR(13))</f>
        <v>#VALUE!</v>
      </c>
    </row>
    <row r="1199" spans="1:4" x14ac:dyDescent="0.25">
      <c r="A1199" t="e">
        <f>VLOOKUP(Table1[[#This Row],[locationaddress]],VENUEID!$A$2:$B$28,1,TRUE)</f>
        <v>#VALUE!</v>
      </c>
      <c r="B1199" t="e">
        <f>IF(Table1[[#This Row],[categories]]="","",
IF(ISNUMBER(SEARCH("*ADULTS*",Table1[categories])),"ADULTS",
IF(ISNUMBER(SEARCH("*CHILDREN*",Table1[categories])),"CHILDREN",
IF(ISNUMBER(SEARCH("*TEENS*",Table1[categories])),"TEENS"))))</f>
        <v>#VALUE!</v>
      </c>
      <c r="C1199" t="e">
        <f>Table1[[#This Row],[startdatetime]]</f>
        <v>#VALUE!</v>
      </c>
      <c r="D1199" t="e">
        <f>CONCATENATE(Table1[[#This Row],[summary]],
CHAR(13),
Table1[[#This Row],[startdayname]],
", ",
TEXT((Table1[[#This Row],[startshortdate]]),"MMM D"),
CHAR(13),
TEXT((Table1[[#This Row],[starttime]]), "h:mm am/pm"),CHAR(13),Table1[[#This Row],[description]],CHAR(13))</f>
        <v>#VALUE!</v>
      </c>
    </row>
    <row r="1200" spans="1:4" x14ac:dyDescent="0.25">
      <c r="A1200" t="e">
        <f>VLOOKUP(Table1[[#This Row],[locationaddress]],VENUEID!$A$2:$B$28,1,TRUE)</f>
        <v>#VALUE!</v>
      </c>
      <c r="B1200" t="e">
        <f>IF(Table1[[#This Row],[categories]]="","",
IF(ISNUMBER(SEARCH("*ADULTS*",Table1[categories])),"ADULTS",
IF(ISNUMBER(SEARCH("*CHILDREN*",Table1[categories])),"CHILDREN",
IF(ISNUMBER(SEARCH("*TEENS*",Table1[categories])),"TEENS"))))</f>
        <v>#VALUE!</v>
      </c>
      <c r="C1200" t="e">
        <f>Table1[[#This Row],[startdatetime]]</f>
        <v>#VALUE!</v>
      </c>
      <c r="D1200" t="e">
        <f>CONCATENATE(Table1[[#This Row],[summary]],
CHAR(13),
Table1[[#This Row],[startdayname]],
", ",
TEXT((Table1[[#This Row],[startshortdate]]),"MMM D"),
CHAR(13),
TEXT((Table1[[#This Row],[starttime]]), "h:mm am/pm"),CHAR(13),Table1[[#This Row],[description]],CHAR(13))</f>
        <v>#VALUE!</v>
      </c>
    </row>
    <row r="1201" spans="1:4" x14ac:dyDescent="0.25">
      <c r="A1201" t="e">
        <f>VLOOKUP(Table1[[#This Row],[locationaddress]],VENUEID!$A$2:$B$28,1,TRUE)</f>
        <v>#VALUE!</v>
      </c>
      <c r="B1201" t="e">
        <f>IF(Table1[[#This Row],[categories]]="","",
IF(ISNUMBER(SEARCH("*ADULTS*",Table1[categories])),"ADULTS",
IF(ISNUMBER(SEARCH("*CHILDREN*",Table1[categories])),"CHILDREN",
IF(ISNUMBER(SEARCH("*TEENS*",Table1[categories])),"TEENS"))))</f>
        <v>#VALUE!</v>
      </c>
      <c r="C1201" t="e">
        <f>Table1[[#This Row],[startdatetime]]</f>
        <v>#VALUE!</v>
      </c>
      <c r="D1201" t="e">
        <f>CONCATENATE(Table1[[#This Row],[summary]],
CHAR(13),
Table1[[#This Row],[startdayname]],
", ",
TEXT((Table1[[#This Row],[startshortdate]]),"MMM D"),
CHAR(13),
TEXT((Table1[[#This Row],[starttime]]), "h:mm am/pm"),CHAR(13),Table1[[#This Row],[description]],CHAR(13))</f>
        <v>#VALUE!</v>
      </c>
    </row>
    <row r="1202" spans="1:4" x14ac:dyDescent="0.25">
      <c r="A1202" t="e">
        <f>VLOOKUP(Table1[[#This Row],[locationaddress]],VENUEID!$A$2:$B$28,1,TRUE)</f>
        <v>#VALUE!</v>
      </c>
      <c r="B1202" t="e">
        <f>IF(Table1[[#This Row],[categories]]="","",
IF(ISNUMBER(SEARCH("*ADULTS*",Table1[categories])),"ADULTS",
IF(ISNUMBER(SEARCH("*CHILDREN*",Table1[categories])),"CHILDREN",
IF(ISNUMBER(SEARCH("*TEENS*",Table1[categories])),"TEENS"))))</f>
        <v>#VALUE!</v>
      </c>
      <c r="C1202" t="e">
        <f>Table1[[#This Row],[startdatetime]]</f>
        <v>#VALUE!</v>
      </c>
      <c r="D1202" t="e">
        <f>CONCATENATE(Table1[[#This Row],[summary]],
CHAR(13),
Table1[[#This Row],[startdayname]],
", ",
TEXT((Table1[[#This Row],[startshortdate]]),"MMM D"),
CHAR(13),
TEXT((Table1[[#This Row],[starttime]]), "h:mm am/pm"),CHAR(13),Table1[[#This Row],[description]],CHAR(13))</f>
        <v>#VALUE!</v>
      </c>
    </row>
    <row r="1203" spans="1:4" x14ac:dyDescent="0.25">
      <c r="A1203" t="e">
        <f>VLOOKUP(Table1[[#This Row],[locationaddress]],VENUEID!$A$2:$B$28,1,TRUE)</f>
        <v>#VALUE!</v>
      </c>
      <c r="B1203" t="e">
        <f>IF(Table1[[#This Row],[categories]]="","",
IF(ISNUMBER(SEARCH("*ADULTS*",Table1[categories])),"ADULTS",
IF(ISNUMBER(SEARCH("*CHILDREN*",Table1[categories])),"CHILDREN",
IF(ISNUMBER(SEARCH("*TEENS*",Table1[categories])),"TEENS"))))</f>
        <v>#VALUE!</v>
      </c>
      <c r="C1203" t="e">
        <f>Table1[[#This Row],[startdatetime]]</f>
        <v>#VALUE!</v>
      </c>
      <c r="D1203" t="e">
        <f>CONCATENATE(Table1[[#This Row],[summary]],
CHAR(13),
Table1[[#This Row],[startdayname]],
", ",
TEXT((Table1[[#This Row],[startshortdate]]),"MMM D"),
CHAR(13),
TEXT((Table1[[#This Row],[starttime]]), "h:mm am/pm"),CHAR(13),Table1[[#This Row],[description]],CHAR(13))</f>
        <v>#VALUE!</v>
      </c>
    </row>
    <row r="1204" spans="1:4" x14ac:dyDescent="0.25">
      <c r="A1204" t="e">
        <f>VLOOKUP(Table1[[#This Row],[locationaddress]],VENUEID!$A$2:$B$28,1,TRUE)</f>
        <v>#VALUE!</v>
      </c>
      <c r="B1204" t="e">
        <f>IF(Table1[[#This Row],[categories]]="","",
IF(ISNUMBER(SEARCH("*ADULTS*",Table1[categories])),"ADULTS",
IF(ISNUMBER(SEARCH("*CHILDREN*",Table1[categories])),"CHILDREN",
IF(ISNUMBER(SEARCH("*TEENS*",Table1[categories])),"TEENS"))))</f>
        <v>#VALUE!</v>
      </c>
      <c r="C1204" t="e">
        <f>Table1[[#This Row],[startdatetime]]</f>
        <v>#VALUE!</v>
      </c>
      <c r="D1204" t="e">
        <f>CONCATENATE(Table1[[#This Row],[summary]],
CHAR(13),
Table1[[#This Row],[startdayname]],
", ",
TEXT((Table1[[#This Row],[startshortdate]]),"MMM D"),
CHAR(13),
TEXT((Table1[[#This Row],[starttime]]), "h:mm am/pm"),CHAR(13),Table1[[#This Row],[description]],CHAR(13))</f>
        <v>#VALUE!</v>
      </c>
    </row>
    <row r="1205" spans="1:4" x14ac:dyDescent="0.25">
      <c r="A1205" t="e">
        <f>VLOOKUP(Table1[[#This Row],[locationaddress]],VENUEID!$A$2:$B$28,1,TRUE)</f>
        <v>#VALUE!</v>
      </c>
      <c r="B1205" t="e">
        <f>IF(Table1[[#This Row],[categories]]="","",
IF(ISNUMBER(SEARCH("*ADULTS*",Table1[categories])),"ADULTS",
IF(ISNUMBER(SEARCH("*CHILDREN*",Table1[categories])),"CHILDREN",
IF(ISNUMBER(SEARCH("*TEENS*",Table1[categories])),"TEENS"))))</f>
        <v>#VALUE!</v>
      </c>
      <c r="C1205" t="e">
        <f>Table1[[#This Row],[startdatetime]]</f>
        <v>#VALUE!</v>
      </c>
      <c r="D1205" t="e">
        <f>CONCATENATE(Table1[[#This Row],[summary]],
CHAR(13),
Table1[[#This Row],[startdayname]],
", ",
TEXT((Table1[[#This Row],[startshortdate]]),"MMM D"),
CHAR(13),
TEXT((Table1[[#This Row],[starttime]]), "h:mm am/pm"),CHAR(13),Table1[[#This Row],[description]],CHAR(13))</f>
        <v>#VALUE!</v>
      </c>
    </row>
    <row r="1206" spans="1:4" x14ac:dyDescent="0.25">
      <c r="A1206" t="e">
        <f>VLOOKUP(Table1[[#This Row],[locationaddress]],VENUEID!$A$2:$B$28,1,TRUE)</f>
        <v>#VALUE!</v>
      </c>
      <c r="B1206" t="e">
        <f>IF(Table1[[#This Row],[categories]]="","",
IF(ISNUMBER(SEARCH("*ADULTS*",Table1[categories])),"ADULTS",
IF(ISNUMBER(SEARCH("*CHILDREN*",Table1[categories])),"CHILDREN",
IF(ISNUMBER(SEARCH("*TEENS*",Table1[categories])),"TEENS"))))</f>
        <v>#VALUE!</v>
      </c>
      <c r="C1206" t="e">
        <f>Table1[[#This Row],[startdatetime]]</f>
        <v>#VALUE!</v>
      </c>
      <c r="D1206" t="e">
        <f>CONCATENATE(Table1[[#This Row],[summary]],
CHAR(13),
Table1[[#This Row],[startdayname]],
", ",
TEXT((Table1[[#This Row],[startshortdate]]),"MMM D"),
CHAR(13),
TEXT((Table1[[#This Row],[starttime]]), "h:mm am/pm"),CHAR(13),Table1[[#This Row],[description]],CHAR(13))</f>
        <v>#VALUE!</v>
      </c>
    </row>
    <row r="1207" spans="1:4" x14ac:dyDescent="0.25">
      <c r="A1207" t="e">
        <f>VLOOKUP(Table1[[#This Row],[locationaddress]],VENUEID!$A$2:$B$28,1,TRUE)</f>
        <v>#VALUE!</v>
      </c>
      <c r="B1207" t="e">
        <f>IF(Table1[[#This Row],[categories]]="","",
IF(ISNUMBER(SEARCH("*ADULTS*",Table1[categories])),"ADULTS",
IF(ISNUMBER(SEARCH("*CHILDREN*",Table1[categories])),"CHILDREN",
IF(ISNUMBER(SEARCH("*TEENS*",Table1[categories])),"TEENS"))))</f>
        <v>#VALUE!</v>
      </c>
      <c r="C1207" t="e">
        <f>Table1[[#This Row],[startdatetime]]</f>
        <v>#VALUE!</v>
      </c>
      <c r="D1207" t="e">
        <f>CONCATENATE(Table1[[#This Row],[summary]],
CHAR(13),
Table1[[#This Row],[startdayname]],
", ",
TEXT((Table1[[#This Row],[startshortdate]]),"MMM D"),
CHAR(13),
TEXT((Table1[[#This Row],[starttime]]), "h:mm am/pm"),CHAR(13),Table1[[#This Row],[description]],CHAR(13))</f>
        <v>#VALUE!</v>
      </c>
    </row>
    <row r="1208" spans="1:4" x14ac:dyDescent="0.25">
      <c r="A1208" t="e">
        <f>VLOOKUP(Table1[[#This Row],[locationaddress]],VENUEID!$A$2:$B$28,1,TRUE)</f>
        <v>#VALUE!</v>
      </c>
      <c r="B1208" t="e">
        <f>IF(Table1[[#This Row],[categories]]="","",
IF(ISNUMBER(SEARCH("*ADULTS*",Table1[categories])),"ADULTS",
IF(ISNUMBER(SEARCH("*CHILDREN*",Table1[categories])),"CHILDREN",
IF(ISNUMBER(SEARCH("*TEENS*",Table1[categories])),"TEENS"))))</f>
        <v>#VALUE!</v>
      </c>
      <c r="C1208" t="e">
        <f>Table1[[#This Row],[startdatetime]]</f>
        <v>#VALUE!</v>
      </c>
      <c r="D1208" t="e">
        <f>CONCATENATE(Table1[[#This Row],[summary]],
CHAR(13),
Table1[[#This Row],[startdayname]],
", ",
TEXT((Table1[[#This Row],[startshortdate]]),"MMM D"),
CHAR(13),
TEXT((Table1[[#This Row],[starttime]]), "h:mm am/pm"),CHAR(13),Table1[[#This Row],[description]],CHAR(13))</f>
        <v>#VALUE!</v>
      </c>
    </row>
    <row r="1209" spans="1:4" x14ac:dyDescent="0.25">
      <c r="A1209" t="e">
        <f>VLOOKUP(Table1[[#This Row],[locationaddress]],VENUEID!$A$2:$B$28,1,TRUE)</f>
        <v>#VALUE!</v>
      </c>
      <c r="B1209" t="e">
        <f>IF(Table1[[#This Row],[categories]]="","",
IF(ISNUMBER(SEARCH("*ADULTS*",Table1[categories])),"ADULTS",
IF(ISNUMBER(SEARCH("*CHILDREN*",Table1[categories])),"CHILDREN",
IF(ISNUMBER(SEARCH("*TEENS*",Table1[categories])),"TEENS"))))</f>
        <v>#VALUE!</v>
      </c>
      <c r="C1209" t="e">
        <f>Table1[[#This Row],[startdatetime]]</f>
        <v>#VALUE!</v>
      </c>
      <c r="D1209" t="e">
        <f>CONCATENATE(Table1[[#This Row],[summary]],
CHAR(13),
Table1[[#This Row],[startdayname]],
", ",
TEXT((Table1[[#This Row],[startshortdate]]),"MMM D"),
CHAR(13),
TEXT((Table1[[#This Row],[starttime]]), "h:mm am/pm"),CHAR(13),Table1[[#This Row],[description]],CHAR(13))</f>
        <v>#VALUE!</v>
      </c>
    </row>
    <row r="1210" spans="1:4" x14ac:dyDescent="0.25">
      <c r="A1210" t="e">
        <f>VLOOKUP(Table1[[#This Row],[locationaddress]],VENUEID!$A$2:$B$28,1,TRUE)</f>
        <v>#VALUE!</v>
      </c>
      <c r="B1210" t="e">
        <f>IF(Table1[[#This Row],[categories]]="","",
IF(ISNUMBER(SEARCH("*ADULTS*",Table1[categories])),"ADULTS",
IF(ISNUMBER(SEARCH("*CHILDREN*",Table1[categories])),"CHILDREN",
IF(ISNUMBER(SEARCH("*TEENS*",Table1[categories])),"TEENS"))))</f>
        <v>#VALUE!</v>
      </c>
      <c r="C1210" t="e">
        <f>Table1[[#This Row],[startdatetime]]</f>
        <v>#VALUE!</v>
      </c>
      <c r="D1210" t="e">
        <f>CONCATENATE(Table1[[#This Row],[summary]],
CHAR(13),
Table1[[#This Row],[startdayname]],
", ",
TEXT((Table1[[#This Row],[startshortdate]]),"MMM D"),
CHAR(13),
TEXT((Table1[[#This Row],[starttime]]), "h:mm am/pm"),CHAR(13),Table1[[#This Row],[description]],CHAR(13))</f>
        <v>#VALUE!</v>
      </c>
    </row>
    <row r="1211" spans="1:4" x14ac:dyDescent="0.25">
      <c r="A1211" t="e">
        <f>VLOOKUP(Table1[[#This Row],[locationaddress]],VENUEID!$A$2:$B$28,1,TRUE)</f>
        <v>#VALUE!</v>
      </c>
      <c r="B1211" t="e">
        <f>IF(Table1[[#This Row],[categories]]="","",
IF(ISNUMBER(SEARCH("*ADULTS*",Table1[categories])),"ADULTS",
IF(ISNUMBER(SEARCH("*CHILDREN*",Table1[categories])),"CHILDREN",
IF(ISNUMBER(SEARCH("*TEENS*",Table1[categories])),"TEENS"))))</f>
        <v>#VALUE!</v>
      </c>
      <c r="C1211" t="e">
        <f>Table1[[#This Row],[startdatetime]]</f>
        <v>#VALUE!</v>
      </c>
      <c r="D1211" t="e">
        <f>CONCATENATE(Table1[[#This Row],[summary]],
CHAR(13),
Table1[[#This Row],[startdayname]],
", ",
TEXT((Table1[[#This Row],[startshortdate]]),"MMM D"),
CHAR(13),
TEXT((Table1[[#This Row],[starttime]]), "h:mm am/pm"),CHAR(13),Table1[[#This Row],[description]],CHAR(13))</f>
        <v>#VALUE!</v>
      </c>
    </row>
    <row r="1212" spans="1:4" x14ac:dyDescent="0.25">
      <c r="A1212" t="e">
        <f>VLOOKUP(Table1[[#This Row],[locationaddress]],VENUEID!$A$2:$B$28,1,TRUE)</f>
        <v>#VALUE!</v>
      </c>
      <c r="B1212" t="e">
        <f>IF(Table1[[#This Row],[categories]]="","",
IF(ISNUMBER(SEARCH("*ADULTS*",Table1[categories])),"ADULTS",
IF(ISNUMBER(SEARCH("*CHILDREN*",Table1[categories])),"CHILDREN",
IF(ISNUMBER(SEARCH("*TEENS*",Table1[categories])),"TEENS"))))</f>
        <v>#VALUE!</v>
      </c>
      <c r="C1212" t="e">
        <f>Table1[[#This Row],[startdatetime]]</f>
        <v>#VALUE!</v>
      </c>
      <c r="D1212" t="e">
        <f>CONCATENATE(Table1[[#This Row],[summary]],
CHAR(13),
Table1[[#This Row],[startdayname]],
", ",
TEXT((Table1[[#This Row],[startshortdate]]),"MMM D"),
CHAR(13),
TEXT((Table1[[#This Row],[starttime]]), "h:mm am/pm"),CHAR(13),Table1[[#This Row],[description]],CHAR(13))</f>
        <v>#VALUE!</v>
      </c>
    </row>
    <row r="1213" spans="1:4" x14ac:dyDescent="0.25">
      <c r="A1213" t="e">
        <f>VLOOKUP(Table1[[#This Row],[locationaddress]],VENUEID!$A$2:$B$28,1,TRUE)</f>
        <v>#VALUE!</v>
      </c>
      <c r="B1213" t="e">
        <f>IF(Table1[[#This Row],[categories]]="","",
IF(ISNUMBER(SEARCH("*ADULTS*",Table1[categories])),"ADULTS",
IF(ISNUMBER(SEARCH("*CHILDREN*",Table1[categories])),"CHILDREN",
IF(ISNUMBER(SEARCH("*TEENS*",Table1[categories])),"TEENS"))))</f>
        <v>#VALUE!</v>
      </c>
      <c r="C1213" t="e">
        <f>Table1[[#This Row],[startdatetime]]</f>
        <v>#VALUE!</v>
      </c>
      <c r="D1213" t="e">
        <f>CONCATENATE(Table1[[#This Row],[summary]],
CHAR(13),
Table1[[#This Row],[startdayname]],
", ",
TEXT((Table1[[#This Row],[startshortdate]]),"MMM D"),
CHAR(13),
TEXT((Table1[[#This Row],[starttime]]), "h:mm am/pm"),CHAR(13),Table1[[#This Row],[description]],CHAR(13))</f>
        <v>#VALUE!</v>
      </c>
    </row>
    <row r="1214" spans="1:4" x14ac:dyDescent="0.25">
      <c r="A1214" t="e">
        <f>VLOOKUP(Table1[[#This Row],[locationaddress]],VENUEID!$A$2:$B$28,1,TRUE)</f>
        <v>#VALUE!</v>
      </c>
      <c r="B1214" t="e">
        <f>IF(Table1[[#This Row],[categories]]="","",
IF(ISNUMBER(SEARCH("*ADULTS*",Table1[categories])),"ADULTS",
IF(ISNUMBER(SEARCH("*CHILDREN*",Table1[categories])),"CHILDREN",
IF(ISNUMBER(SEARCH("*TEENS*",Table1[categories])),"TEENS"))))</f>
        <v>#VALUE!</v>
      </c>
      <c r="C1214" t="e">
        <f>Table1[[#This Row],[startdatetime]]</f>
        <v>#VALUE!</v>
      </c>
      <c r="D1214" t="e">
        <f>CONCATENATE(Table1[[#This Row],[summary]],
CHAR(13),
Table1[[#This Row],[startdayname]],
", ",
TEXT((Table1[[#This Row],[startshortdate]]),"MMM D"),
CHAR(13),
TEXT((Table1[[#This Row],[starttime]]), "h:mm am/pm"),CHAR(13),Table1[[#This Row],[description]],CHAR(13))</f>
        <v>#VALUE!</v>
      </c>
    </row>
    <row r="1215" spans="1:4" x14ac:dyDescent="0.25">
      <c r="A1215" t="e">
        <f>VLOOKUP(Table1[[#This Row],[locationaddress]],VENUEID!$A$2:$B$28,1,TRUE)</f>
        <v>#VALUE!</v>
      </c>
      <c r="B1215" t="e">
        <f>IF(Table1[[#This Row],[categories]]="","",
IF(ISNUMBER(SEARCH("*ADULTS*",Table1[categories])),"ADULTS",
IF(ISNUMBER(SEARCH("*CHILDREN*",Table1[categories])),"CHILDREN",
IF(ISNUMBER(SEARCH("*TEENS*",Table1[categories])),"TEENS"))))</f>
        <v>#VALUE!</v>
      </c>
      <c r="C1215" t="e">
        <f>Table1[[#This Row],[startdatetime]]</f>
        <v>#VALUE!</v>
      </c>
      <c r="D1215" t="e">
        <f>CONCATENATE(Table1[[#This Row],[summary]],
CHAR(13),
Table1[[#This Row],[startdayname]],
", ",
TEXT((Table1[[#This Row],[startshortdate]]),"MMM D"),
CHAR(13),
TEXT((Table1[[#This Row],[starttime]]), "h:mm am/pm"),CHAR(13),Table1[[#This Row],[description]],CHAR(13))</f>
        <v>#VALUE!</v>
      </c>
    </row>
    <row r="1216" spans="1:4" x14ac:dyDescent="0.25">
      <c r="A1216" t="e">
        <f>VLOOKUP(Table1[[#This Row],[locationaddress]],VENUEID!$A$2:$B$28,1,TRUE)</f>
        <v>#VALUE!</v>
      </c>
      <c r="B1216" t="e">
        <f>IF(Table1[[#This Row],[categories]]="","",
IF(ISNUMBER(SEARCH("*ADULTS*",Table1[categories])),"ADULTS",
IF(ISNUMBER(SEARCH("*CHILDREN*",Table1[categories])),"CHILDREN",
IF(ISNUMBER(SEARCH("*TEENS*",Table1[categories])),"TEENS"))))</f>
        <v>#VALUE!</v>
      </c>
      <c r="C1216" t="e">
        <f>Table1[[#This Row],[startdatetime]]</f>
        <v>#VALUE!</v>
      </c>
      <c r="D1216" t="e">
        <f>CONCATENATE(Table1[[#This Row],[summary]],
CHAR(13),
Table1[[#This Row],[startdayname]],
", ",
TEXT((Table1[[#This Row],[startshortdate]]),"MMM D"),
CHAR(13),
TEXT((Table1[[#This Row],[starttime]]), "h:mm am/pm"),CHAR(13),Table1[[#This Row],[description]],CHAR(13))</f>
        <v>#VALUE!</v>
      </c>
    </row>
    <row r="1217" spans="1:4" x14ac:dyDescent="0.25">
      <c r="A1217" t="e">
        <f>VLOOKUP(Table1[[#This Row],[locationaddress]],VENUEID!$A$2:$B$28,1,TRUE)</f>
        <v>#VALUE!</v>
      </c>
      <c r="B1217" t="e">
        <f>IF(Table1[[#This Row],[categories]]="","",
IF(ISNUMBER(SEARCH("*ADULTS*",Table1[categories])),"ADULTS",
IF(ISNUMBER(SEARCH("*CHILDREN*",Table1[categories])),"CHILDREN",
IF(ISNUMBER(SEARCH("*TEENS*",Table1[categories])),"TEENS"))))</f>
        <v>#VALUE!</v>
      </c>
      <c r="C1217" t="e">
        <f>Table1[[#This Row],[startdatetime]]</f>
        <v>#VALUE!</v>
      </c>
      <c r="D1217" t="e">
        <f>CONCATENATE(Table1[[#This Row],[summary]],
CHAR(13),
Table1[[#This Row],[startdayname]],
", ",
TEXT((Table1[[#This Row],[startshortdate]]),"MMM D"),
CHAR(13),
TEXT((Table1[[#This Row],[starttime]]), "h:mm am/pm"),CHAR(13),Table1[[#This Row],[description]],CHAR(13))</f>
        <v>#VALUE!</v>
      </c>
    </row>
    <row r="1218" spans="1:4" x14ac:dyDescent="0.25">
      <c r="A1218" t="e">
        <f>VLOOKUP(Table1[[#This Row],[locationaddress]],VENUEID!$A$2:$B$28,1,TRUE)</f>
        <v>#VALUE!</v>
      </c>
      <c r="B1218" t="e">
        <f>IF(Table1[[#This Row],[categories]]="","",
IF(ISNUMBER(SEARCH("*ADULTS*",Table1[categories])),"ADULTS",
IF(ISNUMBER(SEARCH("*CHILDREN*",Table1[categories])),"CHILDREN",
IF(ISNUMBER(SEARCH("*TEENS*",Table1[categories])),"TEENS"))))</f>
        <v>#VALUE!</v>
      </c>
      <c r="C1218" t="e">
        <f>Table1[[#This Row],[startdatetime]]</f>
        <v>#VALUE!</v>
      </c>
      <c r="D1218" t="e">
        <f>CONCATENATE(Table1[[#This Row],[summary]],
CHAR(13),
Table1[[#This Row],[startdayname]],
", ",
TEXT((Table1[[#This Row],[startshortdate]]),"MMM D"),
CHAR(13),
TEXT((Table1[[#This Row],[starttime]]), "h:mm am/pm"),CHAR(13),Table1[[#This Row],[description]],CHAR(13))</f>
        <v>#VALUE!</v>
      </c>
    </row>
    <row r="1219" spans="1:4" x14ac:dyDescent="0.25">
      <c r="A1219" t="e">
        <f>VLOOKUP(Table1[[#This Row],[locationaddress]],VENUEID!$A$2:$B$28,1,TRUE)</f>
        <v>#VALUE!</v>
      </c>
      <c r="B1219" t="e">
        <f>IF(Table1[[#This Row],[categories]]="","",
IF(ISNUMBER(SEARCH("*ADULTS*",Table1[categories])),"ADULTS",
IF(ISNUMBER(SEARCH("*CHILDREN*",Table1[categories])),"CHILDREN",
IF(ISNUMBER(SEARCH("*TEENS*",Table1[categories])),"TEENS"))))</f>
        <v>#VALUE!</v>
      </c>
      <c r="C1219" t="e">
        <f>Table1[[#This Row],[startdatetime]]</f>
        <v>#VALUE!</v>
      </c>
      <c r="D1219" t="e">
        <f>CONCATENATE(Table1[[#This Row],[summary]],
CHAR(13),
Table1[[#This Row],[startdayname]],
", ",
TEXT((Table1[[#This Row],[startshortdate]]),"MMM D"),
CHAR(13),
TEXT((Table1[[#This Row],[starttime]]), "h:mm am/pm"),CHAR(13),Table1[[#This Row],[description]],CHAR(13))</f>
        <v>#VALUE!</v>
      </c>
    </row>
    <row r="1220" spans="1:4" x14ac:dyDescent="0.25">
      <c r="A1220" t="e">
        <f>VLOOKUP(Table1[[#This Row],[locationaddress]],VENUEID!$A$2:$B$28,1,TRUE)</f>
        <v>#VALUE!</v>
      </c>
      <c r="B1220" t="e">
        <f>IF(Table1[[#This Row],[categories]]="","",
IF(ISNUMBER(SEARCH("*ADULTS*",Table1[categories])),"ADULTS",
IF(ISNUMBER(SEARCH("*CHILDREN*",Table1[categories])),"CHILDREN",
IF(ISNUMBER(SEARCH("*TEENS*",Table1[categories])),"TEENS"))))</f>
        <v>#VALUE!</v>
      </c>
      <c r="C1220" t="e">
        <f>Table1[[#This Row],[startdatetime]]</f>
        <v>#VALUE!</v>
      </c>
      <c r="D1220" t="e">
        <f>CONCATENATE(Table1[[#This Row],[summary]],
CHAR(13),
Table1[[#This Row],[startdayname]],
", ",
TEXT((Table1[[#This Row],[startshortdate]]),"MMM D"),
CHAR(13),
TEXT((Table1[[#This Row],[starttime]]), "h:mm am/pm"),CHAR(13),Table1[[#This Row],[description]],CHAR(13))</f>
        <v>#VALUE!</v>
      </c>
    </row>
    <row r="1221" spans="1:4" x14ac:dyDescent="0.25">
      <c r="A1221" t="e">
        <f>VLOOKUP(Table1[[#This Row],[locationaddress]],VENUEID!$A$2:$B$28,1,TRUE)</f>
        <v>#VALUE!</v>
      </c>
      <c r="B1221" t="e">
        <f>IF(Table1[[#This Row],[categories]]="","",
IF(ISNUMBER(SEARCH("*ADULTS*",Table1[categories])),"ADULTS",
IF(ISNUMBER(SEARCH("*CHILDREN*",Table1[categories])),"CHILDREN",
IF(ISNUMBER(SEARCH("*TEENS*",Table1[categories])),"TEENS"))))</f>
        <v>#VALUE!</v>
      </c>
      <c r="C1221" t="e">
        <f>Table1[[#This Row],[startdatetime]]</f>
        <v>#VALUE!</v>
      </c>
      <c r="D1221" t="e">
        <f>CONCATENATE(Table1[[#This Row],[summary]],
CHAR(13),
Table1[[#This Row],[startdayname]],
", ",
TEXT((Table1[[#This Row],[startshortdate]]),"MMM D"),
CHAR(13),
TEXT((Table1[[#This Row],[starttime]]), "h:mm am/pm"),CHAR(13),Table1[[#This Row],[description]],CHAR(13))</f>
        <v>#VALUE!</v>
      </c>
    </row>
    <row r="1222" spans="1:4" x14ac:dyDescent="0.25">
      <c r="A1222" t="e">
        <f>VLOOKUP(Table1[[#This Row],[locationaddress]],VENUEID!$A$2:$B$28,1,TRUE)</f>
        <v>#VALUE!</v>
      </c>
      <c r="B1222" t="e">
        <f>IF(Table1[[#This Row],[categories]]="","",
IF(ISNUMBER(SEARCH("*ADULTS*",Table1[categories])),"ADULTS",
IF(ISNUMBER(SEARCH("*CHILDREN*",Table1[categories])),"CHILDREN",
IF(ISNUMBER(SEARCH("*TEENS*",Table1[categories])),"TEENS"))))</f>
        <v>#VALUE!</v>
      </c>
      <c r="C1222" t="e">
        <f>Table1[[#This Row],[startdatetime]]</f>
        <v>#VALUE!</v>
      </c>
      <c r="D1222" t="e">
        <f>CONCATENATE(Table1[[#This Row],[summary]],
CHAR(13),
Table1[[#This Row],[startdayname]],
", ",
TEXT((Table1[[#This Row],[startshortdate]]),"MMM D"),
CHAR(13),
TEXT((Table1[[#This Row],[starttime]]), "h:mm am/pm"),CHAR(13),Table1[[#This Row],[description]],CHAR(13))</f>
        <v>#VALUE!</v>
      </c>
    </row>
    <row r="1223" spans="1:4" x14ac:dyDescent="0.25">
      <c r="A1223" t="e">
        <f>VLOOKUP(Table1[[#This Row],[locationaddress]],VENUEID!$A$2:$B$28,1,TRUE)</f>
        <v>#VALUE!</v>
      </c>
      <c r="B1223" t="e">
        <f>IF(Table1[[#This Row],[categories]]="","",
IF(ISNUMBER(SEARCH("*ADULTS*",Table1[categories])),"ADULTS",
IF(ISNUMBER(SEARCH("*CHILDREN*",Table1[categories])),"CHILDREN",
IF(ISNUMBER(SEARCH("*TEENS*",Table1[categories])),"TEENS"))))</f>
        <v>#VALUE!</v>
      </c>
      <c r="C1223" t="e">
        <f>Table1[[#This Row],[startdatetime]]</f>
        <v>#VALUE!</v>
      </c>
      <c r="D1223" t="e">
        <f>CONCATENATE(Table1[[#This Row],[summary]],
CHAR(13),
Table1[[#This Row],[startdayname]],
", ",
TEXT((Table1[[#This Row],[startshortdate]]),"MMM D"),
CHAR(13),
TEXT((Table1[[#This Row],[starttime]]), "h:mm am/pm"),CHAR(13),Table1[[#This Row],[description]],CHAR(13))</f>
        <v>#VALUE!</v>
      </c>
    </row>
    <row r="1224" spans="1:4" x14ac:dyDescent="0.25">
      <c r="A1224" t="e">
        <f>VLOOKUP(Table1[[#This Row],[locationaddress]],VENUEID!$A$2:$B$28,1,TRUE)</f>
        <v>#VALUE!</v>
      </c>
      <c r="B1224" t="e">
        <f>IF(Table1[[#This Row],[categories]]="","",
IF(ISNUMBER(SEARCH("*ADULTS*",Table1[categories])),"ADULTS",
IF(ISNUMBER(SEARCH("*CHILDREN*",Table1[categories])),"CHILDREN",
IF(ISNUMBER(SEARCH("*TEENS*",Table1[categories])),"TEENS"))))</f>
        <v>#VALUE!</v>
      </c>
      <c r="C1224" t="e">
        <f>Table1[[#This Row],[startdatetime]]</f>
        <v>#VALUE!</v>
      </c>
      <c r="D1224" t="e">
        <f>CONCATENATE(Table1[[#This Row],[summary]],
CHAR(13),
Table1[[#This Row],[startdayname]],
", ",
TEXT((Table1[[#This Row],[startshortdate]]),"MMM D"),
CHAR(13),
TEXT((Table1[[#This Row],[starttime]]), "h:mm am/pm"),CHAR(13),Table1[[#This Row],[description]],CHAR(13))</f>
        <v>#VALUE!</v>
      </c>
    </row>
    <row r="1225" spans="1:4" x14ac:dyDescent="0.25">
      <c r="A1225" t="e">
        <f>VLOOKUP(Table1[[#This Row],[locationaddress]],VENUEID!$A$2:$B$28,1,TRUE)</f>
        <v>#VALUE!</v>
      </c>
      <c r="B1225" t="e">
        <f>IF(Table1[[#This Row],[categories]]="","",
IF(ISNUMBER(SEARCH("*ADULTS*",Table1[categories])),"ADULTS",
IF(ISNUMBER(SEARCH("*CHILDREN*",Table1[categories])),"CHILDREN",
IF(ISNUMBER(SEARCH("*TEENS*",Table1[categories])),"TEENS"))))</f>
        <v>#VALUE!</v>
      </c>
      <c r="C1225" t="e">
        <f>Table1[[#This Row],[startdatetime]]</f>
        <v>#VALUE!</v>
      </c>
      <c r="D1225" t="e">
        <f>CONCATENATE(Table1[[#This Row],[summary]],
CHAR(13),
Table1[[#This Row],[startdayname]],
", ",
TEXT((Table1[[#This Row],[startshortdate]]),"MMM D"),
CHAR(13),
TEXT((Table1[[#This Row],[starttime]]), "h:mm am/pm"),CHAR(13),Table1[[#This Row],[description]],CHAR(13))</f>
        <v>#VALUE!</v>
      </c>
    </row>
    <row r="1226" spans="1:4" x14ac:dyDescent="0.25">
      <c r="A1226" t="e">
        <f>VLOOKUP(Table1[[#This Row],[locationaddress]],VENUEID!$A$2:$B$28,1,TRUE)</f>
        <v>#VALUE!</v>
      </c>
      <c r="B1226" t="e">
        <f>IF(Table1[[#This Row],[categories]]="","",
IF(ISNUMBER(SEARCH("*ADULTS*",Table1[categories])),"ADULTS",
IF(ISNUMBER(SEARCH("*CHILDREN*",Table1[categories])),"CHILDREN",
IF(ISNUMBER(SEARCH("*TEENS*",Table1[categories])),"TEENS"))))</f>
        <v>#VALUE!</v>
      </c>
      <c r="C1226" t="e">
        <f>Table1[[#This Row],[startdatetime]]</f>
        <v>#VALUE!</v>
      </c>
      <c r="D1226" t="e">
        <f>CONCATENATE(Table1[[#This Row],[summary]],
CHAR(13),
Table1[[#This Row],[startdayname]],
", ",
TEXT((Table1[[#This Row],[startshortdate]]),"MMM D"),
CHAR(13),
TEXT((Table1[[#This Row],[starttime]]), "h:mm am/pm"),CHAR(13),Table1[[#This Row],[description]],CHAR(13))</f>
        <v>#VALUE!</v>
      </c>
    </row>
    <row r="1227" spans="1:4" x14ac:dyDescent="0.25">
      <c r="A1227" t="e">
        <f>VLOOKUP(Table1[[#This Row],[locationaddress]],VENUEID!$A$2:$B$28,1,TRUE)</f>
        <v>#VALUE!</v>
      </c>
      <c r="B1227" t="e">
        <f>IF(Table1[[#This Row],[categories]]="","",
IF(ISNUMBER(SEARCH("*ADULTS*",Table1[categories])),"ADULTS",
IF(ISNUMBER(SEARCH("*CHILDREN*",Table1[categories])),"CHILDREN",
IF(ISNUMBER(SEARCH("*TEENS*",Table1[categories])),"TEENS"))))</f>
        <v>#VALUE!</v>
      </c>
      <c r="C1227" t="e">
        <f>Table1[[#This Row],[startdatetime]]</f>
        <v>#VALUE!</v>
      </c>
      <c r="D1227" t="e">
        <f>CONCATENATE(Table1[[#This Row],[summary]],
CHAR(13),
Table1[[#This Row],[startdayname]],
", ",
TEXT((Table1[[#This Row],[startshortdate]]),"MMM D"),
CHAR(13),
TEXT((Table1[[#This Row],[starttime]]), "h:mm am/pm"),CHAR(13),Table1[[#This Row],[description]],CHAR(13))</f>
        <v>#VALUE!</v>
      </c>
    </row>
    <row r="1228" spans="1:4" x14ac:dyDescent="0.25">
      <c r="A1228" t="e">
        <f>VLOOKUP(Table1[[#This Row],[locationaddress]],VENUEID!$A$2:$B$28,1,TRUE)</f>
        <v>#VALUE!</v>
      </c>
      <c r="B1228" t="e">
        <f>IF(Table1[[#This Row],[categories]]="","",
IF(ISNUMBER(SEARCH("*ADULTS*",Table1[categories])),"ADULTS",
IF(ISNUMBER(SEARCH("*CHILDREN*",Table1[categories])),"CHILDREN",
IF(ISNUMBER(SEARCH("*TEENS*",Table1[categories])),"TEENS"))))</f>
        <v>#VALUE!</v>
      </c>
      <c r="C1228" t="e">
        <f>Table1[[#This Row],[startdatetime]]</f>
        <v>#VALUE!</v>
      </c>
      <c r="D1228" t="e">
        <f>CONCATENATE(Table1[[#This Row],[summary]],
CHAR(13),
Table1[[#This Row],[startdayname]],
", ",
TEXT((Table1[[#This Row],[startshortdate]]),"MMM D"),
CHAR(13),
TEXT((Table1[[#This Row],[starttime]]), "h:mm am/pm"),CHAR(13),Table1[[#This Row],[description]],CHAR(13))</f>
        <v>#VALUE!</v>
      </c>
    </row>
    <row r="1229" spans="1:4" x14ac:dyDescent="0.25">
      <c r="A1229" t="e">
        <f>VLOOKUP(Table1[[#This Row],[locationaddress]],VENUEID!$A$2:$B$28,1,TRUE)</f>
        <v>#VALUE!</v>
      </c>
      <c r="B1229" t="e">
        <f>IF(Table1[[#This Row],[categories]]="","",
IF(ISNUMBER(SEARCH("*ADULTS*",Table1[categories])),"ADULTS",
IF(ISNUMBER(SEARCH("*CHILDREN*",Table1[categories])),"CHILDREN",
IF(ISNUMBER(SEARCH("*TEENS*",Table1[categories])),"TEENS"))))</f>
        <v>#VALUE!</v>
      </c>
      <c r="C1229" t="e">
        <f>Table1[[#This Row],[startdatetime]]</f>
        <v>#VALUE!</v>
      </c>
      <c r="D1229" t="e">
        <f>CONCATENATE(Table1[[#This Row],[summary]],
CHAR(13),
Table1[[#This Row],[startdayname]],
", ",
TEXT((Table1[[#This Row],[startshortdate]]),"MMM D"),
CHAR(13),
TEXT((Table1[[#This Row],[starttime]]), "h:mm am/pm"),CHAR(13),Table1[[#This Row],[description]],CHAR(13))</f>
        <v>#VALUE!</v>
      </c>
    </row>
    <row r="1230" spans="1:4" x14ac:dyDescent="0.25">
      <c r="A1230" t="e">
        <f>VLOOKUP(Table1[[#This Row],[locationaddress]],VENUEID!$A$2:$B$28,1,TRUE)</f>
        <v>#VALUE!</v>
      </c>
      <c r="B1230" t="e">
        <f>IF(Table1[[#This Row],[categories]]="","",
IF(ISNUMBER(SEARCH("*ADULTS*",Table1[categories])),"ADULTS",
IF(ISNUMBER(SEARCH("*CHILDREN*",Table1[categories])),"CHILDREN",
IF(ISNUMBER(SEARCH("*TEENS*",Table1[categories])),"TEENS"))))</f>
        <v>#VALUE!</v>
      </c>
      <c r="C1230" t="e">
        <f>Table1[[#This Row],[startdatetime]]</f>
        <v>#VALUE!</v>
      </c>
      <c r="D1230" t="e">
        <f>CONCATENATE(Table1[[#This Row],[summary]],
CHAR(13),
Table1[[#This Row],[startdayname]],
", ",
TEXT((Table1[[#This Row],[startshortdate]]),"MMM D"),
CHAR(13),
TEXT((Table1[[#This Row],[starttime]]), "h:mm am/pm"),CHAR(13),Table1[[#This Row],[description]],CHAR(13))</f>
        <v>#VALUE!</v>
      </c>
    </row>
    <row r="1231" spans="1:4" x14ac:dyDescent="0.25">
      <c r="A1231" t="e">
        <f>VLOOKUP(Table1[[#This Row],[locationaddress]],VENUEID!$A$2:$B$28,1,TRUE)</f>
        <v>#VALUE!</v>
      </c>
      <c r="B1231" t="e">
        <f>IF(Table1[[#This Row],[categories]]="","",
IF(ISNUMBER(SEARCH("*ADULTS*",Table1[categories])),"ADULTS",
IF(ISNUMBER(SEARCH("*CHILDREN*",Table1[categories])),"CHILDREN",
IF(ISNUMBER(SEARCH("*TEENS*",Table1[categories])),"TEENS"))))</f>
        <v>#VALUE!</v>
      </c>
      <c r="C1231" t="e">
        <f>Table1[[#This Row],[startdatetime]]</f>
        <v>#VALUE!</v>
      </c>
      <c r="D1231" t="e">
        <f>CONCATENATE(Table1[[#This Row],[summary]],
CHAR(13),
Table1[[#This Row],[startdayname]],
", ",
TEXT((Table1[[#This Row],[startshortdate]]),"MMM D"),
CHAR(13),
TEXT((Table1[[#This Row],[starttime]]), "h:mm am/pm"),CHAR(13),Table1[[#This Row],[description]],CHAR(13))</f>
        <v>#VALUE!</v>
      </c>
    </row>
    <row r="1232" spans="1:4" x14ac:dyDescent="0.25">
      <c r="A1232" t="e">
        <f>VLOOKUP(Table1[[#This Row],[locationaddress]],VENUEID!$A$2:$B$28,1,TRUE)</f>
        <v>#VALUE!</v>
      </c>
      <c r="B1232" t="e">
        <f>IF(Table1[[#This Row],[categories]]="","",
IF(ISNUMBER(SEARCH("*ADULTS*",Table1[categories])),"ADULTS",
IF(ISNUMBER(SEARCH("*CHILDREN*",Table1[categories])),"CHILDREN",
IF(ISNUMBER(SEARCH("*TEENS*",Table1[categories])),"TEENS"))))</f>
        <v>#VALUE!</v>
      </c>
      <c r="C1232" t="e">
        <f>Table1[[#This Row],[startdatetime]]</f>
        <v>#VALUE!</v>
      </c>
      <c r="D1232" t="e">
        <f>CONCATENATE(Table1[[#This Row],[summary]],
CHAR(13),
Table1[[#This Row],[startdayname]],
", ",
TEXT((Table1[[#This Row],[startshortdate]]),"MMM D"),
CHAR(13),
TEXT((Table1[[#This Row],[starttime]]), "h:mm am/pm"),CHAR(13),Table1[[#This Row],[description]],CHAR(13))</f>
        <v>#VALUE!</v>
      </c>
    </row>
    <row r="1233" spans="1:4" x14ac:dyDescent="0.25">
      <c r="A1233" t="e">
        <f>VLOOKUP(Table1[[#This Row],[locationaddress]],VENUEID!$A$2:$B$28,1,TRUE)</f>
        <v>#VALUE!</v>
      </c>
      <c r="B1233" t="e">
        <f>IF(Table1[[#This Row],[categories]]="","",
IF(ISNUMBER(SEARCH("*ADULTS*",Table1[categories])),"ADULTS",
IF(ISNUMBER(SEARCH("*CHILDREN*",Table1[categories])),"CHILDREN",
IF(ISNUMBER(SEARCH("*TEENS*",Table1[categories])),"TEENS"))))</f>
        <v>#VALUE!</v>
      </c>
      <c r="C1233" t="e">
        <f>Table1[[#This Row],[startdatetime]]</f>
        <v>#VALUE!</v>
      </c>
      <c r="D1233" t="e">
        <f>CONCATENATE(Table1[[#This Row],[summary]],
CHAR(13),
Table1[[#This Row],[startdayname]],
", ",
TEXT((Table1[[#This Row],[startshortdate]]),"MMM D"),
CHAR(13),
TEXT((Table1[[#This Row],[starttime]]), "h:mm am/pm"),CHAR(13),Table1[[#This Row],[description]],CHAR(13))</f>
        <v>#VALUE!</v>
      </c>
    </row>
    <row r="1234" spans="1:4" x14ac:dyDescent="0.25">
      <c r="A1234" t="e">
        <f>VLOOKUP(Table1[[#This Row],[locationaddress]],VENUEID!$A$2:$B$28,1,TRUE)</f>
        <v>#VALUE!</v>
      </c>
      <c r="B1234" t="e">
        <f>IF(Table1[[#This Row],[categories]]="","",
IF(ISNUMBER(SEARCH("*ADULTS*",Table1[categories])),"ADULTS",
IF(ISNUMBER(SEARCH("*CHILDREN*",Table1[categories])),"CHILDREN",
IF(ISNUMBER(SEARCH("*TEENS*",Table1[categories])),"TEENS"))))</f>
        <v>#VALUE!</v>
      </c>
      <c r="C1234" t="e">
        <f>Table1[[#This Row],[startdatetime]]</f>
        <v>#VALUE!</v>
      </c>
      <c r="D1234" t="e">
        <f>CONCATENATE(Table1[[#This Row],[summary]],
CHAR(13),
Table1[[#This Row],[startdayname]],
", ",
TEXT((Table1[[#This Row],[startshortdate]]),"MMM D"),
CHAR(13),
TEXT((Table1[[#This Row],[starttime]]), "h:mm am/pm"),CHAR(13),Table1[[#This Row],[description]],CHAR(13))</f>
        <v>#VALUE!</v>
      </c>
    </row>
    <row r="1235" spans="1:4" x14ac:dyDescent="0.25">
      <c r="A1235" t="e">
        <f>VLOOKUP(Table1[[#This Row],[locationaddress]],VENUEID!$A$2:$B$28,1,TRUE)</f>
        <v>#VALUE!</v>
      </c>
      <c r="B1235" t="e">
        <f>IF(Table1[[#This Row],[categories]]="","",
IF(ISNUMBER(SEARCH("*ADULTS*",Table1[categories])),"ADULTS",
IF(ISNUMBER(SEARCH("*CHILDREN*",Table1[categories])),"CHILDREN",
IF(ISNUMBER(SEARCH("*TEENS*",Table1[categories])),"TEENS"))))</f>
        <v>#VALUE!</v>
      </c>
      <c r="C1235" t="e">
        <f>Table1[[#This Row],[startdatetime]]</f>
        <v>#VALUE!</v>
      </c>
      <c r="D1235" t="e">
        <f>CONCATENATE(Table1[[#This Row],[summary]],
CHAR(13),
Table1[[#This Row],[startdayname]],
", ",
TEXT((Table1[[#This Row],[startshortdate]]),"MMM D"),
CHAR(13),
TEXT((Table1[[#This Row],[starttime]]), "h:mm am/pm"),CHAR(13),Table1[[#This Row],[description]],CHAR(13))</f>
        <v>#VALUE!</v>
      </c>
    </row>
    <row r="1236" spans="1:4" x14ac:dyDescent="0.25">
      <c r="A1236" t="e">
        <f>VLOOKUP(Table1[[#This Row],[locationaddress]],VENUEID!$A$2:$B$28,1,TRUE)</f>
        <v>#VALUE!</v>
      </c>
      <c r="B1236" t="e">
        <f>IF(Table1[[#This Row],[categories]]="","",
IF(ISNUMBER(SEARCH("*ADULTS*",Table1[categories])),"ADULTS",
IF(ISNUMBER(SEARCH("*CHILDREN*",Table1[categories])),"CHILDREN",
IF(ISNUMBER(SEARCH("*TEENS*",Table1[categories])),"TEENS"))))</f>
        <v>#VALUE!</v>
      </c>
      <c r="C1236" t="e">
        <f>Table1[[#This Row],[startdatetime]]</f>
        <v>#VALUE!</v>
      </c>
      <c r="D1236" t="e">
        <f>CONCATENATE(Table1[[#This Row],[summary]],
CHAR(13),
Table1[[#This Row],[startdayname]],
", ",
TEXT((Table1[[#This Row],[startshortdate]]),"MMM D"),
CHAR(13),
TEXT((Table1[[#This Row],[starttime]]), "h:mm am/pm"),CHAR(13),Table1[[#This Row],[description]],CHAR(13))</f>
        <v>#VALUE!</v>
      </c>
    </row>
    <row r="1237" spans="1:4" x14ac:dyDescent="0.25">
      <c r="A1237" t="e">
        <f>VLOOKUP(Table1[[#This Row],[locationaddress]],VENUEID!$A$2:$B$28,1,TRUE)</f>
        <v>#VALUE!</v>
      </c>
      <c r="B1237" t="e">
        <f>IF(Table1[[#This Row],[categories]]="","",
IF(ISNUMBER(SEARCH("*ADULTS*",Table1[categories])),"ADULTS",
IF(ISNUMBER(SEARCH("*CHILDREN*",Table1[categories])),"CHILDREN",
IF(ISNUMBER(SEARCH("*TEENS*",Table1[categories])),"TEENS"))))</f>
        <v>#VALUE!</v>
      </c>
      <c r="C1237" t="e">
        <f>Table1[[#This Row],[startdatetime]]</f>
        <v>#VALUE!</v>
      </c>
      <c r="D1237" t="e">
        <f>CONCATENATE(Table1[[#This Row],[summary]],
CHAR(13),
Table1[[#This Row],[startdayname]],
", ",
TEXT((Table1[[#This Row],[startshortdate]]),"MMM D"),
CHAR(13),
TEXT((Table1[[#This Row],[starttime]]), "h:mm am/pm"),CHAR(13),Table1[[#This Row],[description]],CHAR(13))</f>
        <v>#VALUE!</v>
      </c>
    </row>
    <row r="1238" spans="1:4" x14ac:dyDescent="0.25">
      <c r="A1238" t="e">
        <f>VLOOKUP(Table1[[#This Row],[locationaddress]],VENUEID!$A$2:$B$28,1,TRUE)</f>
        <v>#VALUE!</v>
      </c>
      <c r="B1238" t="e">
        <f>IF(Table1[[#This Row],[categories]]="","",
IF(ISNUMBER(SEARCH("*ADULTS*",Table1[categories])),"ADULTS",
IF(ISNUMBER(SEARCH("*CHILDREN*",Table1[categories])),"CHILDREN",
IF(ISNUMBER(SEARCH("*TEENS*",Table1[categories])),"TEENS"))))</f>
        <v>#VALUE!</v>
      </c>
      <c r="C1238" t="e">
        <f>Table1[[#This Row],[startdatetime]]</f>
        <v>#VALUE!</v>
      </c>
      <c r="D1238" t="e">
        <f>CONCATENATE(Table1[[#This Row],[summary]],
CHAR(13),
Table1[[#This Row],[startdayname]],
", ",
TEXT((Table1[[#This Row],[startshortdate]]),"MMM D"),
CHAR(13),
TEXT((Table1[[#This Row],[starttime]]), "h:mm am/pm"),CHAR(13),Table1[[#This Row],[description]],CHAR(13))</f>
        <v>#VALUE!</v>
      </c>
    </row>
    <row r="1239" spans="1:4" x14ac:dyDescent="0.25">
      <c r="A1239" t="e">
        <f>VLOOKUP(Table1[[#This Row],[locationaddress]],VENUEID!$A$2:$B$28,1,TRUE)</f>
        <v>#VALUE!</v>
      </c>
      <c r="B1239" t="e">
        <f>IF(Table1[[#This Row],[categories]]="","",
IF(ISNUMBER(SEARCH("*ADULTS*",Table1[categories])),"ADULTS",
IF(ISNUMBER(SEARCH("*CHILDREN*",Table1[categories])),"CHILDREN",
IF(ISNUMBER(SEARCH("*TEENS*",Table1[categories])),"TEENS"))))</f>
        <v>#VALUE!</v>
      </c>
      <c r="C1239" t="e">
        <f>Table1[[#This Row],[startdatetime]]</f>
        <v>#VALUE!</v>
      </c>
      <c r="D1239" t="e">
        <f>CONCATENATE(Table1[[#This Row],[summary]],
CHAR(13),
Table1[[#This Row],[startdayname]],
", ",
TEXT((Table1[[#This Row],[startshortdate]]),"MMM D"),
CHAR(13),
TEXT((Table1[[#This Row],[starttime]]), "h:mm am/pm"),CHAR(13),Table1[[#This Row],[description]],CHAR(13))</f>
        <v>#VALUE!</v>
      </c>
    </row>
    <row r="1240" spans="1:4" x14ac:dyDescent="0.25">
      <c r="A1240" t="e">
        <f>VLOOKUP(Table1[[#This Row],[locationaddress]],VENUEID!$A$2:$B$28,1,TRUE)</f>
        <v>#VALUE!</v>
      </c>
      <c r="B1240" t="e">
        <f>IF(Table1[[#This Row],[categories]]="","",
IF(ISNUMBER(SEARCH("*ADULTS*",Table1[categories])),"ADULTS",
IF(ISNUMBER(SEARCH("*CHILDREN*",Table1[categories])),"CHILDREN",
IF(ISNUMBER(SEARCH("*TEENS*",Table1[categories])),"TEENS"))))</f>
        <v>#VALUE!</v>
      </c>
      <c r="C1240" t="e">
        <f>Table1[[#This Row],[startdatetime]]</f>
        <v>#VALUE!</v>
      </c>
      <c r="D1240" t="e">
        <f>CONCATENATE(Table1[[#This Row],[summary]],
CHAR(13),
Table1[[#This Row],[startdayname]],
", ",
TEXT((Table1[[#This Row],[startshortdate]]),"MMM D"),
CHAR(13),
TEXT((Table1[[#This Row],[starttime]]), "h:mm am/pm"),CHAR(13),Table1[[#This Row],[description]],CHAR(13))</f>
        <v>#VALUE!</v>
      </c>
    </row>
    <row r="1241" spans="1:4" x14ac:dyDescent="0.25">
      <c r="A1241" t="e">
        <f>VLOOKUP(Table1[[#This Row],[locationaddress]],VENUEID!$A$2:$B$28,1,TRUE)</f>
        <v>#VALUE!</v>
      </c>
      <c r="B1241" t="e">
        <f>IF(Table1[[#This Row],[categories]]="","",
IF(ISNUMBER(SEARCH("*ADULTS*",Table1[categories])),"ADULTS",
IF(ISNUMBER(SEARCH("*CHILDREN*",Table1[categories])),"CHILDREN",
IF(ISNUMBER(SEARCH("*TEENS*",Table1[categories])),"TEENS"))))</f>
        <v>#VALUE!</v>
      </c>
      <c r="C1241" t="e">
        <f>Table1[[#This Row],[startdatetime]]</f>
        <v>#VALUE!</v>
      </c>
      <c r="D1241" t="e">
        <f>CONCATENATE(Table1[[#This Row],[summary]],
CHAR(13),
Table1[[#This Row],[startdayname]],
", ",
TEXT((Table1[[#This Row],[startshortdate]]),"MMM D"),
CHAR(13),
TEXT((Table1[[#This Row],[starttime]]), "h:mm am/pm"),CHAR(13),Table1[[#This Row],[description]],CHAR(13))</f>
        <v>#VALUE!</v>
      </c>
    </row>
    <row r="1242" spans="1:4" x14ac:dyDescent="0.25">
      <c r="A1242" t="e">
        <f>VLOOKUP(Table1[[#This Row],[locationaddress]],VENUEID!$A$2:$B$28,1,TRUE)</f>
        <v>#VALUE!</v>
      </c>
      <c r="B1242" t="e">
        <f>IF(Table1[[#This Row],[categories]]="","",
IF(ISNUMBER(SEARCH("*ADULTS*",Table1[categories])),"ADULTS",
IF(ISNUMBER(SEARCH("*CHILDREN*",Table1[categories])),"CHILDREN",
IF(ISNUMBER(SEARCH("*TEENS*",Table1[categories])),"TEENS"))))</f>
        <v>#VALUE!</v>
      </c>
      <c r="C1242" t="e">
        <f>Table1[[#This Row],[startdatetime]]</f>
        <v>#VALUE!</v>
      </c>
      <c r="D1242" t="e">
        <f>CONCATENATE(Table1[[#This Row],[summary]],
CHAR(13),
Table1[[#This Row],[startdayname]],
", ",
TEXT((Table1[[#This Row],[startshortdate]]),"MMM D"),
CHAR(13),
TEXT((Table1[[#This Row],[starttime]]), "h:mm am/pm"),CHAR(13),Table1[[#This Row],[description]],CHAR(13))</f>
        <v>#VALUE!</v>
      </c>
    </row>
    <row r="1243" spans="1:4" x14ac:dyDescent="0.25">
      <c r="A1243" t="e">
        <f>VLOOKUP(Table1[[#This Row],[locationaddress]],VENUEID!$A$2:$B$28,1,TRUE)</f>
        <v>#VALUE!</v>
      </c>
      <c r="B1243" t="e">
        <f>IF(Table1[[#This Row],[categories]]="","",
IF(ISNUMBER(SEARCH("*ADULTS*",Table1[categories])),"ADULTS",
IF(ISNUMBER(SEARCH("*CHILDREN*",Table1[categories])),"CHILDREN",
IF(ISNUMBER(SEARCH("*TEENS*",Table1[categories])),"TEENS"))))</f>
        <v>#VALUE!</v>
      </c>
      <c r="C1243" t="e">
        <f>Table1[[#This Row],[startdatetime]]</f>
        <v>#VALUE!</v>
      </c>
      <c r="D1243" t="e">
        <f>CONCATENATE(Table1[[#This Row],[summary]],
CHAR(13),
Table1[[#This Row],[startdayname]],
", ",
TEXT((Table1[[#This Row],[startshortdate]]),"MMM D"),
CHAR(13),
TEXT((Table1[[#This Row],[starttime]]), "h:mm am/pm"),CHAR(13),Table1[[#This Row],[description]],CHAR(13))</f>
        <v>#VALUE!</v>
      </c>
    </row>
    <row r="1244" spans="1:4" x14ac:dyDescent="0.25">
      <c r="A1244" t="e">
        <f>VLOOKUP(Table1[[#This Row],[locationaddress]],VENUEID!$A$2:$B$28,1,TRUE)</f>
        <v>#VALUE!</v>
      </c>
      <c r="B1244" t="e">
        <f>IF(Table1[[#This Row],[categories]]="","",
IF(ISNUMBER(SEARCH("*ADULTS*",Table1[categories])),"ADULTS",
IF(ISNUMBER(SEARCH("*CHILDREN*",Table1[categories])),"CHILDREN",
IF(ISNUMBER(SEARCH("*TEENS*",Table1[categories])),"TEENS"))))</f>
        <v>#VALUE!</v>
      </c>
      <c r="C1244" t="e">
        <f>Table1[[#This Row],[startdatetime]]</f>
        <v>#VALUE!</v>
      </c>
      <c r="D1244" t="e">
        <f>CONCATENATE(Table1[[#This Row],[summary]],
CHAR(13),
Table1[[#This Row],[startdayname]],
", ",
TEXT((Table1[[#This Row],[startshortdate]]),"MMM D"),
CHAR(13),
TEXT((Table1[[#This Row],[starttime]]), "h:mm am/pm"),CHAR(13),Table1[[#This Row],[description]],CHAR(13))</f>
        <v>#VALUE!</v>
      </c>
    </row>
    <row r="1245" spans="1:4" x14ac:dyDescent="0.25">
      <c r="A1245" t="e">
        <f>VLOOKUP(Table1[[#This Row],[locationaddress]],VENUEID!$A$2:$B$28,1,TRUE)</f>
        <v>#VALUE!</v>
      </c>
      <c r="B1245" t="e">
        <f>IF(Table1[[#This Row],[categories]]="","",
IF(ISNUMBER(SEARCH("*ADULTS*",Table1[categories])),"ADULTS",
IF(ISNUMBER(SEARCH("*CHILDREN*",Table1[categories])),"CHILDREN",
IF(ISNUMBER(SEARCH("*TEENS*",Table1[categories])),"TEENS"))))</f>
        <v>#VALUE!</v>
      </c>
      <c r="C1245" t="e">
        <f>Table1[[#This Row],[startdatetime]]</f>
        <v>#VALUE!</v>
      </c>
      <c r="D1245" t="e">
        <f>CONCATENATE(Table1[[#This Row],[summary]],
CHAR(13),
Table1[[#This Row],[startdayname]],
", ",
TEXT((Table1[[#This Row],[startshortdate]]),"MMM D"),
CHAR(13),
TEXT((Table1[[#This Row],[starttime]]), "h:mm am/pm"),CHAR(13),Table1[[#This Row],[description]],CHAR(13))</f>
        <v>#VALUE!</v>
      </c>
    </row>
    <row r="1246" spans="1:4" x14ac:dyDescent="0.25">
      <c r="A1246" t="e">
        <f>VLOOKUP(Table1[[#This Row],[locationaddress]],VENUEID!$A$2:$B$28,1,TRUE)</f>
        <v>#VALUE!</v>
      </c>
      <c r="B1246" t="e">
        <f>IF(Table1[[#This Row],[categories]]="","",
IF(ISNUMBER(SEARCH("*ADULTS*",Table1[categories])),"ADULTS",
IF(ISNUMBER(SEARCH("*CHILDREN*",Table1[categories])),"CHILDREN",
IF(ISNUMBER(SEARCH("*TEENS*",Table1[categories])),"TEENS"))))</f>
        <v>#VALUE!</v>
      </c>
      <c r="C1246" t="e">
        <f>Table1[[#This Row],[startdatetime]]</f>
        <v>#VALUE!</v>
      </c>
      <c r="D1246" t="e">
        <f>CONCATENATE(Table1[[#This Row],[summary]],
CHAR(13),
Table1[[#This Row],[startdayname]],
", ",
TEXT((Table1[[#This Row],[startshortdate]]),"MMM D"),
CHAR(13),
TEXT((Table1[[#This Row],[starttime]]), "h:mm am/pm"),CHAR(13),Table1[[#This Row],[description]],CHAR(13))</f>
        <v>#VALUE!</v>
      </c>
    </row>
    <row r="1247" spans="1:4" x14ac:dyDescent="0.25">
      <c r="A1247" t="e">
        <f>VLOOKUP(Table1[[#This Row],[locationaddress]],VENUEID!$A$2:$B$28,1,TRUE)</f>
        <v>#VALUE!</v>
      </c>
      <c r="B1247" t="e">
        <f>IF(Table1[[#This Row],[categories]]="","",
IF(ISNUMBER(SEARCH("*ADULTS*",Table1[categories])),"ADULTS",
IF(ISNUMBER(SEARCH("*CHILDREN*",Table1[categories])),"CHILDREN",
IF(ISNUMBER(SEARCH("*TEENS*",Table1[categories])),"TEENS"))))</f>
        <v>#VALUE!</v>
      </c>
      <c r="C1247" t="e">
        <f>Table1[[#This Row],[startdatetime]]</f>
        <v>#VALUE!</v>
      </c>
      <c r="D1247" t="e">
        <f>CONCATENATE(Table1[[#This Row],[summary]],
CHAR(13),
Table1[[#This Row],[startdayname]],
", ",
TEXT((Table1[[#This Row],[startshortdate]]),"MMM D"),
CHAR(13),
TEXT((Table1[[#This Row],[starttime]]), "h:mm am/pm"),CHAR(13),Table1[[#This Row],[description]],CHAR(13))</f>
        <v>#VALUE!</v>
      </c>
    </row>
    <row r="1248" spans="1:4" x14ac:dyDescent="0.25">
      <c r="A1248" t="e">
        <f>VLOOKUP(Table1[[#This Row],[locationaddress]],VENUEID!$A$2:$B$28,1,TRUE)</f>
        <v>#VALUE!</v>
      </c>
      <c r="B1248" t="e">
        <f>IF(Table1[[#This Row],[categories]]="","",
IF(ISNUMBER(SEARCH("*ADULTS*",Table1[categories])),"ADULTS",
IF(ISNUMBER(SEARCH("*CHILDREN*",Table1[categories])),"CHILDREN",
IF(ISNUMBER(SEARCH("*TEENS*",Table1[categories])),"TEENS"))))</f>
        <v>#VALUE!</v>
      </c>
      <c r="C1248" t="e">
        <f>Table1[[#This Row],[startdatetime]]</f>
        <v>#VALUE!</v>
      </c>
      <c r="D1248" t="e">
        <f>CONCATENATE(Table1[[#This Row],[summary]],
CHAR(13),
Table1[[#This Row],[startdayname]],
", ",
TEXT((Table1[[#This Row],[startshortdate]]),"MMM D"),
CHAR(13),
TEXT((Table1[[#This Row],[starttime]]), "h:mm am/pm"),CHAR(13),Table1[[#This Row],[description]],CHAR(13))</f>
        <v>#VALUE!</v>
      </c>
    </row>
    <row r="1249" spans="1:4" x14ac:dyDescent="0.25">
      <c r="A1249" t="e">
        <f>VLOOKUP(Table1[[#This Row],[locationaddress]],VENUEID!$A$2:$B$28,1,TRUE)</f>
        <v>#VALUE!</v>
      </c>
      <c r="B1249" t="e">
        <f>IF(Table1[[#This Row],[categories]]="","",
IF(ISNUMBER(SEARCH("*ADULTS*",Table1[categories])),"ADULTS",
IF(ISNUMBER(SEARCH("*CHILDREN*",Table1[categories])),"CHILDREN",
IF(ISNUMBER(SEARCH("*TEENS*",Table1[categories])),"TEENS"))))</f>
        <v>#VALUE!</v>
      </c>
      <c r="C1249" t="e">
        <f>Table1[[#This Row],[startdatetime]]</f>
        <v>#VALUE!</v>
      </c>
      <c r="D1249" t="e">
        <f>CONCATENATE(Table1[[#This Row],[summary]],
CHAR(13),
Table1[[#This Row],[startdayname]],
", ",
TEXT((Table1[[#This Row],[startshortdate]]),"MMM D"),
CHAR(13),
TEXT((Table1[[#This Row],[starttime]]), "h:mm am/pm"),CHAR(13),Table1[[#This Row],[description]],CHAR(13))</f>
        <v>#VALUE!</v>
      </c>
    </row>
    <row r="1250" spans="1:4" x14ac:dyDescent="0.25">
      <c r="A1250" t="e">
        <f>VLOOKUP(Table1[[#This Row],[locationaddress]],VENUEID!$A$2:$B$28,1,TRUE)</f>
        <v>#VALUE!</v>
      </c>
      <c r="B1250" t="e">
        <f>IF(Table1[[#This Row],[categories]]="","",
IF(ISNUMBER(SEARCH("*ADULTS*",Table1[categories])),"ADULTS",
IF(ISNUMBER(SEARCH("*CHILDREN*",Table1[categories])),"CHILDREN",
IF(ISNUMBER(SEARCH("*TEENS*",Table1[categories])),"TEENS"))))</f>
        <v>#VALUE!</v>
      </c>
      <c r="C1250" t="e">
        <f>Table1[[#This Row],[startdatetime]]</f>
        <v>#VALUE!</v>
      </c>
      <c r="D1250" t="e">
        <f>CONCATENATE(Table1[[#This Row],[summary]],
CHAR(13),
Table1[[#This Row],[startdayname]],
", ",
TEXT((Table1[[#This Row],[startshortdate]]),"MMM D"),
CHAR(13),
TEXT((Table1[[#This Row],[starttime]]), "h:mm am/pm"),CHAR(13),Table1[[#This Row],[description]],CHAR(13))</f>
        <v>#VALUE!</v>
      </c>
    </row>
    <row r="1251" spans="1:4" x14ac:dyDescent="0.25">
      <c r="A1251" t="e">
        <f>VLOOKUP(Table1[[#This Row],[locationaddress]],VENUEID!$A$2:$B$28,1,TRUE)</f>
        <v>#VALUE!</v>
      </c>
      <c r="B1251" t="e">
        <f>IF(Table1[[#This Row],[categories]]="","",
IF(ISNUMBER(SEARCH("*ADULTS*",Table1[categories])),"ADULTS",
IF(ISNUMBER(SEARCH("*CHILDREN*",Table1[categories])),"CHILDREN",
IF(ISNUMBER(SEARCH("*TEENS*",Table1[categories])),"TEENS"))))</f>
        <v>#VALUE!</v>
      </c>
      <c r="C1251" t="e">
        <f>Table1[[#This Row],[startdatetime]]</f>
        <v>#VALUE!</v>
      </c>
      <c r="D1251" t="e">
        <f>CONCATENATE(Table1[[#This Row],[summary]],
CHAR(13),
Table1[[#This Row],[startdayname]],
", ",
TEXT((Table1[[#This Row],[startshortdate]]),"MMM D"),
CHAR(13),
TEXT((Table1[[#This Row],[starttime]]), "h:mm am/pm"),CHAR(13),Table1[[#This Row],[description]],CHAR(13))</f>
        <v>#VALUE!</v>
      </c>
    </row>
    <row r="1252" spans="1:4" x14ac:dyDescent="0.25">
      <c r="A1252" t="e">
        <f>VLOOKUP(Table1[[#This Row],[locationaddress]],VENUEID!$A$2:$B$28,1,TRUE)</f>
        <v>#VALUE!</v>
      </c>
      <c r="B1252" t="e">
        <f>IF(Table1[[#This Row],[categories]]="","",
IF(ISNUMBER(SEARCH("*ADULTS*",Table1[categories])),"ADULTS",
IF(ISNUMBER(SEARCH("*CHILDREN*",Table1[categories])),"CHILDREN",
IF(ISNUMBER(SEARCH("*TEENS*",Table1[categories])),"TEENS"))))</f>
        <v>#VALUE!</v>
      </c>
      <c r="C1252" t="e">
        <f>Table1[[#This Row],[startdatetime]]</f>
        <v>#VALUE!</v>
      </c>
      <c r="D1252" t="e">
        <f>CONCATENATE(Table1[[#This Row],[summary]],
CHAR(13),
Table1[[#This Row],[startdayname]],
", ",
TEXT((Table1[[#This Row],[startshortdate]]),"MMM D"),
CHAR(13),
TEXT((Table1[[#This Row],[starttime]]), "h:mm am/pm"),CHAR(13),Table1[[#This Row],[description]],CHAR(13))</f>
        <v>#VALUE!</v>
      </c>
    </row>
    <row r="1253" spans="1:4" x14ac:dyDescent="0.25">
      <c r="A1253" t="e">
        <f>VLOOKUP(Table1[[#This Row],[locationaddress]],VENUEID!$A$2:$B$28,1,TRUE)</f>
        <v>#VALUE!</v>
      </c>
      <c r="B1253" t="e">
        <f>IF(Table1[[#This Row],[categories]]="","",
IF(ISNUMBER(SEARCH("*ADULTS*",Table1[categories])),"ADULTS",
IF(ISNUMBER(SEARCH("*CHILDREN*",Table1[categories])),"CHILDREN",
IF(ISNUMBER(SEARCH("*TEENS*",Table1[categories])),"TEENS"))))</f>
        <v>#VALUE!</v>
      </c>
      <c r="C1253" t="e">
        <f>Table1[[#This Row],[startdatetime]]</f>
        <v>#VALUE!</v>
      </c>
      <c r="D1253" t="e">
        <f>CONCATENATE(Table1[[#This Row],[summary]],
CHAR(13),
Table1[[#This Row],[startdayname]],
", ",
TEXT((Table1[[#This Row],[startshortdate]]),"MMM D"),
CHAR(13),
TEXT((Table1[[#This Row],[starttime]]), "h:mm am/pm"),CHAR(13),Table1[[#This Row],[description]],CHAR(13))</f>
        <v>#VALUE!</v>
      </c>
    </row>
    <row r="1254" spans="1:4" x14ac:dyDescent="0.25">
      <c r="A1254" t="e">
        <f>VLOOKUP(Table1[[#This Row],[locationaddress]],VENUEID!$A$2:$B$28,1,TRUE)</f>
        <v>#VALUE!</v>
      </c>
      <c r="B1254" t="e">
        <f>IF(Table1[[#This Row],[categories]]="","",
IF(ISNUMBER(SEARCH("*ADULTS*",Table1[categories])),"ADULTS",
IF(ISNUMBER(SEARCH("*CHILDREN*",Table1[categories])),"CHILDREN",
IF(ISNUMBER(SEARCH("*TEENS*",Table1[categories])),"TEENS"))))</f>
        <v>#VALUE!</v>
      </c>
      <c r="C1254" t="e">
        <f>Table1[[#This Row],[startdatetime]]</f>
        <v>#VALUE!</v>
      </c>
      <c r="D1254" t="e">
        <f>CONCATENATE(Table1[[#This Row],[summary]],
CHAR(13),
Table1[[#This Row],[startdayname]],
", ",
TEXT((Table1[[#This Row],[startshortdate]]),"MMM D"),
CHAR(13),
TEXT((Table1[[#This Row],[starttime]]), "h:mm am/pm"),CHAR(13),Table1[[#This Row],[description]],CHAR(13))</f>
        <v>#VALUE!</v>
      </c>
    </row>
    <row r="1255" spans="1:4" x14ac:dyDescent="0.25">
      <c r="A1255" t="e">
        <f>VLOOKUP(Table1[[#This Row],[locationaddress]],VENUEID!$A$2:$B$28,1,TRUE)</f>
        <v>#VALUE!</v>
      </c>
      <c r="B1255" t="e">
        <f>IF(Table1[[#This Row],[categories]]="","",
IF(ISNUMBER(SEARCH("*ADULTS*",Table1[categories])),"ADULTS",
IF(ISNUMBER(SEARCH("*CHILDREN*",Table1[categories])),"CHILDREN",
IF(ISNUMBER(SEARCH("*TEENS*",Table1[categories])),"TEENS"))))</f>
        <v>#VALUE!</v>
      </c>
      <c r="C1255" t="e">
        <f>Table1[[#This Row],[startdatetime]]</f>
        <v>#VALUE!</v>
      </c>
      <c r="D1255" t="e">
        <f>CONCATENATE(Table1[[#This Row],[summary]],
CHAR(13),
Table1[[#This Row],[startdayname]],
", ",
TEXT((Table1[[#This Row],[startshortdate]]),"MMM D"),
CHAR(13),
TEXT((Table1[[#This Row],[starttime]]), "h:mm am/pm"),CHAR(13),Table1[[#This Row],[description]],CHAR(13))</f>
        <v>#VALUE!</v>
      </c>
    </row>
    <row r="1256" spans="1:4" x14ac:dyDescent="0.25">
      <c r="A1256" t="e">
        <f>VLOOKUP(Table1[[#This Row],[locationaddress]],VENUEID!$A$2:$B$28,1,TRUE)</f>
        <v>#VALUE!</v>
      </c>
      <c r="B1256" t="e">
        <f>IF(Table1[[#This Row],[categories]]="","",
IF(ISNUMBER(SEARCH("*ADULTS*",Table1[categories])),"ADULTS",
IF(ISNUMBER(SEARCH("*CHILDREN*",Table1[categories])),"CHILDREN",
IF(ISNUMBER(SEARCH("*TEENS*",Table1[categories])),"TEENS"))))</f>
        <v>#VALUE!</v>
      </c>
      <c r="C1256" t="e">
        <f>Table1[[#This Row],[startdatetime]]</f>
        <v>#VALUE!</v>
      </c>
      <c r="D1256" t="e">
        <f>CONCATENATE(Table1[[#This Row],[summary]],
CHAR(13),
Table1[[#This Row],[startdayname]],
", ",
TEXT((Table1[[#This Row],[startshortdate]]),"MMM D"),
CHAR(13),
TEXT((Table1[[#This Row],[starttime]]), "h:mm am/pm"),CHAR(13),Table1[[#This Row],[description]],CHAR(13))</f>
        <v>#VALUE!</v>
      </c>
    </row>
    <row r="1257" spans="1:4" x14ac:dyDescent="0.25">
      <c r="A1257" t="e">
        <f>VLOOKUP(Table1[[#This Row],[locationaddress]],VENUEID!$A$2:$B$28,1,TRUE)</f>
        <v>#VALUE!</v>
      </c>
      <c r="B1257" t="e">
        <f>IF(Table1[[#This Row],[categories]]="","",
IF(ISNUMBER(SEARCH("*ADULTS*",Table1[categories])),"ADULTS",
IF(ISNUMBER(SEARCH("*CHILDREN*",Table1[categories])),"CHILDREN",
IF(ISNUMBER(SEARCH("*TEENS*",Table1[categories])),"TEENS"))))</f>
        <v>#VALUE!</v>
      </c>
      <c r="C1257" t="e">
        <f>Table1[[#This Row],[startdatetime]]</f>
        <v>#VALUE!</v>
      </c>
      <c r="D1257" t="e">
        <f>CONCATENATE(Table1[[#This Row],[summary]],
CHAR(13),
Table1[[#This Row],[startdayname]],
", ",
TEXT((Table1[[#This Row],[startshortdate]]),"MMM D"),
CHAR(13),
TEXT((Table1[[#This Row],[starttime]]), "h:mm am/pm"),CHAR(13),Table1[[#This Row],[description]],CHAR(13))</f>
        <v>#VALUE!</v>
      </c>
    </row>
    <row r="1258" spans="1:4" x14ac:dyDescent="0.25">
      <c r="A1258" t="e">
        <f>VLOOKUP(Table1[[#This Row],[locationaddress]],VENUEID!$A$2:$B$28,1,TRUE)</f>
        <v>#VALUE!</v>
      </c>
      <c r="B1258" t="e">
        <f>IF(Table1[[#This Row],[categories]]="","",
IF(ISNUMBER(SEARCH("*ADULTS*",Table1[categories])),"ADULTS",
IF(ISNUMBER(SEARCH("*CHILDREN*",Table1[categories])),"CHILDREN",
IF(ISNUMBER(SEARCH("*TEENS*",Table1[categories])),"TEENS"))))</f>
        <v>#VALUE!</v>
      </c>
      <c r="C1258" t="e">
        <f>Table1[[#This Row],[startdatetime]]</f>
        <v>#VALUE!</v>
      </c>
      <c r="D1258" t="e">
        <f>CONCATENATE(Table1[[#This Row],[summary]],
CHAR(13),
Table1[[#This Row],[startdayname]],
", ",
TEXT((Table1[[#This Row],[startshortdate]]),"MMM D"),
CHAR(13),
TEXT((Table1[[#This Row],[starttime]]), "h:mm am/pm"),CHAR(13),Table1[[#This Row],[description]],CHAR(13))</f>
        <v>#VALUE!</v>
      </c>
    </row>
    <row r="1259" spans="1:4" x14ac:dyDescent="0.25">
      <c r="A1259" t="e">
        <f>VLOOKUP(Table1[[#This Row],[locationaddress]],VENUEID!$A$2:$B$28,1,TRUE)</f>
        <v>#VALUE!</v>
      </c>
      <c r="B1259" t="e">
        <f>IF(Table1[[#This Row],[categories]]="","",
IF(ISNUMBER(SEARCH("*ADULTS*",Table1[categories])),"ADULTS",
IF(ISNUMBER(SEARCH("*CHILDREN*",Table1[categories])),"CHILDREN",
IF(ISNUMBER(SEARCH("*TEENS*",Table1[categories])),"TEENS"))))</f>
        <v>#VALUE!</v>
      </c>
      <c r="C1259" t="e">
        <f>Table1[[#This Row],[startdatetime]]</f>
        <v>#VALUE!</v>
      </c>
      <c r="D1259" t="e">
        <f>CONCATENATE(Table1[[#This Row],[summary]],
CHAR(13),
Table1[[#This Row],[startdayname]],
", ",
TEXT((Table1[[#This Row],[startshortdate]]),"MMM D"),
CHAR(13),
TEXT((Table1[[#This Row],[starttime]]), "h:mm am/pm"),CHAR(13),Table1[[#This Row],[description]],CHAR(13))</f>
        <v>#VALUE!</v>
      </c>
    </row>
    <row r="1260" spans="1:4" x14ac:dyDescent="0.25">
      <c r="A1260" t="e">
        <f>VLOOKUP(Table1[[#This Row],[locationaddress]],VENUEID!$A$2:$B$28,1,TRUE)</f>
        <v>#VALUE!</v>
      </c>
      <c r="B1260" t="e">
        <f>IF(Table1[[#This Row],[categories]]="","",
IF(ISNUMBER(SEARCH("*ADULTS*",Table1[categories])),"ADULTS",
IF(ISNUMBER(SEARCH("*CHILDREN*",Table1[categories])),"CHILDREN",
IF(ISNUMBER(SEARCH("*TEENS*",Table1[categories])),"TEENS"))))</f>
        <v>#VALUE!</v>
      </c>
      <c r="C1260" t="e">
        <f>Table1[[#This Row],[startdatetime]]</f>
        <v>#VALUE!</v>
      </c>
      <c r="D1260" t="e">
        <f>CONCATENATE(Table1[[#This Row],[summary]],
CHAR(13),
Table1[[#This Row],[startdayname]],
", ",
TEXT((Table1[[#This Row],[startshortdate]]),"MMM D"),
CHAR(13),
TEXT((Table1[[#This Row],[starttime]]), "h:mm am/pm"),CHAR(13),Table1[[#This Row],[description]],CHAR(13))</f>
        <v>#VALUE!</v>
      </c>
    </row>
    <row r="1261" spans="1:4" x14ac:dyDescent="0.25">
      <c r="A1261" t="e">
        <f>VLOOKUP(Table1[[#This Row],[locationaddress]],VENUEID!$A$2:$B$28,1,TRUE)</f>
        <v>#VALUE!</v>
      </c>
      <c r="B1261" t="e">
        <f>IF(Table1[[#This Row],[categories]]="","",
IF(ISNUMBER(SEARCH("*ADULTS*",Table1[categories])),"ADULTS",
IF(ISNUMBER(SEARCH("*CHILDREN*",Table1[categories])),"CHILDREN",
IF(ISNUMBER(SEARCH("*TEENS*",Table1[categories])),"TEENS"))))</f>
        <v>#VALUE!</v>
      </c>
      <c r="C1261" t="e">
        <f>Table1[[#This Row],[startdatetime]]</f>
        <v>#VALUE!</v>
      </c>
      <c r="D1261" t="e">
        <f>CONCATENATE(Table1[[#This Row],[summary]],
CHAR(13),
Table1[[#This Row],[startdayname]],
", ",
TEXT((Table1[[#This Row],[startshortdate]]),"MMM D"),
CHAR(13),
TEXT((Table1[[#This Row],[starttime]]), "h:mm am/pm"),CHAR(13),Table1[[#This Row],[description]],CHAR(13))</f>
        <v>#VALUE!</v>
      </c>
    </row>
    <row r="1262" spans="1:4" x14ac:dyDescent="0.25">
      <c r="A1262" t="e">
        <f>VLOOKUP(Table1[[#This Row],[locationaddress]],VENUEID!$A$2:$B$28,1,TRUE)</f>
        <v>#VALUE!</v>
      </c>
      <c r="B1262" t="e">
        <f>IF(Table1[[#This Row],[categories]]="","",
IF(ISNUMBER(SEARCH("*ADULTS*",Table1[categories])),"ADULTS",
IF(ISNUMBER(SEARCH("*CHILDREN*",Table1[categories])),"CHILDREN",
IF(ISNUMBER(SEARCH("*TEENS*",Table1[categories])),"TEENS"))))</f>
        <v>#VALUE!</v>
      </c>
      <c r="C1262" t="e">
        <f>Table1[[#This Row],[startdatetime]]</f>
        <v>#VALUE!</v>
      </c>
      <c r="D1262" t="e">
        <f>CONCATENATE(Table1[[#This Row],[summary]],
CHAR(13),
Table1[[#This Row],[startdayname]],
", ",
TEXT((Table1[[#This Row],[startshortdate]]),"MMM D"),
CHAR(13),
TEXT((Table1[[#This Row],[starttime]]), "h:mm am/pm"),CHAR(13),Table1[[#This Row],[description]],CHAR(13))</f>
        <v>#VALUE!</v>
      </c>
    </row>
    <row r="1263" spans="1:4" x14ac:dyDescent="0.25">
      <c r="A1263" t="e">
        <f>VLOOKUP(Table1[[#This Row],[locationaddress]],VENUEID!$A$2:$B$28,1,TRUE)</f>
        <v>#VALUE!</v>
      </c>
      <c r="B1263" t="e">
        <f>IF(Table1[[#This Row],[categories]]="","",
IF(ISNUMBER(SEARCH("*ADULTS*",Table1[categories])),"ADULTS",
IF(ISNUMBER(SEARCH("*CHILDREN*",Table1[categories])),"CHILDREN",
IF(ISNUMBER(SEARCH("*TEENS*",Table1[categories])),"TEENS"))))</f>
        <v>#VALUE!</v>
      </c>
      <c r="C1263" t="e">
        <f>Table1[[#This Row],[startdatetime]]</f>
        <v>#VALUE!</v>
      </c>
      <c r="D1263" t="e">
        <f>CONCATENATE(Table1[[#This Row],[summary]],
CHAR(13),
Table1[[#This Row],[startdayname]],
", ",
TEXT((Table1[[#This Row],[startshortdate]]),"MMM D"),
CHAR(13),
TEXT((Table1[[#This Row],[starttime]]), "h:mm am/pm"),CHAR(13),Table1[[#This Row],[description]],CHAR(13))</f>
        <v>#VALUE!</v>
      </c>
    </row>
    <row r="1264" spans="1:4" x14ac:dyDescent="0.25">
      <c r="A1264" t="e">
        <f>VLOOKUP(Table1[[#This Row],[locationaddress]],VENUEID!$A$2:$B$28,1,TRUE)</f>
        <v>#VALUE!</v>
      </c>
      <c r="B1264" t="e">
        <f>IF(Table1[[#This Row],[categories]]="","",
IF(ISNUMBER(SEARCH("*ADULTS*",Table1[categories])),"ADULTS",
IF(ISNUMBER(SEARCH("*CHILDREN*",Table1[categories])),"CHILDREN",
IF(ISNUMBER(SEARCH("*TEENS*",Table1[categories])),"TEENS"))))</f>
        <v>#VALUE!</v>
      </c>
      <c r="C1264" t="e">
        <f>Table1[[#This Row],[startdatetime]]</f>
        <v>#VALUE!</v>
      </c>
      <c r="D1264" t="e">
        <f>CONCATENATE(Table1[[#This Row],[summary]],
CHAR(13),
Table1[[#This Row],[startdayname]],
", ",
TEXT((Table1[[#This Row],[startshortdate]]),"MMM D"),
CHAR(13),
TEXT((Table1[[#This Row],[starttime]]), "h:mm am/pm"),CHAR(13),Table1[[#This Row],[description]],CHAR(13))</f>
        <v>#VALUE!</v>
      </c>
    </row>
    <row r="1265" spans="1:4" x14ac:dyDescent="0.25">
      <c r="A1265" t="e">
        <f>VLOOKUP(Table1[[#This Row],[locationaddress]],VENUEID!$A$2:$B$28,1,TRUE)</f>
        <v>#VALUE!</v>
      </c>
      <c r="B1265" t="e">
        <f>IF(Table1[[#This Row],[categories]]="","",
IF(ISNUMBER(SEARCH("*ADULTS*",Table1[categories])),"ADULTS",
IF(ISNUMBER(SEARCH("*CHILDREN*",Table1[categories])),"CHILDREN",
IF(ISNUMBER(SEARCH("*TEENS*",Table1[categories])),"TEENS"))))</f>
        <v>#VALUE!</v>
      </c>
      <c r="C1265" t="e">
        <f>Table1[[#This Row],[startdatetime]]</f>
        <v>#VALUE!</v>
      </c>
      <c r="D1265" t="e">
        <f>CONCATENATE(Table1[[#This Row],[summary]],
CHAR(13),
Table1[[#This Row],[startdayname]],
", ",
TEXT((Table1[[#This Row],[startshortdate]]),"MMM D"),
CHAR(13),
TEXT((Table1[[#This Row],[starttime]]), "h:mm am/pm"),CHAR(13),Table1[[#This Row],[description]],CHAR(13))</f>
        <v>#VALUE!</v>
      </c>
    </row>
    <row r="1266" spans="1:4" x14ac:dyDescent="0.25">
      <c r="A1266" t="e">
        <f>VLOOKUP(Table1[[#This Row],[locationaddress]],VENUEID!$A$2:$B$28,1,TRUE)</f>
        <v>#VALUE!</v>
      </c>
      <c r="B1266" t="e">
        <f>IF(Table1[[#This Row],[categories]]="","",
IF(ISNUMBER(SEARCH("*ADULTS*",Table1[categories])),"ADULTS",
IF(ISNUMBER(SEARCH("*CHILDREN*",Table1[categories])),"CHILDREN",
IF(ISNUMBER(SEARCH("*TEENS*",Table1[categories])),"TEENS"))))</f>
        <v>#VALUE!</v>
      </c>
      <c r="C1266" t="e">
        <f>Table1[[#This Row],[startdatetime]]</f>
        <v>#VALUE!</v>
      </c>
      <c r="D1266" t="e">
        <f>CONCATENATE(Table1[[#This Row],[summary]],
CHAR(13),
Table1[[#This Row],[startdayname]],
", ",
TEXT((Table1[[#This Row],[startshortdate]]),"MMM D"),
CHAR(13),
TEXT((Table1[[#This Row],[starttime]]), "h:mm am/pm"),CHAR(13),Table1[[#This Row],[description]],CHAR(13))</f>
        <v>#VALUE!</v>
      </c>
    </row>
    <row r="1267" spans="1:4" x14ac:dyDescent="0.25">
      <c r="A1267" t="e">
        <f>VLOOKUP(Table1[[#This Row],[locationaddress]],VENUEID!$A$2:$B$28,1,TRUE)</f>
        <v>#VALUE!</v>
      </c>
      <c r="B1267" t="e">
        <f>IF(Table1[[#This Row],[categories]]="","",
IF(ISNUMBER(SEARCH("*ADULTS*",Table1[categories])),"ADULTS",
IF(ISNUMBER(SEARCH("*CHILDREN*",Table1[categories])),"CHILDREN",
IF(ISNUMBER(SEARCH("*TEENS*",Table1[categories])),"TEENS"))))</f>
        <v>#VALUE!</v>
      </c>
      <c r="C1267" t="e">
        <f>Table1[[#This Row],[startdatetime]]</f>
        <v>#VALUE!</v>
      </c>
      <c r="D1267" t="e">
        <f>CONCATENATE(Table1[[#This Row],[summary]],
CHAR(13),
Table1[[#This Row],[startdayname]],
", ",
TEXT((Table1[[#This Row],[startshortdate]]),"MMM D"),
CHAR(13),
TEXT((Table1[[#This Row],[starttime]]), "h:mm am/pm"),CHAR(13),Table1[[#This Row],[description]],CHAR(13))</f>
        <v>#VALUE!</v>
      </c>
    </row>
    <row r="1268" spans="1:4" x14ac:dyDescent="0.25">
      <c r="A1268" t="e">
        <f>VLOOKUP(Table1[[#This Row],[locationaddress]],VENUEID!$A$2:$B$28,1,TRUE)</f>
        <v>#VALUE!</v>
      </c>
      <c r="B1268" t="e">
        <f>IF(Table1[[#This Row],[categories]]="","",
IF(ISNUMBER(SEARCH("*ADULTS*",Table1[categories])),"ADULTS",
IF(ISNUMBER(SEARCH("*CHILDREN*",Table1[categories])),"CHILDREN",
IF(ISNUMBER(SEARCH("*TEENS*",Table1[categories])),"TEENS"))))</f>
        <v>#VALUE!</v>
      </c>
      <c r="C1268" t="e">
        <f>Table1[[#This Row],[startdatetime]]</f>
        <v>#VALUE!</v>
      </c>
      <c r="D1268" t="e">
        <f>CONCATENATE(Table1[[#This Row],[summary]],
CHAR(13),
Table1[[#This Row],[startdayname]],
", ",
TEXT((Table1[[#This Row],[startshortdate]]),"MMM D"),
CHAR(13),
TEXT((Table1[[#This Row],[starttime]]), "h:mm am/pm"),CHAR(13),Table1[[#This Row],[description]],CHAR(13))</f>
        <v>#VALUE!</v>
      </c>
    </row>
    <row r="1269" spans="1:4" x14ac:dyDescent="0.25">
      <c r="A1269" t="e">
        <f>VLOOKUP(Table1[[#This Row],[locationaddress]],VENUEID!$A$2:$B$28,1,TRUE)</f>
        <v>#VALUE!</v>
      </c>
      <c r="B1269" t="e">
        <f>IF(Table1[[#This Row],[categories]]="","",
IF(ISNUMBER(SEARCH("*ADULTS*",Table1[categories])),"ADULTS",
IF(ISNUMBER(SEARCH("*CHILDREN*",Table1[categories])),"CHILDREN",
IF(ISNUMBER(SEARCH("*TEENS*",Table1[categories])),"TEENS"))))</f>
        <v>#VALUE!</v>
      </c>
      <c r="C1269" t="e">
        <f>Table1[[#This Row],[startdatetime]]</f>
        <v>#VALUE!</v>
      </c>
      <c r="D1269" t="e">
        <f>CONCATENATE(Table1[[#This Row],[summary]],
CHAR(13),
Table1[[#This Row],[startdayname]],
", ",
TEXT((Table1[[#This Row],[startshortdate]]),"MMM D"),
CHAR(13),
TEXT((Table1[[#This Row],[starttime]]), "h:mm am/pm"),CHAR(13),Table1[[#This Row],[description]],CHAR(13))</f>
        <v>#VALUE!</v>
      </c>
    </row>
    <row r="1270" spans="1:4" x14ac:dyDescent="0.25">
      <c r="A1270" t="e">
        <f>VLOOKUP(Table1[[#This Row],[locationaddress]],VENUEID!$A$2:$B$28,1,TRUE)</f>
        <v>#VALUE!</v>
      </c>
      <c r="B1270" t="e">
        <f>IF(Table1[[#This Row],[categories]]="","",
IF(ISNUMBER(SEARCH("*ADULTS*",Table1[categories])),"ADULTS",
IF(ISNUMBER(SEARCH("*CHILDREN*",Table1[categories])),"CHILDREN",
IF(ISNUMBER(SEARCH("*TEENS*",Table1[categories])),"TEENS"))))</f>
        <v>#VALUE!</v>
      </c>
      <c r="C1270" t="e">
        <f>Table1[[#This Row],[startdatetime]]</f>
        <v>#VALUE!</v>
      </c>
      <c r="D1270" t="e">
        <f>CONCATENATE(Table1[[#This Row],[summary]],
CHAR(13),
Table1[[#This Row],[startdayname]],
", ",
TEXT((Table1[[#This Row],[startshortdate]]),"MMM D"),
CHAR(13),
TEXT((Table1[[#This Row],[starttime]]), "h:mm am/pm"),CHAR(13),Table1[[#This Row],[description]],CHAR(13))</f>
        <v>#VALUE!</v>
      </c>
    </row>
    <row r="1271" spans="1:4" x14ac:dyDescent="0.25">
      <c r="A1271" t="e">
        <f>VLOOKUP(Table1[[#This Row],[locationaddress]],VENUEID!$A$2:$B$28,1,TRUE)</f>
        <v>#VALUE!</v>
      </c>
      <c r="B1271" t="e">
        <f>IF(Table1[[#This Row],[categories]]="","",
IF(ISNUMBER(SEARCH("*ADULTS*",Table1[categories])),"ADULTS",
IF(ISNUMBER(SEARCH("*CHILDREN*",Table1[categories])),"CHILDREN",
IF(ISNUMBER(SEARCH("*TEENS*",Table1[categories])),"TEENS"))))</f>
        <v>#VALUE!</v>
      </c>
      <c r="C1271" t="e">
        <f>Table1[[#This Row],[startdatetime]]</f>
        <v>#VALUE!</v>
      </c>
      <c r="D1271" t="e">
        <f>CONCATENATE(Table1[[#This Row],[summary]],
CHAR(13),
Table1[[#This Row],[startdayname]],
", ",
TEXT((Table1[[#This Row],[startshortdate]]),"MMM D"),
CHAR(13),
TEXT((Table1[[#This Row],[starttime]]), "h:mm am/pm"),CHAR(13),Table1[[#This Row],[description]],CHAR(13))</f>
        <v>#VALUE!</v>
      </c>
    </row>
    <row r="1272" spans="1:4" x14ac:dyDescent="0.25">
      <c r="A1272" t="e">
        <f>VLOOKUP(Table1[[#This Row],[locationaddress]],VENUEID!$A$2:$B$28,1,TRUE)</f>
        <v>#VALUE!</v>
      </c>
      <c r="B1272" t="e">
        <f>IF(Table1[[#This Row],[categories]]="","",
IF(ISNUMBER(SEARCH("*ADULTS*",Table1[categories])),"ADULTS",
IF(ISNUMBER(SEARCH("*CHILDREN*",Table1[categories])),"CHILDREN",
IF(ISNUMBER(SEARCH("*TEENS*",Table1[categories])),"TEENS"))))</f>
        <v>#VALUE!</v>
      </c>
      <c r="C1272" t="e">
        <f>Table1[[#This Row],[startdatetime]]</f>
        <v>#VALUE!</v>
      </c>
      <c r="D1272" t="e">
        <f>CONCATENATE(Table1[[#This Row],[summary]],
CHAR(13),
Table1[[#This Row],[startdayname]],
", ",
TEXT((Table1[[#This Row],[startshortdate]]),"MMM D"),
CHAR(13),
TEXT((Table1[[#This Row],[starttime]]), "h:mm am/pm"),CHAR(13),Table1[[#This Row],[description]],CHAR(13))</f>
        <v>#VALUE!</v>
      </c>
    </row>
    <row r="1273" spans="1:4" x14ac:dyDescent="0.25">
      <c r="A1273" t="e">
        <f>VLOOKUP(Table1[[#This Row],[locationaddress]],VENUEID!$A$2:$B$28,1,TRUE)</f>
        <v>#VALUE!</v>
      </c>
      <c r="B1273" t="e">
        <f>IF(Table1[[#This Row],[categories]]="","",
IF(ISNUMBER(SEARCH("*ADULTS*",Table1[categories])),"ADULTS",
IF(ISNUMBER(SEARCH("*CHILDREN*",Table1[categories])),"CHILDREN",
IF(ISNUMBER(SEARCH("*TEENS*",Table1[categories])),"TEENS"))))</f>
        <v>#VALUE!</v>
      </c>
      <c r="C1273" t="e">
        <f>Table1[[#This Row],[startdatetime]]</f>
        <v>#VALUE!</v>
      </c>
      <c r="D1273" t="e">
        <f>CONCATENATE(Table1[[#This Row],[summary]],
CHAR(13),
Table1[[#This Row],[startdayname]],
", ",
TEXT((Table1[[#This Row],[startshortdate]]),"MMM D"),
CHAR(13),
TEXT((Table1[[#This Row],[starttime]]), "h:mm am/pm"),CHAR(13),Table1[[#This Row],[description]],CHAR(13))</f>
        <v>#VALUE!</v>
      </c>
    </row>
    <row r="1274" spans="1:4" x14ac:dyDescent="0.25">
      <c r="A1274" t="e">
        <f>VLOOKUP(Table1[[#This Row],[locationaddress]],VENUEID!$A$2:$B$28,1,TRUE)</f>
        <v>#VALUE!</v>
      </c>
      <c r="B1274" t="e">
        <f>IF(Table1[[#This Row],[categories]]="","",
IF(ISNUMBER(SEARCH("*ADULTS*",Table1[categories])),"ADULTS",
IF(ISNUMBER(SEARCH("*CHILDREN*",Table1[categories])),"CHILDREN",
IF(ISNUMBER(SEARCH("*TEENS*",Table1[categories])),"TEENS"))))</f>
        <v>#VALUE!</v>
      </c>
      <c r="C1274" t="e">
        <f>Table1[[#This Row],[startdatetime]]</f>
        <v>#VALUE!</v>
      </c>
      <c r="D1274" t="e">
        <f>CONCATENATE(Table1[[#This Row],[summary]],
CHAR(13),
Table1[[#This Row],[startdayname]],
", ",
TEXT((Table1[[#This Row],[startshortdate]]),"MMM D"),
CHAR(13),
TEXT((Table1[[#This Row],[starttime]]), "h:mm am/pm"),CHAR(13),Table1[[#This Row],[description]],CHAR(13))</f>
        <v>#VALUE!</v>
      </c>
    </row>
    <row r="1275" spans="1:4" x14ac:dyDescent="0.25">
      <c r="A1275" t="e">
        <f>VLOOKUP(Table1[[#This Row],[locationaddress]],VENUEID!$A$2:$B$28,1,TRUE)</f>
        <v>#VALUE!</v>
      </c>
      <c r="B1275" t="e">
        <f>IF(Table1[[#This Row],[categories]]="","",
IF(ISNUMBER(SEARCH("*ADULTS*",Table1[categories])),"ADULTS",
IF(ISNUMBER(SEARCH("*CHILDREN*",Table1[categories])),"CHILDREN",
IF(ISNUMBER(SEARCH("*TEENS*",Table1[categories])),"TEENS"))))</f>
        <v>#VALUE!</v>
      </c>
      <c r="C1275" t="e">
        <f>Table1[[#This Row],[startdatetime]]</f>
        <v>#VALUE!</v>
      </c>
      <c r="D1275" t="e">
        <f>CONCATENATE(Table1[[#This Row],[summary]],
CHAR(13),
Table1[[#This Row],[startdayname]],
", ",
TEXT((Table1[[#This Row],[startshortdate]]),"MMM D"),
CHAR(13),
TEXT((Table1[[#This Row],[starttime]]), "h:mm am/pm"),CHAR(13),Table1[[#This Row],[description]],CHAR(13))</f>
        <v>#VALUE!</v>
      </c>
    </row>
    <row r="1276" spans="1:4" x14ac:dyDescent="0.25">
      <c r="A1276" t="e">
        <f>VLOOKUP(Table1[[#This Row],[locationaddress]],VENUEID!$A$2:$B$28,1,TRUE)</f>
        <v>#VALUE!</v>
      </c>
      <c r="B1276" t="e">
        <f>IF(Table1[[#This Row],[categories]]="","",
IF(ISNUMBER(SEARCH("*ADULTS*",Table1[categories])),"ADULTS",
IF(ISNUMBER(SEARCH("*CHILDREN*",Table1[categories])),"CHILDREN",
IF(ISNUMBER(SEARCH("*TEENS*",Table1[categories])),"TEENS"))))</f>
        <v>#VALUE!</v>
      </c>
      <c r="C1276" t="e">
        <f>Table1[[#This Row],[startdatetime]]</f>
        <v>#VALUE!</v>
      </c>
      <c r="D1276" t="e">
        <f>CONCATENATE(Table1[[#This Row],[summary]],
CHAR(13),
Table1[[#This Row],[startdayname]],
", ",
TEXT((Table1[[#This Row],[startshortdate]]),"MMM D"),
CHAR(13),
TEXT((Table1[[#This Row],[starttime]]), "h:mm am/pm"),CHAR(13),Table1[[#This Row],[description]],CHAR(13))</f>
        <v>#VALUE!</v>
      </c>
    </row>
    <row r="1277" spans="1:4" x14ac:dyDescent="0.25">
      <c r="A1277" t="e">
        <f>VLOOKUP(Table1[[#This Row],[locationaddress]],VENUEID!$A$2:$B$28,1,TRUE)</f>
        <v>#VALUE!</v>
      </c>
      <c r="B1277" t="e">
        <f>IF(Table1[[#This Row],[categories]]="","",
IF(ISNUMBER(SEARCH("*ADULTS*",Table1[categories])),"ADULTS",
IF(ISNUMBER(SEARCH("*CHILDREN*",Table1[categories])),"CHILDREN",
IF(ISNUMBER(SEARCH("*TEENS*",Table1[categories])),"TEENS"))))</f>
        <v>#VALUE!</v>
      </c>
      <c r="C1277" t="e">
        <f>Table1[[#This Row],[startdatetime]]</f>
        <v>#VALUE!</v>
      </c>
      <c r="D1277" t="e">
        <f>CONCATENATE(Table1[[#This Row],[summary]],
CHAR(13),
Table1[[#This Row],[startdayname]],
", ",
TEXT((Table1[[#This Row],[startshortdate]]),"MMM D"),
CHAR(13),
TEXT((Table1[[#This Row],[starttime]]), "h:mm am/pm"),CHAR(13),Table1[[#This Row],[description]],CHAR(13))</f>
        <v>#VALUE!</v>
      </c>
    </row>
    <row r="1278" spans="1:4" x14ac:dyDescent="0.25">
      <c r="A1278" t="e">
        <f>VLOOKUP(Table1[[#This Row],[locationaddress]],VENUEID!$A$2:$B$28,1,TRUE)</f>
        <v>#VALUE!</v>
      </c>
      <c r="B1278" t="e">
        <f>IF(Table1[[#This Row],[categories]]="","",
IF(ISNUMBER(SEARCH("*ADULTS*",Table1[categories])),"ADULTS",
IF(ISNUMBER(SEARCH("*CHILDREN*",Table1[categories])),"CHILDREN",
IF(ISNUMBER(SEARCH("*TEENS*",Table1[categories])),"TEENS"))))</f>
        <v>#VALUE!</v>
      </c>
      <c r="C1278" t="e">
        <f>Table1[[#This Row],[startdatetime]]</f>
        <v>#VALUE!</v>
      </c>
      <c r="D1278" t="e">
        <f>CONCATENATE(Table1[[#This Row],[summary]],
CHAR(13),
Table1[[#This Row],[startdayname]],
", ",
TEXT((Table1[[#This Row],[startshortdate]]),"MMM D"),
CHAR(13),
TEXT((Table1[[#This Row],[starttime]]), "h:mm am/pm"),CHAR(13),Table1[[#This Row],[description]],CHAR(13))</f>
        <v>#VALUE!</v>
      </c>
    </row>
    <row r="1279" spans="1:4" x14ac:dyDescent="0.25">
      <c r="A1279" t="e">
        <f>VLOOKUP(Table1[[#This Row],[locationaddress]],VENUEID!$A$2:$B$28,1,TRUE)</f>
        <v>#VALUE!</v>
      </c>
      <c r="B1279" t="e">
        <f>IF(Table1[[#This Row],[categories]]="","",
IF(ISNUMBER(SEARCH("*ADULTS*",Table1[categories])),"ADULTS",
IF(ISNUMBER(SEARCH("*CHILDREN*",Table1[categories])),"CHILDREN",
IF(ISNUMBER(SEARCH("*TEENS*",Table1[categories])),"TEENS"))))</f>
        <v>#VALUE!</v>
      </c>
      <c r="C1279" t="e">
        <f>Table1[[#This Row],[startdatetime]]</f>
        <v>#VALUE!</v>
      </c>
      <c r="D1279" t="e">
        <f>CONCATENATE(Table1[[#This Row],[summary]],
CHAR(13),
Table1[[#This Row],[startdayname]],
", ",
TEXT((Table1[[#This Row],[startshortdate]]),"MMM D"),
CHAR(13),
TEXT((Table1[[#This Row],[starttime]]), "h:mm am/pm"),CHAR(13),Table1[[#This Row],[description]],CHAR(13))</f>
        <v>#VALUE!</v>
      </c>
    </row>
    <row r="1280" spans="1:4" x14ac:dyDescent="0.25">
      <c r="A1280" t="e">
        <f>VLOOKUP(Table1[[#This Row],[locationaddress]],VENUEID!$A$2:$B$28,1,TRUE)</f>
        <v>#VALUE!</v>
      </c>
      <c r="B1280" t="e">
        <f>IF(Table1[[#This Row],[categories]]="","",
IF(ISNUMBER(SEARCH("*ADULTS*",Table1[categories])),"ADULTS",
IF(ISNUMBER(SEARCH("*CHILDREN*",Table1[categories])),"CHILDREN",
IF(ISNUMBER(SEARCH("*TEENS*",Table1[categories])),"TEENS"))))</f>
        <v>#VALUE!</v>
      </c>
      <c r="C1280" t="e">
        <f>Table1[[#This Row],[startdatetime]]</f>
        <v>#VALUE!</v>
      </c>
      <c r="D1280" t="e">
        <f>CONCATENATE(Table1[[#This Row],[summary]],
CHAR(13),
Table1[[#This Row],[startdayname]],
", ",
TEXT((Table1[[#This Row],[startshortdate]]),"MMM D"),
CHAR(13),
TEXT((Table1[[#This Row],[starttime]]), "h:mm am/pm"),CHAR(13),Table1[[#This Row],[description]],CHAR(13))</f>
        <v>#VALUE!</v>
      </c>
    </row>
    <row r="1281" spans="1:4" x14ac:dyDescent="0.25">
      <c r="A1281" t="e">
        <f>VLOOKUP(Table1[[#This Row],[locationaddress]],VENUEID!$A$2:$B$28,1,TRUE)</f>
        <v>#VALUE!</v>
      </c>
      <c r="B1281" t="e">
        <f>IF(Table1[[#This Row],[categories]]="","",
IF(ISNUMBER(SEARCH("*ADULTS*",Table1[categories])),"ADULTS",
IF(ISNUMBER(SEARCH("*CHILDREN*",Table1[categories])),"CHILDREN",
IF(ISNUMBER(SEARCH("*TEENS*",Table1[categories])),"TEENS"))))</f>
        <v>#VALUE!</v>
      </c>
      <c r="C1281" t="e">
        <f>Table1[[#This Row],[startdatetime]]</f>
        <v>#VALUE!</v>
      </c>
      <c r="D1281" t="e">
        <f>CONCATENATE(Table1[[#This Row],[summary]],
CHAR(13),
Table1[[#This Row],[startdayname]],
", ",
TEXT((Table1[[#This Row],[startshortdate]]),"MMM D"),
CHAR(13),
TEXT((Table1[[#This Row],[starttime]]), "h:mm am/pm"),CHAR(13),Table1[[#This Row],[description]],CHAR(13))</f>
        <v>#VALUE!</v>
      </c>
    </row>
    <row r="1282" spans="1:4" x14ac:dyDescent="0.25">
      <c r="A1282" t="e">
        <f>VLOOKUP(Table1[[#This Row],[locationaddress]],VENUEID!$A$2:$B$28,1,TRUE)</f>
        <v>#VALUE!</v>
      </c>
      <c r="B1282" t="e">
        <f>IF(Table1[[#This Row],[categories]]="","",
IF(ISNUMBER(SEARCH("*ADULTS*",Table1[categories])),"ADULTS",
IF(ISNUMBER(SEARCH("*CHILDREN*",Table1[categories])),"CHILDREN",
IF(ISNUMBER(SEARCH("*TEENS*",Table1[categories])),"TEENS"))))</f>
        <v>#VALUE!</v>
      </c>
      <c r="C1282" t="e">
        <f>Table1[[#This Row],[startdatetime]]</f>
        <v>#VALUE!</v>
      </c>
      <c r="D1282" t="e">
        <f>CONCATENATE(Table1[[#This Row],[summary]],
CHAR(13),
Table1[[#This Row],[startdayname]],
", ",
TEXT((Table1[[#This Row],[startshortdate]]),"MMM D"),
CHAR(13),
TEXT((Table1[[#This Row],[starttime]]), "h:mm am/pm"),CHAR(13),Table1[[#This Row],[description]],CHAR(13))</f>
        <v>#VALUE!</v>
      </c>
    </row>
    <row r="1283" spans="1:4" x14ac:dyDescent="0.25">
      <c r="A1283" t="e">
        <f>VLOOKUP(Table1[[#This Row],[locationaddress]],VENUEID!$A$2:$B$28,1,TRUE)</f>
        <v>#VALUE!</v>
      </c>
      <c r="B1283" t="e">
        <f>IF(Table1[[#This Row],[categories]]="","",
IF(ISNUMBER(SEARCH("*ADULTS*",Table1[categories])),"ADULTS",
IF(ISNUMBER(SEARCH("*CHILDREN*",Table1[categories])),"CHILDREN",
IF(ISNUMBER(SEARCH("*TEENS*",Table1[categories])),"TEENS"))))</f>
        <v>#VALUE!</v>
      </c>
      <c r="C1283" t="e">
        <f>Table1[[#This Row],[startdatetime]]</f>
        <v>#VALUE!</v>
      </c>
      <c r="D1283" t="e">
        <f>CONCATENATE(Table1[[#This Row],[summary]],
CHAR(13),
Table1[[#This Row],[startdayname]],
", ",
TEXT((Table1[[#This Row],[startshortdate]]),"MMM D"),
CHAR(13),
TEXT((Table1[[#This Row],[starttime]]), "h:mm am/pm"),CHAR(13),Table1[[#This Row],[description]],CHAR(13))</f>
        <v>#VALUE!</v>
      </c>
    </row>
    <row r="1284" spans="1:4" x14ac:dyDescent="0.25">
      <c r="A1284" t="e">
        <f>VLOOKUP(Table1[[#This Row],[locationaddress]],VENUEID!$A$2:$B$28,1,TRUE)</f>
        <v>#VALUE!</v>
      </c>
      <c r="B1284" t="e">
        <f>IF(Table1[[#This Row],[categories]]="","",
IF(ISNUMBER(SEARCH("*ADULTS*",Table1[categories])),"ADULTS",
IF(ISNUMBER(SEARCH("*CHILDREN*",Table1[categories])),"CHILDREN",
IF(ISNUMBER(SEARCH("*TEENS*",Table1[categories])),"TEENS"))))</f>
        <v>#VALUE!</v>
      </c>
      <c r="C1284" t="e">
        <f>Table1[[#This Row],[startdatetime]]</f>
        <v>#VALUE!</v>
      </c>
      <c r="D1284" t="e">
        <f>CONCATENATE(Table1[[#This Row],[summary]],
CHAR(13),
Table1[[#This Row],[startdayname]],
", ",
TEXT((Table1[[#This Row],[startshortdate]]),"MMM D"),
CHAR(13),
TEXT((Table1[[#This Row],[starttime]]), "h:mm am/pm"),CHAR(13),Table1[[#This Row],[description]],CHAR(13))</f>
        <v>#VALUE!</v>
      </c>
    </row>
    <row r="1285" spans="1:4" x14ac:dyDescent="0.25">
      <c r="A1285" t="e">
        <f>VLOOKUP(Table1[[#This Row],[locationaddress]],VENUEID!$A$2:$B$28,1,TRUE)</f>
        <v>#VALUE!</v>
      </c>
      <c r="B1285" t="e">
        <f>IF(Table1[[#This Row],[categories]]="","",
IF(ISNUMBER(SEARCH("*ADULTS*",Table1[categories])),"ADULTS",
IF(ISNUMBER(SEARCH("*CHILDREN*",Table1[categories])),"CHILDREN",
IF(ISNUMBER(SEARCH("*TEENS*",Table1[categories])),"TEENS"))))</f>
        <v>#VALUE!</v>
      </c>
      <c r="C1285" t="e">
        <f>Table1[[#This Row],[startdatetime]]</f>
        <v>#VALUE!</v>
      </c>
      <c r="D1285" t="e">
        <f>CONCATENATE(Table1[[#This Row],[summary]],
CHAR(13),
Table1[[#This Row],[startdayname]],
", ",
TEXT((Table1[[#This Row],[startshortdate]]),"MMM D"),
CHAR(13),
TEXT((Table1[[#This Row],[starttime]]), "h:mm am/pm"),CHAR(13),Table1[[#This Row],[description]],CHAR(13))</f>
        <v>#VALUE!</v>
      </c>
    </row>
    <row r="1286" spans="1:4" x14ac:dyDescent="0.25">
      <c r="A1286" t="e">
        <f>VLOOKUP(Table1[[#This Row],[locationaddress]],VENUEID!$A$2:$B$28,1,TRUE)</f>
        <v>#VALUE!</v>
      </c>
      <c r="B1286" t="e">
        <f>IF(Table1[[#This Row],[categories]]="","",
IF(ISNUMBER(SEARCH("*ADULTS*",Table1[categories])),"ADULTS",
IF(ISNUMBER(SEARCH("*CHILDREN*",Table1[categories])),"CHILDREN",
IF(ISNUMBER(SEARCH("*TEENS*",Table1[categories])),"TEENS"))))</f>
        <v>#VALUE!</v>
      </c>
      <c r="C1286" t="e">
        <f>Table1[[#This Row],[startdatetime]]</f>
        <v>#VALUE!</v>
      </c>
      <c r="D1286" t="e">
        <f>CONCATENATE(Table1[[#This Row],[summary]],
CHAR(13),
Table1[[#This Row],[startdayname]],
", ",
TEXT((Table1[[#This Row],[startshortdate]]),"MMM D"),
CHAR(13),
TEXT((Table1[[#This Row],[starttime]]), "h:mm am/pm"),CHAR(13),Table1[[#This Row],[description]],CHAR(13))</f>
        <v>#VALUE!</v>
      </c>
    </row>
    <row r="1287" spans="1:4" x14ac:dyDescent="0.25">
      <c r="A1287" t="e">
        <f>VLOOKUP(Table1[[#This Row],[locationaddress]],VENUEID!$A$2:$B$28,1,TRUE)</f>
        <v>#VALUE!</v>
      </c>
      <c r="B1287" t="e">
        <f>IF(Table1[[#This Row],[categories]]="","",
IF(ISNUMBER(SEARCH("*ADULTS*",Table1[categories])),"ADULTS",
IF(ISNUMBER(SEARCH("*CHILDREN*",Table1[categories])),"CHILDREN",
IF(ISNUMBER(SEARCH("*TEENS*",Table1[categories])),"TEENS"))))</f>
        <v>#VALUE!</v>
      </c>
      <c r="C1287" t="e">
        <f>Table1[[#This Row],[startdatetime]]</f>
        <v>#VALUE!</v>
      </c>
      <c r="D1287" t="e">
        <f>CONCATENATE(Table1[[#This Row],[summary]],
CHAR(13),
Table1[[#This Row],[startdayname]],
", ",
TEXT((Table1[[#This Row],[startshortdate]]),"MMM D"),
CHAR(13),
TEXT((Table1[[#This Row],[starttime]]), "h:mm am/pm"),CHAR(13),Table1[[#This Row],[description]],CHAR(13))</f>
        <v>#VALUE!</v>
      </c>
    </row>
    <row r="1288" spans="1:4" x14ac:dyDescent="0.25">
      <c r="A1288" t="e">
        <f>VLOOKUP(Table1[[#This Row],[locationaddress]],VENUEID!$A$2:$B$28,1,TRUE)</f>
        <v>#VALUE!</v>
      </c>
      <c r="B1288" t="e">
        <f>IF(Table1[[#This Row],[categories]]="","",
IF(ISNUMBER(SEARCH("*ADULTS*",Table1[categories])),"ADULTS",
IF(ISNUMBER(SEARCH("*CHILDREN*",Table1[categories])),"CHILDREN",
IF(ISNUMBER(SEARCH("*TEENS*",Table1[categories])),"TEENS"))))</f>
        <v>#VALUE!</v>
      </c>
      <c r="C1288" t="e">
        <f>Table1[[#This Row],[startdatetime]]</f>
        <v>#VALUE!</v>
      </c>
      <c r="D1288" t="e">
        <f>CONCATENATE(Table1[[#This Row],[summary]],
CHAR(13),
Table1[[#This Row],[startdayname]],
", ",
TEXT((Table1[[#This Row],[startshortdate]]),"MMM D"),
CHAR(13),
TEXT((Table1[[#This Row],[starttime]]), "h:mm am/pm"),CHAR(13),Table1[[#This Row],[description]],CHAR(13))</f>
        <v>#VALUE!</v>
      </c>
    </row>
    <row r="1289" spans="1:4" x14ac:dyDescent="0.25">
      <c r="A1289" t="e">
        <f>VLOOKUP(Table1[[#This Row],[locationaddress]],VENUEID!$A$2:$B$28,1,TRUE)</f>
        <v>#VALUE!</v>
      </c>
      <c r="B1289" t="e">
        <f>IF(Table1[[#This Row],[categories]]="","",
IF(ISNUMBER(SEARCH("*ADULTS*",Table1[categories])),"ADULTS",
IF(ISNUMBER(SEARCH("*CHILDREN*",Table1[categories])),"CHILDREN",
IF(ISNUMBER(SEARCH("*TEENS*",Table1[categories])),"TEENS"))))</f>
        <v>#VALUE!</v>
      </c>
      <c r="C1289" t="e">
        <f>Table1[[#This Row],[startdatetime]]</f>
        <v>#VALUE!</v>
      </c>
      <c r="D1289" t="e">
        <f>CONCATENATE(Table1[[#This Row],[summary]],
CHAR(13),
Table1[[#This Row],[startdayname]],
", ",
TEXT((Table1[[#This Row],[startshortdate]]),"MMM D"),
CHAR(13),
TEXT((Table1[[#This Row],[starttime]]), "h:mm am/pm"),CHAR(13),Table1[[#This Row],[description]],CHAR(13))</f>
        <v>#VALUE!</v>
      </c>
    </row>
    <row r="1290" spans="1:4" x14ac:dyDescent="0.25">
      <c r="A1290" t="e">
        <f>VLOOKUP(Table1[[#This Row],[locationaddress]],VENUEID!$A$2:$B$28,1,TRUE)</f>
        <v>#VALUE!</v>
      </c>
      <c r="B1290" t="e">
        <f>IF(Table1[[#This Row],[categories]]="","",
IF(ISNUMBER(SEARCH("*ADULTS*",Table1[categories])),"ADULTS",
IF(ISNUMBER(SEARCH("*CHILDREN*",Table1[categories])),"CHILDREN",
IF(ISNUMBER(SEARCH("*TEENS*",Table1[categories])),"TEENS"))))</f>
        <v>#VALUE!</v>
      </c>
      <c r="C1290" t="e">
        <f>Table1[[#This Row],[startdatetime]]</f>
        <v>#VALUE!</v>
      </c>
      <c r="D1290" t="e">
        <f>CONCATENATE(Table1[[#This Row],[summary]],
CHAR(13),
Table1[[#This Row],[startdayname]],
", ",
TEXT((Table1[[#This Row],[startshortdate]]),"MMM D"),
CHAR(13),
TEXT((Table1[[#This Row],[starttime]]), "h:mm am/pm"),CHAR(13),Table1[[#This Row],[description]],CHAR(13))</f>
        <v>#VALUE!</v>
      </c>
    </row>
    <row r="1291" spans="1:4" x14ac:dyDescent="0.25">
      <c r="A1291" t="e">
        <f>VLOOKUP(Table1[[#This Row],[locationaddress]],VENUEID!$A$2:$B$28,1,TRUE)</f>
        <v>#VALUE!</v>
      </c>
      <c r="B1291" t="e">
        <f>IF(Table1[[#This Row],[categories]]="","",
IF(ISNUMBER(SEARCH("*ADULTS*",Table1[categories])),"ADULTS",
IF(ISNUMBER(SEARCH("*CHILDREN*",Table1[categories])),"CHILDREN",
IF(ISNUMBER(SEARCH("*TEENS*",Table1[categories])),"TEENS"))))</f>
        <v>#VALUE!</v>
      </c>
      <c r="C1291" t="e">
        <f>Table1[[#This Row],[startdatetime]]</f>
        <v>#VALUE!</v>
      </c>
      <c r="D1291" t="e">
        <f>CONCATENATE(Table1[[#This Row],[summary]],
CHAR(13),
Table1[[#This Row],[startdayname]],
", ",
TEXT((Table1[[#This Row],[startshortdate]]),"MMM D"),
CHAR(13),
TEXT((Table1[[#This Row],[starttime]]), "h:mm am/pm"),CHAR(13),Table1[[#This Row],[description]],CHAR(13))</f>
        <v>#VALUE!</v>
      </c>
    </row>
    <row r="1292" spans="1:4" x14ac:dyDescent="0.25">
      <c r="A1292" t="e">
        <f>VLOOKUP(Table1[[#This Row],[locationaddress]],VENUEID!$A$2:$B$28,1,TRUE)</f>
        <v>#VALUE!</v>
      </c>
      <c r="B1292" t="e">
        <f>IF(Table1[[#This Row],[categories]]="","",
IF(ISNUMBER(SEARCH("*ADULTS*",Table1[categories])),"ADULTS",
IF(ISNUMBER(SEARCH("*CHILDREN*",Table1[categories])),"CHILDREN",
IF(ISNUMBER(SEARCH("*TEENS*",Table1[categories])),"TEENS"))))</f>
        <v>#VALUE!</v>
      </c>
      <c r="C1292" t="e">
        <f>Table1[[#This Row],[startdatetime]]</f>
        <v>#VALUE!</v>
      </c>
      <c r="D1292" t="e">
        <f>CONCATENATE(Table1[[#This Row],[summary]],
CHAR(13),
Table1[[#This Row],[startdayname]],
", ",
TEXT((Table1[[#This Row],[startshortdate]]),"MMM D"),
CHAR(13),
TEXT((Table1[[#This Row],[starttime]]), "h:mm am/pm"),CHAR(13),Table1[[#This Row],[description]],CHAR(13))</f>
        <v>#VALUE!</v>
      </c>
    </row>
    <row r="1293" spans="1:4" x14ac:dyDescent="0.25">
      <c r="A1293" t="e">
        <f>VLOOKUP(Table1[[#This Row],[locationaddress]],VENUEID!$A$2:$B$28,1,TRUE)</f>
        <v>#VALUE!</v>
      </c>
      <c r="B1293" t="e">
        <f>IF(Table1[[#This Row],[categories]]="","",
IF(ISNUMBER(SEARCH("*ADULTS*",Table1[categories])),"ADULTS",
IF(ISNUMBER(SEARCH("*CHILDREN*",Table1[categories])),"CHILDREN",
IF(ISNUMBER(SEARCH("*TEENS*",Table1[categories])),"TEENS"))))</f>
        <v>#VALUE!</v>
      </c>
      <c r="C1293" t="e">
        <f>Table1[[#This Row],[startdatetime]]</f>
        <v>#VALUE!</v>
      </c>
      <c r="D1293" t="e">
        <f>CONCATENATE(Table1[[#This Row],[summary]],
CHAR(13),
Table1[[#This Row],[startdayname]],
", ",
TEXT((Table1[[#This Row],[startshortdate]]),"MMM D"),
CHAR(13),
TEXT((Table1[[#This Row],[starttime]]), "h:mm am/pm"),CHAR(13),Table1[[#This Row],[description]],CHAR(13))</f>
        <v>#VALUE!</v>
      </c>
    </row>
    <row r="1294" spans="1:4" x14ac:dyDescent="0.25">
      <c r="A1294" t="e">
        <f>VLOOKUP(Table1[[#This Row],[locationaddress]],VENUEID!$A$2:$B$28,1,TRUE)</f>
        <v>#VALUE!</v>
      </c>
      <c r="B1294" t="e">
        <f>IF(Table1[[#This Row],[categories]]="","",
IF(ISNUMBER(SEARCH("*ADULTS*",Table1[categories])),"ADULTS",
IF(ISNUMBER(SEARCH("*CHILDREN*",Table1[categories])),"CHILDREN",
IF(ISNUMBER(SEARCH("*TEENS*",Table1[categories])),"TEENS"))))</f>
        <v>#VALUE!</v>
      </c>
      <c r="C1294" t="e">
        <f>Table1[[#This Row],[startdatetime]]</f>
        <v>#VALUE!</v>
      </c>
      <c r="D1294" t="e">
        <f>CONCATENATE(Table1[[#This Row],[summary]],
CHAR(13),
Table1[[#This Row],[startdayname]],
", ",
TEXT((Table1[[#This Row],[startshortdate]]),"MMM D"),
CHAR(13),
TEXT((Table1[[#This Row],[starttime]]), "h:mm am/pm"),CHAR(13),Table1[[#This Row],[description]],CHAR(13))</f>
        <v>#VALUE!</v>
      </c>
    </row>
    <row r="1295" spans="1:4" x14ac:dyDescent="0.25">
      <c r="A1295" t="e">
        <f>VLOOKUP(Table1[[#This Row],[locationaddress]],VENUEID!$A$2:$B$28,1,TRUE)</f>
        <v>#VALUE!</v>
      </c>
      <c r="B1295" t="e">
        <f>IF(Table1[[#This Row],[categories]]="","",
IF(ISNUMBER(SEARCH("*ADULTS*",Table1[categories])),"ADULTS",
IF(ISNUMBER(SEARCH("*CHILDREN*",Table1[categories])),"CHILDREN",
IF(ISNUMBER(SEARCH("*TEENS*",Table1[categories])),"TEENS"))))</f>
        <v>#VALUE!</v>
      </c>
      <c r="C1295" t="e">
        <f>Table1[[#This Row],[startdatetime]]</f>
        <v>#VALUE!</v>
      </c>
      <c r="D1295" t="e">
        <f>CONCATENATE(Table1[[#This Row],[summary]],
CHAR(13),
Table1[[#This Row],[startdayname]],
", ",
TEXT((Table1[[#This Row],[startshortdate]]),"MMM D"),
CHAR(13),
TEXT((Table1[[#This Row],[starttime]]), "h:mm am/pm"),CHAR(13),Table1[[#This Row],[description]],CHAR(13))</f>
        <v>#VALUE!</v>
      </c>
    </row>
    <row r="1296" spans="1:4" x14ac:dyDescent="0.25">
      <c r="A1296" t="e">
        <f>VLOOKUP(Table1[[#This Row],[locationaddress]],VENUEID!$A$2:$B$28,1,TRUE)</f>
        <v>#VALUE!</v>
      </c>
      <c r="B1296" t="e">
        <f>IF(Table1[[#This Row],[categories]]="","",
IF(ISNUMBER(SEARCH("*ADULTS*",Table1[categories])),"ADULTS",
IF(ISNUMBER(SEARCH("*CHILDREN*",Table1[categories])),"CHILDREN",
IF(ISNUMBER(SEARCH("*TEENS*",Table1[categories])),"TEENS"))))</f>
        <v>#VALUE!</v>
      </c>
      <c r="C1296" t="e">
        <f>Table1[[#This Row],[startdatetime]]</f>
        <v>#VALUE!</v>
      </c>
      <c r="D1296" t="e">
        <f>CONCATENATE(Table1[[#This Row],[summary]],
CHAR(13),
Table1[[#This Row],[startdayname]],
", ",
TEXT((Table1[[#This Row],[startshortdate]]),"MMM D"),
CHAR(13),
TEXT((Table1[[#This Row],[starttime]]), "h:mm am/pm"),CHAR(13),Table1[[#This Row],[description]],CHAR(13))</f>
        <v>#VALUE!</v>
      </c>
    </row>
    <row r="1297" spans="1:4" x14ac:dyDescent="0.25">
      <c r="A1297" t="e">
        <f>VLOOKUP(Table1[[#This Row],[locationaddress]],VENUEID!$A$2:$B$28,1,TRUE)</f>
        <v>#VALUE!</v>
      </c>
      <c r="B1297" t="e">
        <f>IF(Table1[[#This Row],[categories]]="","",
IF(ISNUMBER(SEARCH("*ADULTS*",Table1[categories])),"ADULTS",
IF(ISNUMBER(SEARCH("*CHILDREN*",Table1[categories])),"CHILDREN",
IF(ISNUMBER(SEARCH("*TEENS*",Table1[categories])),"TEENS"))))</f>
        <v>#VALUE!</v>
      </c>
      <c r="C1297" t="e">
        <f>Table1[[#This Row],[startdatetime]]</f>
        <v>#VALUE!</v>
      </c>
      <c r="D1297" t="e">
        <f>CONCATENATE(Table1[[#This Row],[summary]],
CHAR(13),
Table1[[#This Row],[startdayname]],
", ",
TEXT((Table1[[#This Row],[startshortdate]]),"MMM D"),
CHAR(13),
TEXT((Table1[[#This Row],[starttime]]), "h:mm am/pm"),CHAR(13),Table1[[#This Row],[description]],CHAR(13))</f>
        <v>#VALUE!</v>
      </c>
    </row>
    <row r="1298" spans="1:4" x14ac:dyDescent="0.25">
      <c r="A1298" t="e">
        <f>VLOOKUP(Table1[[#This Row],[locationaddress]],VENUEID!$A$2:$B$28,1,TRUE)</f>
        <v>#VALUE!</v>
      </c>
      <c r="B1298" t="e">
        <f>IF(Table1[[#This Row],[categories]]="","",
IF(ISNUMBER(SEARCH("*ADULTS*",Table1[categories])),"ADULTS",
IF(ISNUMBER(SEARCH("*CHILDREN*",Table1[categories])),"CHILDREN",
IF(ISNUMBER(SEARCH("*TEENS*",Table1[categories])),"TEENS"))))</f>
        <v>#VALUE!</v>
      </c>
      <c r="C1298" t="e">
        <f>Table1[[#This Row],[startdatetime]]</f>
        <v>#VALUE!</v>
      </c>
      <c r="D1298" t="e">
        <f>CONCATENATE(Table1[[#This Row],[summary]],
CHAR(13),
Table1[[#This Row],[startdayname]],
", ",
TEXT((Table1[[#This Row],[startshortdate]]),"MMM D"),
CHAR(13),
TEXT((Table1[[#This Row],[starttime]]), "h:mm am/pm"),CHAR(13),Table1[[#This Row],[description]],CHAR(13))</f>
        <v>#VALUE!</v>
      </c>
    </row>
    <row r="1299" spans="1:4" x14ac:dyDescent="0.25">
      <c r="A1299" t="e">
        <f>VLOOKUP(Table1[[#This Row],[locationaddress]],VENUEID!$A$2:$B$28,1,TRUE)</f>
        <v>#VALUE!</v>
      </c>
      <c r="B1299" t="e">
        <f>IF(Table1[[#This Row],[categories]]="","",
IF(ISNUMBER(SEARCH("*ADULTS*",Table1[categories])),"ADULTS",
IF(ISNUMBER(SEARCH("*CHILDREN*",Table1[categories])),"CHILDREN",
IF(ISNUMBER(SEARCH("*TEENS*",Table1[categories])),"TEENS"))))</f>
        <v>#VALUE!</v>
      </c>
      <c r="C1299" t="e">
        <f>Table1[[#This Row],[startdatetime]]</f>
        <v>#VALUE!</v>
      </c>
      <c r="D1299" t="e">
        <f>CONCATENATE(Table1[[#This Row],[summary]],
CHAR(13),
Table1[[#This Row],[startdayname]],
", ",
TEXT((Table1[[#This Row],[startshortdate]]),"MMM D"),
CHAR(13),
TEXT((Table1[[#This Row],[starttime]]), "h:mm am/pm"),CHAR(13),Table1[[#This Row],[description]],CHAR(13))</f>
        <v>#VALUE!</v>
      </c>
    </row>
    <row r="1300" spans="1:4" x14ac:dyDescent="0.25">
      <c r="A1300" t="e">
        <f>VLOOKUP(Table1[[#This Row],[locationaddress]],VENUEID!$A$2:$B$28,1,TRUE)</f>
        <v>#VALUE!</v>
      </c>
      <c r="B1300" t="e">
        <f>IF(Table1[[#This Row],[categories]]="","",
IF(ISNUMBER(SEARCH("*ADULTS*",Table1[categories])),"ADULTS",
IF(ISNUMBER(SEARCH("*CHILDREN*",Table1[categories])),"CHILDREN",
IF(ISNUMBER(SEARCH("*TEENS*",Table1[categories])),"TEENS"))))</f>
        <v>#VALUE!</v>
      </c>
      <c r="C1300" t="e">
        <f>Table1[[#This Row],[startdatetime]]</f>
        <v>#VALUE!</v>
      </c>
      <c r="D1300" t="e">
        <f>CONCATENATE(Table1[[#This Row],[summary]],
CHAR(13),
Table1[[#This Row],[startdayname]],
", ",
TEXT((Table1[[#This Row],[startshortdate]]),"MMM D"),
CHAR(13),
TEXT((Table1[[#This Row],[starttime]]), "h:mm am/pm"),CHAR(13),Table1[[#This Row],[description]],CHAR(13))</f>
        <v>#VALUE!</v>
      </c>
    </row>
    <row r="1301" spans="1:4" x14ac:dyDescent="0.25">
      <c r="A1301" t="e">
        <f>VLOOKUP(Table1[[#This Row],[locationaddress]],VENUEID!$A$2:$B$28,1,TRUE)</f>
        <v>#VALUE!</v>
      </c>
      <c r="B1301" t="e">
        <f>IF(Table1[[#This Row],[categories]]="","",
IF(ISNUMBER(SEARCH("*ADULTS*",Table1[categories])),"ADULTS",
IF(ISNUMBER(SEARCH("*CHILDREN*",Table1[categories])),"CHILDREN",
IF(ISNUMBER(SEARCH("*TEENS*",Table1[categories])),"TEENS"))))</f>
        <v>#VALUE!</v>
      </c>
      <c r="C1301" t="e">
        <f>Table1[[#This Row],[startdatetime]]</f>
        <v>#VALUE!</v>
      </c>
      <c r="D1301" t="e">
        <f>CONCATENATE(Table1[[#This Row],[summary]],
CHAR(13),
Table1[[#This Row],[startdayname]],
", ",
TEXT((Table1[[#This Row],[startshortdate]]),"MMM D"),
CHAR(13),
TEXT((Table1[[#This Row],[starttime]]), "h:mm am/pm"),CHAR(13),Table1[[#This Row],[description]],CHAR(13))</f>
        <v>#VALUE!</v>
      </c>
    </row>
    <row r="1302" spans="1:4" x14ac:dyDescent="0.25">
      <c r="A1302" t="e">
        <f>VLOOKUP(Table1[[#This Row],[locationaddress]],VENUEID!$A$2:$B$28,1,TRUE)</f>
        <v>#VALUE!</v>
      </c>
      <c r="B1302" t="e">
        <f>IF(Table1[[#This Row],[categories]]="","",
IF(ISNUMBER(SEARCH("*ADULTS*",Table1[categories])),"ADULTS",
IF(ISNUMBER(SEARCH("*CHILDREN*",Table1[categories])),"CHILDREN",
IF(ISNUMBER(SEARCH("*TEENS*",Table1[categories])),"TEENS"))))</f>
        <v>#VALUE!</v>
      </c>
      <c r="C1302" t="e">
        <f>Table1[[#This Row],[startdatetime]]</f>
        <v>#VALUE!</v>
      </c>
      <c r="D1302" t="e">
        <f>CONCATENATE(Table1[[#This Row],[summary]],
CHAR(13),
Table1[[#This Row],[startdayname]],
", ",
TEXT((Table1[[#This Row],[startshortdate]]),"MMM D"),
CHAR(13),
TEXT((Table1[[#This Row],[starttime]]), "h:mm am/pm"),CHAR(13),Table1[[#This Row],[description]],CHAR(13))</f>
        <v>#VALUE!</v>
      </c>
    </row>
    <row r="1303" spans="1:4" x14ac:dyDescent="0.25">
      <c r="A1303" t="e">
        <f>VLOOKUP(Table1[[#This Row],[locationaddress]],VENUEID!$A$2:$B$28,1,TRUE)</f>
        <v>#VALUE!</v>
      </c>
      <c r="B1303" t="e">
        <f>IF(Table1[[#This Row],[categories]]="","",
IF(ISNUMBER(SEARCH("*ADULTS*",Table1[categories])),"ADULTS",
IF(ISNUMBER(SEARCH("*CHILDREN*",Table1[categories])),"CHILDREN",
IF(ISNUMBER(SEARCH("*TEENS*",Table1[categories])),"TEENS"))))</f>
        <v>#VALUE!</v>
      </c>
      <c r="C1303" t="e">
        <f>Table1[[#This Row],[startdatetime]]</f>
        <v>#VALUE!</v>
      </c>
      <c r="D1303" t="e">
        <f>CONCATENATE(Table1[[#This Row],[summary]],
CHAR(13),
Table1[[#This Row],[startdayname]],
", ",
TEXT((Table1[[#This Row],[startshortdate]]),"MMM D"),
CHAR(13),
TEXT((Table1[[#This Row],[starttime]]), "h:mm am/pm"),CHAR(13),Table1[[#This Row],[description]],CHAR(13))</f>
        <v>#VALUE!</v>
      </c>
    </row>
    <row r="1304" spans="1:4" x14ac:dyDescent="0.25">
      <c r="A1304" t="e">
        <f>VLOOKUP(Table1[[#This Row],[locationaddress]],VENUEID!$A$2:$B$28,1,TRUE)</f>
        <v>#VALUE!</v>
      </c>
      <c r="B1304" t="e">
        <f>IF(Table1[[#This Row],[categories]]="","",
IF(ISNUMBER(SEARCH("*ADULTS*",Table1[categories])),"ADULTS",
IF(ISNUMBER(SEARCH("*CHILDREN*",Table1[categories])),"CHILDREN",
IF(ISNUMBER(SEARCH("*TEENS*",Table1[categories])),"TEENS"))))</f>
        <v>#VALUE!</v>
      </c>
      <c r="C1304" t="e">
        <f>Table1[[#This Row],[startdatetime]]</f>
        <v>#VALUE!</v>
      </c>
      <c r="D1304" t="e">
        <f>CONCATENATE(Table1[[#This Row],[summary]],
CHAR(13),
Table1[[#This Row],[startdayname]],
", ",
TEXT((Table1[[#This Row],[startshortdate]]),"MMM D"),
CHAR(13),
TEXT((Table1[[#This Row],[starttime]]), "h:mm am/pm"),CHAR(13),Table1[[#This Row],[description]],CHAR(13))</f>
        <v>#VALUE!</v>
      </c>
    </row>
    <row r="1305" spans="1:4" x14ac:dyDescent="0.25">
      <c r="A1305" t="e">
        <f>VLOOKUP(Table1[[#This Row],[locationaddress]],VENUEID!$A$2:$B$28,1,TRUE)</f>
        <v>#VALUE!</v>
      </c>
      <c r="B1305" t="e">
        <f>IF(Table1[[#This Row],[categories]]="","",
IF(ISNUMBER(SEARCH("*ADULTS*",Table1[categories])),"ADULTS",
IF(ISNUMBER(SEARCH("*CHILDREN*",Table1[categories])),"CHILDREN",
IF(ISNUMBER(SEARCH("*TEENS*",Table1[categories])),"TEENS"))))</f>
        <v>#VALUE!</v>
      </c>
      <c r="C1305" t="e">
        <f>Table1[[#This Row],[startdatetime]]</f>
        <v>#VALUE!</v>
      </c>
      <c r="D1305" t="e">
        <f>CONCATENATE(Table1[[#This Row],[summary]],
CHAR(13),
Table1[[#This Row],[startdayname]],
", ",
TEXT((Table1[[#This Row],[startshortdate]]),"MMM D"),
CHAR(13),
TEXT((Table1[[#This Row],[starttime]]), "h:mm am/pm"),CHAR(13),Table1[[#This Row],[description]],CHAR(13))</f>
        <v>#VALUE!</v>
      </c>
    </row>
    <row r="1306" spans="1:4" x14ac:dyDescent="0.25">
      <c r="A1306" t="e">
        <f>VLOOKUP(Table1[[#This Row],[locationaddress]],VENUEID!$A$2:$B$28,1,TRUE)</f>
        <v>#VALUE!</v>
      </c>
      <c r="B1306" t="e">
        <f>IF(Table1[[#This Row],[categories]]="","",
IF(ISNUMBER(SEARCH("*ADULTS*",Table1[categories])),"ADULTS",
IF(ISNUMBER(SEARCH("*CHILDREN*",Table1[categories])),"CHILDREN",
IF(ISNUMBER(SEARCH("*TEENS*",Table1[categories])),"TEENS"))))</f>
        <v>#VALUE!</v>
      </c>
      <c r="C1306" t="e">
        <f>Table1[[#This Row],[startdatetime]]</f>
        <v>#VALUE!</v>
      </c>
      <c r="D1306" t="e">
        <f>CONCATENATE(Table1[[#This Row],[summary]],
CHAR(13),
Table1[[#This Row],[startdayname]],
", ",
TEXT((Table1[[#This Row],[startshortdate]]),"MMM D"),
CHAR(13),
TEXT((Table1[[#This Row],[starttime]]), "h:mm am/pm"),CHAR(13),Table1[[#This Row],[description]],CHAR(13))</f>
        <v>#VALUE!</v>
      </c>
    </row>
    <row r="1307" spans="1:4" x14ac:dyDescent="0.25">
      <c r="A1307" t="e">
        <f>VLOOKUP(Table1[[#This Row],[locationaddress]],VENUEID!$A$2:$B$28,1,TRUE)</f>
        <v>#VALUE!</v>
      </c>
      <c r="B1307" t="e">
        <f>IF(Table1[[#This Row],[categories]]="","",
IF(ISNUMBER(SEARCH("*ADULTS*",Table1[categories])),"ADULTS",
IF(ISNUMBER(SEARCH("*CHILDREN*",Table1[categories])),"CHILDREN",
IF(ISNUMBER(SEARCH("*TEENS*",Table1[categories])),"TEENS"))))</f>
        <v>#VALUE!</v>
      </c>
      <c r="C1307" t="e">
        <f>Table1[[#This Row],[startdatetime]]</f>
        <v>#VALUE!</v>
      </c>
      <c r="D1307" t="e">
        <f>CONCATENATE(Table1[[#This Row],[summary]],
CHAR(13),
Table1[[#This Row],[startdayname]],
", ",
TEXT((Table1[[#This Row],[startshortdate]]),"MMM D"),
CHAR(13),
TEXT((Table1[[#This Row],[starttime]]), "h:mm am/pm"),CHAR(13),Table1[[#This Row],[description]],CHAR(13))</f>
        <v>#VALUE!</v>
      </c>
    </row>
    <row r="1308" spans="1:4" x14ac:dyDescent="0.25">
      <c r="A1308" t="e">
        <f>VLOOKUP(Table1[[#This Row],[locationaddress]],VENUEID!$A$2:$B$28,1,TRUE)</f>
        <v>#VALUE!</v>
      </c>
      <c r="B1308" t="e">
        <f>IF(Table1[[#This Row],[categories]]="","",
IF(ISNUMBER(SEARCH("*ADULTS*",Table1[categories])),"ADULTS",
IF(ISNUMBER(SEARCH("*CHILDREN*",Table1[categories])),"CHILDREN",
IF(ISNUMBER(SEARCH("*TEENS*",Table1[categories])),"TEENS"))))</f>
        <v>#VALUE!</v>
      </c>
      <c r="C1308" t="e">
        <f>Table1[[#This Row],[startdatetime]]</f>
        <v>#VALUE!</v>
      </c>
      <c r="D1308" t="e">
        <f>CONCATENATE(Table1[[#This Row],[summary]],
CHAR(13),
Table1[[#This Row],[startdayname]],
", ",
TEXT((Table1[[#This Row],[startshortdate]]),"MMM D"),
CHAR(13),
TEXT((Table1[[#This Row],[starttime]]), "h:mm am/pm"),CHAR(13),Table1[[#This Row],[description]],CHAR(13))</f>
        <v>#VALUE!</v>
      </c>
    </row>
    <row r="1309" spans="1:4" x14ac:dyDescent="0.25">
      <c r="A1309" t="e">
        <f>VLOOKUP(Table1[[#This Row],[locationaddress]],VENUEID!$A$2:$B$28,1,TRUE)</f>
        <v>#VALUE!</v>
      </c>
      <c r="B1309" t="e">
        <f>IF(Table1[[#This Row],[categories]]="","",
IF(ISNUMBER(SEARCH("*ADULTS*",Table1[categories])),"ADULTS",
IF(ISNUMBER(SEARCH("*CHILDREN*",Table1[categories])),"CHILDREN",
IF(ISNUMBER(SEARCH("*TEENS*",Table1[categories])),"TEENS"))))</f>
        <v>#VALUE!</v>
      </c>
      <c r="C1309" t="e">
        <f>Table1[[#This Row],[startdatetime]]</f>
        <v>#VALUE!</v>
      </c>
      <c r="D1309" t="e">
        <f>CONCATENATE(Table1[[#This Row],[summary]],
CHAR(13),
Table1[[#This Row],[startdayname]],
", ",
TEXT((Table1[[#This Row],[startshortdate]]),"MMM D"),
CHAR(13),
TEXT((Table1[[#This Row],[starttime]]), "h:mm am/pm"),CHAR(13),Table1[[#This Row],[description]],CHAR(13))</f>
        <v>#VALUE!</v>
      </c>
    </row>
    <row r="1310" spans="1:4" x14ac:dyDescent="0.25">
      <c r="A1310" t="e">
        <f>VLOOKUP(Table1[[#This Row],[locationaddress]],VENUEID!$A$2:$B$28,1,TRUE)</f>
        <v>#VALUE!</v>
      </c>
      <c r="B1310" t="e">
        <f>IF(Table1[[#This Row],[categories]]="","",
IF(ISNUMBER(SEARCH("*ADULTS*",Table1[categories])),"ADULTS",
IF(ISNUMBER(SEARCH("*CHILDREN*",Table1[categories])),"CHILDREN",
IF(ISNUMBER(SEARCH("*TEENS*",Table1[categories])),"TEENS"))))</f>
        <v>#VALUE!</v>
      </c>
      <c r="C1310" t="e">
        <f>Table1[[#This Row],[startdatetime]]</f>
        <v>#VALUE!</v>
      </c>
      <c r="D1310" t="e">
        <f>CONCATENATE(Table1[[#This Row],[summary]],
CHAR(13),
Table1[[#This Row],[startdayname]],
", ",
TEXT((Table1[[#This Row],[startshortdate]]),"MMM D"),
CHAR(13),
TEXT((Table1[[#This Row],[starttime]]), "h:mm am/pm"),CHAR(13),Table1[[#This Row],[description]],CHAR(13))</f>
        <v>#VALUE!</v>
      </c>
    </row>
    <row r="1311" spans="1:4" x14ac:dyDescent="0.25">
      <c r="A1311" t="e">
        <f>VLOOKUP(Table1[[#This Row],[locationaddress]],VENUEID!$A$2:$B$28,1,TRUE)</f>
        <v>#VALUE!</v>
      </c>
      <c r="B1311" t="e">
        <f>IF(Table1[[#This Row],[categories]]="","",
IF(ISNUMBER(SEARCH("*ADULTS*",Table1[categories])),"ADULTS",
IF(ISNUMBER(SEARCH("*CHILDREN*",Table1[categories])),"CHILDREN",
IF(ISNUMBER(SEARCH("*TEENS*",Table1[categories])),"TEENS"))))</f>
        <v>#VALUE!</v>
      </c>
      <c r="C1311" t="e">
        <f>Table1[[#This Row],[startdatetime]]</f>
        <v>#VALUE!</v>
      </c>
      <c r="D1311" t="e">
        <f>CONCATENATE(Table1[[#This Row],[summary]],
CHAR(13),
Table1[[#This Row],[startdayname]],
", ",
TEXT((Table1[[#This Row],[startshortdate]]),"MMM D"),
CHAR(13),
TEXT((Table1[[#This Row],[starttime]]), "h:mm am/pm"),CHAR(13),Table1[[#This Row],[description]],CHAR(13))</f>
        <v>#VALUE!</v>
      </c>
    </row>
    <row r="1312" spans="1:4" x14ac:dyDescent="0.25">
      <c r="A1312" t="e">
        <f>VLOOKUP(Table1[[#This Row],[locationaddress]],VENUEID!$A$2:$B$28,1,TRUE)</f>
        <v>#VALUE!</v>
      </c>
      <c r="B1312" t="e">
        <f>IF(Table1[[#This Row],[categories]]="","",
IF(ISNUMBER(SEARCH("*ADULTS*",Table1[categories])),"ADULTS",
IF(ISNUMBER(SEARCH("*CHILDREN*",Table1[categories])),"CHILDREN",
IF(ISNUMBER(SEARCH("*TEENS*",Table1[categories])),"TEENS"))))</f>
        <v>#VALUE!</v>
      </c>
      <c r="C1312" t="e">
        <f>Table1[[#This Row],[startdatetime]]</f>
        <v>#VALUE!</v>
      </c>
      <c r="D1312" t="e">
        <f>CONCATENATE(Table1[[#This Row],[summary]],
CHAR(13),
Table1[[#This Row],[startdayname]],
", ",
TEXT((Table1[[#This Row],[startshortdate]]),"MMM D"),
CHAR(13),
TEXT((Table1[[#This Row],[starttime]]), "h:mm am/pm"),CHAR(13),Table1[[#This Row],[description]],CHAR(13))</f>
        <v>#VALUE!</v>
      </c>
    </row>
    <row r="1313" spans="1:4" x14ac:dyDescent="0.25">
      <c r="A1313" t="e">
        <f>VLOOKUP(Table1[[#This Row],[locationaddress]],VENUEID!$A$2:$B$28,1,TRUE)</f>
        <v>#VALUE!</v>
      </c>
      <c r="B1313" t="e">
        <f>IF(Table1[[#This Row],[categories]]="","",
IF(ISNUMBER(SEARCH("*ADULTS*",Table1[categories])),"ADULTS",
IF(ISNUMBER(SEARCH("*CHILDREN*",Table1[categories])),"CHILDREN",
IF(ISNUMBER(SEARCH("*TEENS*",Table1[categories])),"TEENS"))))</f>
        <v>#VALUE!</v>
      </c>
      <c r="C1313" t="e">
        <f>Table1[[#This Row],[startdatetime]]</f>
        <v>#VALUE!</v>
      </c>
      <c r="D1313" t="e">
        <f>CONCATENATE(Table1[[#This Row],[summary]],
CHAR(13),
Table1[[#This Row],[startdayname]],
", ",
TEXT((Table1[[#This Row],[startshortdate]]),"MMM D"),
CHAR(13),
TEXT((Table1[[#This Row],[starttime]]), "h:mm am/pm"),CHAR(13),Table1[[#This Row],[description]],CHAR(13))</f>
        <v>#VALUE!</v>
      </c>
    </row>
    <row r="1314" spans="1:4" x14ac:dyDescent="0.25">
      <c r="A1314" t="e">
        <f>VLOOKUP(Table1[[#This Row],[locationaddress]],VENUEID!$A$2:$B$28,1,TRUE)</f>
        <v>#VALUE!</v>
      </c>
      <c r="B1314" t="e">
        <f>IF(Table1[[#This Row],[categories]]="","",
IF(ISNUMBER(SEARCH("*ADULTS*",Table1[categories])),"ADULTS",
IF(ISNUMBER(SEARCH("*CHILDREN*",Table1[categories])),"CHILDREN",
IF(ISNUMBER(SEARCH("*TEENS*",Table1[categories])),"TEENS"))))</f>
        <v>#VALUE!</v>
      </c>
      <c r="C1314" t="e">
        <f>Table1[[#This Row],[startdatetime]]</f>
        <v>#VALUE!</v>
      </c>
      <c r="D1314" t="e">
        <f>CONCATENATE(Table1[[#This Row],[summary]],
CHAR(13),
Table1[[#This Row],[startdayname]],
", ",
TEXT((Table1[[#This Row],[startshortdate]]),"MMM D"),
CHAR(13),
TEXT((Table1[[#This Row],[starttime]]), "h:mm am/pm"),CHAR(13),Table1[[#This Row],[description]],CHAR(13))</f>
        <v>#VALUE!</v>
      </c>
    </row>
    <row r="1315" spans="1:4" x14ac:dyDescent="0.25">
      <c r="A1315" t="e">
        <f>VLOOKUP(Table1[[#This Row],[locationaddress]],VENUEID!$A$2:$B$28,1,TRUE)</f>
        <v>#VALUE!</v>
      </c>
      <c r="B1315" t="e">
        <f>IF(Table1[[#This Row],[categories]]="","",
IF(ISNUMBER(SEARCH("*ADULTS*",Table1[categories])),"ADULTS",
IF(ISNUMBER(SEARCH("*CHILDREN*",Table1[categories])),"CHILDREN",
IF(ISNUMBER(SEARCH("*TEENS*",Table1[categories])),"TEENS"))))</f>
        <v>#VALUE!</v>
      </c>
      <c r="C1315" t="e">
        <f>Table1[[#This Row],[startdatetime]]</f>
        <v>#VALUE!</v>
      </c>
      <c r="D1315" t="e">
        <f>CONCATENATE(Table1[[#This Row],[summary]],
CHAR(13),
Table1[[#This Row],[startdayname]],
", ",
TEXT((Table1[[#This Row],[startshortdate]]),"MMM D"),
CHAR(13),
TEXT((Table1[[#This Row],[starttime]]), "h:mm am/pm"),CHAR(13),Table1[[#This Row],[description]],CHAR(13))</f>
        <v>#VALUE!</v>
      </c>
    </row>
    <row r="1316" spans="1:4" x14ac:dyDescent="0.25">
      <c r="A1316" t="e">
        <f>VLOOKUP(Table1[[#This Row],[locationaddress]],VENUEID!$A$2:$B$28,1,TRUE)</f>
        <v>#VALUE!</v>
      </c>
      <c r="B1316" t="e">
        <f>IF(Table1[[#This Row],[categories]]="","",
IF(ISNUMBER(SEARCH("*ADULTS*",Table1[categories])),"ADULTS",
IF(ISNUMBER(SEARCH("*CHILDREN*",Table1[categories])),"CHILDREN",
IF(ISNUMBER(SEARCH("*TEENS*",Table1[categories])),"TEENS"))))</f>
        <v>#VALUE!</v>
      </c>
      <c r="C1316" t="e">
        <f>Table1[[#This Row],[startdatetime]]</f>
        <v>#VALUE!</v>
      </c>
      <c r="D1316" t="e">
        <f>CONCATENATE(Table1[[#This Row],[summary]],
CHAR(13),
Table1[[#This Row],[startdayname]],
", ",
TEXT((Table1[[#This Row],[startshortdate]]),"MMM D"),
CHAR(13),
TEXT((Table1[[#This Row],[starttime]]), "h:mm am/pm"),CHAR(13),Table1[[#This Row],[description]],CHAR(13))</f>
        <v>#VALUE!</v>
      </c>
    </row>
    <row r="1317" spans="1:4" x14ac:dyDescent="0.25">
      <c r="A1317" t="e">
        <f>VLOOKUP(Table1[[#This Row],[locationaddress]],VENUEID!$A$2:$B$28,1,TRUE)</f>
        <v>#VALUE!</v>
      </c>
      <c r="B1317" t="e">
        <f>IF(Table1[[#This Row],[categories]]="","",
IF(ISNUMBER(SEARCH("*ADULTS*",Table1[categories])),"ADULTS",
IF(ISNUMBER(SEARCH("*CHILDREN*",Table1[categories])),"CHILDREN",
IF(ISNUMBER(SEARCH("*TEENS*",Table1[categories])),"TEENS"))))</f>
        <v>#VALUE!</v>
      </c>
      <c r="C1317" t="e">
        <f>Table1[[#This Row],[startdatetime]]</f>
        <v>#VALUE!</v>
      </c>
      <c r="D1317" t="e">
        <f>CONCATENATE(Table1[[#This Row],[summary]],
CHAR(13),
Table1[[#This Row],[startdayname]],
", ",
TEXT((Table1[[#This Row],[startshortdate]]),"MMM D"),
CHAR(13),
TEXT((Table1[[#This Row],[starttime]]), "h:mm am/pm"),CHAR(13),Table1[[#This Row],[description]],CHAR(13))</f>
        <v>#VALUE!</v>
      </c>
    </row>
    <row r="1318" spans="1:4" x14ac:dyDescent="0.25">
      <c r="A1318" t="e">
        <f>VLOOKUP(Table1[[#This Row],[locationaddress]],VENUEID!$A$2:$B$28,1,TRUE)</f>
        <v>#VALUE!</v>
      </c>
      <c r="B1318" t="e">
        <f>IF(Table1[[#This Row],[categories]]="","",
IF(ISNUMBER(SEARCH("*ADULTS*",Table1[categories])),"ADULTS",
IF(ISNUMBER(SEARCH("*CHILDREN*",Table1[categories])),"CHILDREN",
IF(ISNUMBER(SEARCH("*TEENS*",Table1[categories])),"TEENS"))))</f>
        <v>#VALUE!</v>
      </c>
      <c r="C1318" t="e">
        <f>Table1[[#This Row],[startdatetime]]</f>
        <v>#VALUE!</v>
      </c>
      <c r="D1318" t="e">
        <f>CONCATENATE(Table1[[#This Row],[summary]],
CHAR(13),
Table1[[#This Row],[startdayname]],
", ",
TEXT((Table1[[#This Row],[startshortdate]]),"MMM D"),
CHAR(13),
TEXT((Table1[[#This Row],[starttime]]), "h:mm am/pm"),CHAR(13),Table1[[#This Row],[description]],CHAR(13))</f>
        <v>#VALUE!</v>
      </c>
    </row>
    <row r="1319" spans="1:4" x14ac:dyDescent="0.25">
      <c r="A1319" t="e">
        <f>VLOOKUP(Table1[[#This Row],[locationaddress]],VENUEID!$A$2:$B$28,1,TRUE)</f>
        <v>#VALUE!</v>
      </c>
      <c r="B1319" t="e">
        <f>IF(Table1[[#This Row],[categories]]="","",
IF(ISNUMBER(SEARCH("*ADULTS*",Table1[categories])),"ADULTS",
IF(ISNUMBER(SEARCH("*CHILDREN*",Table1[categories])),"CHILDREN",
IF(ISNUMBER(SEARCH("*TEENS*",Table1[categories])),"TEENS"))))</f>
        <v>#VALUE!</v>
      </c>
      <c r="C1319" t="e">
        <f>Table1[[#This Row],[startdatetime]]</f>
        <v>#VALUE!</v>
      </c>
      <c r="D1319" t="e">
        <f>CONCATENATE(Table1[[#This Row],[summary]],
CHAR(13),
Table1[[#This Row],[startdayname]],
", ",
TEXT((Table1[[#This Row],[startshortdate]]),"MMM D"),
CHAR(13),
TEXT((Table1[[#This Row],[starttime]]), "h:mm am/pm"),CHAR(13),Table1[[#This Row],[description]],CHAR(13))</f>
        <v>#VALUE!</v>
      </c>
    </row>
    <row r="1320" spans="1:4" x14ac:dyDescent="0.25">
      <c r="A1320" t="e">
        <f>VLOOKUP(Table1[[#This Row],[locationaddress]],VENUEID!$A$2:$B$28,1,TRUE)</f>
        <v>#VALUE!</v>
      </c>
      <c r="B1320" t="e">
        <f>IF(Table1[[#This Row],[categories]]="","",
IF(ISNUMBER(SEARCH("*ADULTS*",Table1[categories])),"ADULTS",
IF(ISNUMBER(SEARCH("*CHILDREN*",Table1[categories])),"CHILDREN",
IF(ISNUMBER(SEARCH("*TEENS*",Table1[categories])),"TEENS"))))</f>
        <v>#VALUE!</v>
      </c>
      <c r="C1320" t="e">
        <f>Table1[[#This Row],[startdatetime]]</f>
        <v>#VALUE!</v>
      </c>
      <c r="D1320" t="e">
        <f>CONCATENATE(Table1[[#This Row],[summary]],
CHAR(13),
Table1[[#This Row],[startdayname]],
", ",
TEXT((Table1[[#This Row],[startshortdate]]),"MMM D"),
CHAR(13),
TEXT((Table1[[#This Row],[starttime]]), "h:mm am/pm"),CHAR(13),Table1[[#This Row],[description]],CHAR(13))</f>
        <v>#VALUE!</v>
      </c>
    </row>
    <row r="1321" spans="1:4" x14ac:dyDescent="0.25">
      <c r="A1321" t="e">
        <f>VLOOKUP(Table1[[#This Row],[locationaddress]],VENUEID!$A$2:$B$28,1,TRUE)</f>
        <v>#VALUE!</v>
      </c>
      <c r="B1321" t="e">
        <f>IF(Table1[[#This Row],[categories]]="","",
IF(ISNUMBER(SEARCH("*ADULTS*",Table1[categories])),"ADULTS",
IF(ISNUMBER(SEARCH("*CHILDREN*",Table1[categories])),"CHILDREN",
IF(ISNUMBER(SEARCH("*TEENS*",Table1[categories])),"TEENS"))))</f>
        <v>#VALUE!</v>
      </c>
      <c r="C1321" t="e">
        <f>Table1[[#This Row],[startdatetime]]</f>
        <v>#VALUE!</v>
      </c>
      <c r="D1321" t="e">
        <f>CONCATENATE(Table1[[#This Row],[summary]],
CHAR(13),
Table1[[#This Row],[startdayname]],
", ",
TEXT((Table1[[#This Row],[startshortdate]]),"MMM D"),
CHAR(13),
TEXT((Table1[[#This Row],[starttime]]), "h:mm am/pm"),CHAR(13),Table1[[#This Row],[description]],CHAR(13))</f>
        <v>#VALUE!</v>
      </c>
    </row>
    <row r="1322" spans="1:4" x14ac:dyDescent="0.25">
      <c r="A1322" t="e">
        <f>VLOOKUP(Table1[[#This Row],[locationaddress]],VENUEID!$A$2:$B$28,1,TRUE)</f>
        <v>#VALUE!</v>
      </c>
      <c r="B1322" t="e">
        <f>IF(Table1[[#This Row],[categories]]="","",
IF(ISNUMBER(SEARCH("*ADULTS*",Table1[categories])),"ADULTS",
IF(ISNUMBER(SEARCH("*CHILDREN*",Table1[categories])),"CHILDREN",
IF(ISNUMBER(SEARCH("*TEENS*",Table1[categories])),"TEENS"))))</f>
        <v>#VALUE!</v>
      </c>
      <c r="C1322" t="e">
        <f>Table1[[#This Row],[startdatetime]]</f>
        <v>#VALUE!</v>
      </c>
      <c r="D1322" t="e">
        <f>CONCATENATE(Table1[[#This Row],[summary]],
CHAR(13),
Table1[[#This Row],[startdayname]],
", ",
TEXT((Table1[[#This Row],[startshortdate]]),"MMM D"),
CHAR(13),
TEXT((Table1[[#This Row],[starttime]]), "h:mm am/pm"),CHAR(13),Table1[[#This Row],[description]],CHAR(13))</f>
        <v>#VALUE!</v>
      </c>
    </row>
    <row r="1323" spans="1:4" x14ac:dyDescent="0.25">
      <c r="A1323" t="e">
        <f>VLOOKUP(Table1[[#This Row],[locationaddress]],VENUEID!$A$2:$B$28,1,TRUE)</f>
        <v>#VALUE!</v>
      </c>
      <c r="B1323" t="e">
        <f>IF(Table1[[#This Row],[categories]]="","",
IF(ISNUMBER(SEARCH("*ADULTS*",Table1[categories])),"ADULTS",
IF(ISNUMBER(SEARCH("*CHILDREN*",Table1[categories])),"CHILDREN",
IF(ISNUMBER(SEARCH("*TEENS*",Table1[categories])),"TEENS"))))</f>
        <v>#VALUE!</v>
      </c>
      <c r="C1323" t="e">
        <f>Table1[[#This Row],[startdatetime]]</f>
        <v>#VALUE!</v>
      </c>
      <c r="D1323" t="e">
        <f>CONCATENATE(Table1[[#This Row],[summary]],
CHAR(13),
Table1[[#This Row],[startdayname]],
", ",
TEXT((Table1[[#This Row],[startshortdate]]),"MMM D"),
CHAR(13),
TEXT((Table1[[#This Row],[starttime]]), "h:mm am/pm"),CHAR(13),Table1[[#This Row],[description]],CHAR(13))</f>
        <v>#VALUE!</v>
      </c>
    </row>
    <row r="1324" spans="1:4" x14ac:dyDescent="0.25">
      <c r="A1324" t="e">
        <f>VLOOKUP(Table1[[#This Row],[locationaddress]],VENUEID!$A$2:$B$28,1,TRUE)</f>
        <v>#VALUE!</v>
      </c>
      <c r="B1324" t="e">
        <f>IF(Table1[[#This Row],[categories]]="","",
IF(ISNUMBER(SEARCH("*ADULTS*",Table1[categories])),"ADULTS",
IF(ISNUMBER(SEARCH("*CHILDREN*",Table1[categories])),"CHILDREN",
IF(ISNUMBER(SEARCH("*TEENS*",Table1[categories])),"TEENS"))))</f>
        <v>#VALUE!</v>
      </c>
      <c r="C1324" t="e">
        <f>Table1[[#This Row],[startdatetime]]</f>
        <v>#VALUE!</v>
      </c>
      <c r="D1324" t="e">
        <f>CONCATENATE(Table1[[#This Row],[summary]],
CHAR(13),
Table1[[#This Row],[startdayname]],
", ",
TEXT((Table1[[#This Row],[startshortdate]]),"MMM D"),
CHAR(13),
TEXT((Table1[[#This Row],[starttime]]), "h:mm am/pm"),CHAR(13),Table1[[#This Row],[description]],CHAR(13))</f>
        <v>#VALUE!</v>
      </c>
    </row>
    <row r="1325" spans="1:4" x14ac:dyDescent="0.25">
      <c r="A1325" t="e">
        <f>VLOOKUP(Table1[[#This Row],[locationaddress]],VENUEID!$A$2:$B$28,1,TRUE)</f>
        <v>#VALUE!</v>
      </c>
      <c r="B1325" t="e">
        <f>IF(Table1[[#This Row],[categories]]="","",
IF(ISNUMBER(SEARCH("*ADULTS*",Table1[categories])),"ADULTS",
IF(ISNUMBER(SEARCH("*CHILDREN*",Table1[categories])),"CHILDREN",
IF(ISNUMBER(SEARCH("*TEENS*",Table1[categories])),"TEENS"))))</f>
        <v>#VALUE!</v>
      </c>
      <c r="C1325" t="e">
        <f>Table1[[#This Row],[startdatetime]]</f>
        <v>#VALUE!</v>
      </c>
      <c r="D1325" t="e">
        <f>CONCATENATE(Table1[[#This Row],[summary]],
CHAR(13),
Table1[[#This Row],[startdayname]],
", ",
TEXT((Table1[[#This Row],[startshortdate]]),"MMM D"),
CHAR(13),
TEXT((Table1[[#This Row],[starttime]]), "h:mm am/pm"),CHAR(13),Table1[[#This Row],[description]],CHAR(13))</f>
        <v>#VALUE!</v>
      </c>
    </row>
    <row r="1326" spans="1:4" x14ac:dyDescent="0.25">
      <c r="A1326" t="e">
        <f>VLOOKUP(Table1[[#This Row],[locationaddress]],VENUEID!$A$2:$B$28,1,TRUE)</f>
        <v>#VALUE!</v>
      </c>
      <c r="B1326" t="e">
        <f>IF(Table1[[#This Row],[categories]]="","",
IF(ISNUMBER(SEARCH("*ADULTS*",Table1[categories])),"ADULTS",
IF(ISNUMBER(SEARCH("*CHILDREN*",Table1[categories])),"CHILDREN",
IF(ISNUMBER(SEARCH("*TEENS*",Table1[categories])),"TEENS"))))</f>
        <v>#VALUE!</v>
      </c>
      <c r="C1326" t="e">
        <f>Table1[[#This Row],[startdatetime]]</f>
        <v>#VALUE!</v>
      </c>
      <c r="D1326" t="e">
        <f>CONCATENATE(Table1[[#This Row],[summary]],
CHAR(13),
Table1[[#This Row],[startdayname]],
", ",
TEXT((Table1[[#This Row],[startshortdate]]),"MMM D"),
CHAR(13),
TEXT((Table1[[#This Row],[starttime]]), "h:mm am/pm"),CHAR(13),Table1[[#This Row],[description]],CHAR(13))</f>
        <v>#VALUE!</v>
      </c>
    </row>
    <row r="1327" spans="1:4" x14ac:dyDescent="0.25">
      <c r="A1327" t="e">
        <f>VLOOKUP(Table1[[#This Row],[locationaddress]],VENUEID!$A$2:$B$28,1,TRUE)</f>
        <v>#VALUE!</v>
      </c>
      <c r="B1327" t="e">
        <f>IF(Table1[[#This Row],[categories]]="","",
IF(ISNUMBER(SEARCH("*ADULTS*",Table1[categories])),"ADULTS",
IF(ISNUMBER(SEARCH("*CHILDREN*",Table1[categories])),"CHILDREN",
IF(ISNUMBER(SEARCH("*TEENS*",Table1[categories])),"TEENS"))))</f>
        <v>#VALUE!</v>
      </c>
      <c r="C1327" t="e">
        <f>Table1[[#This Row],[startdatetime]]</f>
        <v>#VALUE!</v>
      </c>
      <c r="D1327" t="e">
        <f>CONCATENATE(Table1[[#This Row],[summary]],
CHAR(13),
Table1[[#This Row],[startdayname]],
", ",
TEXT((Table1[[#This Row],[startshortdate]]),"MMM D"),
CHAR(13),
TEXT((Table1[[#This Row],[starttime]]), "h:mm am/pm"),CHAR(13),Table1[[#This Row],[description]],CHAR(13))</f>
        <v>#VALUE!</v>
      </c>
    </row>
    <row r="1328" spans="1:4" x14ac:dyDescent="0.25">
      <c r="A1328" t="e">
        <f>VLOOKUP(Table1[[#This Row],[locationaddress]],VENUEID!$A$2:$B$28,1,TRUE)</f>
        <v>#VALUE!</v>
      </c>
      <c r="B1328" t="e">
        <f>IF(Table1[[#This Row],[categories]]="","",
IF(ISNUMBER(SEARCH("*ADULTS*",Table1[categories])),"ADULTS",
IF(ISNUMBER(SEARCH("*CHILDREN*",Table1[categories])),"CHILDREN",
IF(ISNUMBER(SEARCH("*TEENS*",Table1[categories])),"TEENS"))))</f>
        <v>#VALUE!</v>
      </c>
      <c r="C1328" t="e">
        <f>Table1[[#This Row],[startdatetime]]</f>
        <v>#VALUE!</v>
      </c>
      <c r="D1328" t="e">
        <f>CONCATENATE(Table1[[#This Row],[summary]],
CHAR(13),
Table1[[#This Row],[startdayname]],
", ",
TEXT((Table1[[#This Row],[startshortdate]]),"MMM D"),
CHAR(13),
TEXT((Table1[[#This Row],[starttime]]), "h:mm am/pm"),CHAR(13),Table1[[#This Row],[description]],CHAR(13))</f>
        <v>#VALUE!</v>
      </c>
    </row>
    <row r="1329" spans="1:4" x14ac:dyDescent="0.25">
      <c r="A1329" t="e">
        <f>VLOOKUP(Table1[[#This Row],[locationaddress]],VENUEID!$A$2:$B$28,1,TRUE)</f>
        <v>#VALUE!</v>
      </c>
      <c r="B1329" t="e">
        <f>IF(Table1[[#This Row],[categories]]="","",
IF(ISNUMBER(SEARCH("*ADULTS*",Table1[categories])),"ADULTS",
IF(ISNUMBER(SEARCH("*CHILDREN*",Table1[categories])),"CHILDREN",
IF(ISNUMBER(SEARCH("*TEENS*",Table1[categories])),"TEENS"))))</f>
        <v>#VALUE!</v>
      </c>
      <c r="C1329" t="e">
        <f>Table1[[#This Row],[startdatetime]]</f>
        <v>#VALUE!</v>
      </c>
      <c r="D1329" t="e">
        <f>CONCATENATE(Table1[[#This Row],[summary]],
CHAR(13),
Table1[[#This Row],[startdayname]],
", ",
TEXT((Table1[[#This Row],[startshortdate]]),"MMM D"),
CHAR(13),
TEXT((Table1[[#This Row],[starttime]]), "h:mm am/pm"),CHAR(13),Table1[[#This Row],[description]],CHAR(13))</f>
        <v>#VALUE!</v>
      </c>
    </row>
    <row r="1330" spans="1:4" x14ac:dyDescent="0.25">
      <c r="A1330" t="e">
        <f>VLOOKUP(Table1[[#This Row],[locationaddress]],VENUEID!$A$2:$B$28,1,TRUE)</f>
        <v>#VALUE!</v>
      </c>
      <c r="B1330" t="e">
        <f>IF(Table1[[#This Row],[categories]]="","",
IF(ISNUMBER(SEARCH("*ADULTS*",Table1[categories])),"ADULTS",
IF(ISNUMBER(SEARCH("*CHILDREN*",Table1[categories])),"CHILDREN",
IF(ISNUMBER(SEARCH("*TEENS*",Table1[categories])),"TEENS"))))</f>
        <v>#VALUE!</v>
      </c>
      <c r="C1330" t="e">
        <f>Table1[[#This Row],[startdatetime]]</f>
        <v>#VALUE!</v>
      </c>
      <c r="D1330" t="e">
        <f>CONCATENATE(Table1[[#This Row],[summary]],
CHAR(13),
Table1[[#This Row],[startdayname]],
", ",
TEXT((Table1[[#This Row],[startshortdate]]),"MMM D"),
CHAR(13),
TEXT((Table1[[#This Row],[starttime]]), "h:mm am/pm"),CHAR(13),Table1[[#This Row],[description]],CHAR(13))</f>
        <v>#VALUE!</v>
      </c>
    </row>
    <row r="1331" spans="1:4" x14ac:dyDescent="0.25">
      <c r="A1331" t="e">
        <f>VLOOKUP(Table1[[#This Row],[locationaddress]],VENUEID!$A$2:$B$28,1,TRUE)</f>
        <v>#VALUE!</v>
      </c>
      <c r="B1331" t="e">
        <f>IF(Table1[[#This Row],[categories]]="","",
IF(ISNUMBER(SEARCH("*ADULTS*",Table1[categories])),"ADULTS",
IF(ISNUMBER(SEARCH("*CHILDREN*",Table1[categories])),"CHILDREN",
IF(ISNUMBER(SEARCH("*TEENS*",Table1[categories])),"TEENS"))))</f>
        <v>#VALUE!</v>
      </c>
      <c r="C1331" t="e">
        <f>Table1[[#This Row],[startdatetime]]</f>
        <v>#VALUE!</v>
      </c>
      <c r="D1331" t="e">
        <f>CONCATENATE(Table1[[#This Row],[summary]],
CHAR(13),
Table1[[#This Row],[startdayname]],
", ",
TEXT((Table1[[#This Row],[startshortdate]]),"MMM D"),
CHAR(13),
TEXT((Table1[[#This Row],[starttime]]), "h:mm am/pm"),CHAR(13),Table1[[#This Row],[description]],CHAR(13))</f>
        <v>#VALUE!</v>
      </c>
    </row>
    <row r="1332" spans="1:4" x14ac:dyDescent="0.25">
      <c r="A1332" t="e">
        <f>VLOOKUP(Table1[[#This Row],[locationaddress]],VENUEID!$A$2:$B$28,1,TRUE)</f>
        <v>#VALUE!</v>
      </c>
      <c r="B1332" t="e">
        <f>IF(Table1[[#This Row],[categories]]="","",
IF(ISNUMBER(SEARCH("*ADULTS*",Table1[categories])),"ADULTS",
IF(ISNUMBER(SEARCH("*CHILDREN*",Table1[categories])),"CHILDREN",
IF(ISNUMBER(SEARCH("*TEENS*",Table1[categories])),"TEENS"))))</f>
        <v>#VALUE!</v>
      </c>
      <c r="C1332" t="e">
        <f>Table1[[#This Row],[startdatetime]]</f>
        <v>#VALUE!</v>
      </c>
      <c r="D1332" t="e">
        <f>CONCATENATE(Table1[[#This Row],[summary]],
CHAR(13),
Table1[[#This Row],[startdayname]],
", ",
TEXT((Table1[[#This Row],[startshortdate]]),"MMM D"),
CHAR(13),
TEXT((Table1[[#This Row],[starttime]]), "h:mm am/pm"),CHAR(13),Table1[[#This Row],[description]],CHAR(13))</f>
        <v>#VALUE!</v>
      </c>
    </row>
    <row r="1333" spans="1:4" x14ac:dyDescent="0.25">
      <c r="A1333" t="e">
        <f>VLOOKUP(Table1[[#This Row],[locationaddress]],VENUEID!$A$2:$B$28,1,TRUE)</f>
        <v>#VALUE!</v>
      </c>
      <c r="B1333" t="e">
        <f>IF(Table1[[#This Row],[categories]]="","",
IF(ISNUMBER(SEARCH("*ADULTS*",Table1[categories])),"ADULTS",
IF(ISNUMBER(SEARCH("*CHILDREN*",Table1[categories])),"CHILDREN",
IF(ISNUMBER(SEARCH("*TEENS*",Table1[categories])),"TEENS"))))</f>
        <v>#VALUE!</v>
      </c>
      <c r="C1333" t="e">
        <f>Table1[[#This Row],[startdatetime]]</f>
        <v>#VALUE!</v>
      </c>
      <c r="D1333" t="e">
        <f>CONCATENATE(Table1[[#This Row],[summary]],
CHAR(13),
Table1[[#This Row],[startdayname]],
", ",
TEXT((Table1[[#This Row],[startshortdate]]),"MMM D"),
CHAR(13),
TEXT((Table1[[#This Row],[starttime]]), "h:mm am/pm"),CHAR(13),Table1[[#This Row],[description]],CHAR(13))</f>
        <v>#VALUE!</v>
      </c>
    </row>
    <row r="1334" spans="1:4" x14ac:dyDescent="0.25">
      <c r="A1334" t="e">
        <f>VLOOKUP(Table1[[#This Row],[locationaddress]],VENUEID!$A$2:$B$28,1,TRUE)</f>
        <v>#VALUE!</v>
      </c>
      <c r="B1334" t="e">
        <f>IF(Table1[[#This Row],[categories]]="","",
IF(ISNUMBER(SEARCH("*ADULTS*",Table1[categories])),"ADULTS",
IF(ISNUMBER(SEARCH("*CHILDREN*",Table1[categories])),"CHILDREN",
IF(ISNUMBER(SEARCH("*TEENS*",Table1[categories])),"TEENS"))))</f>
        <v>#VALUE!</v>
      </c>
      <c r="C1334" t="e">
        <f>Table1[[#This Row],[startdatetime]]</f>
        <v>#VALUE!</v>
      </c>
      <c r="D1334" t="e">
        <f>CONCATENATE(Table1[[#This Row],[summary]],
CHAR(13),
Table1[[#This Row],[startdayname]],
", ",
TEXT((Table1[[#This Row],[startshortdate]]),"MMM D"),
CHAR(13),
TEXT((Table1[[#This Row],[starttime]]), "h:mm am/pm"),CHAR(13),Table1[[#This Row],[description]],CHAR(13))</f>
        <v>#VALUE!</v>
      </c>
    </row>
    <row r="1335" spans="1:4" x14ac:dyDescent="0.25">
      <c r="A1335" t="e">
        <f>VLOOKUP(Table1[[#This Row],[locationaddress]],VENUEID!$A$2:$B$28,1,TRUE)</f>
        <v>#VALUE!</v>
      </c>
      <c r="B1335" t="e">
        <f>IF(Table1[[#This Row],[categories]]="","",
IF(ISNUMBER(SEARCH("*ADULTS*",Table1[categories])),"ADULTS",
IF(ISNUMBER(SEARCH("*CHILDREN*",Table1[categories])),"CHILDREN",
IF(ISNUMBER(SEARCH("*TEENS*",Table1[categories])),"TEENS"))))</f>
        <v>#VALUE!</v>
      </c>
      <c r="C1335" t="e">
        <f>Table1[[#This Row],[startdatetime]]</f>
        <v>#VALUE!</v>
      </c>
      <c r="D1335" t="e">
        <f>CONCATENATE(Table1[[#This Row],[summary]],
CHAR(13),
Table1[[#This Row],[startdayname]],
", ",
TEXT((Table1[[#This Row],[startshortdate]]),"MMM D"),
CHAR(13),
TEXT((Table1[[#This Row],[starttime]]), "h:mm am/pm"),CHAR(13),Table1[[#This Row],[description]],CHAR(13))</f>
        <v>#VALUE!</v>
      </c>
    </row>
    <row r="1336" spans="1:4" x14ac:dyDescent="0.25">
      <c r="A1336" t="e">
        <f>VLOOKUP(Table1[[#This Row],[locationaddress]],VENUEID!$A$2:$B$28,1,TRUE)</f>
        <v>#VALUE!</v>
      </c>
      <c r="B1336" t="e">
        <f>IF(Table1[[#This Row],[categories]]="","",
IF(ISNUMBER(SEARCH("*ADULTS*",Table1[categories])),"ADULTS",
IF(ISNUMBER(SEARCH("*CHILDREN*",Table1[categories])),"CHILDREN",
IF(ISNUMBER(SEARCH("*TEENS*",Table1[categories])),"TEENS"))))</f>
        <v>#VALUE!</v>
      </c>
      <c r="C1336" t="e">
        <f>Table1[[#This Row],[startdatetime]]</f>
        <v>#VALUE!</v>
      </c>
      <c r="D1336" t="e">
        <f>CONCATENATE(Table1[[#This Row],[summary]],
CHAR(13),
Table1[[#This Row],[startdayname]],
", ",
TEXT((Table1[[#This Row],[startshortdate]]),"MMM D"),
CHAR(13),
TEXT((Table1[[#This Row],[starttime]]), "h:mm am/pm"),CHAR(13),Table1[[#This Row],[description]],CHAR(13))</f>
        <v>#VALUE!</v>
      </c>
    </row>
    <row r="1337" spans="1:4" x14ac:dyDescent="0.25">
      <c r="A1337" t="e">
        <f>VLOOKUP(Table1[[#This Row],[locationaddress]],VENUEID!$A$2:$B$28,1,TRUE)</f>
        <v>#VALUE!</v>
      </c>
      <c r="B1337" t="e">
        <f>IF(Table1[[#This Row],[categories]]="","",
IF(ISNUMBER(SEARCH("*ADULTS*",Table1[categories])),"ADULTS",
IF(ISNUMBER(SEARCH("*CHILDREN*",Table1[categories])),"CHILDREN",
IF(ISNUMBER(SEARCH("*TEENS*",Table1[categories])),"TEENS"))))</f>
        <v>#VALUE!</v>
      </c>
      <c r="C1337" t="e">
        <f>Table1[[#This Row],[startdatetime]]</f>
        <v>#VALUE!</v>
      </c>
      <c r="D1337" t="e">
        <f>CONCATENATE(Table1[[#This Row],[summary]],
CHAR(13),
Table1[[#This Row],[startdayname]],
", ",
TEXT((Table1[[#This Row],[startshortdate]]),"MMM D"),
CHAR(13),
TEXT((Table1[[#This Row],[starttime]]), "h:mm am/pm"),CHAR(13),Table1[[#This Row],[description]],CHAR(13))</f>
        <v>#VALUE!</v>
      </c>
    </row>
    <row r="1338" spans="1:4" x14ac:dyDescent="0.25">
      <c r="A1338" t="e">
        <f>VLOOKUP(Table1[[#This Row],[locationaddress]],VENUEID!$A$2:$B$28,1,TRUE)</f>
        <v>#VALUE!</v>
      </c>
      <c r="B1338" t="e">
        <f>IF(Table1[[#This Row],[categories]]="","",
IF(ISNUMBER(SEARCH("*ADULTS*",Table1[categories])),"ADULTS",
IF(ISNUMBER(SEARCH("*CHILDREN*",Table1[categories])),"CHILDREN",
IF(ISNUMBER(SEARCH("*TEENS*",Table1[categories])),"TEENS"))))</f>
        <v>#VALUE!</v>
      </c>
      <c r="C1338" t="e">
        <f>Table1[[#This Row],[startdatetime]]</f>
        <v>#VALUE!</v>
      </c>
      <c r="D1338" t="e">
        <f>CONCATENATE(Table1[[#This Row],[summary]],
CHAR(13),
Table1[[#This Row],[startdayname]],
", ",
TEXT((Table1[[#This Row],[startshortdate]]),"MMM D"),
CHAR(13),
TEXT((Table1[[#This Row],[starttime]]), "h:mm am/pm"),CHAR(13),Table1[[#This Row],[description]],CHAR(13))</f>
        <v>#VALUE!</v>
      </c>
    </row>
    <row r="1339" spans="1:4" x14ac:dyDescent="0.25">
      <c r="A1339" t="e">
        <f>VLOOKUP(Table1[[#This Row],[locationaddress]],VENUEID!$A$2:$B$28,1,TRUE)</f>
        <v>#VALUE!</v>
      </c>
      <c r="B1339" t="e">
        <f>IF(Table1[[#This Row],[categories]]="","",
IF(ISNUMBER(SEARCH("*ADULTS*",Table1[categories])),"ADULTS",
IF(ISNUMBER(SEARCH("*CHILDREN*",Table1[categories])),"CHILDREN",
IF(ISNUMBER(SEARCH("*TEENS*",Table1[categories])),"TEENS"))))</f>
        <v>#VALUE!</v>
      </c>
      <c r="C1339" t="e">
        <f>Table1[[#This Row],[startdatetime]]</f>
        <v>#VALUE!</v>
      </c>
      <c r="D1339" t="e">
        <f>CONCATENATE(Table1[[#This Row],[summary]],
CHAR(13),
Table1[[#This Row],[startdayname]],
", ",
TEXT((Table1[[#This Row],[startshortdate]]),"MMM D"),
CHAR(13),
TEXT((Table1[[#This Row],[starttime]]), "h:mm am/pm"),CHAR(13),Table1[[#This Row],[description]],CHAR(13))</f>
        <v>#VALUE!</v>
      </c>
    </row>
    <row r="1340" spans="1:4" x14ac:dyDescent="0.25">
      <c r="A1340" t="e">
        <f>VLOOKUP(Table1[[#This Row],[locationaddress]],VENUEID!$A$2:$B$28,1,TRUE)</f>
        <v>#VALUE!</v>
      </c>
      <c r="B1340" t="e">
        <f>IF(Table1[[#This Row],[categories]]="","",
IF(ISNUMBER(SEARCH("*ADULTS*",Table1[categories])),"ADULTS",
IF(ISNUMBER(SEARCH("*CHILDREN*",Table1[categories])),"CHILDREN",
IF(ISNUMBER(SEARCH("*TEENS*",Table1[categories])),"TEENS"))))</f>
        <v>#VALUE!</v>
      </c>
      <c r="C1340" t="e">
        <f>Table1[[#This Row],[startdatetime]]</f>
        <v>#VALUE!</v>
      </c>
      <c r="D1340" t="e">
        <f>CONCATENATE(Table1[[#This Row],[summary]],
CHAR(13),
Table1[[#This Row],[startdayname]],
", ",
TEXT((Table1[[#This Row],[startshortdate]]),"MMM D"),
CHAR(13),
TEXT((Table1[[#This Row],[starttime]]), "h:mm am/pm"),CHAR(13),Table1[[#This Row],[description]],CHAR(13))</f>
        <v>#VALUE!</v>
      </c>
    </row>
    <row r="1341" spans="1:4" x14ac:dyDescent="0.25">
      <c r="A1341" t="e">
        <f>VLOOKUP(Table1[[#This Row],[locationaddress]],VENUEID!$A$2:$B$28,1,TRUE)</f>
        <v>#VALUE!</v>
      </c>
      <c r="B1341" t="e">
        <f>IF(Table1[[#This Row],[categories]]="","",
IF(ISNUMBER(SEARCH("*ADULTS*",Table1[categories])),"ADULTS",
IF(ISNUMBER(SEARCH("*CHILDREN*",Table1[categories])),"CHILDREN",
IF(ISNUMBER(SEARCH("*TEENS*",Table1[categories])),"TEENS"))))</f>
        <v>#VALUE!</v>
      </c>
      <c r="C1341" t="e">
        <f>Table1[[#This Row],[startdatetime]]</f>
        <v>#VALUE!</v>
      </c>
      <c r="D1341" t="e">
        <f>CONCATENATE(Table1[[#This Row],[summary]],
CHAR(13),
Table1[[#This Row],[startdayname]],
", ",
TEXT((Table1[[#This Row],[startshortdate]]),"MMM D"),
CHAR(13),
TEXT((Table1[[#This Row],[starttime]]), "h:mm am/pm"),CHAR(13),Table1[[#This Row],[description]],CHAR(13))</f>
        <v>#VALUE!</v>
      </c>
    </row>
    <row r="1342" spans="1:4" x14ac:dyDescent="0.25">
      <c r="A1342" t="e">
        <f>VLOOKUP(Table1[[#This Row],[locationaddress]],VENUEID!$A$2:$B$28,1,TRUE)</f>
        <v>#VALUE!</v>
      </c>
      <c r="B1342" t="e">
        <f>IF(Table1[[#This Row],[categories]]="","",
IF(ISNUMBER(SEARCH("*ADULTS*",Table1[categories])),"ADULTS",
IF(ISNUMBER(SEARCH("*CHILDREN*",Table1[categories])),"CHILDREN",
IF(ISNUMBER(SEARCH("*TEENS*",Table1[categories])),"TEENS"))))</f>
        <v>#VALUE!</v>
      </c>
      <c r="C1342" t="e">
        <f>Table1[[#This Row],[startdatetime]]</f>
        <v>#VALUE!</v>
      </c>
      <c r="D1342" t="e">
        <f>CONCATENATE(Table1[[#This Row],[summary]],
CHAR(13),
Table1[[#This Row],[startdayname]],
", ",
TEXT((Table1[[#This Row],[startshortdate]]),"MMM D"),
CHAR(13),
TEXT((Table1[[#This Row],[starttime]]), "h:mm am/pm"),CHAR(13),Table1[[#This Row],[description]],CHAR(13))</f>
        <v>#VALUE!</v>
      </c>
    </row>
    <row r="1343" spans="1:4" x14ac:dyDescent="0.25">
      <c r="A1343" t="e">
        <f>VLOOKUP(Table1[[#This Row],[locationaddress]],VENUEID!$A$2:$B$28,1,TRUE)</f>
        <v>#VALUE!</v>
      </c>
      <c r="B1343" t="e">
        <f>IF(Table1[[#This Row],[categories]]="","",
IF(ISNUMBER(SEARCH("*ADULTS*",Table1[categories])),"ADULTS",
IF(ISNUMBER(SEARCH("*CHILDREN*",Table1[categories])),"CHILDREN",
IF(ISNUMBER(SEARCH("*TEENS*",Table1[categories])),"TEENS"))))</f>
        <v>#VALUE!</v>
      </c>
      <c r="C1343" t="e">
        <f>Table1[[#This Row],[startdatetime]]</f>
        <v>#VALUE!</v>
      </c>
      <c r="D1343" t="e">
        <f>CONCATENATE(Table1[[#This Row],[summary]],
CHAR(13),
Table1[[#This Row],[startdayname]],
", ",
TEXT((Table1[[#This Row],[startshortdate]]),"MMM D"),
CHAR(13),
TEXT((Table1[[#This Row],[starttime]]), "h:mm am/pm"),CHAR(13),Table1[[#This Row],[description]],CHAR(13))</f>
        <v>#VALUE!</v>
      </c>
    </row>
    <row r="1344" spans="1:4" x14ac:dyDescent="0.25">
      <c r="A1344" t="e">
        <f>VLOOKUP(Table1[[#This Row],[locationaddress]],VENUEID!$A$2:$B$28,1,TRUE)</f>
        <v>#VALUE!</v>
      </c>
      <c r="B1344" t="e">
        <f>IF(Table1[[#This Row],[categories]]="","",
IF(ISNUMBER(SEARCH("*ADULTS*",Table1[categories])),"ADULTS",
IF(ISNUMBER(SEARCH("*CHILDREN*",Table1[categories])),"CHILDREN",
IF(ISNUMBER(SEARCH("*TEENS*",Table1[categories])),"TEENS"))))</f>
        <v>#VALUE!</v>
      </c>
      <c r="C1344" t="e">
        <f>Table1[[#This Row],[startdatetime]]</f>
        <v>#VALUE!</v>
      </c>
      <c r="D1344" t="e">
        <f>CONCATENATE(Table1[[#This Row],[summary]],
CHAR(13),
Table1[[#This Row],[startdayname]],
", ",
TEXT((Table1[[#This Row],[startshortdate]]),"MMM D"),
CHAR(13),
TEXT((Table1[[#This Row],[starttime]]), "h:mm am/pm"),CHAR(13),Table1[[#This Row],[description]],CHAR(13))</f>
        <v>#VALUE!</v>
      </c>
    </row>
    <row r="1345" spans="1:4" x14ac:dyDescent="0.25">
      <c r="A1345" t="e">
        <f>VLOOKUP(Table1[[#This Row],[locationaddress]],VENUEID!$A$2:$B$28,1,TRUE)</f>
        <v>#VALUE!</v>
      </c>
      <c r="B1345" t="e">
        <f>IF(Table1[[#This Row],[categories]]="","",
IF(ISNUMBER(SEARCH("*ADULTS*",Table1[categories])),"ADULTS",
IF(ISNUMBER(SEARCH("*CHILDREN*",Table1[categories])),"CHILDREN",
IF(ISNUMBER(SEARCH("*TEENS*",Table1[categories])),"TEENS"))))</f>
        <v>#VALUE!</v>
      </c>
      <c r="C1345" t="e">
        <f>Table1[[#This Row],[startdatetime]]</f>
        <v>#VALUE!</v>
      </c>
      <c r="D1345" t="e">
        <f>CONCATENATE(Table1[[#This Row],[summary]],
CHAR(13),
Table1[[#This Row],[startdayname]],
", ",
TEXT((Table1[[#This Row],[startshortdate]]),"MMM D"),
CHAR(13),
TEXT((Table1[[#This Row],[starttime]]), "h:mm am/pm"),CHAR(13),Table1[[#This Row],[description]],CHAR(13))</f>
        <v>#VALUE!</v>
      </c>
    </row>
    <row r="1346" spans="1:4" x14ac:dyDescent="0.25">
      <c r="A1346" t="e">
        <f>VLOOKUP(Table1[[#This Row],[locationaddress]],VENUEID!$A$2:$B$28,1,TRUE)</f>
        <v>#VALUE!</v>
      </c>
      <c r="B1346" t="e">
        <f>IF(Table1[[#This Row],[categories]]="","",
IF(ISNUMBER(SEARCH("*ADULTS*",Table1[categories])),"ADULTS",
IF(ISNUMBER(SEARCH("*CHILDREN*",Table1[categories])),"CHILDREN",
IF(ISNUMBER(SEARCH("*TEENS*",Table1[categories])),"TEENS"))))</f>
        <v>#VALUE!</v>
      </c>
      <c r="C1346" t="e">
        <f>Table1[[#This Row],[startdatetime]]</f>
        <v>#VALUE!</v>
      </c>
      <c r="D1346" t="e">
        <f>CONCATENATE(Table1[[#This Row],[summary]],
CHAR(13),
Table1[[#This Row],[startdayname]],
", ",
TEXT((Table1[[#This Row],[startshortdate]]),"MMM D"),
CHAR(13),
TEXT((Table1[[#This Row],[starttime]]), "h:mm am/pm"),CHAR(13),Table1[[#This Row],[description]],CHAR(13))</f>
        <v>#VALUE!</v>
      </c>
    </row>
    <row r="1347" spans="1:4" x14ac:dyDescent="0.25">
      <c r="A1347" t="e">
        <f>VLOOKUP(Table1[[#This Row],[locationaddress]],VENUEID!$A$2:$B$28,1,TRUE)</f>
        <v>#VALUE!</v>
      </c>
      <c r="B1347" t="e">
        <f>IF(Table1[[#This Row],[categories]]="","",
IF(ISNUMBER(SEARCH("*ADULTS*",Table1[categories])),"ADULTS",
IF(ISNUMBER(SEARCH("*CHILDREN*",Table1[categories])),"CHILDREN",
IF(ISNUMBER(SEARCH("*TEENS*",Table1[categories])),"TEENS"))))</f>
        <v>#VALUE!</v>
      </c>
      <c r="C1347" t="e">
        <f>Table1[[#This Row],[startdatetime]]</f>
        <v>#VALUE!</v>
      </c>
      <c r="D1347" t="e">
        <f>CONCATENATE(Table1[[#This Row],[summary]],
CHAR(13),
Table1[[#This Row],[startdayname]],
", ",
TEXT((Table1[[#This Row],[startshortdate]]),"MMM D"),
CHAR(13),
TEXT((Table1[[#This Row],[starttime]]), "h:mm am/pm"),CHAR(13),Table1[[#This Row],[description]],CHAR(13))</f>
        <v>#VALUE!</v>
      </c>
    </row>
    <row r="1348" spans="1:4" x14ac:dyDescent="0.25">
      <c r="A1348" t="e">
        <f>VLOOKUP(Table1[[#This Row],[locationaddress]],VENUEID!$A$2:$B$28,1,TRUE)</f>
        <v>#VALUE!</v>
      </c>
      <c r="B1348" t="e">
        <f>IF(Table1[[#This Row],[categories]]="","",
IF(ISNUMBER(SEARCH("*ADULTS*",Table1[categories])),"ADULTS",
IF(ISNUMBER(SEARCH("*CHILDREN*",Table1[categories])),"CHILDREN",
IF(ISNUMBER(SEARCH("*TEENS*",Table1[categories])),"TEENS"))))</f>
        <v>#VALUE!</v>
      </c>
      <c r="C1348" t="e">
        <f>Table1[[#This Row],[startdatetime]]</f>
        <v>#VALUE!</v>
      </c>
      <c r="D1348" t="e">
        <f>CONCATENATE(Table1[[#This Row],[summary]],
CHAR(13),
Table1[[#This Row],[startdayname]],
", ",
TEXT((Table1[[#This Row],[startshortdate]]),"MMM D"),
CHAR(13),
TEXT((Table1[[#This Row],[starttime]]), "h:mm am/pm"),CHAR(13),Table1[[#This Row],[description]],CHAR(13))</f>
        <v>#VALUE!</v>
      </c>
    </row>
    <row r="1349" spans="1:4" x14ac:dyDescent="0.25">
      <c r="A1349" t="e">
        <f>VLOOKUP(Table1[[#This Row],[locationaddress]],VENUEID!$A$2:$B$28,1,TRUE)</f>
        <v>#VALUE!</v>
      </c>
      <c r="B1349" t="e">
        <f>IF(Table1[[#This Row],[categories]]="","",
IF(ISNUMBER(SEARCH("*ADULTS*",Table1[categories])),"ADULTS",
IF(ISNUMBER(SEARCH("*CHILDREN*",Table1[categories])),"CHILDREN",
IF(ISNUMBER(SEARCH("*TEENS*",Table1[categories])),"TEENS"))))</f>
        <v>#VALUE!</v>
      </c>
      <c r="C1349" t="e">
        <f>Table1[[#This Row],[startdatetime]]</f>
        <v>#VALUE!</v>
      </c>
      <c r="D1349" t="e">
        <f>CONCATENATE(Table1[[#This Row],[summary]],
CHAR(13),
Table1[[#This Row],[startdayname]],
", ",
TEXT((Table1[[#This Row],[startshortdate]]),"MMM D"),
CHAR(13),
TEXT((Table1[[#This Row],[starttime]]), "h:mm am/pm"),CHAR(13),Table1[[#This Row],[description]],CHAR(13))</f>
        <v>#VALUE!</v>
      </c>
    </row>
    <row r="1350" spans="1:4" x14ac:dyDescent="0.25">
      <c r="A1350" t="e">
        <f>VLOOKUP(Table1[[#This Row],[locationaddress]],VENUEID!$A$2:$B$28,1,TRUE)</f>
        <v>#VALUE!</v>
      </c>
      <c r="B1350" t="e">
        <f>IF(Table1[[#This Row],[categories]]="","",
IF(ISNUMBER(SEARCH("*ADULTS*",Table1[categories])),"ADULTS",
IF(ISNUMBER(SEARCH("*CHILDREN*",Table1[categories])),"CHILDREN",
IF(ISNUMBER(SEARCH("*TEENS*",Table1[categories])),"TEENS"))))</f>
        <v>#VALUE!</v>
      </c>
      <c r="C1350" t="e">
        <f>Table1[[#This Row],[startdatetime]]</f>
        <v>#VALUE!</v>
      </c>
      <c r="D1350" t="e">
        <f>CONCATENATE(Table1[[#This Row],[summary]],
CHAR(13),
Table1[[#This Row],[startdayname]],
", ",
TEXT((Table1[[#This Row],[startshortdate]]),"MMM D"),
CHAR(13),
TEXT((Table1[[#This Row],[starttime]]), "h:mm am/pm"),CHAR(13),Table1[[#This Row],[description]],CHAR(13))</f>
        <v>#VALUE!</v>
      </c>
    </row>
    <row r="1351" spans="1:4" x14ac:dyDescent="0.25">
      <c r="A1351" t="e">
        <f>VLOOKUP(Table1[[#This Row],[locationaddress]],VENUEID!$A$2:$B$28,1,TRUE)</f>
        <v>#VALUE!</v>
      </c>
      <c r="B1351" t="e">
        <f>IF(Table1[[#This Row],[categories]]="","",
IF(ISNUMBER(SEARCH("*ADULTS*",Table1[categories])),"ADULTS",
IF(ISNUMBER(SEARCH("*CHILDREN*",Table1[categories])),"CHILDREN",
IF(ISNUMBER(SEARCH("*TEENS*",Table1[categories])),"TEENS"))))</f>
        <v>#VALUE!</v>
      </c>
      <c r="C1351" t="e">
        <f>Table1[[#This Row],[startdatetime]]</f>
        <v>#VALUE!</v>
      </c>
      <c r="D1351" t="e">
        <f>CONCATENATE(Table1[[#This Row],[summary]],
CHAR(13),
Table1[[#This Row],[startdayname]],
", ",
TEXT((Table1[[#This Row],[startshortdate]]),"MMM D"),
CHAR(13),
TEXT((Table1[[#This Row],[starttime]]), "h:mm am/pm"),CHAR(13),Table1[[#This Row],[description]],CHAR(13))</f>
        <v>#VALUE!</v>
      </c>
    </row>
    <row r="1352" spans="1:4" x14ac:dyDescent="0.25">
      <c r="A1352" t="e">
        <f>VLOOKUP(Table1[[#This Row],[locationaddress]],VENUEID!$A$2:$B$28,1,TRUE)</f>
        <v>#VALUE!</v>
      </c>
      <c r="B1352" t="e">
        <f>IF(Table1[[#This Row],[categories]]="","",
IF(ISNUMBER(SEARCH("*ADULTS*",Table1[categories])),"ADULTS",
IF(ISNUMBER(SEARCH("*CHILDREN*",Table1[categories])),"CHILDREN",
IF(ISNUMBER(SEARCH("*TEENS*",Table1[categories])),"TEENS"))))</f>
        <v>#VALUE!</v>
      </c>
      <c r="C1352" t="e">
        <f>Table1[[#This Row],[startdatetime]]</f>
        <v>#VALUE!</v>
      </c>
      <c r="D1352" t="e">
        <f>CONCATENATE(Table1[[#This Row],[summary]],
CHAR(13),
Table1[[#This Row],[startdayname]],
", ",
TEXT((Table1[[#This Row],[startshortdate]]),"MMM D"),
CHAR(13),
TEXT((Table1[[#This Row],[starttime]]), "h:mm am/pm"),CHAR(13),Table1[[#This Row],[description]],CHAR(13))</f>
        <v>#VALUE!</v>
      </c>
    </row>
    <row r="1353" spans="1:4" x14ac:dyDescent="0.25">
      <c r="A1353" t="e">
        <f>VLOOKUP(Table1[[#This Row],[locationaddress]],VENUEID!$A$2:$B$28,1,TRUE)</f>
        <v>#VALUE!</v>
      </c>
      <c r="B1353" t="e">
        <f>IF(Table1[[#This Row],[categories]]="","",
IF(ISNUMBER(SEARCH("*ADULTS*",Table1[categories])),"ADULTS",
IF(ISNUMBER(SEARCH("*CHILDREN*",Table1[categories])),"CHILDREN",
IF(ISNUMBER(SEARCH("*TEENS*",Table1[categories])),"TEENS"))))</f>
        <v>#VALUE!</v>
      </c>
      <c r="C1353" t="e">
        <f>Table1[[#This Row],[startdatetime]]</f>
        <v>#VALUE!</v>
      </c>
      <c r="D1353" t="e">
        <f>CONCATENATE(Table1[[#This Row],[summary]],
CHAR(13),
Table1[[#This Row],[startdayname]],
", ",
TEXT((Table1[[#This Row],[startshortdate]]),"MMM D"),
CHAR(13),
TEXT((Table1[[#This Row],[starttime]]), "h:mm am/pm"),CHAR(13),Table1[[#This Row],[description]],CHAR(13))</f>
        <v>#VALUE!</v>
      </c>
    </row>
    <row r="1354" spans="1:4" x14ac:dyDescent="0.25">
      <c r="A1354" t="e">
        <f>VLOOKUP(Table1[[#This Row],[locationaddress]],VENUEID!$A$2:$B$28,1,TRUE)</f>
        <v>#VALUE!</v>
      </c>
      <c r="B1354" t="e">
        <f>IF(Table1[[#This Row],[categories]]="","",
IF(ISNUMBER(SEARCH("*ADULTS*",Table1[categories])),"ADULTS",
IF(ISNUMBER(SEARCH("*CHILDREN*",Table1[categories])),"CHILDREN",
IF(ISNUMBER(SEARCH("*TEENS*",Table1[categories])),"TEENS"))))</f>
        <v>#VALUE!</v>
      </c>
      <c r="C1354" t="e">
        <f>Table1[[#This Row],[startdatetime]]</f>
        <v>#VALUE!</v>
      </c>
      <c r="D1354" t="e">
        <f>CONCATENATE(Table1[[#This Row],[summary]],
CHAR(13),
Table1[[#This Row],[startdayname]],
", ",
TEXT((Table1[[#This Row],[startshortdate]]),"MMM D"),
CHAR(13),
TEXT((Table1[[#This Row],[starttime]]), "h:mm am/pm"),CHAR(13),Table1[[#This Row],[description]],CHAR(13))</f>
        <v>#VALUE!</v>
      </c>
    </row>
    <row r="1355" spans="1:4" x14ac:dyDescent="0.25">
      <c r="A1355" t="e">
        <f>VLOOKUP(Table1[[#This Row],[locationaddress]],VENUEID!$A$2:$B$28,1,TRUE)</f>
        <v>#VALUE!</v>
      </c>
      <c r="B1355" t="e">
        <f>IF(Table1[[#This Row],[categories]]="","",
IF(ISNUMBER(SEARCH("*ADULTS*",Table1[categories])),"ADULTS",
IF(ISNUMBER(SEARCH("*CHILDREN*",Table1[categories])),"CHILDREN",
IF(ISNUMBER(SEARCH("*TEENS*",Table1[categories])),"TEENS"))))</f>
        <v>#VALUE!</v>
      </c>
      <c r="C1355" t="e">
        <f>Table1[[#This Row],[startdatetime]]</f>
        <v>#VALUE!</v>
      </c>
      <c r="D1355" t="e">
        <f>CONCATENATE(Table1[[#This Row],[summary]],
CHAR(13),
Table1[[#This Row],[startdayname]],
", ",
TEXT((Table1[[#This Row],[startshortdate]]),"MMM D"),
CHAR(13),
TEXT((Table1[[#This Row],[starttime]]), "h:mm am/pm"),CHAR(13),Table1[[#This Row],[description]],CHAR(13))</f>
        <v>#VALUE!</v>
      </c>
    </row>
    <row r="1356" spans="1:4" x14ac:dyDescent="0.25">
      <c r="A1356" t="e">
        <f>VLOOKUP(Table1[[#This Row],[locationaddress]],VENUEID!$A$2:$B$28,1,TRUE)</f>
        <v>#VALUE!</v>
      </c>
      <c r="B1356" t="e">
        <f>IF(Table1[[#This Row],[categories]]="","",
IF(ISNUMBER(SEARCH("*ADULTS*",Table1[categories])),"ADULTS",
IF(ISNUMBER(SEARCH("*CHILDREN*",Table1[categories])),"CHILDREN",
IF(ISNUMBER(SEARCH("*TEENS*",Table1[categories])),"TEENS"))))</f>
        <v>#VALUE!</v>
      </c>
      <c r="C1356" t="e">
        <f>Table1[[#This Row],[startdatetime]]</f>
        <v>#VALUE!</v>
      </c>
      <c r="D1356" t="e">
        <f>CONCATENATE(Table1[[#This Row],[summary]],
CHAR(13),
Table1[[#This Row],[startdayname]],
", ",
TEXT((Table1[[#This Row],[startshortdate]]),"MMM D"),
CHAR(13),
TEXT((Table1[[#This Row],[starttime]]), "h:mm am/pm"),CHAR(13),Table1[[#This Row],[description]],CHAR(13))</f>
        <v>#VALUE!</v>
      </c>
    </row>
    <row r="1357" spans="1:4" x14ac:dyDescent="0.25">
      <c r="A1357" t="e">
        <f>VLOOKUP(Table1[[#This Row],[locationaddress]],VENUEID!$A$2:$B$28,1,TRUE)</f>
        <v>#VALUE!</v>
      </c>
      <c r="B1357" t="e">
        <f>IF(Table1[[#This Row],[categories]]="","",
IF(ISNUMBER(SEARCH("*ADULTS*",Table1[categories])),"ADULTS",
IF(ISNUMBER(SEARCH("*CHILDREN*",Table1[categories])),"CHILDREN",
IF(ISNUMBER(SEARCH("*TEENS*",Table1[categories])),"TEENS"))))</f>
        <v>#VALUE!</v>
      </c>
      <c r="C1357" t="e">
        <f>Table1[[#This Row],[startdatetime]]</f>
        <v>#VALUE!</v>
      </c>
      <c r="D1357" t="e">
        <f>CONCATENATE(Table1[[#This Row],[summary]],
CHAR(13),
Table1[[#This Row],[startdayname]],
", ",
TEXT((Table1[[#This Row],[startshortdate]]),"MMM D"),
CHAR(13),
TEXT((Table1[[#This Row],[starttime]]), "h:mm am/pm"),CHAR(13),Table1[[#This Row],[description]],CHAR(13))</f>
        <v>#VALUE!</v>
      </c>
    </row>
    <row r="1358" spans="1:4" x14ac:dyDescent="0.25">
      <c r="A1358" t="e">
        <f>VLOOKUP(Table1[[#This Row],[locationaddress]],VENUEID!$A$2:$B$28,1,TRUE)</f>
        <v>#VALUE!</v>
      </c>
      <c r="B1358" t="e">
        <f>IF(Table1[[#This Row],[categories]]="","",
IF(ISNUMBER(SEARCH("*ADULTS*",Table1[categories])),"ADULTS",
IF(ISNUMBER(SEARCH("*CHILDREN*",Table1[categories])),"CHILDREN",
IF(ISNUMBER(SEARCH("*TEENS*",Table1[categories])),"TEENS"))))</f>
        <v>#VALUE!</v>
      </c>
      <c r="C1358" t="e">
        <f>Table1[[#This Row],[startdatetime]]</f>
        <v>#VALUE!</v>
      </c>
      <c r="D1358" t="e">
        <f>CONCATENATE(Table1[[#This Row],[summary]],
CHAR(13),
Table1[[#This Row],[startdayname]],
", ",
TEXT((Table1[[#This Row],[startshortdate]]),"MMM D"),
CHAR(13),
TEXT((Table1[[#This Row],[starttime]]), "h:mm am/pm"),CHAR(13),Table1[[#This Row],[description]],CHAR(13))</f>
        <v>#VALUE!</v>
      </c>
    </row>
    <row r="1359" spans="1:4" x14ac:dyDescent="0.25">
      <c r="A1359" t="e">
        <f>VLOOKUP(Table1[[#This Row],[locationaddress]],VENUEID!$A$2:$B$28,1,TRUE)</f>
        <v>#VALUE!</v>
      </c>
      <c r="B1359" t="e">
        <f>IF(Table1[[#This Row],[categories]]="","",
IF(ISNUMBER(SEARCH("*ADULTS*",Table1[categories])),"ADULTS",
IF(ISNUMBER(SEARCH("*CHILDREN*",Table1[categories])),"CHILDREN",
IF(ISNUMBER(SEARCH("*TEENS*",Table1[categories])),"TEENS"))))</f>
        <v>#VALUE!</v>
      </c>
      <c r="C1359" t="e">
        <f>Table1[[#This Row],[startdatetime]]</f>
        <v>#VALUE!</v>
      </c>
      <c r="D1359" t="e">
        <f>CONCATENATE(Table1[[#This Row],[summary]],
CHAR(13),
Table1[[#This Row],[startdayname]],
", ",
TEXT((Table1[[#This Row],[startshortdate]]),"MMM D"),
CHAR(13),
TEXT((Table1[[#This Row],[starttime]]), "h:mm am/pm"),CHAR(13),Table1[[#This Row],[description]],CHAR(13))</f>
        <v>#VALUE!</v>
      </c>
    </row>
    <row r="1360" spans="1:4" x14ac:dyDescent="0.25">
      <c r="A1360" t="e">
        <f>VLOOKUP(Table1[[#This Row],[locationaddress]],VENUEID!$A$2:$B$28,1,TRUE)</f>
        <v>#VALUE!</v>
      </c>
      <c r="B1360" t="e">
        <f>IF(Table1[[#This Row],[categories]]="","",
IF(ISNUMBER(SEARCH("*ADULTS*",Table1[categories])),"ADULTS",
IF(ISNUMBER(SEARCH("*CHILDREN*",Table1[categories])),"CHILDREN",
IF(ISNUMBER(SEARCH("*TEENS*",Table1[categories])),"TEENS"))))</f>
        <v>#VALUE!</v>
      </c>
      <c r="C1360" t="e">
        <f>Table1[[#This Row],[startdatetime]]</f>
        <v>#VALUE!</v>
      </c>
      <c r="D1360" t="e">
        <f>CONCATENATE(Table1[[#This Row],[summary]],
CHAR(13),
Table1[[#This Row],[startdayname]],
", ",
TEXT((Table1[[#This Row],[startshortdate]]),"MMM D"),
CHAR(13),
TEXT((Table1[[#This Row],[starttime]]), "h:mm am/pm"),CHAR(13),Table1[[#This Row],[description]],CHAR(13))</f>
        <v>#VALUE!</v>
      </c>
    </row>
    <row r="1361" spans="1:4" x14ac:dyDescent="0.25">
      <c r="A1361" t="e">
        <f>VLOOKUP(Table1[[#This Row],[locationaddress]],VENUEID!$A$2:$B$28,1,TRUE)</f>
        <v>#VALUE!</v>
      </c>
      <c r="B1361" t="e">
        <f>IF(Table1[[#This Row],[categories]]="","",
IF(ISNUMBER(SEARCH("*ADULTS*",Table1[categories])),"ADULTS",
IF(ISNUMBER(SEARCH("*CHILDREN*",Table1[categories])),"CHILDREN",
IF(ISNUMBER(SEARCH("*TEENS*",Table1[categories])),"TEENS"))))</f>
        <v>#VALUE!</v>
      </c>
      <c r="C1361" t="e">
        <f>Table1[[#This Row],[startdatetime]]</f>
        <v>#VALUE!</v>
      </c>
      <c r="D1361" t="e">
        <f>CONCATENATE(Table1[[#This Row],[summary]],
CHAR(13),
Table1[[#This Row],[startdayname]],
", ",
TEXT((Table1[[#This Row],[startshortdate]]),"MMM D"),
CHAR(13),
TEXT((Table1[[#This Row],[starttime]]), "h:mm am/pm"),CHAR(13),Table1[[#This Row],[description]],CHAR(13))</f>
        <v>#VALUE!</v>
      </c>
    </row>
    <row r="1362" spans="1:4" x14ac:dyDescent="0.25">
      <c r="A1362" t="e">
        <f>VLOOKUP(Table1[[#This Row],[locationaddress]],VENUEID!$A$2:$B$28,1,TRUE)</f>
        <v>#VALUE!</v>
      </c>
      <c r="B1362" t="e">
        <f>IF(Table1[[#This Row],[categories]]="","",
IF(ISNUMBER(SEARCH("*ADULTS*",Table1[categories])),"ADULTS",
IF(ISNUMBER(SEARCH("*CHILDREN*",Table1[categories])),"CHILDREN",
IF(ISNUMBER(SEARCH("*TEENS*",Table1[categories])),"TEENS"))))</f>
        <v>#VALUE!</v>
      </c>
      <c r="C1362" t="e">
        <f>Table1[[#This Row],[startdatetime]]</f>
        <v>#VALUE!</v>
      </c>
      <c r="D1362" t="e">
        <f>CONCATENATE(Table1[[#This Row],[summary]],
CHAR(13),
Table1[[#This Row],[startdayname]],
", ",
TEXT((Table1[[#This Row],[startshortdate]]),"MMM D"),
CHAR(13),
TEXT((Table1[[#This Row],[starttime]]), "h:mm am/pm"),CHAR(13),Table1[[#This Row],[description]],CHAR(13))</f>
        <v>#VALUE!</v>
      </c>
    </row>
    <row r="1363" spans="1:4" x14ac:dyDescent="0.25">
      <c r="A1363" t="e">
        <f>VLOOKUP(Table1[[#This Row],[locationaddress]],VENUEID!$A$2:$B$28,1,TRUE)</f>
        <v>#VALUE!</v>
      </c>
      <c r="B1363" t="e">
        <f>IF(Table1[[#This Row],[categories]]="","",
IF(ISNUMBER(SEARCH("*ADULTS*",Table1[categories])),"ADULTS",
IF(ISNUMBER(SEARCH("*CHILDREN*",Table1[categories])),"CHILDREN",
IF(ISNUMBER(SEARCH("*TEENS*",Table1[categories])),"TEENS"))))</f>
        <v>#VALUE!</v>
      </c>
      <c r="C1363" t="e">
        <f>Table1[[#This Row],[startdatetime]]</f>
        <v>#VALUE!</v>
      </c>
      <c r="D1363" t="e">
        <f>CONCATENATE(Table1[[#This Row],[summary]],
CHAR(13),
Table1[[#This Row],[startdayname]],
", ",
TEXT((Table1[[#This Row],[startshortdate]]),"MMM D"),
CHAR(13),
TEXT((Table1[[#This Row],[starttime]]), "h:mm am/pm"),CHAR(13),Table1[[#This Row],[description]],CHAR(13))</f>
        <v>#VALUE!</v>
      </c>
    </row>
    <row r="1364" spans="1:4" x14ac:dyDescent="0.25">
      <c r="A1364" t="e">
        <f>VLOOKUP(Table1[[#This Row],[locationaddress]],VENUEID!$A$2:$B$28,1,TRUE)</f>
        <v>#VALUE!</v>
      </c>
      <c r="B1364" t="e">
        <f>IF(Table1[[#This Row],[categories]]="","",
IF(ISNUMBER(SEARCH("*ADULTS*",Table1[categories])),"ADULTS",
IF(ISNUMBER(SEARCH("*CHILDREN*",Table1[categories])),"CHILDREN",
IF(ISNUMBER(SEARCH("*TEENS*",Table1[categories])),"TEENS"))))</f>
        <v>#VALUE!</v>
      </c>
      <c r="C1364" t="e">
        <f>Table1[[#This Row],[startdatetime]]</f>
        <v>#VALUE!</v>
      </c>
      <c r="D1364" t="e">
        <f>CONCATENATE(Table1[[#This Row],[summary]],
CHAR(13),
Table1[[#This Row],[startdayname]],
", ",
TEXT((Table1[[#This Row],[startshortdate]]),"MMM D"),
CHAR(13),
TEXT((Table1[[#This Row],[starttime]]), "h:mm am/pm"),CHAR(13),Table1[[#This Row],[description]],CHAR(13))</f>
        <v>#VALUE!</v>
      </c>
    </row>
    <row r="1365" spans="1:4" x14ac:dyDescent="0.25">
      <c r="A1365" t="e">
        <f>VLOOKUP(Table1[[#This Row],[locationaddress]],VENUEID!$A$2:$B$28,1,TRUE)</f>
        <v>#VALUE!</v>
      </c>
      <c r="B1365" t="e">
        <f>IF(Table1[[#This Row],[categories]]="","",
IF(ISNUMBER(SEARCH("*ADULTS*",Table1[categories])),"ADULTS",
IF(ISNUMBER(SEARCH("*CHILDREN*",Table1[categories])),"CHILDREN",
IF(ISNUMBER(SEARCH("*TEENS*",Table1[categories])),"TEENS"))))</f>
        <v>#VALUE!</v>
      </c>
      <c r="C1365" t="e">
        <f>Table1[[#This Row],[startdatetime]]</f>
        <v>#VALUE!</v>
      </c>
      <c r="D1365" t="e">
        <f>CONCATENATE(Table1[[#This Row],[summary]],
CHAR(13),
Table1[[#This Row],[startdayname]],
", ",
TEXT((Table1[[#This Row],[startshortdate]]),"MMM D"),
CHAR(13),
TEXT((Table1[[#This Row],[starttime]]), "h:mm am/pm"),CHAR(13),Table1[[#This Row],[description]],CHAR(13))</f>
        <v>#VALUE!</v>
      </c>
    </row>
    <row r="1366" spans="1:4" x14ac:dyDescent="0.25">
      <c r="A1366" t="e">
        <f>VLOOKUP(Table1[[#This Row],[locationaddress]],VENUEID!$A$2:$B$28,1,TRUE)</f>
        <v>#VALUE!</v>
      </c>
      <c r="B1366" t="e">
        <f>IF(Table1[[#This Row],[categories]]="","",
IF(ISNUMBER(SEARCH("*ADULTS*",Table1[categories])),"ADULTS",
IF(ISNUMBER(SEARCH("*CHILDREN*",Table1[categories])),"CHILDREN",
IF(ISNUMBER(SEARCH("*TEENS*",Table1[categories])),"TEENS"))))</f>
        <v>#VALUE!</v>
      </c>
      <c r="C1366" t="e">
        <f>Table1[[#This Row],[startdatetime]]</f>
        <v>#VALUE!</v>
      </c>
      <c r="D1366" t="e">
        <f>CONCATENATE(Table1[[#This Row],[summary]],
CHAR(13),
Table1[[#This Row],[startdayname]],
", ",
TEXT((Table1[[#This Row],[startshortdate]]),"MMM D"),
CHAR(13),
TEXT((Table1[[#This Row],[starttime]]), "h:mm am/pm"),CHAR(13),Table1[[#This Row],[description]],CHAR(13))</f>
        <v>#VALUE!</v>
      </c>
    </row>
    <row r="1367" spans="1:4" x14ac:dyDescent="0.25">
      <c r="A1367" t="e">
        <f>VLOOKUP(Table1[[#This Row],[locationaddress]],VENUEID!$A$2:$B$28,1,TRUE)</f>
        <v>#VALUE!</v>
      </c>
      <c r="B1367" t="e">
        <f>IF(Table1[[#This Row],[categories]]="","",
IF(ISNUMBER(SEARCH("*ADULTS*",Table1[categories])),"ADULTS",
IF(ISNUMBER(SEARCH("*CHILDREN*",Table1[categories])),"CHILDREN",
IF(ISNUMBER(SEARCH("*TEENS*",Table1[categories])),"TEENS"))))</f>
        <v>#VALUE!</v>
      </c>
      <c r="C1367" t="e">
        <f>Table1[[#This Row],[startdatetime]]</f>
        <v>#VALUE!</v>
      </c>
      <c r="D1367" t="e">
        <f>CONCATENATE(Table1[[#This Row],[summary]],
CHAR(13),
Table1[[#This Row],[startdayname]],
", ",
TEXT((Table1[[#This Row],[startshortdate]]),"MMM D"),
CHAR(13),
TEXT((Table1[[#This Row],[starttime]]), "h:mm am/pm"),CHAR(13),Table1[[#This Row],[description]],CHAR(13))</f>
        <v>#VALUE!</v>
      </c>
    </row>
    <row r="1368" spans="1:4" x14ac:dyDescent="0.25">
      <c r="A1368" t="e">
        <f>VLOOKUP(Table1[[#This Row],[locationaddress]],VENUEID!$A$2:$B$28,1,TRUE)</f>
        <v>#VALUE!</v>
      </c>
      <c r="B1368" t="e">
        <f>IF(Table1[[#This Row],[categories]]="","",
IF(ISNUMBER(SEARCH("*ADULTS*",Table1[categories])),"ADULTS",
IF(ISNUMBER(SEARCH("*CHILDREN*",Table1[categories])),"CHILDREN",
IF(ISNUMBER(SEARCH("*TEENS*",Table1[categories])),"TEENS"))))</f>
        <v>#VALUE!</v>
      </c>
      <c r="C1368" t="e">
        <f>Table1[[#This Row],[startdatetime]]</f>
        <v>#VALUE!</v>
      </c>
      <c r="D1368" t="e">
        <f>CONCATENATE(Table1[[#This Row],[summary]],
CHAR(13),
Table1[[#This Row],[startdayname]],
", ",
TEXT((Table1[[#This Row],[startshortdate]]),"MMM D"),
CHAR(13),
TEXT((Table1[[#This Row],[starttime]]), "h:mm am/pm"),CHAR(13),Table1[[#This Row],[description]],CHAR(13))</f>
        <v>#VALUE!</v>
      </c>
    </row>
    <row r="1369" spans="1:4" x14ac:dyDescent="0.25">
      <c r="A1369" t="e">
        <f>VLOOKUP(Table1[[#This Row],[locationaddress]],VENUEID!$A$2:$B$28,1,TRUE)</f>
        <v>#VALUE!</v>
      </c>
      <c r="B1369" t="e">
        <f>IF(Table1[[#This Row],[categories]]="","",
IF(ISNUMBER(SEARCH("*ADULTS*",Table1[categories])),"ADULTS",
IF(ISNUMBER(SEARCH("*CHILDREN*",Table1[categories])),"CHILDREN",
IF(ISNUMBER(SEARCH("*TEENS*",Table1[categories])),"TEENS"))))</f>
        <v>#VALUE!</v>
      </c>
      <c r="C1369" t="e">
        <f>Table1[[#This Row],[startdatetime]]</f>
        <v>#VALUE!</v>
      </c>
      <c r="D1369" t="e">
        <f>CONCATENATE(Table1[[#This Row],[summary]],
CHAR(13),
Table1[[#This Row],[startdayname]],
", ",
TEXT((Table1[[#This Row],[startshortdate]]),"MMM D"),
CHAR(13),
TEXT((Table1[[#This Row],[starttime]]), "h:mm am/pm"),CHAR(13),Table1[[#This Row],[description]],CHAR(13))</f>
        <v>#VALUE!</v>
      </c>
    </row>
    <row r="1370" spans="1:4" x14ac:dyDescent="0.25">
      <c r="A1370" t="e">
        <f>VLOOKUP(Table1[[#This Row],[locationaddress]],VENUEID!$A$2:$B$28,1,TRUE)</f>
        <v>#VALUE!</v>
      </c>
      <c r="B1370" t="e">
        <f>IF(Table1[[#This Row],[categories]]="","",
IF(ISNUMBER(SEARCH("*ADULTS*",Table1[categories])),"ADULTS",
IF(ISNUMBER(SEARCH("*CHILDREN*",Table1[categories])),"CHILDREN",
IF(ISNUMBER(SEARCH("*TEENS*",Table1[categories])),"TEENS"))))</f>
        <v>#VALUE!</v>
      </c>
      <c r="C1370" t="e">
        <f>Table1[[#This Row],[startdatetime]]</f>
        <v>#VALUE!</v>
      </c>
      <c r="D1370" t="e">
        <f>CONCATENATE(Table1[[#This Row],[summary]],
CHAR(13),
Table1[[#This Row],[startdayname]],
", ",
TEXT((Table1[[#This Row],[startshortdate]]),"MMM D"),
CHAR(13),
TEXT((Table1[[#This Row],[starttime]]), "h:mm am/pm"),CHAR(13),Table1[[#This Row],[description]],CHAR(13))</f>
        <v>#VALUE!</v>
      </c>
    </row>
    <row r="1371" spans="1:4" x14ac:dyDescent="0.25">
      <c r="A1371" t="e">
        <f>VLOOKUP(Table1[[#This Row],[locationaddress]],VENUEID!$A$2:$B$28,1,TRUE)</f>
        <v>#VALUE!</v>
      </c>
      <c r="B1371" t="e">
        <f>IF(Table1[[#This Row],[categories]]="","",
IF(ISNUMBER(SEARCH("*ADULTS*",Table1[categories])),"ADULTS",
IF(ISNUMBER(SEARCH("*CHILDREN*",Table1[categories])),"CHILDREN",
IF(ISNUMBER(SEARCH("*TEENS*",Table1[categories])),"TEENS"))))</f>
        <v>#VALUE!</v>
      </c>
      <c r="C1371" t="e">
        <f>Table1[[#This Row],[startdatetime]]</f>
        <v>#VALUE!</v>
      </c>
      <c r="D1371" t="e">
        <f>CONCATENATE(Table1[[#This Row],[summary]],
CHAR(13),
Table1[[#This Row],[startdayname]],
", ",
TEXT((Table1[[#This Row],[startshortdate]]),"MMM D"),
CHAR(13),
TEXT((Table1[[#This Row],[starttime]]), "h:mm am/pm"),CHAR(13),Table1[[#This Row],[description]],CHAR(13))</f>
        <v>#VALUE!</v>
      </c>
    </row>
    <row r="1372" spans="1:4" x14ac:dyDescent="0.25">
      <c r="A1372" t="e">
        <f>VLOOKUP(Table1[[#This Row],[locationaddress]],VENUEID!$A$2:$B$28,1,TRUE)</f>
        <v>#VALUE!</v>
      </c>
      <c r="B1372" t="e">
        <f>IF(Table1[[#This Row],[categories]]="","",
IF(ISNUMBER(SEARCH("*ADULTS*",Table1[categories])),"ADULTS",
IF(ISNUMBER(SEARCH("*CHILDREN*",Table1[categories])),"CHILDREN",
IF(ISNUMBER(SEARCH("*TEENS*",Table1[categories])),"TEENS"))))</f>
        <v>#VALUE!</v>
      </c>
      <c r="C1372" t="e">
        <f>Table1[[#This Row],[startdatetime]]</f>
        <v>#VALUE!</v>
      </c>
      <c r="D1372" t="e">
        <f>CONCATENATE(Table1[[#This Row],[summary]],
CHAR(13),
Table1[[#This Row],[startdayname]],
", ",
TEXT((Table1[[#This Row],[startshortdate]]),"MMM D"),
CHAR(13),
TEXT((Table1[[#This Row],[starttime]]), "h:mm am/pm"),CHAR(13),Table1[[#This Row],[description]],CHAR(13))</f>
        <v>#VALUE!</v>
      </c>
    </row>
    <row r="1373" spans="1:4" x14ac:dyDescent="0.25">
      <c r="A1373" t="e">
        <f>VLOOKUP(Table1[[#This Row],[locationaddress]],VENUEID!$A$2:$B$28,1,TRUE)</f>
        <v>#VALUE!</v>
      </c>
      <c r="B1373" t="e">
        <f>IF(Table1[[#This Row],[categories]]="","",
IF(ISNUMBER(SEARCH("*ADULTS*",Table1[categories])),"ADULTS",
IF(ISNUMBER(SEARCH("*CHILDREN*",Table1[categories])),"CHILDREN",
IF(ISNUMBER(SEARCH("*TEENS*",Table1[categories])),"TEENS"))))</f>
        <v>#VALUE!</v>
      </c>
      <c r="C1373" t="e">
        <f>Table1[[#This Row],[startdatetime]]</f>
        <v>#VALUE!</v>
      </c>
      <c r="D1373" t="e">
        <f>CONCATENATE(Table1[[#This Row],[summary]],
CHAR(13),
Table1[[#This Row],[startdayname]],
", ",
TEXT((Table1[[#This Row],[startshortdate]]),"MMM D"),
CHAR(13),
TEXT((Table1[[#This Row],[starttime]]), "h:mm am/pm"),CHAR(13),Table1[[#This Row],[description]],CHAR(13))</f>
        <v>#VALUE!</v>
      </c>
    </row>
    <row r="1374" spans="1:4" x14ac:dyDescent="0.25">
      <c r="A1374" t="e">
        <f>VLOOKUP(Table1[[#This Row],[locationaddress]],VENUEID!$A$2:$B$28,1,TRUE)</f>
        <v>#VALUE!</v>
      </c>
      <c r="B1374" t="e">
        <f>IF(Table1[[#This Row],[categories]]="","",
IF(ISNUMBER(SEARCH("*ADULTS*",Table1[categories])),"ADULTS",
IF(ISNUMBER(SEARCH("*CHILDREN*",Table1[categories])),"CHILDREN",
IF(ISNUMBER(SEARCH("*TEENS*",Table1[categories])),"TEENS"))))</f>
        <v>#VALUE!</v>
      </c>
      <c r="C1374" t="e">
        <f>Table1[[#This Row],[startdatetime]]</f>
        <v>#VALUE!</v>
      </c>
      <c r="D1374" t="e">
        <f>CONCATENATE(Table1[[#This Row],[summary]],
CHAR(13),
Table1[[#This Row],[startdayname]],
", ",
TEXT((Table1[[#This Row],[startshortdate]]),"MMM D"),
CHAR(13),
TEXT((Table1[[#This Row],[starttime]]), "h:mm am/pm"),CHAR(13),Table1[[#This Row],[description]],CHAR(13))</f>
        <v>#VALUE!</v>
      </c>
    </row>
    <row r="1375" spans="1:4" x14ac:dyDescent="0.25">
      <c r="A1375" t="e">
        <f>VLOOKUP(Table1[[#This Row],[locationaddress]],VENUEID!$A$2:$B$28,1,TRUE)</f>
        <v>#VALUE!</v>
      </c>
      <c r="B1375" t="e">
        <f>IF(Table1[[#This Row],[categories]]="","",
IF(ISNUMBER(SEARCH("*ADULTS*",Table1[categories])),"ADULTS",
IF(ISNUMBER(SEARCH("*CHILDREN*",Table1[categories])),"CHILDREN",
IF(ISNUMBER(SEARCH("*TEENS*",Table1[categories])),"TEENS"))))</f>
        <v>#VALUE!</v>
      </c>
      <c r="C1375" t="e">
        <f>Table1[[#This Row],[startdatetime]]</f>
        <v>#VALUE!</v>
      </c>
      <c r="D1375" t="e">
        <f>CONCATENATE(Table1[[#This Row],[summary]],
CHAR(13),
Table1[[#This Row],[startdayname]],
", ",
TEXT((Table1[[#This Row],[startshortdate]]),"MMM D"),
CHAR(13),
TEXT((Table1[[#This Row],[starttime]]), "h:mm am/pm"),CHAR(13),Table1[[#This Row],[description]],CHAR(13))</f>
        <v>#VALUE!</v>
      </c>
    </row>
    <row r="1376" spans="1:4" x14ac:dyDescent="0.25">
      <c r="A1376" t="e">
        <f>VLOOKUP(Table1[[#This Row],[locationaddress]],VENUEID!$A$2:$B$28,1,TRUE)</f>
        <v>#VALUE!</v>
      </c>
      <c r="B1376" t="e">
        <f>IF(Table1[[#This Row],[categories]]="","",
IF(ISNUMBER(SEARCH("*ADULTS*",Table1[categories])),"ADULTS",
IF(ISNUMBER(SEARCH("*CHILDREN*",Table1[categories])),"CHILDREN",
IF(ISNUMBER(SEARCH("*TEENS*",Table1[categories])),"TEENS"))))</f>
        <v>#VALUE!</v>
      </c>
      <c r="C1376" t="e">
        <f>Table1[[#This Row],[startdatetime]]</f>
        <v>#VALUE!</v>
      </c>
      <c r="D1376" t="e">
        <f>CONCATENATE(Table1[[#This Row],[summary]],
CHAR(13),
Table1[[#This Row],[startdayname]],
", ",
TEXT((Table1[[#This Row],[startshortdate]]),"MMM D"),
CHAR(13),
TEXT((Table1[[#This Row],[starttime]]), "h:mm am/pm"),CHAR(13),Table1[[#This Row],[description]],CHAR(13))</f>
        <v>#VALUE!</v>
      </c>
    </row>
    <row r="1377" spans="1:4" x14ac:dyDescent="0.25">
      <c r="A1377" t="e">
        <f>VLOOKUP(Table1[[#This Row],[locationaddress]],VENUEID!$A$2:$B$28,1,TRUE)</f>
        <v>#VALUE!</v>
      </c>
      <c r="B1377" t="e">
        <f>IF(Table1[[#This Row],[categories]]="","",
IF(ISNUMBER(SEARCH("*ADULTS*",Table1[categories])),"ADULTS",
IF(ISNUMBER(SEARCH("*CHILDREN*",Table1[categories])),"CHILDREN",
IF(ISNUMBER(SEARCH("*TEENS*",Table1[categories])),"TEENS"))))</f>
        <v>#VALUE!</v>
      </c>
      <c r="C1377" t="e">
        <f>Table1[[#This Row],[startdatetime]]</f>
        <v>#VALUE!</v>
      </c>
      <c r="D1377" t="e">
        <f>CONCATENATE(Table1[[#This Row],[summary]],
CHAR(13),
Table1[[#This Row],[startdayname]],
", ",
TEXT((Table1[[#This Row],[startshortdate]]),"MMM D"),
CHAR(13),
TEXT((Table1[[#This Row],[starttime]]), "h:mm am/pm"),CHAR(13),Table1[[#This Row],[description]],CHAR(13))</f>
        <v>#VALUE!</v>
      </c>
    </row>
    <row r="1378" spans="1:4" x14ac:dyDescent="0.25">
      <c r="A1378" t="e">
        <f>VLOOKUP(Table1[[#This Row],[locationaddress]],VENUEID!$A$2:$B$28,1,TRUE)</f>
        <v>#VALUE!</v>
      </c>
      <c r="B1378" t="e">
        <f>IF(Table1[[#This Row],[categories]]="","",
IF(ISNUMBER(SEARCH("*ADULTS*",Table1[categories])),"ADULTS",
IF(ISNUMBER(SEARCH("*CHILDREN*",Table1[categories])),"CHILDREN",
IF(ISNUMBER(SEARCH("*TEENS*",Table1[categories])),"TEENS"))))</f>
        <v>#VALUE!</v>
      </c>
      <c r="C1378" t="e">
        <f>Table1[[#This Row],[startdatetime]]</f>
        <v>#VALUE!</v>
      </c>
      <c r="D1378" t="e">
        <f>CONCATENATE(Table1[[#This Row],[summary]],
CHAR(13),
Table1[[#This Row],[startdayname]],
", ",
TEXT((Table1[[#This Row],[startshortdate]]),"MMM D"),
CHAR(13),
TEXT((Table1[[#This Row],[starttime]]), "h:mm am/pm"),CHAR(13),Table1[[#This Row],[description]],CHAR(13))</f>
        <v>#VALUE!</v>
      </c>
    </row>
    <row r="1379" spans="1:4" x14ac:dyDescent="0.25">
      <c r="A1379" t="e">
        <f>VLOOKUP(Table1[[#This Row],[locationaddress]],VENUEID!$A$2:$B$28,1,TRUE)</f>
        <v>#VALUE!</v>
      </c>
      <c r="B1379" t="e">
        <f>IF(Table1[[#This Row],[categories]]="","",
IF(ISNUMBER(SEARCH("*ADULTS*",Table1[categories])),"ADULTS",
IF(ISNUMBER(SEARCH("*CHILDREN*",Table1[categories])),"CHILDREN",
IF(ISNUMBER(SEARCH("*TEENS*",Table1[categories])),"TEENS"))))</f>
        <v>#VALUE!</v>
      </c>
      <c r="C1379" t="e">
        <f>Table1[[#This Row],[startdatetime]]</f>
        <v>#VALUE!</v>
      </c>
      <c r="D1379" t="e">
        <f>CONCATENATE(Table1[[#This Row],[summary]],
CHAR(13),
Table1[[#This Row],[startdayname]],
", ",
TEXT((Table1[[#This Row],[startshortdate]]),"MMM D"),
CHAR(13),
TEXT((Table1[[#This Row],[starttime]]), "h:mm am/pm"),CHAR(13),Table1[[#This Row],[description]],CHAR(13))</f>
        <v>#VALUE!</v>
      </c>
    </row>
    <row r="1380" spans="1:4" x14ac:dyDescent="0.25">
      <c r="A1380" t="e">
        <f>VLOOKUP(Table1[[#This Row],[locationaddress]],VENUEID!$A$2:$B$28,1,TRUE)</f>
        <v>#VALUE!</v>
      </c>
      <c r="B1380" t="e">
        <f>IF(Table1[[#This Row],[categories]]="","",
IF(ISNUMBER(SEARCH("*ADULTS*",Table1[categories])),"ADULTS",
IF(ISNUMBER(SEARCH("*CHILDREN*",Table1[categories])),"CHILDREN",
IF(ISNUMBER(SEARCH("*TEENS*",Table1[categories])),"TEENS"))))</f>
        <v>#VALUE!</v>
      </c>
      <c r="C1380" t="e">
        <f>Table1[[#This Row],[startdatetime]]</f>
        <v>#VALUE!</v>
      </c>
      <c r="D1380" t="e">
        <f>CONCATENATE(Table1[[#This Row],[summary]],
CHAR(13),
Table1[[#This Row],[startdayname]],
", ",
TEXT((Table1[[#This Row],[startshortdate]]),"MMM D"),
CHAR(13),
TEXT((Table1[[#This Row],[starttime]]), "h:mm am/pm"),CHAR(13),Table1[[#This Row],[description]],CHAR(13))</f>
        <v>#VALUE!</v>
      </c>
    </row>
    <row r="1381" spans="1:4" x14ac:dyDescent="0.25">
      <c r="A1381" t="e">
        <f>VLOOKUP(Table1[[#This Row],[locationaddress]],VENUEID!$A$2:$B$28,1,TRUE)</f>
        <v>#VALUE!</v>
      </c>
      <c r="B1381" t="e">
        <f>IF(Table1[[#This Row],[categories]]="","",
IF(ISNUMBER(SEARCH("*ADULTS*",Table1[categories])),"ADULTS",
IF(ISNUMBER(SEARCH("*CHILDREN*",Table1[categories])),"CHILDREN",
IF(ISNUMBER(SEARCH("*TEENS*",Table1[categories])),"TEENS"))))</f>
        <v>#VALUE!</v>
      </c>
      <c r="C1381" t="e">
        <f>Table1[[#This Row],[startdatetime]]</f>
        <v>#VALUE!</v>
      </c>
      <c r="D1381" t="e">
        <f>CONCATENATE(Table1[[#This Row],[summary]],
CHAR(13),
Table1[[#This Row],[startdayname]],
", ",
TEXT((Table1[[#This Row],[startshortdate]]),"MMM D"),
CHAR(13),
TEXT((Table1[[#This Row],[starttime]]), "h:mm am/pm"),CHAR(13),Table1[[#This Row],[description]],CHAR(13))</f>
        <v>#VALUE!</v>
      </c>
    </row>
    <row r="1382" spans="1:4" x14ac:dyDescent="0.25">
      <c r="A1382" t="e">
        <f>VLOOKUP(Table1[[#This Row],[locationaddress]],VENUEID!$A$2:$B$28,1,TRUE)</f>
        <v>#VALUE!</v>
      </c>
      <c r="B1382" t="e">
        <f>IF(Table1[[#This Row],[categories]]="","",
IF(ISNUMBER(SEARCH("*ADULTS*",Table1[categories])),"ADULTS",
IF(ISNUMBER(SEARCH("*CHILDREN*",Table1[categories])),"CHILDREN",
IF(ISNUMBER(SEARCH("*TEENS*",Table1[categories])),"TEENS"))))</f>
        <v>#VALUE!</v>
      </c>
      <c r="C1382" t="e">
        <f>Table1[[#This Row],[startdatetime]]</f>
        <v>#VALUE!</v>
      </c>
      <c r="D1382" t="e">
        <f>CONCATENATE(Table1[[#This Row],[summary]],
CHAR(13),
Table1[[#This Row],[startdayname]],
", ",
TEXT((Table1[[#This Row],[startshortdate]]),"MMM D"),
CHAR(13),
TEXT((Table1[[#This Row],[starttime]]), "h:mm am/pm"),CHAR(13),Table1[[#This Row],[description]],CHAR(13))</f>
        <v>#VALUE!</v>
      </c>
    </row>
    <row r="1383" spans="1:4" x14ac:dyDescent="0.25">
      <c r="A1383" t="e">
        <f>VLOOKUP(Table1[[#This Row],[locationaddress]],VENUEID!$A$2:$B$28,1,TRUE)</f>
        <v>#VALUE!</v>
      </c>
      <c r="B1383" t="e">
        <f>IF(Table1[[#This Row],[categories]]="","",
IF(ISNUMBER(SEARCH("*ADULTS*",Table1[categories])),"ADULTS",
IF(ISNUMBER(SEARCH("*CHILDREN*",Table1[categories])),"CHILDREN",
IF(ISNUMBER(SEARCH("*TEENS*",Table1[categories])),"TEENS"))))</f>
        <v>#VALUE!</v>
      </c>
      <c r="C1383" t="e">
        <f>Table1[[#This Row],[startdatetime]]</f>
        <v>#VALUE!</v>
      </c>
      <c r="D1383" t="e">
        <f>CONCATENATE(Table1[[#This Row],[summary]],
CHAR(13),
Table1[[#This Row],[startdayname]],
", ",
TEXT((Table1[[#This Row],[startshortdate]]),"MMM D"),
CHAR(13),
TEXT((Table1[[#This Row],[starttime]]), "h:mm am/pm"),CHAR(13),Table1[[#This Row],[description]],CHAR(13))</f>
        <v>#VALUE!</v>
      </c>
    </row>
    <row r="1384" spans="1:4" x14ac:dyDescent="0.25">
      <c r="A1384" t="e">
        <f>VLOOKUP(Table1[[#This Row],[locationaddress]],VENUEID!$A$2:$B$28,1,TRUE)</f>
        <v>#VALUE!</v>
      </c>
      <c r="B1384" t="e">
        <f>IF(Table1[[#This Row],[categories]]="","",
IF(ISNUMBER(SEARCH("*ADULTS*",Table1[categories])),"ADULTS",
IF(ISNUMBER(SEARCH("*CHILDREN*",Table1[categories])),"CHILDREN",
IF(ISNUMBER(SEARCH("*TEENS*",Table1[categories])),"TEENS"))))</f>
        <v>#VALUE!</v>
      </c>
      <c r="C1384" t="e">
        <f>Table1[[#This Row],[startdatetime]]</f>
        <v>#VALUE!</v>
      </c>
      <c r="D1384" t="e">
        <f>CONCATENATE(Table1[[#This Row],[summary]],
CHAR(13),
Table1[[#This Row],[startdayname]],
", ",
TEXT((Table1[[#This Row],[startshortdate]]),"MMM D"),
CHAR(13),
TEXT((Table1[[#This Row],[starttime]]), "h:mm am/pm"),CHAR(13),Table1[[#This Row],[description]],CHAR(13))</f>
        <v>#VALUE!</v>
      </c>
    </row>
    <row r="1385" spans="1:4" x14ac:dyDescent="0.25">
      <c r="A1385" t="e">
        <f>VLOOKUP(Table1[[#This Row],[locationaddress]],VENUEID!$A$2:$B$28,1,TRUE)</f>
        <v>#VALUE!</v>
      </c>
      <c r="B1385" t="e">
        <f>IF(Table1[[#This Row],[categories]]="","",
IF(ISNUMBER(SEARCH("*ADULTS*",Table1[categories])),"ADULTS",
IF(ISNUMBER(SEARCH("*CHILDREN*",Table1[categories])),"CHILDREN",
IF(ISNUMBER(SEARCH("*TEENS*",Table1[categories])),"TEENS"))))</f>
        <v>#VALUE!</v>
      </c>
      <c r="C1385" t="e">
        <f>Table1[[#This Row],[startdatetime]]</f>
        <v>#VALUE!</v>
      </c>
      <c r="D1385" t="e">
        <f>CONCATENATE(Table1[[#This Row],[summary]],
CHAR(13),
Table1[[#This Row],[startdayname]],
", ",
TEXT((Table1[[#This Row],[startshortdate]]),"MMM D"),
CHAR(13),
TEXT((Table1[[#This Row],[starttime]]), "h:mm am/pm"),CHAR(13),Table1[[#This Row],[description]],CHAR(13))</f>
        <v>#VALUE!</v>
      </c>
    </row>
    <row r="1386" spans="1:4" x14ac:dyDescent="0.25">
      <c r="A1386" t="e">
        <f>VLOOKUP(Table1[[#This Row],[locationaddress]],VENUEID!$A$2:$B$28,1,TRUE)</f>
        <v>#VALUE!</v>
      </c>
      <c r="B1386" t="e">
        <f>IF(Table1[[#This Row],[categories]]="","",
IF(ISNUMBER(SEARCH("*ADULTS*",Table1[categories])),"ADULTS",
IF(ISNUMBER(SEARCH("*CHILDREN*",Table1[categories])),"CHILDREN",
IF(ISNUMBER(SEARCH("*TEENS*",Table1[categories])),"TEENS"))))</f>
        <v>#VALUE!</v>
      </c>
      <c r="C1386" t="e">
        <f>Table1[[#This Row],[startdatetime]]</f>
        <v>#VALUE!</v>
      </c>
      <c r="D1386" t="e">
        <f>CONCATENATE(Table1[[#This Row],[summary]],
CHAR(13),
Table1[[#This Row],[startdayname]],
", ",
TEXT((Table1[[#This Row],[startshortdate]]),"MMM D"),
CHAR(13),
TEXT((Table1[[#This Row],[starttime]]), "h:mm am/pm"),CHAR(13),Table1[[#This Row],[description]],CHAR(13))</f>
        <v>#VALUE!</v>
      </c>
    </row>
    <row r="1387" spans="1:4" x14ac:dyDescent="0.25">
      <c r="A1387" t="e">
        <f>VLOOKUP(Table1[[#This Row],[locationaddress]],VENUEID!$A$2:$B$28,1,TRUE)</f>
        <v>#VALUE!</v>
      </c>
      <c r="B1387" t="e">
        <f>IF(Table1[[#This Row],[categories]]="","",
IF(ISNUMBER(SEARCH("*ADULTS*",Table1[categories])),"ADULTS",
IF(ISNUMBER(SEARCH("*CHILDREN*",Table1[categories])),"CHILDREN",
IF(ISNUMBER(SEARCH("*TEENS*",Table1[categories])),"TEENS"))))</f>
        <v>#VALUE!</v>
      </c>
      <c r="C1387" t="e">
        <f>Table1[[#This Row],[startdatetime]]</f>
        <v>#VALUE!</v>
      </c>
      <c r="D1387" t="e">
        <f>CONCATENATE(Table1[[#This Row],[summary]],
CHAR(13),
Table1[[#This Row],[startdayname]],
", ",
TEXT((Table1[[#This Row],[startshortdate]]),"MMM D"),
CHAR(13),
TEXT((Table1[[#This Row],[starttime]]), "h:mm am/pm"),CHAR(13),Table1[[#This Row],[description]],CHAR(13))</f>
        <v>#VALUE!</v>
      </c>
    </row>
    <row r="1388" spans="1:4" x14ac:dyDescent="0.25">
      <c r="A1388" t="e">
        <f>VLOOKUP(Table1[[#This Row],[locationaddress]],VENUEID!$A$2:$B$28,1,TRUE)</f>
        <v>#VALUE!</v>
      </c>
      <c r="B1388" t="e">
        <f>IF(Table1[[#This Row],[categories]]="","",
IF(ISNUMBER(SEARCH("*ADULTS*",Table1[categories])),"ADULTS",
IF(ISNUMBER(SEARCH("*CHILDREN*",Table1[categories])),"CHILDREN",
IF(ISNUMBER(SEARCH("*TEENS*",Table1[categories])),"TEENS"))))</f>
        <v>#VALUE!</v>
      </c>
      <c r="C1388" t="e">
        <f>Table1[[#This Row],[startdatetime]]</f>
        <v>#VALUE!</v>
      </c>
      <c r="D1388" t="e">
        <f>CONCATENATE(Table1[[#This Row],[summary]],
CHAR(13),
Table1[[#This Row],[startdayname]],
", ",
TEXT((Table1[[#This Row],[startshortdate]]),"MMM D"),
CHAR(13),
TEXT((Table1[[#This Row],[starttime]]), "h:mm am/pm"),CHAR(13),Table1[[#This Row],[description]],CHAR(13))</f>
        <v>#VALUE!</v>
      </c>
    </row>
    <row r="1389" spans="1:4" x14ac:dyDescent="0.25">
      <c r="A1389" t="e">
        <f>VLOOKUP(Table1[[#This Row],[locationaddress]],VENUEID!$A$2:$B$28,1,TRUE)</f>
        <v>#VALUE!</v>
      </c>
      <c r="B1389" t="e">
        <f>IF(Table1[[#This Row],[categories]]="","",
IF(ISNUMBER(SEARCH("*ADULTS*",Table1[categories])),"ADULTS",
IF(ISNUMBER(SEARCH("*CHILDREN*",Table1[categories])),"CHILDREN",
IF(ISNUMBER(SEARCH("*TEENS*",Table1[categories])),"TEENS"))))</f>
        <v>#VALUE!</v>
      </c>
      <c r="C1389" t="e">
        <f>Table1[[#This Row],[startdatetime]]</f>
        <v>#VALUE!</v>
      </c>
      <c r="D1389" t="e">
        <f>CONCATENATE(Table1[[#This Row],[summary]],
CHAR(13),
Table1[[#This Row],[startdayname]],
", ",
TEXT((Table1[[#This Row],[startshortdate]]),"MMM D"),
CHAR(13),
TEXT((Table1[[#This Row],[starttime]]), "h:mm am/pm"),CHAR(13),Table1[[#This Row],[description]],CHAR(13))</f>
        <v>#VALUE!</v>
      </c>
    </row>
    <row r="1390" spans="1:4" x14ac:dyDescent="0.25">
      <c r="A1390" t="e">
        <f>VLOOKUP(Table1[[#This Row],[locationaddress]],VENUEID!$A$2:$B$28,1,TRUE)</f>
        <v>#VALUE!</v>
      </c>
      <c r="B1390" t="e">
        <f>IF(Table1[[#This Row],[categories]]="","",
IF(ISNUMBER(SEARCH("*ADULTS*",Table1[categories])),"ADULTS",
IF(ISNUMBER(SEARCH("*CHILDREN*",Table1[categories])),"CHILDREN",
IF(ISNUMBER(SEARCH("*TEENS*",Table1[categories])),"TEENS"))))</f>
        <v>#VALUE!</v>
      </c>
      <c r="C1390" t="e">
        <f>Table1[[#This Row],[startdatetime]]</f>
        <v>#VALUE!</v>
      </c>
      <c r="D1390" t="e">
        <f>CONCATENATE(Table1[[#This Row],[summary]],
CHAR(13),
Table1[[#This Row],[startdayname]],
", ",
TEXT((Table1[[#This Row],[startshortdate]]),"MMM D"),
CHAR(13),
TEXT((Table1[[#This Row],[starttime]]), "h:mm am/pm"),CHAR(13),Table1[[#This Row],[description]],CHAR(13))</f>
        <v>#VALUE!</v>
      </c>
    </row>
    <row r="1391" spans="1:4" x14ac:dyDescent="0.25">
      <c r="A1391" t="e">
        <f>VLOOKUP(Table1[[#This Row],[locationaddress]],VENUEID!$A$2:$B$28,1,TRUE)</f>
        <v>#VALUE!</v>
      </c>
      <c r="B1391" t="e">
        <f>IF(Table1[[#This Row],[categories]]="","",
IF(ISNUMBER(SEARCH("*ADULTS*",Table1[categories])),"ADULTS",
IF(ISNUMBER(SEARCH("*CHILDREN*",Table1[categories])),"CHILDREN",
IF(ISNUMBER(SEARCH("*TEENS*",Table1[categories])),"TEENS"))))</f>
        <v>#VALUE!</v>
      </c>
      <c r="C1391" t="e">
        <f>Table1[[#This Row],[startdatetime]]</f>
        <v>#VALUE!</v>
      </c>
      <c r="D1391" t="e">
        <f>CONCATENATE(Table1[[#This Row],[summary]],
CHAR(13),
Table1[[#This Row],[startdayname]],
", ",
TEXT((Table1[[#This Row],[startshortdate]]),"MMM D"),
CHAR(13),
TEXT((Table1[[#This Row],[starttime]]), "h:mm am/pm"),CHAR(13),Table1[[#This Row],[description]],CHAR(13))</f>
        <v>#VALUE!</v>
      </c>
    </row>
    <row r="1392" spans="1:4" x14ac:dyDescent="0.25">
      <c r="A1392" t="e">
        <f>VLOOKUP(Table1[[#This Row],[locationaddress]],VENUEID!$A$2:$B$28,1,TRUE)</f>
        <v>#VALUE!</v>
      </c>
      <c r="B1392" t="e">
        <f>IF(Table1[[#This Row],[categories]]="","",
IF(ISNUMBER(SEARCH("*ADULTS*",Table1[categories])),"ADULTS",
IF(ISNUMBER(SEARCH("*CHILDREN*",Table1[categories])),"CHILDREN",
IF(ISNUMBER(SEARCH("*TEENS*",Table1[categories])),"TEENS"))))</f>
        <v>#VALUE!</v>
      </c>
      <c r="C1392" t="e">
        <f>Table1[[#This Row],[startdatetime]]</f>
        <v>#VALUE!</v>
      </c>
      <c r="D1392" t="e">
        <f>CONCATENATE(Table1[[#This Row],[summary]],
CHAR(13),
Table1[[#This Row],[startdayname]],
", ",
TEXT((Table1[[#This Row],[startshortdate]]),"MMM D"),
CHAR(13),
TEXT((Table1[[#This Row],[starttime]]), "h:mm am/pm"),CHAR(13),Table1[[#This Row],[description]],CHAR(13))</f>
        <v>#VALUE!</v>
      </c>
    </row>
    <row r="1393" spans="1:4" x14ac:dyDescent="0.25">
      <c r="A1393" t="e">
        <f>VLOOKUP(Table1[[#This Row],[locationaddress]],VENUEID!$A$2:$B$28,1,TRUE)</f>
        <v>#VALUE!</v>
      </c>
      <c r="B1393" t="e">
        <f>IF(Table1[[#This Row],[categories]]="","",
IF(ISNUMBER(SEARCH("*ADULTS*",Table1[categories])),"ADULTS",
IF(ISNUMBER(SEARCH("*CHILDREN*",Table1[categories])),"CHILDREN",
IF(ISNUMBER(SEARCH("*TEENS*",Table1[categories])),"TEENS"))))</f>
        <v>#VALUE!</v>
      </c>
      <c r="C1393" t="e">
        <f>Table1[[#This Row],[startdatetime]]</f>
        <v>#VALUE!</v>
      </c>
      <c r="D1393" t="e">
        <f>CONCATENATE(Table1[[#This Row],[summary]],
CHAR(13),
Table1[[#This Row],[startdayname]],
", ",
TEXT((Table1[[#This Row],[startshortdate]]),"MMM D"),
CHAR(13),
TEXT((Table1[[#This Row],[starttime]]), "h:mm am/pm"),CHAR(13),Table1[[#This Row],[description]],CHAR(13))</f>
        <v>#VALUE!</v>
      </c>
    </row>
    <row r="1394" spans="1:4" x14ac:dyDescent="0.25">
      <c r="A1394" t="e">
        <f>VLOOKUP(Table1[[#This Row],[locationaddress]],VENUEID!$A$2:$B$28,1,TRUE)</f>
        <v>#VALUE!</v>
      </c>
      <c r="B1394" t="e">
        <f>IF(Table1[[#This Row],[categories]]="","",
IF(ISNUMBER(SEARCH("*ADULTS*",Table1[categories])),"ADULTS",
IF(ISNUMBER(SEARCH("*CHILDREN*",Table1[categories])),"CHILDREN",
IF(ISNUMBER(SEARCH("*TEENS*",Table1[categories])),"TEENS"))))</f>
        <v>#VALUE!</v>
      </c>
      <c r="C1394" t="e">
        <f>Table1[[#This Row],[startdatetime]]</f>
        <v>#VALUE!</v>
      </c>
      <c r="D1394" t="e">
        <f>CONCATENATE(Table1[[#This Row],[summary]],
CHAR(13),
Table1[[#This Row],[startdayname]],
", ",
TEXT((Table1[[#This Row],[startshortdate]]),"MMM D"),
CHAR(13),
TEXT((Table1[[#This Row],[starttime]]), "h:mm am/pm"),CHAR(13),Table1[[#This Row],[description]],CHAR(13))</f>
        <v>#VALUE!</v>
      </c>
    </row>
    <row r="1395" spans="1:4" x14ac:dyDescent="0.25">
      <c r="A1395" t="e">
        <f>VLOOKUP(Table1[[#This Row],[locationaddress]],VENUEID!$A$2:$B$28,1,TRUE)</f>
        <v>#VALUE!</v>
      </c>
      <c r="B1395" t="e">
        <f>IF(Table1[[#This Row],[categories]]="","",
IF(ISNUMBER(SEARCH("*ADULTS*",Table1[categories])),"ADULTS",
IF(ISNUMBER(SEARCH("*CHILDREN*",Table1[categories])),"CHILDREN",
IF(ISNUMBER(SEARCH("*TEENS*",Table1[categories])),"TEENS"))))</f>
        <v>#VALUE!</v>
      </c>
      <c r="C1395" t="e">
        <f>Table1[[#This Row],[startdatetime]]</f>
        <v>#VALUE!</v>
      </c>
      <c r="D1395" t="e">
        <f>CONCATENATE(Table1[[#This Row],[summary]],
CHAR(13),
Table1[[#This Row],[startdayname]],
", ",
TEXT((Table1[[#This Row],[startshortdate]]),"MMM D"),
CHAR(13),
TEXT((Table1[[#This Row],[starttime]]), "h:mm am/pm"),CHAR(13),Table1[[#This Row],[description]],CHAR(13))</f>
        <v>#VALUE!</v>
      </c>
    </row>
    <row r="1396" spans="1:4" x14ac:dyDescent="0.25">
      <c r="A1396" t="e">
        <f>VLOOKUP(Table1[[#This Row],[locationaddress]],VENUEID!$A$2:$B$28,1,TRUE)</f>
        <v>#VALUE!</v>
      </c>
      <c r="B1396" t="e">
        <f>IF(Table1[[#This Row],[categories]]="","",
IF(ISNUMBER(SEARCH("*ADULTS*",Table1[categories])),"ADULTS",
IF(ISNUMBER(SEARCH("*CHILDREN*",Table1[categories])),"CHILDREN",
IF(ISNUMBER(SEARCH("*TEENS*",Table1[categories])),"TEENS"))))</f>
        <v>#VALUE!</v>
      </c>
      <c r="C1396" t="e">
        <f>Table1[[#This Row],[startdatetime]]</f>
        <v>#VALUE!</v>
      </c>
      <c r="D1396" t="e">
        <f>CONCATENATE(Table1[[#This Row],[summary]],
CHAR(13),
Table1[[#This Row],[startdayname]],
", ",
TEXT((Table1[[#This Row],[startshortdate]]),"MMM D"),
CHAR(13),
TEXT((Table1[[#This Row],[starttime]]), "h:mm am/pm"),CHAR(13),Table1[[#This Row],[description]],CHAR(13))</f>
        <v>#VALUE!</v>
      </c>
    </row>
    <row r="1397" spans="1:4" x14ac:dyDescent="0.25">
      <c r="A1397" t="e">
        <f>VLOOKUP(Table1[[#This Row],[locationaddress]],VENUEID!$A$2:$B$28,1,TRUE)</f>
        <v>#VALUE!</v>
      </c>
      <c r="B1397" t="e">
        <f>IF(Table1[[#This Row],[categories]]="","",
IF(ISNUMBER(SEARCH("*ADULTS*",Table1[categories])),"ADULTS",
IF(ISNUMBER(SEARCH("*CHILDREN*",Table1[categories])),"CHILDREN",
IF(ISNUMBER(SEARCH("*TEENS*",Table1[categories])),"TEENS"))))</f>
        <v>#VALUE!</v>
      </c>
      <c r="C1397" t="e">
        <f>Table1[[#This Row],[startdatetime]]</f>
        <v>#VALUE!</v>
      </c>
      <c r="D1397" t="e">
        <f>CONCATENATE(Table1[[#This Row],[summary]],
CHAR(13),
Table1[[#This Row],[startdayname]],
", ",
TEXT((Table1[[#This Row],[startshortdate]]),"MMM D"),
CHAR(13),
TEXT((Table1[[#This Row],[starttime]]), "h:mm am/pm"),CHAR(13),Table1[[#This Row],[description]],CHAR(13))</f>
        <v>#VALUE!</v>
      </c>
    </row>
    <row r="1398" spans="1:4" x14ac:dyDescent="0.25">
      <c r="A1398" t="e">
        <f>VLOOKUP(Table1[[#This Row],[locationaddress]],VENUEID!$A$2:$B$28,1,TRUE)</f>
        <v>#VALUE!</v>
      </c>
      <c r="B1398" t="e">
        <f>IF(Table1[[#This Row],[categories]]="","",
IF(ISNUMBER(SEARCH("*ADULTS*",Table1[categories])),"ADULTS",
IF(ISNUMBER(SEARCH("*CHILDREN*",Table1[categories])),"CHILDREN",
IF(ISNUMBER(SEARCH("*TEENS*",Table1[categories])),"TEENS"))))</f>
        <v>#VALUE!</v>
      </c>
      <c r="C1398" t="e">
        <f>Table1[[#This Row],[startdatetime]]</f>
        <v>#VALUE!</v>
      </c>
      <c r="D1398" t="e">
        <f>CONCATENATE(Table1[[#This Row],[summary]],
CHAR(13),
Table1[[#This Row],[startdayname]],
", ",
TEXT((Table1[[#This Row],[startshortdate]]),"MMM D"),
CHAR(13),
TEXT((Table1[[#This Row],[starttime]]), "h:mm am/pm"),CHAR(13),Table1[[#This Row],[description]],CHAR(13))</f>
        <v>#VALUE!</v>
      </c>
    </row>
    <row r="1399" spans="1:4" x14ac:dyDescent="0.25">
      <c r="A1399" t="e">
        <f>VLOOKUP(Table1[[#This Row],[locationaddress]],VENUEID!$A$2:$B$28,1,TRUE)</f>
        <v>#VALUE!</v>
      </c>
      <c r="B1399" t="e">
        <f>IF(Table1[[#This Row],[categories]]="","",
IF(ISNUMBER(SEARCH("*ADULTS*",Table1[categories])),"ADULTS",
IF(ISNUMBER(SEARCH("*CHILDREN*",Table1[categories])),"CHILDREN",
IF(ISNUMBER(SEARCH("*TEENS*",Table1[categories])),"TEENS"))))</f>
        <v>#VALUE!</v>
      </c>
      <c r="C1399" t="e">
        <f>Table1[[#This Row],[startdatetime]]</f>
        <v>#VALUE!</v>
      </c>
      <c r="D1399" t="e">
        <f>CONCATENATE(Table1[[#This Row],[summary]],
CHAR(13),
Table1[[#This Row],[startdayname]],
", ",
TEXT((Table1[[#This Row],[startshortdate]]),"MMM D"),
CHAR(13),
TEXT((Table1[[#This Row],[starttime]]), "h:mm am/pm"),CHAR(13),Table1[[#This Row],[description]],CHAR(13))</f>
        <v>#VALUE!</v>
      </c>
    </row>
    <row r="1400" spans="1:4" x14ac:dyDescent="0.25">
      <c r="A1400" t="e">
        <f>VLOOKUP(Table1[[#This Row],[locationaddress]],VENUEID!$A$2:$B$28,1,TRUE)</f>
        <v>#VALUE!</v>
      </c>
      <c r="B1400" t="e">
        <f>IF(Table1[[#This Row],[categories]]="","",
IF(ISNUMBER(SEARCH("*ADULTS*",Table1[categories])),"ADULTS",
IF(ISNUMBER(SEARCH("*CHILDREN*",Table1[categories])),"CHILDREN",
IF(ISNUMBER(SEARCH("*TEENS*",Table1[categories])),"TEENS"))))</f>
        <v>#VALUE!</v>
      </c>
      <c r="C1400" t="e">
        <f>Table1[[#This Row],[startdatetime]]</f>
        <v>#VALUE!</v>
      </c>
      <c r="D1400" t="e">
        <f>CONCATENATE(Table1[[#This Row],[summary]],
CHAR(13),
Table1[[#This Row],[startdayname]],
", ",
TEXT((Table1[[#This Row],[startshortdate]]),"MMM D"),
CHAR(13),
TEXT((Table1[[#This Row],[starttime]]), "h:mm am/pm"),CHAR(13),Table1[[#This Row],[description]],CHAR(13))</f>
        <v>#VALUE!</v>
      </c>
    </row>
    <row r="1401" spans="1:4" x14ac:dyDescent="0.25">
      <c r="A1401" t="e">
        <f>VLOOKUP(Table1[[#This Row],[locationaddress]],VENUEID!$A$2:$B$28,1,TRUE)</f>
        <v>#VALUE!</v>
      </c>
      <c r="B1401" t="e">
        <f>IF(Table1[[#This Row],[categories]]="","",
IF(ISNUMBER(SEARCH("*ADULTS*",Table1[categories])),"ADULTS",
IF(ISNUMBER(SEARCH("*CHILDREN*",Table1[categories])),"CHILDREN",
IF(ISNUMBER(SEARCH("*TEENS*",Table1[categories])),"TEENS"))))</f>
        <v>#VALUE!</v>
      </c>
      <c r="C1401" t="e">
        <f>Table1[[#This Row],[startdatetime]]</f>
        <v>#VALUE!</v>
      </c>
      <c r="D1401" t="e">
        <f>CONCATENATE(Table1[[#This Row],[summary]],
CHAR(13),
Table1[[#This Row],[startdayname]],
", ",
TEXT((Table1[[#This Row],[startshortdate]]),"MMM D"),
CHAR(13),
TEXT((Table1[[#This Row],[starttime]]), "h:mm am/pm"),CHAR(13),Table1[[#This Row],[description]],CHAR(13))</f>
        <v>#VALUE!</v>
      </c>
    </row>
    <row r="1402" spans="1:4" x14ac:dyDescent="0.25">
      <c r="A1402" t="e">
        <f>VLOOKUP(Table1[[#This Row],[locationaddress]],VENUEID!$A$2:$B$28,1,TRUE)</f>
        <v>#VALUE!</v>
      </c>
      <c r="B1402" t="e">
        <f>IF(Table1[[#This Row],[categories]]="","",
IF(ISNUMBER(SEARCH("*ADULTS*",Table1[categories])),"ADULTS",
IF(ISNUMBER(SEARCH("*CHILDREN*",Table1[categories])),"CHILDREN",
IF(ISNUMBER(SEARCH("*TEENS*",Table1[categories])),"TEENS"))))</f>
        <v>#VALUE!</v>
      </c>
      <c r="C1402" t="e">
        <f>Table1[[#This Row],[startdatetime]]</f>
        <v>#VALUE!</v>
      </c>
      <c r="D1402" t="e">
        <f>CONCATENATE(Table1[[#This Row],[summary]],
CHAR(13),
Table1[[#This Row],[startdayname]],
", ",
TEXT((Table1[[#This Row],[startshortdate]]),"MMM D"),
CHAR(13),
TEXT((Table1[[#This Row],[starttime]]), "h:mm am/pm"),CHAR(13),Table1[[#This Row],[description]],CHAR(13))</f>
        <v>#VALUE!</v>
      </c>
    </row>
    <row r="1403" spans="1:4" x14ac:dyDescent="0.25">
      <c r="A1403" t="e">
        <f>VLOOKUP(Table1[[#This Row],[locationaddress]],VENUEID!$A$2:$B$28,1,TRUE)</f>
        <v>#VALUE!</v>
      </c>
      <c r="B1403" t="e">
        <f>IF(Table1[[#This Row],[categories]]="","",
IF(ISNUMBER(SEARCH("*ADULTS*",Table1[categories])),"ADULTS",
IF(ISNUMBER(SEARCH("*CHILDREN*",Table1[categories])),"CHILDREN",
IF(ISNUMBER(SEARCH("*TEENS*",Table1[categories])),"TEENS"))))</f>
        <v>#VALUE!</v>
      </c>
      <c r="C1403" t="e">
        <f>Table1[[#This Row],[startdatetime]]</f>
        <v>#VALUE!</v>
      </c>
      <c r="D1403" t="e">
        <f>CONCATENATE(Table1[[#This Row],[summary]],
CHAR(13),
Table1[[#This Row],[startdayname]],
", ",
TEXT((Table1[[#This Row],[startshortdate]]),"MMM D"),
CHAR(13),
TEXT((Table1[[#This Row],[starttime]]), "h:mm am/pm"),CHAR(13),Table1[[#This Row],[description]],CHAR(13))</f>
        <v>#VALUE!</v>
      </c>
    </row>
    <row r="1404" spans="1:4" x14ac:dyDescent="0.25">
      <c r="A1404" t="e">
        <f>VLOOKUP(Table1[[#This Row],[locationaddress]],VENUEID!$A$2:$B$28,1,TRUE)</f>
        <v>#VALUE!</v>
      </c>
      <c r="B1404" t="e">
        <f>IF(Table1[[#This Row],[categories]]="","",
IF(ISNUMBER(SEARCH("*ADULTS*",Table1[categories])),"ADULTS",
IF(ISNUMBER(SEARCH("*CHILDREN*",Table1[categories])),"CHILDREN",
IF(ISNUMBER(SEARCH("*TEENS*",Table1[categories])),"TEENS"))))</f>
        <v>#VALUE!</v>
      </c>
      <c r="C1404" t="e">
        <f>Table1[[#This Row],[startdatetime]]</f>
        <v>#VALUE!</v>
      </c>
      <c r="D1404" t="e">
        <f>CONCATENATE(Table1[[#This Row],[summary]],
CHAR(13),
Table1[[#This Row],[startdayname]],
", ",
TEXT((Table1[[#This Row],[startshortdate]]),"MMM D"),
CHAR(13),
TEXT((Table1[[#This Row],[starttime]]), "h:mm am/pm"),CHAR(13),Table1[[#This Row],[description]],CHAR(13))</f>
        <v>#VALUE!</v>
      </c>
    </row>
    <row r="1405" spans="1:4" x14ac:dyDescent="0.25">
      <c r="A1405" t="e">
        <f>VLOOKUP(Table1[[#This Row],[locationaddress]],VENUEID!$A$2:$B$28,1,TRUE)</f>
        <v>#VALUE!</v>
      </c>
      <c r="B1405" t="e">
        <f>IF(Table1[[#This Row],[categories]]="","",
IF(ISNUMBER(SEARCH("*ADULTS*",Table1[categories])),"ADULTS",
IF(ISNUMBER(SEARCH("*CHILDREN*",Table1[categories])),"CHILDREN",
IF(ISNUMBER(SEARCH("*TEENS*",Table1[categories])),"TEENS"))))</f>
        <v>#VALUE!</v>
      </c>
      <c r="C1405" t="e">
        <f>Table1[[#This Row],[startdatetime]]</f>
        <v>#VALUE!</v>
      </c>
      <c r="D1405" t="e">
        <f>CONCATENATE(Table1[[#This Row],[summary]],
CHAR(13),
Table1[[#This Row],[startdayname]],
", ",
TEXT((Table1[[#This Row],[startshortdate]]),"MMM D"),
CHAR(13),
TEXT((Table1[[#This Row],[starttime]]), "h:mm am/pm"),CHAR(13),Table1[[#This Row],[description]],CHAR(13))</f>
        <v>#VALUE!</v>
      </c>
    </row>
    <row r="1406" spans="1:4" x14ac:dyDescent="0.25">
      <c r="A1406" t="e">
        <f>VLOOKUP(Table1[[#This Row],[locationaddress]],VENUEID!$A$2:$B$28,1,TRUE)</f>
        <v>#VALUE!</v>
      </c>
      <c r="B1406" t="e">
        <f>IF(Table1[[#This Row],[categories]]="","",
IF(ISNUMBER(SEARCH("*ADULTS*",Table1[categories])),"ADULTS",
IF(ISNUMBER(SEARCH("*CHILDREN*",Table1[categories])),"CHILDREN",
IF(ISNUMBER(SEARCH("*TEENS*",Table1[categories])),"TEENS"))))</f>
        <v>#VALUE!</v>
      </c>
      <c r="C1406" t="e">
        <f>Table1[[#This Row],[startdatetime]]</f>
        <v>#VALUE!</v>
      </c>
      <c r="D1406" t="e">
        <f>CONCATENATE(Table1[[#This Row],[summary]],
CHAR(13),
Table1[[#This Row],[startdayname]],
", ",
TEXT((Table1[[#This Row],[startshortdate]]),"MMM D"),
CHAR(13),
TEXT((Table1[[#This Row],[starttime]]), "h:mm am/pm"),CHAR(13),Table1[[#This Row],[description]],CHAR(13))</f>
        <v>#VALUE!</v>
      </c>
    </row>
    <row r="1407" spans="1:4" x14ac:dyDescent="0.25">
      <c r="A1407" t="e">
        <f>VLOOKUP(Table1[[#This Row],[locationaddress]],VENUEID!$A$2:$B$28,1,TRUE)</f>
        <v>#VALUE!</v>
      </c>
      <c r="B1407" t="e">
        <f>IF(Table1[[#This Row],[categories]]="","",
IF(ISNUMBER(SEARCH("*ADULTS*",Table1[categories])),"ADULTS",
IF(ISNUMBER(SEARCH("*CHILDREN*",Table1[categories])),"CHILDREN",
IF(ISNUMBER(SEARCH("*TEENS*",Table1[categories])),"TEENS"))))</f>
        <v>#VALUE!</v>
      </c>
      <c r="C1407" t="e">
        <f>Table1[[#This Row],[startdatetime]]</f>
        <v>#VALUE!</v>
      </c>
      <c r="D1407" t="e">
        <f>CONCATENATE(Table1[[#This Row],[summary]],
CHAR(13),
Table1[[#This Row],[startdayname]],
", ",
TEXT((Table1[[#This Row],[startshortdate]]),"MMM D"),
CHAR(13),
TEXT((Table1[[#This Row],[starttime]]), "h:mm am/pm"),CHAR(13),Table1[[#This Row],[description]],CHAR(13))</f>
        <v>#VALUE!</v>
      </c>
    </row>
    <row r="1408" spans="1:4" x14ac:dyDescent="0.25">
      <c r="A1408" t="e">
        <f>VLOOKUP(Table1[[#This Row],[locationaddress]],VENUEID!$A$2:$B$28,1,TRUE)</f>
        <v>#VALUE!</v>
      </c>
      <c r="B1408" t="e">
        <f>IF(Table1[[#This Row],[categories]]="","",
IF(ISNUMBER(SEARCH("*ADULTS*",Table1[categories])),"ADULTS",
IF(ISNUMBER(SEARCH("*CHILDREN*",Table1[categories])),"CHILDREN",
IF(ISNUMBER(SEARCH("*TEENS*",Table1[categories])),"TEENS"))))</f>
        <v>#VALUE!</v>
      </c>
      <c r="C1408" t="e">
        <f>Table1[[#This Row],[startdatetime]]</f>
        <v>#VALUE!</v>
      </c>
      <c r="D1408" t="e">
        <f>CONCATENATE(Table1[[#This Row],[summary]],
CHAR(13),
Table1[[#This Row],[startdayname]],
", ",
TEXT((Table1[[#This Row],[startshortdate]]),"MMM D"),
CHAR(13),
TEXT((Table1[[#This Row],[starttime]]), "h:mm am/pm"),CHAR(13),Table1[[#This Row],[description]],CHAR(13))</f>
        <v>#VALUE!</v>
      </c>
    </row>
    <row r="1409" spans="1:4" x14ac:dyDescent="0.25">
      <c r="A1409" t="e">
        <f>VLOOKUP(Table1[[#This Row],[locationaddress]],VENUEID!$A$2:$B$28,1,TRUE)</f>
        <v>#VALUE!</v>
      </c>
      <c r="B1409" t="e">
        <f>IF(Table1[[#This Row],[categories]]="","",
IF(ISNUMBER(SEARCH("*ADULTS*",Table1[categories])),"ADULTS",
IF(ISNUMBER(SEARCH("*CHILDREN*",Table1[categories])),"CHILDREN",
IF(ISNUMBER(SEARCH("*TEENS*",Table1[categories])),"TEENS"))))</f>
        <v>#VALUE!</v>
      </c>
      <c r="C1409" t="e">
        <f>Table1[[#This Row],[startdatetime]]</f>
        <v>#VALUE!</v>
      </c>
      <c r="D1409" t="e">
        <f>CONCATENATE(Table1[[#This Row],[summary]],
CHAR(13),
Table1[[#This Row],[startdayname]],
", ",
TEXT((Table1[[#This Row],[startshortdate]]),"MMM D"),
CHAR(13),
TEXT((Table1[[#This Row],[starttime]]), "h:mm am/pm"),CHAR(13),Table1[[#This Row],[description]],CHAR(13))</f>
        <v>#VALUE!</v>
      </c>
    </row>
    <row r="1410" spans="1:4" x14ac:dyDescent="0.25">
      <c r="A1410" t="e">
        <f>VLOOKUP(Table1[[#This Row],[locationaddress]],VENUEID!$A$2:$B$28,1,TRUE)</f>
        <v>#VALUE!</v>
      </c>
      <c r="B1410" t="e">
        <f>IF(Table1[[#This Row],[categories]]="","",
IF(ISNUMBER(SEARCH("*ADULTS*",Table1[categories])),"ADULTS",
IF(ISNUMBER(SEARCH("*CHILDREN*",Table1[categories])),"CHILDREN",
IF(ISNUMBER(SEARCH("*TEENS*",Table1[categories])),"TEENS"))))</f>
        <v>#VALUE!</v>
      </c>
      <c r="C1410" t="e">
        <f>Table1[[#This Row],[startdatetime]]</f>
        <v>#VALUE!</v>
      </c>
      <c r="D1410" t="e">
        <f>CONCATENATE(Table1[[#This Row],[summary]],
CHAR(13),
Table1[[#This Row],[startdayname]],
", ",
TEXT((Table1[[#This Row],[startshortdate]]),"MMM D"),
CHAR(13),
TEXT((Table1[[#This Row],[starttime]]), "h:mm am/pm"),CHAR(13),Table1[[#This Row],[description]],CHAR(13))</f>
        <v>#VALUE!</v>
      </c>
    </row>
    <row r="1411" spans="1:4" x14ac:dyDescent="0.25">
      <c r="A1411" t="e">
        <f>VLOOKUP(Table1[[#This Row],[locationaddress]],VENUEID!$A$2:$B$28,1,TRUE)</f>
        <v>#VALUE!</v>
      </c>
      <c r="B1411" t="e">
        <f>IF(Table1[[#This Row],[categories]]="","",
IF(ISNUMBER(SEARCH("*ADULTS*",Table1[categories])),"ADULTS",
IF(ISNUMBER(SEARCH("*CHILDREN*",Table1[categories])),"CHILDREN",
IF(ISNUMBER(SEARCH("*TEENS*",Table1[categories])),"TEENS"))))</f>
        <v>#VALUE!</v>
      </c>
      <c r="C1411" t="e">
        <f>Table1[[#This Row],[startdatetime]]</f>
        <v>#VALUE!</v>
      </c>
      <c r="D1411" t="e">
        <f>CONCATENATE(Table1[[#This Row],[summary]],
CHAR(13),
Table1[[#This Row],[startdayname]],
", ",
TEXT((Table1[[#This Row],[startshortdate]]),"MMM D"),
CHAR(13),
TEXT((Table1[[#This Row],[starttime]]), "h:mm am/pm"),CHAR(13),Table1[[#This Row],[description]],CHAR(13))</f>
        <v>#VALUE!</v>
      </c>
    </row>
    <row r="1412" spans="1:4" x14ac:dyDescent="0.25">
      <c r="A1412" t="e">
        <f>VLOOKUP(Table1[[#This Row],[locationaddress]],VENUEID!$A$2:$B$28,1,TRUE)</f>
        <v>#VALUE!</v>
      </c>
      <c r="B1412" t="e">
        <f>IF(Table1[[#This Row],[categories]]="","",
IF(ISNUMBER(SEARCH("*ADULTS*",Table1[categories])),"ADULTS",
IF(ISNUMBER(SEARCH("*CHILDREN*",Table1[categories])),"CHILDREN",
IF(ISNUMBER(SEARCH("*TEENS*",Table1[categories])),"TEENS"))))</f>
        <v>#VALUE!</v>
      </c>
      <c r="C1412" t="e">
        <f>Table1[[#This Row],[startdatetime]]</f>
        <v>#VALUE!</v>
      </c>
      <c r="D1412" t="e">
        <f>CONCATENATE(Table1[[#This Row],[summary]],
CHAR(13),
Table1[[#This Row],[startdayname]],
", ",
TEXT((Table1[[#This Row],[startshortdate]]),"MMM D"),
CHAR(13),
TEXT((Table1[[#This Row],[starttime]]), "h:mm am/pm"),CHAR(13),Table1[[#This Row],[description]],CHAR(13))</f>
        <v>#VALUE!</v>
      </c>
    </row>
    <row r="1413" spans="1:4" x14ac:dyDescent="0.25">
      <c r="A1413" t="e">
        <f>VLOOKUP(Table1[[#This Row],[locationaddress]],VENUEID!$A$2:$B$28,1,TRUE)</f>
        <v>#VALUE!</v>
      </c>
      <c r="B1413" t="e">
        <f>IF(Table1[[#This Row],[categories]]="","",
IF(ISNUMBER(SEARCH("*ADULTS*",Table1[categories])),"ADULTS",
IF(ISNUMBER(SEARCH("*CHILDREN*",Table1[categories])),"CHILDREN",
IF(ISNUMBER(SEARCH("*TEENS*",Table1[categories])),"TEENS"))))</f>
        <v>#VALUE!</v>
      </c>
      <c r="C1413" t="e">
        <f>Table1[[#This Row],[startdatetime]]</f>
        <v>#VALUE!</v>
      </c>
      <c r="D1413" t="e">
        <f>CONCATENATE(Table1[[#This Row],[summary]],
CHAR(13),
Table1[[#This Row],[startdayname]],
", ",
TEXT((Table1[[#This Row],[startshortdate]]),"MMM D"),
CHAR(13),
TEXT((Table1[[#This Row],[starttime]]), "h:mm am/pm"),CHAR(13),Table1[[#This Row],[description]],CHAR(13))</f>
        <v>#VALUE!</v>
      </c>
    </row>
    <row r="1414" spans="1:4" x14ac:dyDescent="0.25">
      <c r="A1414" t="e">
        <f>VLOOKUP(Table1[[#This Row],[locationaddress]],VENUEID!$A$2:$B$28,1,TRUE)</f>
        <v>#VALUE!</v>
      </c>
      <c r="B1414" t="e">
        <f>IF(Table1[[#This Row],[categories]]="","",
IF(ISNUMBER(SEARCH("*ADULTS*",Table1[categories])),"ADULTS",
IF(ISNUMBER(SEARCH("*CHILDREN*",Table1[categories])),"CHILDREN",
IF(ISNUMBER(SEARCH("*TEENS*",Table1[categories])),"TEENS"))))</f>
        <v>#VALUE!</v>
      </c>
      <c r="C1414" t="e">
        <f>Table1[[#This Row],[startdatetime]]</f>
        <v>#VALUE!</v>
      </c>
      <c r="D1414" t="e">
        <f>CONCATENATE(Table1[[#This Row],[summary]],
CHAR(13),
Table1[[#This Row],[startdayname]],
", ",
TEXT((Table1[[#This Row],[startshortdate]]),"MMM D"),
CHAR(13),
TEXT((Table1[[#This Row],[starttime]]), "h:mm am/pm"),CHAR(13),Table1[[#This Row],[description]],CHAR(13))</f>
        <v>#VALUE!</v>
      </c>
    </row>
    <row r="1415" spans="1:4" x14ac:dyDescent="0.25">
      <c r="A1415" t="e">
        <f>VLOOKUP(Table1[[#This Row],[locationaddress]],VENUEID!$A$2:$B$28,1,TRUE)</f>
        <v>#VALUE!</v>
      </c>
      <c r="B1415" t="e">
        <f>IF(Table1[[#This Row],[categories]]="","",
IF(ISNUMBER(SEARCH("*ADULTS*",Table1[categories])),"ADULTS",
IF(ISNUMBER(SEARCH("*CHILDREN*",Table1[categories])),"CHILDREN",
IF(ISNUMBER(SEARCH("*TEENS*",Table1[categories])),"TEENS"))))</f>
        <v>#VALUE!</v>
      </c>
      <c r="C1415" t="e">
        <f>Table1[[#This Row],[startdatetime]]</f>
        <v>#VALUE!</v>
      </c>
      <c r="D1415" t="e">
        <f>CONCATENATE(Table1[[#This Row],[summary]],
CHAR(13),
Table1[[#This Row],[startdayname]],
", ",
TEXT((Table1[[#This Row],[startshortdate]]),"MMM D"),
CHAR(13),
TEXT((Table1[[#This Row],[starttime]]), "h:mm am/pm"),CHAR(13),Table1[[#This Row],[description]],CHAR(13))</f>
        <v>#VALUE!</v>
      </c>
    </row>
    <row r="1416" spans="1:4" x14ac:dyDescent="0.25">
      <c r="A1416" t="e">
        <f>VLOOKUP(Table1[[#This Row],[locationaddress]],VENUEID!$A$2:$B$28,1,TRUE)</f>
        <v>#VALUE!</v>
      </c>
      <c r="B1416" t="e">
        <f>IF(Table1[[#This Row],[categories]]="","",
IF(ISNUMBER(SEARCH("*ADULTS*",Table1[categories])),"ADULTS",
IF(ISNUMBER(SEARCH("*CHILDREN*",Table1[categories])),"CHILDREN",
IF(ISNUMBER(SEARCH("*TEENS*",Table1[categories])),"TEENS"))))</f>
        <v>#VALUE!</v>
      </c>
      <c r="C1416" t="e">
        <f>Table1[[#This Row],[startdatetime]]</f>
        <v>#VALUE!</v>
      </c>
      <c r="D1416" t="e">
        <f>CONCATENATE(Table1[[#This Row],[summary]],
CHAR(13),
Table1[[#This Row],[startdayname]],
", ",
TEXT((Table1[[#This Row],[startshortdate]]),"MMM D"),
CHAR(13),
TEXT((Table1[[#This Row],[starttime]]), "h:mm am/pm"),CHAR(13),Table1[[#This Row],[description]],CHAR(13))</f>
        <v>#VALUE!</v>
      </c>
    </row>
    <row r="1417" spans="1:4" x14ac:dyDescent="0.25">
      <c r="A1417" t="e">
        <f>VLOOKUP(Table1[[#This Row],[locationaddress]],VENUEID!$A$2:$B$28,1,TRUE)</f>
        <v>#VALUE!</v>
      </c>
      <c r="B1417" t="e">
        <f>IF(Table1[[#This Row],[categories]]="","",
IF(ISNUMBER(SEARCH("*ADULTS*",Table1[categories])),"ADULTS",
IF(ISNUMBER(SEARCH("*CHILDREN*",Table1[categories])),"CHILDREN",
IF(ISNUMBER(SEARCH("*TEENS*",Table1[categories])),"TEENS"))))</f>
        <v>#VALUE!</v>
      </c>
      <c r="C1417" t="e">
        <f>Table1[[#This Row],[startdatetime]]</f>
        <v>#VALUE!</v>
      </c>
      <c r="D1417" t="e">
        <f>CONCATENATE(Table1[[#This Row],[summary]],
CHAR(13),
Table1[[#This Row],[startdayname]],
", ",
TEXT((Table1[[#This Row],[startshortdate]]),"MMM D"),
CHAR(13),
TEXT((Table1[[#This Row],[starttime]]), "h:mm am/pm"),CHAR(13),Table1[[#This Row],[description]],CHAR(13))</f>
        <v>#VALUE!</v>
      </c>
    </row>
    <row r="1418" spans="1:4" x14ac:dyDescent="0.25">
      <c r="A1418" t="e">
        <f>VLOOKUP(Table1[[#This Row],[locationaddress]],VENUEID!$A$2:$B$28,1,TRUE)</f>
        <v>#VALUE!</v>
      </c>
      <c r="B1418" t="e">
        <f>IF(Table1[[#This Row],[categories]]="","",
IF(ISNUMBER(SEARCH("*ADULTS*",Table1[categories])),"ADULTS",
IF(ISNUMBER(SEARCH("*CHILDREN*",Table1[categories])),"CHILDREN",
IF(ISNUMBER(SEARCH("*TEENS*",Table1[categories])),"TEENS"))))</f>
        <v>#VALUE!</v>
      </c>
      <c r="C1418" t="e">
        <f>Table1[[#This Row],[startdatetime]]</f>
        <v>#VALUE!</v>
      </c>
      <c r="D1418" t="e">
        <f>CONCATENATE(Table1[[#This Row],[summary]],
CHAR(13),
Table1[[#This Row],[startdayname]],
", ",
TEXT((Table1[[#This Row],[startshortdate]]),"MMM D"),
CHAR(13),
TEXT((Table1[[#This Row],[starttime]]), "h:mm am/pm"),CHAR(13),Table1[[#This Row],[description]],CHAR(13))</f>
        <v>#VALUE!</v>
      </c>
    </row>
    <row r="1419" spans="1:4" x14ac:dyDescent="0.25">
      <c r="A1419" t="e">
        <f>VLOOKUP(Table1[[#This Row],[locationaddress]],VENUEID!$A$2:$B$28,1,TRUE)</f>
        <v>#VALUE!</v>
      </c>
      <c r="B1419" t="e">
        <f>IF(Table1[[#This Row],[categories]]="","",
IF(ISNUMBER(SEARCH("*ADULTS*",Table1[categories])),"ADULTS",
IF(ISNUMBER(SEARCH("*CHILDREN*",Table1[categories])),"CHILDREN",
IF(ISNUMBER(SEARCH("*TEENS*",Table1[categories])),"TEENS"))))</f>
        <v>#VALUE!</v>
      </c>
      <c r="C1419" t="e">
        <f>Table1[[#This Row],[startdatetime]]</f>
        <v>#VALUE!</v>
      </c>
      <c r="D1419" t="e">
        <f>CONCATENATE(Table1[[#This Row],[summary]],
CHAR(13),
Table1[[#This Row],[startdayname]],
", ",
TEXT((Table1[[#This Row],[startshortdate]]),"MMM D"),
CHAR(13),
TEXT((Table1[[#This Row],[starttime]]), "h:mm am/pm"),CHAR(13),Table1[[#This Row],[description]],CHAR(13))</f>
        <v>#VALUE!</v>
      </c>
    </row>
    <row r="1420" spans="1:4" x14ac:dyDescent="0.25">
      <c r="A1420" t="e">
        <f>VLOOKUP(Table1[[#This Row],[locationaddress]],VENUEID!$A$2:$B$28,1,TRUE)</f>
        <v>#VALUE!</v>
      </c>
      <c r="B1420" t="e">
        <f>IF(Table1[[#This Row],[categories]]="","",
IF(ISNUMBER(SEARCH("*ADULTS*",Table1[categories])),"ADULTS",
IF(ISNUMBER(SEARCH("*CHILDREN*",Table1[categories])),"CHILDREN",
IF(ISNUMBER(SEARCH("*TEENS*",Table1[categories])),"TEENS"))))</f>
        <v>#VALUE!</v>
      </c>
      <c r="C1420" t="e">
        <f>Table1[[#This Row],[startdatetime]]</f>
        <v>#VALUE!</v>
      </c>
      <c r="D1420" t="e">
        <f>CONCATENATE(Table1[[#This Row],[summary]],
CHAR(13),
Table1[[#This Row],[startdayname]],
", ",
TEXT((Table1[[#This Row],[startshortdate]]),"MMM D"),
CHAR(13),
TEXT((Table1[[#This Row],[starttime]]), "h:mm am/pm"),CHAR(13),Table1[[#This Row],[description]],CHAR(13))</f>
        <v>#VALUE!</v>
      </c>
    </row>
    <row r="1421" spans="1:4" x14ac:dyDescent="0.25">
      <c r="A1421" t="e">
        <f>VLOOKUP(Table1[[#This Row],[locationaddress]],VENUEID!$A$2:$B$28,1,TRUE)</f>
        <v>#VALUE!</v>
      </c>
      <c r="B1421" t="e">
        <f>IF(Table1[[#This Row],[categories]]="","",
IF(ISNUMBER(SEARCH("*ADULTS*",Table1[categories])),"ADULTS",
IF(ISNUMBER(SEARCH("*CHILDREN*",Table1[categories])),"CHILDREN",
IF(ISNUMBER(SEARCH("*TEENS*",Table1[categories])),"TEENS"))))</f>
        <v>#VALUE!</v>
      </c>
      <c r="C1421" t="e">
        <f>Table1[[#This Row],[startdatetime]]</f>
        <v>#VALUE!</v>
      </c>
      <c r="D1421" t="e">
        <f>CONCATENATE(Table1[[#This Row],[summary]],
CHAR(13),
Table1[[#This Row],[startdayname]],
", ",
TEXT((Table1[[#This Row],[startshortdate]]),"MMM D"),
CHAR(13),
TEXT((Table1[[#This Row],[starttime]]), "h:mm am/pm"),CHAR(13),Table1[[#This Row],[description]],CHAR(13))</f>
        <v>#VALUE!</v>
      </c>
    </row>
    <row r="1422" spans="1:4" x14ac:dyDescent="0.25">
      <c r="A1422" t="e">
        <f>VLOOKUP(Table1[[#This Row],[locationaddress]],VENUEID!$A$2:$B$28,1,TRUE)</f>
        <v>#VALUE!</v>
      </c>
      <c r="B1422" t="e">
        <f>IF(Table1[[#This Row],[categories]]="","",
IF(ISNUMBER(SEARCH("*ADULTS*",Table1[categories])),"ADULTS",
IF(ISNUMBER(SEARCH("*CHILDREN*",Table1[categories])),"CHILDREN",
IF(ISNUMBER(SEARCH("*TEENS*",Table1[categories])),"TEENS"))))</f>
        <v>#VALUE!</v>
      </c>
      <c r="C1422" t="e">
        <f>Table1[[#This Row],[startdatetime]]</f>
        <v>#VALUE!</v>
      </c>
      <c r="D1422" t="e">
        <f>CONCATENATE(Table1[[#This Row],[summary]],
CHAR(13),
Table1[[#This Row],[startdayname]],
", ",
TEXT((Table1[[#This Row],[startshortdate]]),"MMM D"),
CHAR(13),
TEXT((Table1[[#This Row],[starttime]]), "h:mm am/pm"),CHAR(13),Table1[[#This Row],[description]],CHAR(13))</f>
        <v>#VALUE!</v>
      </c>
    </row>
    <row r="1423" spans="1:4" x14ac:dyDescent="0.25">
      <c r="A1423" t="e">
        <f>VLOOKUP(Table1[[#This Row],[locationaddress]],VENUEID!$A$2:$B$28,1,TRUE)</f>
        <v>#VALUE!</v>
      </c>
      <c r="B1423" t="e">
        <f>IF(Table1[[#This Row],[categories]]="","",
IF(ISNUMBER(SEARCH("*ADULTS*",Table1[categories])),"ADULTS",
IF(ISNUMBER(SEARCH("*CHILDREN*",Table1[categories])),"CHILDREN",
IF(ISNUMBER(SEARCH("*TEENS*",Table1[categories])),"TEENS"))))</f>
        <v>#VALUE!</v>
      </c>
      <c r="C1423" t="e">
        <f>Table1[[#This Row],[startdatetime]]</f>
        <v>#VALUE!</v>
      </c>
      <c r="D1423" t="e">
        <f>CONCATENATE(Table1[[#This Row],[summary]],
CHAR(13),
Table1[[#This Row],[startdayname]],
", ",
TEXT((Table1[[#This Row],[startshortdate]]),"MMM D"),
CHAR(13),
TEXT((Table1[[#This Row],[starttime]]), "h:mm am/pm"),CHAR(13),Table1[[#This Row],[description]],CHAR(13))</f>
        <v>#VALUE!</v>
      </c>
    </row>
    <row r="1424" spans="1:4" x14ac:dyDescent="0.25">
      <c r="A1424" t="e">
        <f>VLOOKUP(Table1[[#This Row],[locationaddress]],VENUEID!$A$2:$B$28,1,TRUE)</f>
        <v>#VALUE!</v>
      </c>
      <c r="B1424" t="e">
        <f>IF(Table1[[#This Row],[categories]]="","",
IF(ISNUMBER(SEARCH("*ADULTS*",Table1[categories])),"ADULTS",
IF(ISNUMBER(SEARCH("*CHILDREN*",Table1[categories])),"CHILDREN",
IF(ISNUMBER(SEARCH("*TEENS*",Table1[categories])),"TEENS"))))</f>
        <v>#VALUE!</v>
      </c>
      <c r="C1424" t="e">
        <f>Table1[[#This Row],[startdatetime]]</f>
        <v>#VALUE!</v>
      </c>
      <c r="D1424" t="e">
        <f>CONCATENATE(Table1[[#This Row],[summary]],
CHAR(13),
Table1[[#This Row],[startdayname]],
", ",
TEXT((Table1[[#This Row],[startshortdate]]),"MMM D"),
CHAR(13),
TEXT((Table1[[#This Row],[starttime]]), "h:mm am/pm"),CHAR(13),Table1[[#This Row],[description]],CHAR(13))</f>
        <v>#VALUE!</v>
      </c>
    </row>
    <row r="1425" spans="1:4" x14ac:dyDescent="0.25">
      <c r="A1425" t="e">
        <f>VLOOKUP(Table1[[#This Row],[locationaddress]],VENUEID!$A$2:$B$28,1,TRUE)</f>
        <v>#VALUE!</v>
      </c>
      <c r="B1425" t="e">
        <f>IF(Table1[[#This Row],[categories]]="","",
IF(ISNUMBER(SEARCH("*ADULTS*",Table1[categories])),"ADULTS",
IF(ISNUMBER(SEARCH("*CHILDREN*",Table1[categories])),"CHILDREN",
IF(ISNUMBER(SEARCH("*TEENS*",Table1[categories])),"TEENS"))))</f>
        <v>#VALUE!</v>
      </c>
      <c r="C1425" t="e">
        <f>Table1[[#This Row],[startdatetime]]</f>
        <v>#VALUE!</v>
      </c>
      <c r="D1425" t="e">
        <f>CONCATENATE(Table1[[#This Row],[summary]],
CHAR(13),
Table1[[#This Row],[startdayname]],
", ",
TEXT((Table1[[#This Row],[startshortdate]]),"MMM D"),
CHAR(13),
TEXT((Table1[[#This Row],[starttime]]), "h:mm am/pm"),CHAR(13),Table1[[#This Row],[description]],CHAR(13))</f>
        <v>#VALUE!</v>
      </c>
    </row>
    <row r="1426" spans="1:4" x14ac:dyDescent="0.25">
      <c r="A1426" t="e">
        <f>VLOOKUP(Table1[[#This Row],[locationaddress]],VENUEID!$A$2:$B$28,1,TRUE)</f>
        <v>#VALUE!</v>
      </c>
      <c r="B1426" t="e">
        <f>IF(Table1[[#This Row],[categories]]="","",
IF(ISNUMBER(SEARCH("*ADULTS*",Table1[categories])),"ADULTS",
IF(ISNUMBER(SEARCH("*CHILDREN*",Table1[categories])),"CHILDREN",
IF(ISNUMBER(SEARCH("*TEENS*",Table1[categories])),"TEENS"))))</f>
        <v>#VALUE!</v>
      </c>
      <c r="C1426" t="e">
        <f>Table1[[#This Row],[startdatetime]]</f>
        <v>#VALUE!</v>
      </c>
      <c r="D1426" t="e">
        <f>CONCATENATE(Table1[[#This Row],[summary]],
CHAR(13),
Table1[[#This Row],[startdayname]],
", ",
TEXT((Table1[[#This Row],[startshortdate]]),"MMM D"),
CHAR(13),
TEXT((Table1[[#This Row],[starttime]]), "h:mm am/pm"),CHAR(13),Table1[[#This Row],[description]],CHAR(13))</f>
        <v>#VALUE!</v>
      </c>
    </row>
    <row r="1427" spans="1:4" x14ac:dyDescent="0.25">
      <c r="A1427" t="e">
        <f>VLOOKUP(Table1[[#This Row],[locationaddress]],VENUEID!$A$2:$B$28,1,TRUE)</f>
        <v>#VALUE!</v>
      </c>
      <c r="B1427" t="e">
        <f>IF(Table1[[#This Row],[categories]]="","",
IF(ISNUMBER(SEARCH("*ADULTS*",Table1[categories])),"ADULTS",
IF(ISNUMBER(SEARCH("*CHILDREN*",Table1[categories])),"CHILDREN",
IF(ISNUMBER(SEARCH("*TEENS*",Table1[categories])),"TEENS"))))</f>
        <v>#VALUE!</v>
      </c>
      <c r="C1427" t="e">
        <f>Table1[[#This Row],[startdatetime]]</f>
        <v>#VALUE!</v>
      </c>
      <c r="D1427" t="e">
        <f>CONCATENATE(Table1[[#This Row],[summary]],
CHAR(13),
Table1[[#This Row],[startdayname]],
", ",
TEXT((Table1[[#This Row],[startshortdate]]),"MMM D"),
CHAR(13),
TEXT((Table1[[#This Row],[starttime]]), "h:mm am/pm"),CHAR(13),Table1[[#This Row],[description]],CHAR(13))</f>
        <v>#VALUE!</v>
      </c>
    </row>
    <row r="1428" spans="1:4" x14ac:dyDescent="0.25">
      <c r="A1428" t="e">
        <f>VLOOKUP(Table1[[#This Row],[locationaddress]],VENUEID!$A$2:$B$28,1,TRUE)</f>
        <v>#VALUE!</v>
      </c>
      <c r="B1428" t="e">
        <f>IF(Table1[[#This Row],[categories]]="","",
IF(ISNUMBER(SEARCH("*ADULTS*",Table1[categories])),"ADULTS",
IF(ISNUMBER(SEARCH("*CHILDREN*",Table1[categories])),"CHILDREN",
IF(ISNUMBER(SEARCH("*TEENS*",Table1[categories])),"TEENS"))))</f>
        <v>#VALUE!</v>
      </c>
      <c r="C1428" t="e">
        <f>Table1[[#This Row],[startdatetime]]</f>
        <v>#VALUE!</v>
      </c>
      <c r="D1428" t="e">
        <f>CONCATENATE(Table1[[#This Row],[summary]],
CHAR(13),
Table1[[#This Row],[startdayname]],
", ",
TEXT((Table1[[#This Row],[startshortdate]]),"MMM D"),
CHAR(13),
TEXT((Table1[[#This Row],[starttime]]), "h:mm am/pm"),CHAR(13),Table1[[#This Row],[description]],CHAR(13))</f>
        <v>#VALUE!</v>
      </c>
    </row>
    <row r="1429" spans="1:4" x14ac:dyDescent="0.25">
      <c r="A1429" t="e">
        <f>VLOOKUP(Table1[[#This Row],[locationaddress]],VENUEID!$A$2:$B$28,1,TRUE)</f>
        <v>#VALUE!</v>
      </c>
      <c r="B1429" t="e">
        <f>IF(Table1[[#This Row],[categories]]="","",
IF(ISNUMBER(SEARCH("*ADULTS*",Table1[categories])),"ADULTS",
IF(ISNUMBER(SEARCH("*CHILDREN*",Table1[categories])),"CHILDREN",
IF(ISNUMBER(SEARCH("*TEENS*",Table1[categories])),"TEENS"))))</f>
        <v>#VALUE!</v>
      </c>
      <c r="C1429" t="e">
        <f>Table1[[#This Row],[startdatetime]]</f>
        <v>#VALUE!</v>
      </c>
      <c r="D1429" t="e">
        <f>CONCATENATE(Table1[[#This Row],[summary]],
CHAR(13),
Table1[[#This Row],[startdayname]],
", ",
TEXT((Table1[[#This Row],[startshortdate]]),"MMM D"),
CHAR(13),
TEXT((Table1[[#This Row],[starttime]]), "h:mm am/pm"),CHAR(13),Table1[[#This Row],[description]],CHAR(13))</f>
        <v>#VALUE!</v>
      </c>
    </row>
    <row r="1430" spans="1:4" x14ac:dyDescent="0.25">
      <c r="A1430" t="e">
        <f>VLOOKUP(Table1[[#This Row],[locationaddress]],VENUEID!$A$2:$B$28,1,TRUE)</f>
        <v>#VALUE!</v>
      </c>
      <c r="B1430" t="e">
        <f>IF(Table1[[#This Row],[categories]]="","",
IF(ISNUMBER(SEARCH("*ADULTS*",Table1[categories])),"ADULTS",
IF(ISNUMBER(SEARCH("*CHILDREN*",Table1[categories])),"CHILDREN",
IF(ISNUMBER(SEARCH("*TEENS*",Table1[categories])),"TEENS"))))</f>
        <v>#VALUE!</v>
      </c>
      <c r="C1430" t="e">
        <f>Table1[[#This Row],[startdatetime]]</f>
        <v>#VALUE!</v>
      </c>
      <c r="D1430" t="e">
        <f>CONCATENATE(Table1[[#This Row],[summary]],
CHAR(13),
Table1[[#This Row],[startdayname]],
", ",
TEXT((Table1[[#This Row],[startshortdate]]),"MMM D"),
CHAR(13),
TEXT((Table1[[#This Row],[starttime]]), "h:mm am/pm"),CHAR(13),Table1[[#This Row],[description]],CHAR(13))</f>
        <v>#VALUE!</v>
      </c>
    </row>
    <row r="1431" spans="1:4" x14ac:dyDescent="0.25">
      <c r="A1431" t="e">
        <f>VLOOKUP(Table1[[#This Row],[locationaddress]],VENUEID!$A$2:$B$28,1,TRUE)</f>
        <v>#VALUE!</v>
      </c>
      <c r="B1431" t="e">
        <f>IF(Table1[[#This Row],[categories]]="","",
IF(ISNUMBER(SEARCH("*ADULTS*",Table1[categories])),"ADULTS",
IF(ISNUMBER(SEARCH("*CHILDREN*",Table1[categories])),"CHILDREN",
IF(ISNUMBER(SEARCH("*TEENS*",Table1[categories])),"TEENS"))))</f>
        <v>#VALUE!</v>
      </c>
      <c r="C1431" t="e">
        <f>Table1[[#This Row],[startdatetime]]</f>
        <v>#VALUE!</v>
      </c>
      <c r="D1431" t="e">
        <f>CONCATENATE(Table1[[#This Row],[summary]],
CHAR(13),
Table1[[#This Row],[startdayname]],
", ",
TEXT((Table1[[#This Row],[startshortdate]]),"MMM D"),
CHAR(13),
TEXT((Table1[[#This Row],[starttime]]), "h:mm am/pm"),CHAR(13),Table1[[#This Row],[description]],CHAR(13))</f>
        <v>#VALUE!</v>
      </c>
    </row>
    <row r="1432" spans="1:4" x14ac:dyDescent="0.25">
      <c r="A1432" t="e">
        <f>VLOOKUP(Table1[[#This Row],[locationaddress]],VENUEID!$A$2:$B$28,1,TRUE)</f>
        <v>#VALUE!</v>
      </c>
      <c r="B1432" t="e">
        <f>IF(Table1[[#This Row],[categories]]="","",
IF(ISNUMBER(SEARCH("*ADULTS*",Table1[categories])),"ADULTS",
IF(ISNUMBER(SEARCH("*CHILDREN*",Table1[categories])),"CHILDREN",
IF(ISNUMBER(SEARCH("*TEENS*",Table1[categories])),"TEENS"))))</f>
        <v>#VALUE!</v>
      </c>
      <c r="C1432" t="e">
        <f>Table1[[#This Row],[startdatetime]]</f>
        <v>#VALUE!</v>
      </c>
      <c r="D1432" t="e">
        <f>CONCATENATE(Table1[[#This Row],[summary]],
CHAR(13),
Table1[[#This Row],[startdayname]],
", ",
TEXT((Table1[[#This Row],[startshortdate]]),"MMM D"),
CHAR(13),
TEXT((Table1[[#This Row],[starttime]]), "h:mm am/pm"),CHAR(13),Table1[[#This Row],[description]],CHAR(13))</f>
        <v>#VALUE!</v>
      </c>
    </row>
    <row r="1433" spans="1:4" x14ac:dyDescent="0.25">
      <c r="A1433" t="e">
        <f>VLOOKUP(Table1[[#This Row],[locationaddress]],VENUEID!$A$2:$B$28,1,TRUE)</f>
        <v>#VALUE!</v>
      </c>
      <c r="B1433" t="e">
        <f>IF(Table1[[#This Row],[categories]]="","",
IF(ISNUMBER(SEARCH("*ADULTS*",Table1[categories])),"ADULTS",
IF(ISNUMBER(SEARCH("*CHILDREN*",Table1[categories])),"CHILDREN",
IF(ISNUMBER(SEARCH("*TEENS*",Table1[categories])),"TEENS"))))</f>
        <v>#VALUE!</v>
      </c>
      <c r="C1433" t="e">
        <f>Table1[[#This Row],[startdatetime]]</f>
        <v>#VALUE!</v>
      </c>
      <c r="D1433" t="e">
        <f>CONCATENATE(Table1[[#This Row],[summary]],
CHAR(13),
Table1[[#This Row],[startdayname]],
", ",
TEXT((Table1[[#This Row],[startshortdate]]),"MMM D"),
CHAR(13),
TEXT((Table1[[#This Row],[starttime]]), "h:mm am/pm"),CHAR(13),Table1[[#This Row],[description]],CHAR(13))</f>
        <v>#VALUE!</v>
      </c>
    </row>
    <row r="1434" spans="1:4" x14ac:dyDescent="0.25">
      <c r="A1434" t="e">
        <f>VLOOKUP(Table1[[#This Row],[locationaddress]],VENUEID!$A$2:$B$28,1,TRUE)</f>
        <v>#VALUE!</v>
      </c>
      <c r="B1434" t="e">
        <f>IF(Table1[[#This Row],[categories]]="","",
IF(ISNUMBER(SEARCH("*ADULTS*",Table1[categories])),"ADULTS",
IF(ISNUMBER(SEARCH("*CHILDREN*",Table1[categories])),"CHILDREN",
IF(ISNUMBER(SEARCH("*TEENS*",Table1[categories])),"TEENS"))))</f>
        <v>#VALUE!</v>
      </c>
      <c r="C1434" t="e">
        <f>Table1[[#This Row],[startdatetime]]</f>
        <v>#VALUE!</v>
      </c>
      <c r="D1434" t="e">
        <f>CONCATENATE(Table1[[#This Row],[summary]],
CHAR(13),
Table1[[#This Row],[startdayname]],
", ",
TEXT((Table1[[#This Row],[startshortdate]]),"MMM D"),
CHAR(13),
TEXT((Table1[[#This Row],[starttime]]), "h:mm am/pm"),CHAR(13),Table1[[#This Row],[description]],CHAR(13))</f>
        <v>#VALUE!</v>
      </c>
    </row>
    <row r="1435" spans="1:4" x14ac:dyDescent="0.25">
      <c r="A1435" t="e">
        <f>VLOOKUP(Table1[[#This Row],[locationaddress]],VENUEID!$A$2:$B$28,1,TRUE)</f>
        <v>#VALUE!</v>
      </c>
      <c r="B1435" t="e">
        <f>IF(Table1[[#This Row],[categories]]="","",
IF(ISNUMBER(SEARCH("*ADULTS*",Table1[categories])),"ADULTS",
IF(ISNUMBER(SEARCH("*CHILDREN*",Table1[categories])),"CHILDREN",
IF(ISNUMBER(SEARCH("*TEENS*",Table1[categories])),"TEENS"))))</f>
        <v>#VALUE!</v>
      </c>
      <c r="C1435" t="e">
        <f>Table1[[#This Row],[startdatetime]]</f>
        <v>#VALUE!</v>
      </c>
      <c r="D1435" t="e">
        <f>CONCATENATE(Table1[[#This Row],[summary]],
CHAR(13),
Table1[[#This Row],[startdayname]],
", ",
TEXT((Table1[[#This Row],[startshortdate]]),"MMM D"),
CHAR(13),
TEXT((Table1[[#This Row],[starttime]]), "h:mm am/pm"),CHAR(13),Table1[[#This Row],[description]],CHAR(13))</f>
        <v>#VALUE!</v>
      </c>
    </row>
    <row r="1436" spans="1:4" x14ac:dyDescent="0.25">
      <c r="A1436" t="e">
        <f>VLOOKUP(Table1[[#This Row],[locationaddress]],VENUEID!$A$2:$B$28,1,TRUE)</f>
        <v>#VALUE!</v>
      </c>
      <c r="B1436" t="e">
        <f>IF(Table1[[#This Row],[categories]]="","",
IF(ISNUMBER(SEARCH("*ADULTS*",Table1[categories])),"ADULTS",
IF(ISNUMBER(SEARCH("*CHILDREN*",Table1[categories])),"CHILDREN",
IF(ISNUMBER(SEARCH("*TEENS*",Table1[categories])),"TEENS"))))</f>
        <v>#VALUE!</v>
      </c>
      <c r="C1436" t="e">
        <f>Table1[[#This Row],[startdatetime]]</f>
        <v>#VALUE!</v>
      </c>
      <c r="D1436" t="e">
        <f>CONCATENATE(Table1[[#This Row],[summary]],
CHAR(13),
Table1[[#This Row],[startdayname]],
", ",
TEXT((Table1[[#This Row],[startshortdate]]),"MMM D"),
CHAR(13),
TEXT((Table1[[#This Row],[starttime]]), "h:mm am/pm"),CHAR(13),Table1[[#This Row],[description]],CHAR(13))</f>
        <v>#VALUE!</v>
      </c>
    </row>
    <row r="1437" spans="1:4" x14ac:dyDescent="0.25">
      <c r="A1437" t="e">
        <f>VLOOKUP(Table1[[#This Row],[locationaddress]],VENUEID!$A$2:$B$28,1,TRUE)</f>
        <v>#VALUE!</v>
      </c>
      <c r="B1437" t="e">
        <f>IF(Table1[[#This Row],[categories]]="","",
IF(ISNUMBER(SEARCH("*ADULTS*",Table1[categories])),"ADULTS",
IF(ISNUMBER(SEARCH("*CHILDREN*",Table1[categories])),"CHILDREN",
IF(ISNUMBER(SEARCH("*TEENS*",Table1[categories])),"TEENS"))))</f>
        <v>#VALUE!</v>
      </c>
      <c r="C1437" t="e">
        <f>Table1[[#This Row],[startdatetime]]</f>
        <v>#VALUE!</v>
      </c>
      <c r="D1437" t="e">
        <f>CONCATENATE(Table1[[#This Row],[summary]],
CHAR(13),
Table1[[#This Row],[startdayname]],
", ",
TEXT((Table1[[#This Row],[startshortdate]]),"MMM D"),
CHAR(13),
TEXT((Table1[[#This Row],[starttime]]), "h:mm am/pm"),CHAR(13),Table1[[#This Row],[description]],CHAR(13))</f>
        <v>#VALUE!</v>
      </c>
    </row>
    <row r="1438" spans="1:4" x14ac:dyDescent="0.25">
      <c r="A1438" t="e">
        <f>VLOOKUP(Table1[[#This Row],[locationaddress]],VENUEID!$A$2:$B$28,1,TRUE)</f>
        <v>#VALUE!</v>
      </c>
      <c r="B1438" t="e">
        <f>IF(Table1[[#This Row],[categories]]="","",
IF(ISNUMBER(SEARCH("*ADULTS*",Table1[categories])),"ADULTS",
IF(ISNUMBER(SEARCH("*CHILDREN*",Table1[categories])),"CHILDREN",
IF(ISNUMBER(SEARCH("*TEENS*",Table1[categories])),"TEENS"))))</f>
        <v>#VALUE!</v>
      </c>
      <c r="C1438" t="e">
        <f>Table1[[#This Row],[startdatetime]]</f>
        <v>#VALUE!</v>
      </c>
      <c r="D1438" t="e">
        <f>CONCATENATE(Table1[[#This Row],[summary]],
CHAR(13),
Table1[[#This Row],[startdayname]],
", ",
TEXT((Table1[[#This Row],[startshortdate]]),"MMM D"),
CHAR(13),
TEXT((Table1[[#This Row],[starttime]]), "h:mm am/pm"),CHAR(13),Table1[[#This Row],[description]],CHAR(13))</f>
        <v>#VALUE!</v>
      </c>
    </row>
    <row r="1439" spans="1:4" x14ac:dyDescent="0.25">
      <c r="A1439" t="e">
        <f>VLOOKUP(Table1[[#This Row],[locationaddress]],VENUEID!$A$2:$B$28,1,TRUE)</f>
        <v>#VALUE!</v>
      </c>
      <c r="B1439" t="e">
        <f>IF(Table1[[#This Row],[categories]]="","",
IF(ISNUMBER(SEARCH("*ADULTS*",Table1[categories])),"ADULTS",
IF(ISNUMBER(SEARCH("*CHILDREN*",Table1[categories])),"CHILDREN",
IF(ISNUMBER(SEARCH("*TEENS*",Table1[categories])),"TEENS"))))</f>
        <v>#VALUE!</v>
      </c>
      <c r="C1439" t="e">
        <f>Table1[[#This Row],[startdatetime]]</f>
        <v>#VALUE!</v>
      </c>
      <c r="D1439" t="e">
        <f>CONCATENATE(Table1[[#This Row],[summary]],
CHAR(13),
Table1[[#This Row],[startdayname]],
", ",
TEXT((Table1[[#This Row],[startshortdate]]),"MMM D"),
CHAR(13),
TEXT((Table1[[#This Row],[starttime]]), "h:mm am/pm"),CHAR(13),Table1[[#This Row],[description]],CHAR(13))</f>
        <v>#VALUE!</v>
      </c>
    </row>
    <row r="1440" spans="1:4" x14ac:dyDescent="0.25">
      <c r="A1440" t="e">
        <f>VLOOKUP(Table1[[#This Row],[locationaddress]],VENUEID!$A$2:$B$28,1,TRUE)</f>
        <v>#VALUE!</v>
      </c>
      <c r="B1440" t="e">
        <f>IF(Table1[[#This Row],[categories]]="","",
IF(ISNUMBER(SEARCH("*ADULTS*",Table1[categories])),"ADULTS",
IF(ISNUMBER(SEARCH("*CHILDREN*",Table1[categories])),"CHILDREN",
IF(ISNUMBER(SEARCH("*TEENS*",Table1[categories])),"TEENS"))))</f>
        <v>#VALUE!</v>
      </c>
      <c r="C1440" t="e">
        <f>Table1[[#This Row],[startdatetime]]</f>
        <v>#VALUE!</v>
      </c>
      <c r="D1440" t="e">
        <f>CONCATENATE(Table1[[#This Row],[summary]],
CHAR(13),
Table1[[#This Row],[startdayname]],
", ",
TEXT((Table1[[#This Row],[startshortdate]]),"MMM D"),
CHAR(13),
TEXT((Table1[[#This Row],[starttime]]), "h:mm am/pm"),CHAR(13),Table1[[#This Row],[description]],CHAR(13))</f>
        <v>#VALUE!</v>
      </c>
    </row>
    <row r="1441" spans="1:4" x14ac:dyDescent="0.25">
      <c r="A1441" t="e">
        <f>VLOOKUP(Table1[[#This Row],[locationaddress]],VENUEID!$A$2:$B$28,1,TRUE)</f>
        <v>#VALUE!</v>
      </c>
      <c r="B1441" t="e">
        <f>IF(Table1[[#This Row],[categories]]="","",
IF(ISNUMBER(SEARCH("*ADULTS*",Table1[categories])),"ADULTS",
IF(ISNUMBER(SEARCH("*CHILDREN*",Table1[categories])),"CHILDREN",
IF(ISNUMBER(SEARCH("*TEENS*",Table1[categories])),"TEENS"))))</f>
        <v>#VALUE!</v>
      </c>
      <c r="C1441" t="e">
        <f>Table1[[#This Row],[startdatetime]]</f>
        <v>#VALUE!</v>
      </c>
      <c r="D1441" t="e">
        <f>CONCATENATE(Table1[[#This Row],[summary]],
CHAR(13),
Table1[[#This Row],[startdayname]],
", ",
TEXT((Table1[[#This Row],[startshortdate]]),"MMM D"),
CHAR(13),
TEXT((Table1[[#This Row],[starttime]]), "h:mm am/pm"),CHAR(13),Table1[[#This Row],[description]],CHAR(13))</f>
        <v>#VALUE!</v>
      </c>
    </row>
    <row r="1442" spans="1:4" x14ac:dyDescent="0.25">
      <c r="A1442" t="e">
        <f>VLOOKUP(Table1[[#This Row],[locationaddress]],VENUEID!$A$2:$B$28,1,TRUE)</f>
        <v>#VALUE!</v>
      </c>
      <c r="B1442" t="e">
        <f>IF(Table1[[#This Row],[categories]]="","",
IF(ISNUMBER(SEARCH("*ADULTS*",Table1[categories])),"ADULTS",
IF(ISNUMBER(SEARCH("*CHILDREN*",Table1[categories])),"CHILDREN",
IF(ISNUMBER(SEARCH("*TEENS*",Table1[categories])),"TEENS"))))</f>
        <v>#VALUE!</v>
      </c>
      <c r="C1442" t="e">
        <f>Table1[[#This Row],[startdatetime]]</f>
        <v>#VALUE!</v>
      </c>
      <c r="D1442" t="e">
        <f>CONCATENATE(Table1[[#This Row],[summary]],
CHAR(13),
Table1[[#This Row],[startdayname]],
", ",
TEXT((Table1[[#This Row],[startshortdate]]),"MMM D"),
CHAR(13),
TEXT((Table1[[#This Row],[starttime]]), "h:mm am/pm"),CHAR(13),Table1[[#This Row],[description]],CHAR(13))</f>
        <v>#VALUE!</v>
      </c>
    </row>
    <row r="1443" spans="1:4" x14ac:dyDescent="0.25">
      <c r="A1443" t="e">
        <f>VLOOKUP(Table1[[#This Row],[locationaddress]],VENUEID!$A$2:$B$28,1,TRUE)</f>
        <v>#VALUE!</v>
      </c>
      <c r="B1443" t="e">
        <f>IF(Table1[[#This Row],[categories]]="","",
IF(ISNUMBER(SEARCH("*ADULTS*",Table1[categories])),"ADULTS",
IF(ISNUMBER(SEARCH("*CHILDREN*",Table1[categories])),"CHILDREN",
IF(ISNUMBER(SEARCH("*TEENS*",Table1[categories])),"TEENS"))))</f>
        <v>#VALUE!</v>
      </c>
      <c r="C1443" t="e">
        <f>Table1[[#This Row],[startdatetime]]</f>
        <v>#VALUE!</v>
      </c>
      <c r="D1443" t="e">
        <f>CONCATENATE(Table1[[#This Row],[summary]],
CHAR(13),
Table1[[#This Row],[startdayname]],
", ",
TEXT((Table1[[#This Row],[startshortdate]]),"MMM D"),
CHAR(13),
TEXT((Table1[[#This Row],[starttime]]), "h:mm am/pm"),CHAR(13),Table1[[#This Row],[description]],CHAR(13))</f>
        <v>#VALUE!</v>
      </c>
    </row>
    <row r="1444" spans="1:4" x14ac:dyDescent="0.25">
      <c r="A1444" t="e">
        <f>VLOOKUP(Table1[[#This Row],[locationaddress]],VENUEID!$A$2:$B$28,1,TRUE)</f>
        <v>#VALUE!</v>
      </c>
      <c r="B1444" t="e">
        <f>IF(Table1[[#This Row],[categories]]="","",
IF(ISNUMBER(SEARCH("*ADULTS*",Table1[categories])),"ADULTS",
IF(ISNUMBER(SEARCH("*CHILDREN*",Table1[categories])),"CHILDREN",
IF(ISNUMBER(SEARCH("*TEENS*",Table1[categories])),"TEENS"))))</f>
        <v>#VALUE!</v>
      </c>
      <c r="C1444" t="e">
        <f>Table1[[#This Row],[startdatetime]]</f>
        <v>#VALUE!</v>
      </c>
      <c r="D1444" t="e">
        <f>CONCATENATE(Table1[[#This Row],[summary]],
CHAR(13),
Table1[[#This Row],[startdayname]],
", ",
TEXT((Table1[[#This Row],[startshortdate]]),"MMM D"),
CHAR(13),
TEXT((Table1[[#This Row],[starttime]]), "h:mm am/pm"),CHAR(13),Table1[[#This Row],[description]],CHAR(13))</f>
        <v>#VALUE!</v>
      </c>
    </row>
    <row r="1445" spans="1:4" x14ac:dyDescent="0.25">
      <c r="A1445" t="e">
        <f>VLOOKUP(Table1[[#This Row],[locationaddress]],VENUEID!$A$2:$B$28,1,TRUE)</f>
        <v>#VALUE!</v>
      </c>
      <c r="B1445" t="e">
        <f>IF(Table1[[#This Row],[categories]]="","",
IF(ISNUMBER(SEARCH("*ADULTS*",Table1[categories])),"ADULTS",
IF(ISNUMBER(SEARCH("*CHILDREN*",Table1[categories])),"CHILDREN",
IF(ISNUMBER(SEARCH("*TEENS*",Table1[categories])),"TEENS"))))</f>
        <v>#VALUE!</v>
      </c>
      <c r="C1445" t="e">
        <f>Table1[[#This Row],[startdatetime]]</f>
        <v>#VALUE!</v>
      </c>
      <c r="D1445" t="e">
        <f>CONCATENATE(Table1[[#This Row],[summary]],
CHAR(13),
Table1[[#This Row],[startdayname]],
", ",
TEXT((Table1[[#This Row],[startshortdate]]),"MMM D"),
CHAR(13),
TEXT((Table1[[#This Row],[starttime]]), "h:mm am/pm"),CHAR(13),Table1[[#This Row],[description]],CHAR(13))</f>
        <v>#VALUE!</v>
      </c>
    </row>
    <row r="1446" spans="1:4" x14ac:dyDescent="0.25">
      <c r="A1446" t="e">
        <f>VLOOKUP(Table1[[#This Row],[locationaddress]],VENUEID!$A$2:$B$28,1,TRUE)</f>
        <v>#VALUE!</v>
      </c>
      <c r="B1446" t="e">
        <f>IF(Table1[[#This Row],[categories]]="","",
IF(ISNUMBER(SEARCH("*ADULTS*",Table1[categories])),"ADULTS",
IF(ISNUMBER(SEARCH("*CHILDREN*",Table1[categories])),"CHILDREN",
IF(ISNUMBER(SEARCH("*TEENS*",Table1[categories])),"TEENS"))))</f>
        <v>#VALUE!</v>
      </c>
      <c r="C1446" t="e">
        <f>Table1[[#This Row],[startdatetime]]</f>
        <v>#VALUE!</v>
      </c>
      <c r="D1446" t="e">
        <f>CONCATENATE(Table1[[#This Row],[summary]],
CHAR(13),
Table1[[#This Row],[startdayname]],
", ",
TEXT((Table1[[#This Row],[startshortdate]]),"MMM D"),
CHAR(13),
TEXT((Table1[[#This Row],[starttime]]), "h:mm am/pm"),CHAR(13),Table1[[#This Row],[description]],CHAR(13))</f>
        <v>#VALUE!</v>
      </c>
    </row>
    <row r="1447" spans="1:4" x14ac:dyDescent="0.25">
      <c r="A1447" t="e">
        <f>VLOOKUP(Table1[[#This Row],[locationaddress]],VENUEID!$A$2:$B$28,1,TRUE)</f>
        <v>#VALUE!</v>
      </c>
      <c r="B1447" t="e">
        <f>IF(Table1[[#This Row],[categories]]="","",
IF(ISNUMBER(SEARCH("*ADULTS*",Table1[categories])),"ADULTS",
IF(ISNUMBER(SEARCH("*CHILDREN*",Table1[categories])),"CHILDREN",
IF(ISNUMBER(SEARCH("*TEENS*",Table1[categories])),"TEENS"))))</f>
        <v>#VALUE!</v>
      </c>
      <c r="C1447" t="e">
        <f>Table1[[#This Row],[startdatetime]]</f>
        <v>#VALUE!</v>
      </c>
      <c r="D1447" t="e">
        <f>CONCATENATE(Table1[[#This Row],[summary]],
CHAR(13),
Table1[[#This Row],[startdayname]],
", ",
TEXT((Table1[[#This Row],[startshortdate]]),"MMM D"),
CHAR(13),
TEXT((Table1[[#This Row],[starttime]]), "h:mm am/pm"),CHAR(13),Table1[[#This Row],[description]],CHAR(13))</f>
        <v>#VALUE!</v>
      </c>
    </row>
    <row r="1448" spans="1:4" x14ac:dyDescent="0.25">
      <c r="A1448" t="e">
        <f>VLOOKUP(Table1[[#This Row],[locationaddress]],VENUEID!$A$2:$B$28,1,TRUE)</f>
        <v>#VALUE!</v>
      </c>
      <c r="B1448" t="e">
        <f>IF(Table1[[#This Row],[categories]]="","",
IF(ISNUMBER(SEARCH("*ADULTS*",Table1[categories])),"ADULTS",
IF(ISNUMBER(SEARCH("*CHILDREN*",Table1[categories])),"CHILDREN",
IF(ISNUMBER(SEARCH("*TEENS*",Table1[categories])),"TEENS"))))</f>
        <v>#VALUE!</v>
      </c>
      <c r="C1448" t="e">
        <f>Table1[[#This Row],[startdatetime]]</f>
        <v>#VALUE!</v>
      </c>
      <c r="D1448" t="e">
        <f>CONCATENATE(Table1[[#This Row],[summary]],
CHAR(13),
Table1[[#This Row],[startdayname]],
", ",
TEXT((Table1[[#This Row],[startshortdate]]),"MMM D"),
CHAR(13),
TEXT((Table1[[#This Row],[starttime]]), "h:mm am/pm"),CHAR(13),Table1[[#This Row],[description]],CHAR(13))</f>
        <v>#VALUE!</v>
      </c>
    </row>
    <row r="1449" spans="1:4" x14ac:dyDescent="0.25">
      <c r="A1449" t="e">
        <f>VLOOKUP(Table1[[#This Row],[locationaddress]],VENUEID!$A$2:$B$28,1,TRUE)</f>
        <v>#VALUE!</v>
      </c>
      <c r="B1449" t="e">
        <f>IF(Table1[[#This Row],[categories]]="","",
IF(ISNUMBER(SEARCH("*ADULTS*",Table1[categories])),"ADULTS",
IF(ISNUMBER(SEARCH("*CHILDREN*",Table1[categories])),"CHILDREN",
IF(ISNUMBER(SEARCH("*TEENS*",Table1[categories])),"TEENS"))))</f>
        <v>#VALUE!</v>
      </c>
      <c r="C1449" t="e">
        <f>Table1[[#This Row],[startdatetime]]</f>
        <v>#VALUE!</v>
      </c>
      <c r="D1449" t="e">
        <f>CONCATENATE(Table1[[#This Row],[summary]],
CHAR(13),
Table1[[#This Row],[startdayname]],
", ",
TEXT((Table1[[#This Row],[startshortdate]]),"MMM D"),
CHAR(13),
TEXT((Table1[[#This Row],[starttime]]), "h:mm am/pm"),CHAR(13),Table1[[#This Row],[description]],CHAR(13))</f>
        <v>#VALUE!</v>
      </c>
    </row>
    <row r="1450" spans="1:4" x14ac:dyDescent="0.25">
      <c r="A1450" t="e">
        <f>VLOOKUP(Table1[[#This Row],[locationaddress]],VENUEID!$A$2:$B$28,1,TRUE)</f>
        <v>#VALUE!</v>
      </c>
      <c r="B1450" t="e">
        <f>IF(Table1[[#This Row],[categories]]="","",
IF(ISNUMBER(SEARCH("*ADULTS*",Table1[categories])),"ADULTS",
IF(ISNUMBER(SEARCH("*CHILDREN*",Table1[categories])),"CHILDREN",
IF(ISNUMBER(SEARCH("*TEENS*",Table1[categories])),"TEENS"))))</f>
        <v>#VALUE!</v>
      </c>
      <c r="C1450" t="e">
        <f>Table1[[#This Row],[startdatetime]]</f>
        <v>#VALUE!</v>
      </c>
      <c r="D1450" t="e">
        <f>CONCATENATE(Table1[[#This Row],[summary]],
CHAR(13),
Table1[[#This Row],[startdayname]],
", ",
TEXT((Table1[[#This Row],[startshortdate]]),"MMM D"),
CHAR(13),
TEXT((Table1[[#This Row],[starttime]]), "h:mm am/pm"),CHAR(13),Table1[[#This Row],[description]],CHAR(13))</f>
        <v>#VALUE!</v>
      </c>
    </row>
    <row r="1451" spans="1:4" x14ac:dyDescent="0.25">
      <c r="A1451" t="e">
        <f>VLOOKUP(Table1[[#This Row],[locationaddress]],VENUEID!$A$2:$B$28,1,TRUE)</f>
        <v>#VALUE!</v>
      </c>
      <c r="B1451" t="e">
        <f>IF(Table1[[#This Row],[categories]]="","",
IF(ISNUMBER(SEARCH("*ADULTS*",Table1[categories])),"ADULTS",
IF(ISNUMBER(SEARCH("*CHILDREN*",Table1[categories])),"CHILDREN",
IF(ISNUMBER(SEARCH("*TEENS*",Table1[categories])),"TEENS"))))</f>
        <v>#VALUE!</v>
      </c>
      <c r="C1451" t="e">
        <f>Table1[[#This Row],[startdatetime]]</f>
        <v>#VALUE!</v>
      </c>
      <c r="D1451" t="e">
        <f>CONCATENATE(Table1[[#This Row],[summary]],
CHAR(13),
Table1[[#This Row],[startdayname]],
", ",
TEXT((Table1[[#This Row],[startshortdate]]),"MMM D"),
CHAR(13),
TEXT((Table1[[#This Row],[starttime]]), "h:mm am/pm"),CHAR(13),Table1[[#This Row],[description]],CHAR(13))</f>
        <v>#VALUE!</v>
      </c>
    </row>
    <row r="1452" spans="1:4" x14ac:dyDescent="0.25">
      <c r="A1452" t="e">
        <f>VLOOKUP(Table1[[#This Row],[locationaddress]],VENUEID!$A$2:$B$28,1,TRUE)</f>
        <v>#VALUE!</v>
      </c>
      <c r="B1452" t="e">
        <f>IF(Table1[[#This Row],[categories]]="","",
IF(ISNUMBER(SEARCH("*ADULTS*",Table1[categories])),"ADULTS",
IF(ISNUMBER(SEARCH("*CHILDREN*",Table1[categories])),"CHILDREN",
IF(ISNUMBER(SEARCH("*TEENS*",Table1[categories])),"TEENS"))))</f>
        <v>#VALUE!</v>
      </c>
      <c r="C1452" t="e">
        <f>Table1[[#This Row],[startdatetime]]</f>
        <v>#VALUE!</v>
      </c>
      <c r="D1452" t="e">
        <f>CONCATENATE(Table1[[#This Row],[summary]],
CHAR(13),
Table1[[#This Row],[startdayname]],
", ",
TEXT((Table1[[#This Row],[startshortdate]]),"MMM D"),
CHAR(13),
TEXT((Table1[[#This Row],[starttime]]), "h:mm am/pm"),CHAR(13),Table1[[#This Row],[description]],CHAR(13))</f>
        <v>#VALUE!</v>
      </c>
    </row>
    <row r="1453" spans="1:4" x14ac:dyDescent="0.25">
      <c r="A1453" t="e">
        <f>VLOOKUP(Table1[[#This Row],[locationaddress]],VENUEID!$A$2:$B$28,1,TRUE)</f>
        <v>#VALUE!</v>
      </c>
      <c r="B1453" t="e">
        <f>IF(Table1[[#This Row],[categories]]="","",
IF(ISNUMBER(SEARCH("*ADULTS*",Table1[categories])),"ADULTS",
IF(ISNUMBER(SEARCH("*CHILDREN*",Table1[categories])),"CHILDREN",
IF(ISNUMBER(SEARCH("*TEENS*",Table1[categories])),"TEENS"))))</f>
        <v>#VALUE!</v>
      </c>
      <c r="C1453" t="e">
        <f>Table1[[#This Row],[startdatetime]]</f>
        <v>#VALUE!</v>
      </c>
      <c r="D1453" t="e">
        <f>CONCATENATE(Table1[[#This Row],[summary]],
CHAR(13),
Table1[[#This Row],[startdayname]],
", ",
TEXT((Table1[[#This Row],[startshortdate]]),"MMM D"),
CHAR(13),
TEXT((Table1[[#This Row],[starttime]]), "h:mm am/pm"),CHAR(13),Table1[[#This Row],[description]],CHAR(13))</f>
        <v>#VALUE!</v>
      </c>
    </row>
    <row r="1454" spans="1:4" x14ac:dyDescent="0.25">
      <c r="A1454" t="e">
        <f>VLOOKUP(Table1[[#This Row],[locationaddress]],VENUEID!$A$2:$B$28,1,TRUE)</f>
        <v>#VALUE!</v>
      </c>
      <c r="B1454" t="e">
        <f>IF(Table1[[#This Row],[categories]]="","",
IF(ISNUMBER(SEARCH("*ADULTS*",Table1[categories])),"ADULTS",
IF(ISNUMBER(SEARCH("*CHILDREN*",Table1[categories])),"CHILDREN",
IF(ISNUMBER(SEARCH("*TEENS*",Table1[categories])),"TEENS"))))</f>
        <v>#VALUE!</v>
      </c>
      <c r="C1454" t="e">
        <f>Table1[[#This Row],[startdatetime]]</f>
        <v>#VALUE!</v>
      </c>
      <c r="D1454" t="e">
        <f>CONCATENATE(Table1[[#This Row],[summary]],
CHAR(13),
Table1[[#This Row],[startdayname]],
", ",
TEXT((Table1[[#This Row],[startshortdate]]),"MMM D"),
CHAR(13),
TEXT((Table1[[#This Row],[starttime]]), "h:mm am/pm"),CHAR(13),Table1[[#This Row],[description]],CHAR(13))</f>
        <v>#VALUE!</v>
      </c>
    </row>
    <row r="1455" spans="1:4" x14ac:dyDescent="0.25">
      <c r="A1455" t="e">
        <f>VLOOKUP(Table1[[#This Row],[locationaddress]],VENUEID!$A$2:$B$28,1,TRUE)</f>
        <v>#VALUE!</v>
      </c>
      <c r="B1455" t="e">
        <f>IF(Table1[[#This Row],[categories]]="","",
IF(ISNUMBER(SEARCH("*ADULTS*",Table1[categories])),"ADULTS",
IF(ISNUMBER(SEARCH("*CHILDREN*",Table1[categories])),"CHILDREN",
IF(ISNUMBER(SEARCH("*TEENS*",Table1[categories])),"TEENS"))))</f>
        <v>#VALUE!</v>
      </c>
      <c r="C1455" t="e">
        <f>Table1[[#This Row],[startdatetime]]</f>
        <v>#VALUE!</v>
      </c>
      <c r="D1455" t="e">
        <f>CONCATENATE(Table1[[#This Row],[summary]],
CHAR(13),
Table1[[#This Row],[startdayname]],
", ",
TEXT((Table1[[#This Row],[startshortdate]]),"MMM D"),
CHAR(13),
TEXT((Table1[[#This Row],[starttime]]), "h:mm am/pm"),CHAR(13),Table1[[#This Row],[description]],CHAR(13))</f>
        <v>#VALUE!</v>
      </c>
    </row>
    <row r="1456" spans="1:4" x14ac:dyDescent="0.25">
      <c r="A1456" t="e">
        <f>VLOOKUP(Table1[[#This Row],[locationaddress]],VENUEID!$A$2:$B$28,1,TRUE)</f>
        <v>#VALUE!</v>
      </c>
      <c r="B1456" t="e">
        <f>IF(Table1[[#This Row],[categories]]="","",
IF(ISNUMBER(SEARCH("*ADULTS*",Table1[categories])),"ADULTS",
IF(ISNUMBER(SEARCH("*CHILDREN*",Table1[categories])),"CHILDREN",
IF(ISNUMBER(SEARCH("*TEENS*",Table1[categories])),"TEENS"))))</f>
        <v>#VALUE!</v>
      </c>
      <c r="C1456" t="e">
        <f>Table1[[#This Row],[startdatetime]]</f>
        <v>#VALUE!</v>
      </c>
      <c r="D1456" t="e">
        <f>CONCATENATE(Table1[[#This Row],[summary]],
CHAR(13),
Table1[[#This Row],[startdayname]],
", ",
TEXT((Table1[[#This Row],[startshortdate]]),"MMM D"),
CHAR(13),
TEXT((Table1[[#This Row],[starttime]]), "h:mm am/pm"),CHAR(13),Table1[[#This Row],[description]],CHAR(13))</f>
        <v>#VALUE!</v>
      </c>
    </row>
    <row r="1457" spans="1:4" x14ac:dyDescent="0.25">
      <c r="A1457" t="e">
        <f>VLOOKUP(Table1[[#This Row],[locationaddress]],VENUEID!$A$2:$B$28,1,TRUE)</f>
        <v>#VALUE!</v>
      </c>
      <c r="B1457" t="e">
        <f>IF(Table1[[#This Row],[categories]]="","",
IF(ISNUMBER(SEARCH("*ADULTS*",Table1[categories])),"ADULTS",
IF(ISNUMBER(SEARCH("*CHILDREN*",Table1[categories])),"CHILDREN",
IF(ISNUMBER(SEARCH("*TEENS*",Table1[categories])),"TEENS"))))</f>
        <v>#VALUE!</v>
      </c>
      <c r="C1457" t="e">
        <f>Table1[[#This Row],[startdatetime]]</f>
        <v>#VALUE!</v>
      </c>
      <c r="D1457" t="e">
        <f>CONCATENATE(Table1[[#This Row],[summary]],
CHAR(13),
Table1[[#This Row],[startdayname]],
", ",
TEXT((Table1[[#This Row],[startshortdate]]),"MMM D"),
CHAR(13),
TEXT((Table1[[#This Row],[starttime]]), "h:mm am/pm"),CHAR(13),Table1[[#This Row],[description]],CHAR(13))</f>
        <v>#VALUE!</v>
      </c>
    </row>
    <row r="1458" spans="1:4" x14ac:dyDescent="0.25">
      <c r="A1458" t="e">
        <f>VLOOKUP(Table1[[#This Row],[locationaddress]],VENUEID!$A$2:$B$28,1,TRUE)</f>
        <v>#VALUE!</v>
      </c>
      <c r="B1458" t="e">
        <f>IF(Table1[[#This Row],[categories]]="","",
IF(ISNUMBER(SEARCH("*ADULTS*",Table1[categories])),"ADULTS",
IF(ISNUMBER(SEARCH("*CHILDREN*",Table1[categories])),"CHILDREN",
IF(ISNUMBER(SEARCH("*TEENS*",Table1[categories])),"TEENS"))))</f>
        <v>#VALUE!</v>
      </c>
      <c r="C1458" t="e">
        <f>Table1[[#This Row],[startdatetime]]</f>
        <v>#VALUE!</v>
      </c>
      <c r="D1458" t="e">
        <f>CONCATENATE(Table1[[#This Row],[summary]],
CHAR(13),
Table1[[#This Row],[startdayname]],
", ",
TEXT((Table1[[#This Row],[startshortdate]]),"MMM D"),
CHAR(13),
TEXT((Table1[[#This Row],[starttime]]), "h:mm am/pm"),CHAR(13),Table1[[#This Row],[description]],CHAR(13))</f>
        <v>#VALUE!</v>
      </c>
    </row>
    <row r="1459" spans="1:4" x14ac:dyDescent="0.25">
      <c r="A1459" t="e">
        <f>VLOOKUP(Table1[[#This Row],[locationaddress]],VENUEID!$A$2:$B$28,1,TRUE)</f>
        <v>#VALUE!</v>
      </c>
      <c r="B1459" t="e">
        <f>IF(Table1[[#This Row],[categories]]="","",
IF(ISNUMBER(SEARCH("*ADULTS*",Table1[categories])),"ADULTS",
IF(ISNUMBER(SEARCH("*CHILDREN*",Table1[categories])),"CHILDREN",
IF(ISNUMBER(SEARCH("*TEENS*",Table1[categories])),"TEENS"))))</f>
        <v>#VALUE!</v>
      </c>
      <c r="C1459" t="e">
        <f>Table1[[#This Row],[startdatetime]]</f>
        <v>#VALUE!</v>
      </c>
      <c r="D1459" t="e">
        <f>CONCATENATE(Table1[[#This Row],[summary]],
CHAR(13),
Table1[[#This Row],[startdayname]],
", ",
TEXT((Table1[[#This Row],[startshortdate]]),"MMM D"),
CHAR(13),
TEXT((Table1[[#This Row],[starttime]]), "h:mm am/pm"),CHAR(13),Table1[[#This Row],[description]],CHAR(13))</f>
        <v>#VALUE!</v>
      </c>
    </row>
    <row r="1460" spans="1:4" x14ac:dyDescent="0.25">
      <c r="A1460" t="e">
        <f>VLOOKUP(Table1[[#This Row],[locationaddress]],VENUEID!$A$2:$B$28,1,TRUE)</f>
        <v>#VALUE!</v>
      </c>
      <c r="B1460" t="e">
        <f>IF(Table1[[#This Row],[categories]]="","",
IF(ISNUMBER(SEARCH("*ADULTS*",Table1[categories])),"ADULTS",
IF(ISNUMBER(SEARCH("*CHILDREN*",Table1[categories])),"CHILDREN",
IF(ISNUMBER(SEARCH("*TEENS*",Table1[categories])),"TEENS"))))</f>
        <v>#VALUE!</v>
      </c>
      <c r="C1460" t="e">
        <f>Table1[[#This Row],[startdatetime]]</f>
        <v>#VALUE!</v>
      </c>
      <c r="D1460" t="e">
        <f>CONCATENATE(Table1[[#This Row],[summary]],
CHAR(13),
Table1[[#This Row],[startdayname]],
", ",
TEXT((Table1[[#This Row],[startshortdate]]),"MMM D"),
CHAR(13),
TEXT((Table1[[#This Row],[starttime]]), "h:mm am/pm"),CHAR(13),Table1[[#This Row],[description]],CHAR(13))</f>
        <v>#VALUE!</v>
      </c>
    </row>
    <row r="1461" spans="1:4" x14ac:dyDescent="0.25">
      <c r="A1461" t="e">
        <f>VLOOKUP(Table1[[#This Row],[locationaddress]],VENUEID!$A$2:$B$28,1,TRUE)</f>
        <v>#VALUE!</v>
      </c>
      <c r="B1461" t="e">
        <f>IF(Table1[[#This Row],[categories]]="","",
IF(ISNUMBER(SEARCH("*ADULTS*",Table1[categories])),"ADULTS",
IF(ISNUMBER(SEARCH("*CHILDREN*",Table1[categories])),"CHILDREN",
IF(ISNUMBER(SEARCH("*TEENS*",Table1[categories])),"TEENS"))))</f>
        <v>#VALUE!</v>
      </c>
      <c r="C1461" t="e">
        <f>Table1[[#This Row],[startdatetime]]</f>
        <v>#VALUE!</v>
      </c>
      <c r="D1461" t="e">
        <f>CONCATENATE(Table1[[#This Row],[summary]],
CHAR(13),
Table1[[#This Row],[startdayname]],
", ",
TEXT((Table1[[#This Row],[startshortdate]]),"MMM D"),
CHAR(13),
TEXT((Table1[[#This Row],[starttime]]), "h:mm am/pm"),CHAR(13),Table1[[#This Row],[description]],CHAR(13))</f>
        <v>#VALUE!</v>
      </c>
    </row>
    <row r="1462" spans="1:4" x14ac:dyDescent="0.25">
      <c r="A1462" t="e">
        <f>VLOOKUP(Table1[[#This Row],[locationaddress]],VENUEID!$A$2:$B$28,1,TRUE)</f>
        <v>#VALUE!</v>
      </c>
      <c r="B1462" t="e">
        <f>IF(Table1[[#This Row],[categories]]="","",
IF(ISNUMBER(SEARCH("*ADULTS*",Table1[categories])),"ADULTS",
IF(ISNUMBER(SEARCH("*CHILDREN*",Table1[categories])),"CHILDREN",
IF(ISNUMBER(SEARCH("*TEENS*",Table1[categories])),"TEENS"))))</f>
        <v>#VALUE!</v>
      </c>
      <c r="C1462" t="e">
        <f>Table1[[#This Row],[startdatetime]]</f>
        <v>#VALUE!</v>
      </c>
      <c r="D1462" t="e">
        <f>CONCATENATE(Table1[[#This Row],[summary]],
CHAR(13),
Table1[[#This Row],[startdayname]],
", ",
TEXT((Table1[[#This Row],[startshortdate]]),"MMM D"),
CHAR(13),
TEXT((Table1[[#This Row],[starttime]]), "h:mm am/pm"),CHAR(13),Table1[[#This Row],[description]],CHAR(13))</f>
        <v>#VALUE!</v>
      </c>
    </row>
    <row r="1463" spans="1:4" x14ac:dyDescent="0.25">
      <c r="A1463" t="e">
        <f>VLOOKUP(Table1[[#This Row],[locationaddress]],VENUEID!$A$2:$B$28,1,TRUE)</f>
        <v>#VALUE!</v>
      </c>
      <c r="B1463" t="e">
        <f>IF(Table1[[#This Row],[categories]]="","",
IF(ISNUMBER(SEARCH("*ADULTS*",Table1[categories])),"ADULTS",
IF(ISNUMBER(SEARCH("*CHILDREN*",Table1[categories])),"CHILDREN",
IF(ISNUMBER(SEARCH("*TEENS*",Table1[categories])),"TEENS"))))</f>
        <v>#VALUE!</v>
      </c>
      <c r="C1463" t="e">
        <f>Table1[[#This Row],[startdatetime]]</f>
        <v>#VALUE!</v>
      </c>
      <c r="D1463" t="e">
        <f>CONCATENATE(Table1[[#This Row],[summary]],
CHAR(13),
Table1[[#This Row],[startdayname]],
", ",
TEXT((Table1[[#This Row],[startshortdate]]),"MMM D"),
CHAR(13),
TEXT((Table1[[#This Row],[starttime]]), "h:mm am/pm"),CHAR(13),Table1[[#This Row],[description]],CHAR(13))</f>
        <v>#VALUE!</v>
      </c>
    </row>
    <row r="1464" spans="1:4" x14ac:dyDescent="0.25">
      <c r="A1464" t="e">
        <f>VLOOKUP(Table1[[#This Row],[locationaddress]],VENUEID!$A$2:$B$28,1,TRUE)</f>
        <v>#VALUE!</v>
      </c>
      <c r="B1464" t="e">
        <f>IF(Table1[[#This Row],[categories]]="","",
IF(ISNUMBER(SEARCH("*ADULTS*",Table1[categories])),"ADULTS",
IF(ISNUMBER(SEARCH("*CHILDREN*",Table1[categories])),"CHILDREN",
IF(ISNUMBER(SEARCH("*TEENS*",Table1[categories])),"TEENS"))))</f>
        <v>#VALUE!</v>
      </c>
      <c r="C1464" t="e">
        <f>Table1[[#This Row],[startdatetime]]</f>
        <v>#VALUE!</v>
      </c>
      <c r="D1464" t="e">
        <f>CONCATENATE(Table1[[#This Row],[summary]],
CHAR(13),
Table1[[#This Row],[startdayname]],
", ",
TEXT((Table1[[#This Row],[startshortdate]]),"MMM D"),
CHAR(13),
TEXT((Table1[[#This Row],[starttime]]), "h:mm am/pm"),CHAR(13),Table1[[#This Row],[description]],CHAR(13))</f>
        <v>#VALUE!</v>
      </c>
    </row>
    <row r="1465" spans="1:4" x14ac:dyDescent="0.25">
      <c r="A1465" t="e">
        <f>VLOOKUP(Table1[[#This Row],[locationaddress]],VENUEID!$A$2:$B$28,1,TRUE)</f>
        <v>#VALUE!</v>
      </c>
      <c r="B1465" t="e">
        <f>IF(Table1[[#This Row],[categories]]="","",
IF(ISNUMBER(SEARCH("*ADULTS*",Table1[categories])),"ADULTS",
IF(ISNUMBER(SEARCH("*CHILDREN*",Table1[categories])),"CHILDREN",
IF(ISNUMBER(SEARCH("*TEENS*",Table1[categories])),"TEENS"))))</f>
        <v>#VALUE!</v>
      </c>
      <c r="C1465" t="e">
        <f>Table1[[#This Row],[startdatetime]]</f>
        <v>#VALUE!</v>
      </c>
      <c r="D1465" t="e">
        <f>CONCATENATE(Table1[[#This Row],[summary]],
CHAR(13),
Table1[[#This Row],[startdayname]],
", ",
TEXT((Table1[[#This Row],[startshortdate]]),"MMM D"),
CHAR(13),
TEXT((Table1[[#This Row],[starttime]]), "h:mm am/pm"),CHAR(13),Table1[[#This Row],[description]],CHAR(13))</f>
        <v>#VALUE!</v>
      </c>
    </row>
    <row r="1466" spans="1:4" x14ac:dyDescent="0.25">
      <c r="A1466" t="e">
        <f>VLOOKUP(Table1[[#This Row],[locationaddress]],VENUEID!$A$2:$B$28,1,TRUE)</f>
        <v>#VALUE!</v>
      </c>
      <c r="B1466" t="e">
        <f>IF(Table1[[#This Row],[categories]]="","",
IF(ISNUMBER(SEARCH("*ADULTS*",Table1[categories])),"ADULTS",
IF(ISNUMBER(SEARCH("*CHILDREN*",Table1[categories])),"CHILDREN",
IF(ISNUMBER(SEARCH("*TEENS*",Table1[categories])),"TEENS"))))</f>
        <v>#VALUE!</v>
      </c>
      <c r="C1466" t="e">
        <f>Table1[[#This Row],[startdatetime]]</f>
        <v>#VALUE!</v>
      </c>
      <c r="D1466" t="e">
        <f>CONCATENATE(Table1[[#This Row],[summary]],
CHAR(13),
Table1[[#This Row],[startdayname]],
", ",
TEXT((Table1[[#This Row],[startshortdate]]),"MMM D"),
CHAR(13),
TEXT((Table1[[#This Row],[starttime]]), "h:mm am/pm"),CHAR(13),Table1[[#This Row],[description]],CHAR(13))</f>
        <v>#VALUE!</v>
      </c>
    </row>
    <row r="1467" spans="1:4" x14ac:dyDescent="0.25">
      <c r="A1467" t="e">
        <f>VLOOKUP(Table1[[#This Row],[locationaddress]],VENUEID!$A$2:$B$28,1,TRUE)</f>
        <v>#VALUE!</v>
      </c>
      <c r="B1467" t="e">
        <f>IF(Table1[[#This Row],[categories]]="","",
IF(ISNUMBER(SEARCH("*ADULTS*",Table1[categories])),"ADULTS",
IF(ISNUMBER(SEARCH("*CHILDREN*",Table1[categories])),"CHILDREN",
IF(ISNUMBER(SEARCH("*TEENS*",Table1[categories])),"TEENS"))))</f>
        <v>#VALUE!</v>
      </c>
      <c r="C1467" t="e">
        <f>Table1[[#This Row],[startdatetime]]</f>
        <v>#VALUE!</v>
      </c>
      <c r="D1467" t="e">
        <f>CONCATENATE(Table1[[#This Row],[summary]],
CHAR(13),
Table1[[#This Row],[startdayname]],
", ",
TEXT((Table1[[#This Row],[startshortdate]]),"MMM D"),
CHAR(13),
TEXT((Table1[[#This Row],[starttime]]), "h:mm am/pm"),CHAR(13),Table1[[#This Row],[description]],CHAR(13))</f>
        <v>#VALUE!</v>
      </c>
    </row>
    <row r="1468" spans="1:4" x14ac:dyDescent="0.25">
      <c r="A1468" t="e">
        <f>VLOOKUP(Table1[[#This Row],[locationaddress]],VENUEID!$A$2:$B$28,1,TRUE)</f>
        <v>#VALUE!</v>
      </c>
      <c r="B1468" t="e">
        <f>IF(Table1[[#This Row],[categories]]="","",
IF(ISNUMBER(SEARCH("*ADULTS*",Table1[categories])),"ADULTS",
IF(ISNUMBER(SEARCH("*CHILDREN*",Table1[categories])),"CHILDREN",
IF(ISNUMBER(SEARCH("*TEENS*",Table1[categories])),"TEENS"))))</f>
        <v>#VALUE!</v>
      </c>
      <c r="C1468" t="e">
        <f>Table1[[#This Row],[startdatetime]]</f>
        <v>#VALUE!</v>
      </c>
      <c r="D1468" t="e">
        <f>CONCATENATE(Table1[[#This Row],[summary]],
CHAR(13),
Table1[[#This Row],[startdayname]],
", ",
TEXT((Table1[[#This Row],[startshortdate]]),"MMM D"),
CHAR(13),
TEXT((Table1[[#This Row],[starttime]]), "h:mm am/pm"),CHAR(13),Table1[[#This Row],[description]],CHAR(13))</f>
        <v>#VALUE!</v>
      </c>
    </row>
    <row r="1469" spans="1:4" x14ac:dyDescent="0.25">
      <c r="A1469" t="e">
        <f>VLOOKUP(Table1[[#This Row],[locationaddress]],VENUEID!$A$2:$B$28,1,TRUE)</f>
        <v>#VALUE!</v>
      </c>
      <c r="B1469" t="e">
        <f>IF(Table1[[#This Row],[categories]]="","",
IF(ISNUMBER(SEARCH("*ADULTS*",Table1[categories])),"ADULTS",
IF(ISNUMBER(SEARCH("*CHILDREN*",Table1[categories])),"CHILDREN",
IF(ISNUMBER(SEARCH("*TEENS*",Table1[categories])),"TEENS"))))</f>
        <v>#VALUE!</v>
      </c>
      <c r="C1469" t="e">
        <f>Table1[[#This Row],[startdatetime]]</f>
        <v>#VALUE!</v>
      </c>
      <c r="D1469" t="e">
        <f>CONCATENATE(Table1[[#This Row],[summary]],
CHAR(13),
Table1[[#This Row],[startdayname]],
", ",
TEXT((Table1[[#This Row],[startshortdate]]),"MMM D"),
CHAR(13),
TEXT((Table1[[#This Row],[starttime]]), "h:mm am/pm"),CHAR(13),Table1[[#This Row],[description]],CHAR(13))</f>
        <v>#VALUE!</v>
      </c>
    </row>
    <row r="1470" spans="1:4" x14ac:dyDescent="0.25">
      <c r="A1470" t="e">
        <f>VLOOKUP(Table1[[#This Row],[locationaddress]],VENUEID!$A$2:$B$28,1,TRUE)</f>
        <v>#VALUE!</v>
      </c>
      <c r="B1470" t="e">
        <f>IF(Table1[[#This Row],[categories]]="","",
IF(ISNUMBER(SEARCH("*ADULTS*",Table1[categories])),"ADULTS",
IF(ISNUMBER(SEARCH("*CHILDREN*",Table1[categories])),"CHILDREN",
IF(ISNUMBER(SEARCH("*TEENS*",Table1[categories])),"TEENS"))))</f>
        <v>#VALUE!</v>
      </c>
      <c r="C1470" t="e">
        <f>Table1[[#This Row],[startdatetime]]</f>
        <v>#VALUE!</v>
      </c>
      <c r="D1470" t="e">
        <f>CONCATENATE(Table1[[#This Row],[summary]],
CHAR(13),
Table1[[#This Row],[startdayname]],
", ",
TEXT((Table1[[#This Row],[startshortdate]]),"MMM D"),
CHAR(13),
TEXT((Table1[[#This Row],[starttime]]), "h:mm am/pm"),CHAR(13),Table1[[#This Row],[description]],CHAR(13))</f>
        <v>#VALUE!</v>
      </c>
    </row>
    <row r="1471" spans="1:4" x14ac:dyDescent="0.25">
      <c r="A1471" t="e">
        <f>VLOOKUP(Table1[[#This Row],[locationaddress]],VENUEID!$A$2:$B$28,1,TRUE)</f>
        <v>#VALUE!</v>
      </c>
      <c r="B1471" t="e">
        <f>IF(Table1[[#This Row],[categories]]="","",
IF(ISNUMBER(SEARCH("*ADULTS*",Table1[categories])),"ADULTS",
IF(ISNUMBER(SEARCH("*CHILDREN*",Table1[categories])),"CHILDREN",
IF(ISNUMBER(SEARCH("*TEENS*",Table1[categories])),"TEENS"))))</f>
        <v>#VALUE!</v>
      </c>
      <c r="C1471" t="e">
        <f>Table1[[#This Row],[startdatetime]]</f>
        <v>#VALUE!</v>
      </c>
      <c r="D1471" t="e">
        <f>CONCATENATE(Table1[[#This Row],[summary]],
CHAR(13),
Table1[[#This Row],[startdayname]],
", ",
TEXT((Table1[[#This Row],[startshortdate]]),"MMM D"),
CHAR(13),
TEXT((Table1[[#This Row],[starttime]]), "h:mm am/pm"),CHAR(13),Table1[[#This Row],[description]],CHAR(13))</f>
        <v>#VALUE!</v>
      </c>
    </row>
    <row r="1472" spans="1:4" x14ac:dyDescent="0.25">
      <c r="A1472" t="e">
        <f>VLOOKUP(Table1[[#This Row],[locationaddress]],VENUEID!$A$2:$B$28,1,TRUE)</f>
        <v>#VALUE!</v>
      </c>
      <c r="B1472" t="e">
        <f>IF(Table1[[#This Row],[categories]]="","",
IF(ISNUMBER(SEARCH("*ADULTS*",Table1[categories])),"ADULTS",
IF(ISNUMBER(SEARCH("*CHILDREN*",Table1[categories])),"CHILDREN",
IF(ISNUMBER(SEARCH("*TEENS*",Table1[categories])),"TEENS"))))</f>
        <v>#VALUE!</v>
      </c>
      <c r="C1472" t="e">
        <f>Table1[[#This Row],[startdatetime]]</f>
        <v>#VALUE!</v>
      </c>
      <c r="D1472" t="e">
        <f>CONCATENATE(Table1[[#This Row],[summary]],
CHAR(13),
Table1[[#This Row],[startdayname]],
", ",
TEXT((Table1[[#This Row],[startshortdate]]),"MMM D"),
CHAR(13),
TEXT((Table1[[#This Row],[starttime]]), "h:mm am/pm"),CHAR(13),Table1[[#This Row],[description]],CHAR(13))</f>
        <v>#VALUE!</v>
      </c>
    </row>
    <row r="1473" spans="1:4" x14ac:dyDescent="0.25">
      <c r="A1473" t="e">
        <f>VLOOKUP(Table1[[#This Row],[locationaddress]],VENUEID!$A$2:$B$28,1,TRUE)</f>
        <v>#VALUE!</v>
      </c>
      <c r="B1473" t="e">
        <f>IF(Table1[[#This Row],[categories]]="","",
IF(ISNUMBER(SEARCH("*ADULTS*",Table1[categories])),"ADULTS",
IF(ISNUMBER(SEARCH("*CHILDREN*",Table1[categories])),"CHILDREN",
IF(ISNUMBER(SEARCH("*TEENS*",Table1[categories])),"TEENS"))))</f>
        <v>#VALUE!</v>
      </c>
      <c r="C1473" t="e">
        <f>Table1[[#This Row],[startdatetime]]</f>
        <v>#VALUE!</v>
      </c>
      <c r="D1473" t="e">
        <f>CONCATENATE(Table1[[#This Row],[summary]],
CHAR(13),
Table1[[#This Row],[startdayname]],
", ",
TEXT((Table1[[#This Row],[startshortdate]]),"MMM D"),
CHAR(13),
TEXT((Table1[[#This Row],[starttime]]), "h:mm am/pm"),CHAR(13),Table1[[#This Row],[description]],CHAR(13))</f>
        <v>#VALUE!</v>
      </c>
    </row>
    <row r="1474" spans="1:4" x14ac:dyDescent="0.25">
      <c r="A1474" t="e">
        <f>VLOOKUP(Table1[[#This Row],[locationaddress]],VENUEID!$A$2:$B$28,1,TRUE)</f>
        <v>#VALUE!</v>
      </c>
      <c r="B1474" t="e">
        <f>IF(Table1[[#This Row],[categories]]="","",
IF(ISNUMBER(SEARCH("*ADULTS*",Table1[categories])),"ADULTS",
IF(ISNUMBER(SEARCH("*CHILDREN*",Table1[categories])),"CHILDREN",
IF(ISNUMBER(SEARCH("*TEENS*",Table1[categories])),"TEENS"))))</f>
        <v>#VALUE!</v>
      </c>
      <c r="C1474" t="e">
        <f>Table1[[#This Row],[startdatetime]]</f>
        <v>#VALUE!</v>
      </c>
      <c r="D1474" t="e">
        <f>CONCATENATE(Table1[[#This Row],[summary]],
CHAR(13),
Table1[[#This Row],[startdayname]],
", ",
TEXT((Table1[[#This Row],[startshortdate]]),"MMM D"),
CHAR(13),
TEXT((Table1[[#This Row],[starttime]]), "h:mm am/pm"),CHAR(13),Table1[[#This Row],[description]],CHAR(13))</f>
        <v>#VALUE!</v>
      </c>
    </row>
    <row r="1475" spans="1:4" x14ac:dyDescent="0.25">
      <c r="A1475" t="e">
        <f>VLOOKUP(Table1[[#This Row],[locationaddress]],VENUEID!$A$2:$B$28,1,TRUE)</f>
        <v>#VALUE!</v>
      </c>
      <c r="B1475" t="e">
        <f>IF(Table1[[#This Row],[categories]]="","",
IF(ISNUMBER(SEARCH("*ADULTS*",Table1[categories])),"ADULTS",
IF(ISNUMBER(SEARCH("*CHILDREN*",Table1[categories])),"CHILDREN",
IF(ISNUMBER(SEARCH("*TEENS*",Table1[categories])),"TEENS"))))</f>
        <v>#VALUE!</v>
      </c>
      <c r="C1475" t="e">
        <f>Table1[[#This Row],[startdatetime]]</f>
        <v>#VALUE!</v>
      </c>
      <c r="D1475" t="e">
        <f>CONCATENATE(Table1[[#This Row],[summary]],
CHAR(13),
Table1[[#This Row],[startdayname]],
", ",
TEXT((Table1[[#This Row],[startshortdate]]),"MMM D"),
CHAR(13),
TEXT((Table1[[#This Row],[starttime]]), "h:mm am/pm"),CHAR(13),Table1[[#This Row],[description]],CHAR(13))</f>
        <v>#VALUE!</v>
      </c>
    </row>
    <row r="1476" spans="1:4" x14ac:dyDescent="0.25">
      <c r="A1476" t="e">
        <f>VLOOKUP(Table1[[#This Row],[locationaddress]],VENUEID!$A$2:$B$28,1,TRUE)</f>
        <v>#VALUE!</v>
      </c>
      <c r="B1476" t="e">
        <f>IF(Table1[[#This Row],[categories]]="","",
IF(ISNUMBER(SEARCH("*ADULTS*",Table1[categories])),"ADULTS",
IF(ISNUMBER(SEARCH("*CHILDREN*",Table1[categories])),"CHILDREN",
IF(ISNUMBER(SEARCH("*TEENS*",Table1[categories])),"TEENS"))))</f>
        <v>#VALUE!</v>
      </c>
      <c r="C1476" t="e">
        <f>Table1[[#This Row],[startdatetime]]</f>
        <v>#VALUE!</v>
      </c>
      <c r="D1476" t="e">
        <f>CONCATENATE(Table1[[#This Row],[summary]],
CHAR(13),
Table1[[#This Row],[startdayname]],
", ",
TEXT((Table1[[#This Row],[startshortdate]]),"MMM D"),
CHAR(13),
TEXT((Table1[[#This Row],[starttime]]), "h:mm am/pm"),CHAR(13),Table1[[#This Row],[description]],CHAR(13))</f>
        <v>#VALUE!</v>
      </c>
    </row>
    <row r="1477" spans="1:4" x14ac:dyDescent="0.25">
      <c r="A1477" t="e">
        <f>VLOOKUP(Table1[[#This Row],[locationaddress]],VENUEID!$A$2:$B$28,1,TRUE)</f>
        <v>#VALUE!</v>
      </c>
      <c r="B1477" t="e">
        <f>IF(Table1[[#This Row],[categories]]="","",
IF(ISNUMBER(SEARCH("*ADULTS*",Table1[categories])),"ADULTS",
IF(ISNUMBER(SEARCH("*CHILDREN*",Table1[categories])),"CHILDREN",
IF(ISNUMBER(SEARCH("*TEENS*",Table1[categories])),"TEENS"))))</f>
        <v>#VALUE!</v>
      </c>
      <c r="C1477" t="e">
        <f>Table1[[#This Row],[startdatetime]]</f>
        <v>#VALUE!</v>
      </c>
      <c r="D1477" t="e">
        <f>CONCATENATE(Table1[[#This Row],[summary]],
CHAR(13),
Table1[[#This Row],[startdayname]],
", ",
TEXT((Table1[[#This Row],[startshortdate]]),"MMM D"),
CHAR(13),
TEXT((Table1[[#This Row],[starttime]]), "h:mm am/pm"),CHAR(13),Table1[[#This Row],[description]],CHAR(13))</f>
        <v>#VALUE!</v>
      </c>
    </row>
    <row r="1478" spans="1:4" x14ac:dyDescent="0.25">
      <c r="A1478" t="e">
        <f>VLOOKUP(Table1[[#This Row],[locationaddress]],VENUEID!$A$2:$B$28,1,TRUE)</f>
        <v>#VALUE!</v>
      </c>
      <c r="B1478" t="e">
        <f>IF(Table1[[#This Row],[categories]]="","",
IF(ISNUMBER(SEARCH("*ADULTS*",Table1[categories])),"ADULTS",
IF(ISNUMBER(SEARCH("*CHILDREN*",Table1[categories])),"CHILDREN",
IF(ISNUMBER(SEARCH("*TEENS*",Table1[categories])),"TEENS"))))</f>
        <v>#VALUE!</v>
      </c>
      <c r="C1478" t="e">
        <f>Table1[[#This Row],[startdatetime]]</f>
        <v>#VALUE!</v>
      </c>
      <c r="D1478" t="e">
        <f>CONCATENATE(Table1[[#This Row],[summary]],
CHAR(13),
Table1[[#This Row],[startdayname]],
", ",
TEXT((Table1[[#This Row],[startshortdate]]),"MMM D"),
CHAR(13),
TEXT((Table1[[#This Row],[starttime]]), "h:mm am/pm"),CHAR(13),Table1[[#This Row],[description]],CHAR(13))</f>
        <v>#VALUE!</v>
      </c>
    </row>
    <row r="1479" spans="1:4" x14ac:dyDescent="0.25">
      <c r="A1479" t="e">
        <f>VLOOKUP(Table1[[#This Row],[locationaddress]],VENUEID!$A$2:$B$28,1,TRUE)</f>
        <v>#VALUE!</v>
      </c>
      <c r="B1479" t="e">
        <f>IF(Table1[[#This Row],[categories]]="","",
IF(ISNUMBER(SEARCH("*ADULTS*",Table1[categories])),"ADULTS",
IF(ISNUMBER(SEARCH("*CHILDREN*",Table1[categories])),"CHILDREN",
IF(ISNUMBER(SEARCH("*TEENS*",Table1[categories])),"TEENS"))))</f>
        <v>#VALUE!</v>
      </c>
      <c r="C1479" t="e">
        <f>Table1[[#This Row],[startdatetime]]</f>
        <v>#VALUE!</v>
      </c>
      <c r="D1479" t="e">
        <f>CONCATENATE(Table1[[#This Row],[summary]],
CHAR(13),
Table1[[#This Row],[startdayname]],
", ",
TEXT((Table1[[#This Row],[startshortdate]]),"MMM D"),
CHAR(13),
TEXT((Table1[[#This Row],[starttime]]), "h:mm am/pm"),CHAR(13),Table1[[#This Row],[description]],CHAR(13))</f>
        <v>#VALUE!</v>
      </c>
    </row>
    <row r="1480" spans="1:4" x14ac:dyDescent="0.25">
      <c r="A1480" t="e">
        <f>VLOOKUP(Table1[[#This Row],[locationaddress]],VENUEID!$A$2:$B$28,1,TRUE)</f>
        <v>#VALUE!</v>
      </c>
      <c r="B1480" t="e">
        <f>IF(Table1[[#This Row],[categories]]="","",
IF(ISNUMBER(SEARCH("*ADULTS*",Table1[categories])),"ADULTS",
IF(ISNUMBER(SEARCH("*CHILDREN*",Table1[categories])),"CHILDREN",
IF(ISNUMBER(SEARCH("*TEENS*",Table1[categories])),"TEENS"))))</f>
        <v>#VALUE!</v>
      </c>
      <c r="C1480" t="e">
        <f>Table1[[#This Row],[startdatetime]]</f>
        <v>#VALUE!</v>
      </c>
      <c r="D1480" t="e">
        <f>CONCATENATE(Table1[[#This Row],[summary]],
CHAR(13),
Table1[[#This Row],[startdayname]],
", ",
TEXT((Table1[[#This Row],[startshortdate]]),"MMM D"),
CHAR(13),
TEXT((Table1[[#This Row],[starttime]]), "h:mm am/pm"),CHAR(13),Table1[[#This Row],[description]],CHAR(13))</f>
        <v>#VALUE!</v>
      </c>
    </row>
    <row r="1481" spans="1:4" x14ac:dyDescent="0.25">
      <c r="A1481" t="e">
        <f>VLOOKUP(Table1[[#This Row],[locationaddress]],VENUEID!$A$2:$B$28,1,TRUE)</f>
        <v>#VALUE!</v>
      </c>
      <c r="B1481" t="e">
        <f>IF(Table1[[#This Row],[categories]]="","",
IF(ISNUMBER(SEARCH("*ADULTS*",Table1[categories])),"ADULTS",
IF(ISNUMBER(SEARCH("*CHILDREN*",Table1[categories])),"CHILDREN",
IF(ISNUMBER(SEARCH("*TEENS*",Table1[categories])),"TEENS"))))</f>
        <v>#VALUE!</v>
      </c>
      <c r="C1481" t="e">
        <f>Table1[[#This Row],[startdatetime]]</f>
        <v>#VALUE!</v>
      </c>
      <c r="D1481" t="e">
        <f>CONCATENATE(Table1[[#This Row],[summary]],
CHAR(13),
Table1[[#This Row],[startdayname]],
", ",
TEXT((Table1[[#This Row],[startshortdate]]),"MMM D"),
CHAR(13),
TEXT((Table1[[#This Row],[starttime]]), "h:mm am/pm"),CHAR(13),Table1[[#This Row],[description]],CHAR(13))</f>
        <v>#VALUE!</v>
      </c>
    </row>
    <row r="1482" spans="1:4" x14ac:dyDescent="0.25">
      <c r="A1482" t="e">
        <f>VLOOKUP(Table1[[#This Row],[locationaddress]],VENUEID!$A$2:$B$28,1,TRUE)</f>
        <v>#VALUE!</v>
      </c>
      <c r="B1482" t="e">
        <f>IF(Table1[[#This Row],[categories]]="","",
IF(ISNUMBER(SEARCH("*ADULTS*",Table1[categories])),"ADULTS",
IF(ISNUMBER(SEARCH("*CHILDREN*",Table1[categories])),"CHILDREN",
IF(ISNUMBER(SEARCH("*TEENS*",Table1[categories])),"TEENS"))))</f>
        <v>#VALUE!</v>
      </c>
      <c r="C1482" t="e">
        <f>Table1[[#This Row],[startdatetime]]</f>
        <v>#VALUE!</v>
      </c>
      <c r="D1482" t="e">
        <f>CONCATENATE(Table1[[#This Row],[summary]],
CHAR(13),
Table1[[#This Row],[startdayname]],
", ",
TEXT((Table1[[#This Row],[startshortdate]]),"MMM D"),
CHAR(13),
TEXT((Table1[[#This Row],[starttime]]), "h:mm am/pm"),CHAR(13),Table1[[#This Row],[description]],CHAR(13))</f>
        <v>#VALUE!</v>
      </c>
    </row>
    <row r="1483" spans="1:4" x14ac:dyDescent="0.25">
      <c r="A1483" t="e">
        <f>VLOOKUP(Table1[[#This Row],[locationaddress]],VENUEID!$A$2:$B$28,1,TRUE)</f>
        <v>#VALUE!</v>
      </c>
      <c r="B1483" t="e">
        <f>IF(Table1[[#This Row],[categories]]="","",
IF(ISNUMBER(SEARCH("*ADULTS*",Table1[categories])),"ADULTS",
IF(ISNUMBER(SEARCH("*CHILDREN*",Table1[categories])),"CHILDREN",
IF(ISNUMBER(SEARCH("*TEENS*",Table1[categories])),"TEENS"))))</f>
        <v>#VALUE!</v>
      </c>
      <c r="C1483" t="e">
        <f>Table1[[#This Row],[startdatetime]]</f>
        <v>#VALUE!</v>
      </c>
      <c r="D1483" t="e">
        <f>CONCATENATE(Table1[[#This Row],[summary]],
CHAR(13),
Table1[[#This Row],[startdayname]],
", ",
TEXT((Table1[[#This Row],[startshortdate]]),"MMM D"),
CHAR(13),
TEXT((Table1[[#This Row],[starttime]]), "h:mm am/pm"),CHAR(13),Table1[[#This Row],[description]],CHAR(13))</f>
        <v>#VALUE!</v>
      </c>
    </row>
    <row r="1484" spans="1:4" x14ac:dyDescent="0.25">
      <c r="A1484" t="e">
        <f>VLOOKUP(Table1[[#This Row],[locationaddress]],VENUEID!$A$2:$B$28,1,TRUE)</f>
        <v>#VALUE!</v>
      </c>
      <c r="B1484" t="e">
        <f>IF(Table1[[#This Row],[categories]]="","",
IF(ISNUMBER(SEARCH("*ADULTS*",Table1[categories])),"ADULTS",
IF(ISNUMBER(SEARCH("*CHILDREN*",Table1[categories])),"CHILDREN",
IF(ISNUMBER(SEARCH("*TEENS*",Table1[categories])),"TEENS"))))</f>
        <v>#VALUE!</v>
      </c>
      <c r="C1484" t="e">
        <f>Table1[[#This Row],[startdatetime]]</f>
        <v>#VALUE!</v>
      </c>
      <c r="D1484" t="e">
        <f>CONCATENATE(Table1[[#This Row],[summary]],
CHAR(13),
Table1[[#This Row],[startdayname]],
", ",
TEXT((Table1[[#This Row],[startshortdate]]),"MMM D"),
CHAR(13),
TEXT((Table1[[#This Row],[starttime]]), "h:mm am/pm"),CHAR(13),Table1[[#This Row],[description]],CHAR(13))</f>
        <v>#VALUE!</v>
      </c>
    </row>
    <row r="1485" spans="1:4" x14ac:dyDescent="0.25">
      <c r="A1485" t="e">
        <f>VLOOKUP(Table1[[#This Row],[locationaddress]],VENUEID!$A$2:$B$28,1,TRUE)</f>
        <v>#VALUE!</v>
      </c>
      <c r="B1485" t="e">
        <f>IF(Table1[[#This Row],[categories]]="","",
IF(ISNUMBER(SEARCH("*ADULTS*",Table1[categories])),"ADULTS",
IF(ISNUMBER(SEARCH("*CHILDREN*",Table1[categories])),"CHILDREN",
IF(ISNUMBER(SEARCH("*TEENS*",Table1[categories])),"TEENS"))))</f>
        <v>#VALUE!</v>
      </c>
      <c r="C1485" t="e">
        <f>Table1[[#This Row],[startdatetime]]</f>
        <v>#VALUE!</v>
      </c>
      <c r="D1485" t="e">
        <f>CONCATENATE(Table1[[#This Row],[summary]],
CHAR(13),
Table1[[#This Row],[startdayname]],
", ",
TEXT((Table1[[#This Row],[startshortdate]]),"MMM D"),
CHAR(13),
TEXT((Table1[[#This Row],[starttime]]), "h:mm am/pm"),CHAR(13),Table1[[#This Row],[description]],CHAR(13))</f>
        <v>#VALUE!</v>
      </c>
    </row>
    <row r="1486" spans="1:4" x14ac:dyDescent="0.25">
      <c r="A1486" t="e">
        <f>VLOOKUP(Table1[[#This Row],[locationaddress]],VENUEID!$A$2:$B$28,1,TRUE)</f>
        <v>#VALUE!</v>
      </c>
      <c r="B1486" t="e">
        <f>IF(Table1[[#This Row],[categories]]="","",
IF(ISNUMBER(SEARCH("*ADULTS*",Table1[categories])),"ADULTS",
IF(ISNUMBER(SEARCH("*CHILDREN*",Table1[categories])),"CHILDREN",
IF(ISNUMBER(SEARCH("*TEENS*",Table1[categories])),"TEENS"))))</f>
        <v>#VALUE!</v>
      </c>
      <c r="C1486" t="e">
        <f>Table1[[#This Row],[startdatetime]]</f>
        <v>#VALUE!</v>
      </c>
      <c r="D1486" t="e">
        <f>CONCATENATE(Table1[[#This Row],[summary]],
CHAR(13),
Table1[[#This Row],[startdayname]],
", ",
TEXT((Table1[[#This Row],[startshortdate]]),"MMM D"),
CHAR(13),
TEXT((Table1[[#This Row],[starttime]]), "h:mm am/pm"),CHAR(13),Table1[[#This Row],[description]],CHAR(13))</f>
        <v>#VALUE!</v>
      </c>
    </row>
    <row r="1487" spans="1:4" x14ac:dyDescent="0.25">
      <c r="A1487" t="e">
        <f>VLOOKUP(Table1[[#This Row],[locationaddress]],VENUEID!$A$2:$B$28,1,TRUE)</f>
        <v>#VALUE!</v>
      </c>
      <c r="B1487" t="e">
        <f>IF(Table1[[#This Row],[categories]]="","",
IF(ISNUMBER(SEARCH("*ADULTS*",Table1[categories])),"ADULTS",
IF(ISNUMBER(SEARCH("*CHILDREN*",Table1[categories])),"CHILDREN",
IF(ISNUMBER(SEARCH("*TEENS*",Table1[categories])),"TEENS"))))</f>
        <v>#VALUE!</v>
      </c>
      <c r="C1487" t="e">
        <f>Table1[[#This Row],[startdatetime]]</f>
        <v>#VALUE!</v>
      </c>
      <c r="D1487" t="e">
        <f>CONCATENATE(Table1[[#This Row],[summary]],
CHAR(13),
Table1[[#This Row],[startdayname]],
", ",
TEXT((Table1[[#This Row],[startshortdate]]),"MMM D"),
CHAR(13),
TEXT((Table1[[#This Row],[starttime]]), "h:mm am/pm"),CHAR(13),Table1[[#This Row],[description]],CHAR(13))</f>
        <v>#VALUE!</v>
      </c>
    </row>
    <row r="1488" spans="1:4" x14ac:dyDescent="0.25">
      <c r="A1488" t="e">
        <f>VLOOKUP(Table1[[#This Row],[locationaddress]],VENUEID!$A$2:$B$28,1,TRUE)</f>
        <v>#VALUE!</v>
      </c>
      <c r="B1488" t="e">
        <f>IF(Table1[[#This Row],[categories]]="","",
IF(ISNUMBER(SEARCH("*ADULTS*",Table1[categories])),"ADULTS",
IF(ISNUMBER(SEARCH("*CHILDREN*",Table1[categories])),"CHILDREN",
IF(ISNUMBER(SEARCH("*TEENS*",Table1[categories])),"TEENS"))))</f>
        <v>#VALUE!</v>
      </c>
      <c r="C1488" t="e">
        <f>Table1[[#This Row],[startdatetime]]</f>
        <v>#VALUE!</v>
      </c>
      <c r="D1488" t="e">
        <f>CONCATENATE(Table1[[#This Row],[summary]],
CHAR(13),
Table1[[#This Row],[startdayname]],
", ",
TEXT((Table1[[#This Row],[startshortdate]]),"MMM D"),
CHAR(13),
TEXT((Table1[[#This Row],[starttime]]), "h:mm am/pm"),CHAR(13),Table1[[#This Row],[description]],CHAR(13))</f>
        <v>#VALUE!</v>
      </c>
    </row>
    <row r="1489" spans="1:4" x14ac:dyDescent="0.25">
      <c r="A1489" t="e">
        <f>VLOOKUP(Table1[[#This Row],[locationaddress]],VENUEID!$A$2:$B$28,1,TRUE)</f>
        <v>#VALUE!</v>
      </c>
      <c r="B1489" t="e">
        <f>IF(Table1[[#This Row],[categories]]="","",
IF(ISNUMBER(SEARCH("*ADULTS*",Table1[categories])),"ADULTS",
IF(ISNUMBER(SEARCH("*CHILDREN*",Table1[categories])),"CHILDREN",
IF(ISNUMBER(SEARCH("*TEENS*",Table1[categories])),"TEENS"))))</f>
        <v>#VALUE!</v>
      </c>
      <c r="C1489" t="e">
        <f>Table1[[#This Row],[startdatetime]]</f>
        <v>#VALUE!</v>
      </c>
      <c r="D1489" t="e">
        <f>CONCATENATE(Table1[[#This Row],[summary]],
CHAR(13),
Table1[[#This Row],[startdayname]],
", ",
TEXT((Table1[[#This Row],[startshortdate]]),"MMM D"),
CHAR(13),
TEXT((Table1[[#This Row],[starttime]]), "h:mm am/pm"),CHAR(13),Table1[[#This Row],[description]],CHAR(13))</f>
        <v>#VALUE!</v>
      </c>
    </row>
    <row r="1490" spans="1:4" x14ac:dyDescent="0.25">
      <c r="A1490" t="e">
        <f>VLOOKUP(Table1[[#This Row],[locationaddress]],VENUEID!$A$2:$B$28,1,TRUE)</f>
        <v>#VALUE!</v>
      </c>
      <c r="B1490" t="e">
        <f>IF(Table1[[#This Row],[categories]]="","",
IF(ISNUMBER(SEARCH("*ADULTS*",Table1[categories])),"ADULTS",
IF(ISNUMBER(SEARCH("*CHILDREN*",Table1[categories])),"CHILDREN",
IF(ISNUMBER(SEARCH("*TEENS*",Table1[categories])),"TEENS"))))</f>
        <v>#VALUE!</v>
      </c>
      <c r="C1490" t="e">
        <f>Table1[[#This Row],[startdatetime]]</f>
        <v>#VALUE!</v>
      </c>
      <c r="D1490" t="e">
        <f>CONCATENATE(Table1[[#This Row],[summary]],
CHAR(13),
Table1[[#This Row],[startdayname]],
", ",
TEXT((Table1[[#This Row],[startshortdate]]),"MMM D"),
CHAR(13),
TEXT((Table1[[#This Row],[starttime]]), "h:mm am/pm"),CHAR(13),Table1[[#This Row],[description]],CHAR(13))</f>
        <v>#VALUE!</v>
      </c>
    </row>
    <row r="1491" spans="1:4" x14ac:dyDescent="0.25">
      <c r="A1491" t="e">
        <f>VLOOKUP(Table1[[#This Row],[locationaddress]],VENUEID!$A$2:$B$28,1,TRUE)</f>
        <v>#VALUE!</v>
      </c>
      <c r="B1491" t="e">
        <f>IF(Table1[[#This Row],[categories]]="","",
IF(ISNUMBER(SEARCH("*ADULTS*",Table1[categories])),"ADULTS",
IF(ISNUMBER(SEARCH("*CHILDREN*",Table1[categories])),"CHILDREN",
IF(ISNUMBER(SEARCH("*TEENS*",Table1[categories])),"TEENS"))))</f>
        <v>#VALUE!</v>
      </c>
      <c r="C1491" t="e">
        <f>Table1[[#This Row],[startdatetime]]</f>
        <v>#VALUE!</v>
      </c>
      <c r="D1491" t="e">
        <f>CONCATENATE(Table1[[#This Row],[summary]],
CHAR(13),
Table1[[#This Row],[startdayname]],
", ",
TEXT((Table1[[#This Row],[startshortdate]]),"MMM D"),
CHAR(13),
TEXT((Table1[[#This Row],[starttime]]), "h:mm am/pm"),CHAR(13),Table1[[#This Row],[description]],CHAR(13))</f>
        <v>#VALUE!</v>
      </c>
    </row>
    <row r="1492" spans="1:4" x14ac:dyDescent="0.25">
      <c r="A1492" t="e">
        <f>VLOOKUP(Table1[[#This Row],[locationaddress]],VENUEID!$A$2:$B$28,1,TRUE)</f>
        <v>#VALUE!</v>
      </c>
      <c r="B1492" t="e">
        <f>IF(Table1[[#This Row],[categories]]="","",
IF(ISNUMBER(SEARCH("*ADULTS*",Table1[categories])),"ADULTS",
IF(ISNUMBER(SEARCH("*CHILDREN*",Table1[categories])),"CHILDREN",
IF(ISNUMBER(SEARCH("*TEENS*",Table1[categories])),"TEENS"))))</f>
        <v>#VALUE!</v>
      </c>
      <c r="C1492" t="e">
        <f>Table1[[#This Row],[startdatetime]]</f>
        <v>#VALUE!</v>
      </c>
      <c r="D1492" t="e">
        <f>CONCATENATE(Table1[[#This Row],[summary]],
CHAR(13),
Table1[[#This Row],[startdayname]],
", ",
TEXT((Table1[[#This Row],[startshortdate]]),"MMM D"),
CHAR(13),
TEXT((Table1[[#This Row],[starttime]]), "h:mm am/pm"),CHAR(13),Table1[[#This Row],[description]],CHAR(13))</f>
        <v>#VALUE!</v>
      </c>
    </row>
    <row r="1493" spans="1:4" x14ac:dyDescent="0.25">
      <c r="A1493" t="e">
        <f>VLOOKUP(Table1[[#This Row],[locationaddress]],VENUEID!$A$2:$B$28,1,TRUE)</f>
        <v>#VALUE!</v>
      </c>
      <c r="B1493" t="e">
        <f>IF(Table1[[#This Row],[categories]]="","",
IF(ISNUMBER(SEARCH("*ADULTS*",Table1[categories])),"ADULTS",
IF(ISNUMBER(SEARCH("*CHILDREN*",Table1[categories])),"CHILDREN",
IF(ISNUMBER(SEARCH("*TEENS*",Table1[categories])),"TEENS"))))</f>
        <v>#VALUE!</v>
      </c>
      <c r="C1493" t="e">
        <f>Table1[[#This Row],[startdatetime]]</f>
        <v>#VALUE!</v>
      </c>
      <c r="D1493" t="e">
        <f>CONCATENATE(Table1[[#This Row],[summary]],
CHAR(13),
Table1[[#This Row],[startdayname]],
", ",
TEXT((Table1[[#This Row],[startshortdate]]),"MMM D"),
CHAR(13),
TEXT((Table1[[#This Row],[starttime]]), "h:mm am/pm"),CHAR(13),Table1[[#This Row],[description]],CHAR(13))</f>
        <v>#VALUE!</v>
      </c>
    </row>
    <row r="1494" spans="1:4" x14ac:dyDescent="0.25">
      <c r="A1494" t="e">
        <f>VLOOKUP(Table1[[#This Row],[locationaddress]],VENUEID!$A$2:$B$28,1,TRUE)</f>
        <v>#VALUE!</v>
      </c>
      <c r="B1494" t="e">
        <f>IF(Table1[[#This Row],[categories]]="","",
IF(ISNUMBER(SEARCH("*ADULTS*",Table1[categories])),"ADULTS",
IF(ISNUMBER(SEARCH("*CHILDREN*",Table1[categories])),"CHILDREN",
IF(ISNUMBER(SEARCH("*TEENS*",Table1[categories])),"TEENS"))))</f>
        <v>#VALUE!</v>
      </c>
      <c r="C1494" t="e">
        <f>Table1[[#This Row],[startdatetime]]</f>
        <v>#VALUE!</v>
      </c>
      <c r="D1494" t="e">
        <f>CONCATENATE(Table1[[#This Row],[summary]],
CHAR(13),
Table1[[#This Row],[startdayname]],
", ",
TEXT((Table1[[#This Row],[startshortdate]]),"MMM D"),
CHAR(13),
TEXT((Table1[[#This Row],[starttime]]), "h:mm am/pm"),CHAR(13),Table1[[#This Row],[description]],CHAR(13))</f>
        <v>#VALUE!</v>
      </c>
    </row>
    <row r="1495" spans="1:4" x14ac:dyDescent="0.25">
      <c r="A1495" t="e">
        <f>VLOOKUP(Table1[[#This Row],[locationaddress]],VENUEID!$A$2:$B$28,1,TRUE)</f>
        <v>#VALUE!</v>
      </c>
      <c r="B1495" t="e">
        <f>IF(Table1[[#This Row],[categories]]="","",
IF(ISNUMBER(SEARCH("*ADULTS*",Table1[categories])),"ADULTS",
IF(ISNUMBER(SEARCH("*CHILDREN*",Table1[categories])),"CHILDREN",
IF(ISNUMBER(SEARCH("*TEENS*",Table1[categories])),"TEENS"))))</f>
        <v>#VALUE!</v>
      </c>
      <c r="C1495" t="e">
        <f>Table1[[#This Row],[startdatetime]]</f>
        <v>#VALUE!</v>
      </c>
      <c r="D1495" t="e">
        <f>CONCATENATE(Table1[[#This Row],[summary]],
CHAR(13),
Table1[[#This Row],[startdayname]],
", ",
TEXT((Table1[[#This Row],[startshortdate]]),"MMM D"),
CHAR(13),
TEXT((Table1[[#This Row],[starttime]]), "h:mm am/pm"),CHAR(13),Table1[[#This Row],[description]],CHAR(13))</f>
        <v>#VALUE!</v>
      </c>
    </row>
    <row r="1496" spans="1:4" x14ac:dyDescent="0.25">
      <c r="A1496" t="e">
        <f>VLOOKUP(Table1[[#This Row],[locationaddress]],VENUEID!$A$2:$B$28,1,TRUE)</f>
        <v>#VALUE!</v>
      </c>
      <c r="B1496" t="e">
        <f>IF(Table1[[#This Row],[categories]]="","",
IF(ISNUMBER(SEARCH("*ADULTS*",Table1[categories])),"ADULTS",
IF(ISNUMBER(SEARCH("*CHILDREN*",Table1[categories])),"CHILDREN",
IF(ISNUMBER(SEARCH("*TEENS*",Table1[categories])),"TEENS"))))</f>
        <v>#VALUE!</v>
      </c>
      <c r="C1496" t="e">
        <f>Table1[[#This Row],[startdatetime]]</f>
        <v>#VALUE!</v>
      </c>
      <c r="D1496" t="e">
        <f>CONCATENATE(Table1[[#This Row],[summary]],
CHAR(13),
Table1[[#This Row],[startdayname]],
", ",
TEXT((Table1[[#This Row],[startshortdate]]),"MMM D"),
CHAR(13),
TEXT((Table1[[#This Row],[starttime]]), "h:mm am/pm"),CHAR(13),Table1[[#This Row],[description]],CHAR(13))</f>
        <v>#VALUE!</v>
      </c>
    </row>
    <row r="1497" spans="1:4" x14ac:dyDescent="0.25">
      <c r="A1497" t="e">
        <f>VLOOKUP(Table1[[#This Row],[locationaddress]],VENUEID!$A$2:$B$28,1,TRUE)</f>
        <v>#VALUE!</v>
      </c>
      <c r="B1497" t="e">
        <f>IF(Table1[[#This Row],[categories]]="","",
IF(ISNUMBER(SEARCH("*ADULTS*",Table1[categories])),"ADULTS",
IF(ISNUMBER(SEARCH("*CHILDREN*",Table1[categories])),"CHILDREN",
IF(ISNUMBER(SEARCH("*TEENS*",Table1[categories])),"TEENS"))))</f>
        <v>#VALUE!</v>
      </c>
      <c r="C1497" t="e">
        <f>Table1[[#This Row],[startdatetime]]</f>
        <v>#VALUE!</v>
      </c>
      <c r="D1497" t="e">
        <f>CONCATENATE(Table1[[#This Row],[summary]],
CHAR(13),
Table1[[#This Row],[startdayname]],
", ",
TEXT((Table1[[#This Row],[startshortdate]]),"MMM D"),
CHAR(13),
TEXT((Table1[[#This Row],[starttime]]), "h:mm am/pm"),CHAR(13),Table1[[#This Row],[description]],CHAR(13))</f>
        <v>#VALUE!</v>
      </c>
    </row>
    <row r="1498" spans="1:4" x14ac:dyDescent="0.25">
      <c r="A1498" t="e">
        <f>VLOOKUP(Table1[[#This Row],[locationaddress]],VENUEID!$A$2:$B$28,1,TRUE)</f>
        <v>#VALUE!</v>
      </c>
      <c r="B1498" t="e">
        <f>IF(Table1[[#This Row],[categories]]="","",
IF(ISNUMBER(SEARCH("*ADULTS*",Table1[categories])),"ADULTS",
IF(ISNUMBER(SEARCH("*CHILDREN*",Table1[categories])),"CHILDREN",
IF(ISNUMBER(SEARCH("*TEENS*",Table1[categories])),"TEENS"))))</f>
        <v>#VALUE!</v>
      </c>
      <c r="C1498" t="e">
        <f>Table1[[#This Row],[startdatetime]]</f>
        <v>#VALUE!</v>
      </c>
      <c r="D1498" t="e">
        <f>CONCATENATE(Table1[[#This Row],[summary]],
CHAR(13),
Table1[[#This Row],[startdayname]],
", ",
TEXT((Table1[[#This Row],[startshortdate]]),"MMM D"),
CHAR(13),
TEXT((Table1[[#This Row],[starttime]]), "h:mm am/pm"),CHAR(13),Table1[[#This Row],[description]],CHAR(13))</f>
        <v>#VALUE!</v>
      </c>
    </row>
    <row r="1499" spans="1:4" x14ac:dyDescent="0.25">
      <c r="A1499" t="e">
        <f>VLOOKUP(Table1[[#This Row],[locationaddress]],VENUEID!$A$2:$B$28,1,TRUE)</f>
        <v>#VALUE!</v>
      </c>
      <c r="B1499" t="e">
        <f>IF(Table1[[#This Row],[categories]]="","",
IF(ISNUMBER(SEARCH("*ADULTS*",Table1[categories])),"ADULTS",
IF(ISNUMBER(SEARCH("*CHILDREN*",Table1[categories])),"CHILDREN",
IF(ISNUMBER(SEARCH("*TEENS*",Table1[categories])),"TEENS"))))</f>
        <v>#VALUE!</v>
      </c>
      <c r="C1499" t="e">
        <f>Table1[[#This Row],[startdatetime]]</f>
        <v>#VALUE!</v>
      </c>
      <c r="D1499" t="e">
        <f>CONCATENATE(Table1[[#This Row],[summary]],
CHAR(13),
Table1[[#This Row],[startdayname]],
", ",
TEXT((Table1[[#This Row],[startshortdate]]),"MMM D"),
CHAR(13),
TEXT((Table1[[#This Row],[starttime]]), "h:mm am/pm"),CHAR(13),Table1[[#This Row],[description]],CHAR(13))</f>
        <v>#VALUE!</v>
      </c>
    </row>
    <row r="1500" spans="1:4" x14ac:dyDescent="0.25">
      <c r="A1500" t="e">
        <f>VLOOKUP(Table1[[#This Row],[locationaddress]],VENUEID!$A$2:$B$28,1,TRUE)</f>
        <v>#VALUE!</v>
      </c>
      <c r="B1500" t="e">
        <f>IF(Table1[[#This Row],[categories]]="","",
IF(ISNUMBER(SEARCH("*ADULTS*",Table1[categories])),"ADULTS",
IF(ISNUMBER(SEARCH("*CHILDREN*",Table1[categories])),"CHILDREN",
IF(ISNUMBER(SEARCH("*TEENS*",Table1[categories])),"TEENS"))))</f>
        <v>#VALUE!</v>
      </c>
      <c r="C1500" t="e">
        <f>Table1[[#This Row],[startdatetime]]</f>
        <v>#VALUE!</v>
      </c>
      <c r="D1500" t="e">
        <f>CONCATENATE(Table1[[#This Row],[summary]],
CHAR(13),
Table1[[#This Row],[startdayname]],
", ",
TEXT((Table1[[#This Row],[startshortdate]]),"MMM D"),
CHAR(13),
TEXT((Table1[[#This Row],[starttime]]), "h:mm am/pm"),CHAR(13),Table1[[#This Row],[description]],CHAR(13))</f>
        <v>#VALUE!</v>
      </c>
    </row>
    <row r="1501" spans="1:4" x14ac:dyDescent="0.25">
      <c r="A1501" t="e">
        <f>VLOOKUP(Table1[[#This Row],[locationaddress]],VENUEID!$A$2:$B$28,1,TRUE)</f>
        <v>#VALUE!</v>
      </c>
      <c r="B1501" t="e">
        <f>IF(Table1[[#This Row],[categories]]="","",
IF(ISNUMBER(SEARCH("*ADULTS*",Table1[categories])),"ADULTS",
IF(ISNUMBER(SEARCH("*CHILDREN*",Table1[categories])),"CHILDREN",
IF(ISNUMBER(SEARCH("*TEENS*",Table1[categories])),"TEENS"))))</f>
        <v>#VALUE!</v>
      </c>
      <c r="C1501" t="e">
        <f>Table1[[#This Row],[startdatetime]]</f>
        <v>#VALUE!</v>
      </c>
      <c r="D1501" t="e">
        <f>CONCATENATE(Table1[[#This Row],[summary]],
CHAR(13),
Table1[[#This Row],[startdayname]],
", ",
TEXT((Table1[[#This Row],[startshortdate]]),"MMM D"),
CHAR(13),
TEXT((Table1[[#This Row],[starttime]]), "h:mm am/pm"),CHAR(13),Table1[[#This Row],[description]],CHAR(13))</f>
        <v>#VALUE!</v>
      </c>
    </row>
    <row r="1502" spans="1:4" x14ac:dyDescent="0.25">
      <c r="A1502" t="e">
        <f>VLOOKUP(Table1[[#This Row],[locationaddress]],VENUEID!$A$2:$B$28,1,TRUE)</f>
        <v>#VALUE!</v>
      </c>
      <c r="B1502" t="e">
        <f>IF(Table1[[#This Row],[categories]]="","",
IF(ISNUMBER(SEARCH("*ADULTS*",Table1[categories])),"ADULTS",
IF(ISNUMBER(SEARCH("*CHILDREN*",Table1[categories])),"CHILDREN",
IF(ISNUMBER(SEARCH("*TEENS*",Table1[categories])),"TEENS"))))</f>
        <v>#VALUE!</v>
      </c>
      <c r="C1502" t="e">
        <f>Table1[[#This Row],[startdatetime]]</f>
        <v>#VALUE!</v>
      </c>
      <c r="D1502" t="e">
        <f>CONCATENATE(Table1[[#This Row],[summary]],
CHAR(13),
Table1[[#This Row],[startdayname]],
", ",
TEXT((Table1[[#This Row],[startshortdate]]),"MMM D"),
CHAR(13),
TEXT((Table1[[#This Row],[starttime]]), "h:mm am/pm"),CHAR(13),Table1[[#This Row],[description]],CHAR(13))</f>
        <v>#VALUE!</v>
      </c>
    </row>
    <row r="1503" spans="1:4" x14ac:dyDescent="0.25">
      <c r="A1503" t="e">
        <f>VLOOKUP(Table1[[#This Row],[locationaddress]],VENUEID!$A$2:$B$28,1,TRUE)</f>
        <v>#VALUE!</v>
      </c>
      <c r="B1503" t="e">
        <f>IF(Table1[[#This Row],[categories]]="","",
IF(ISNUMBER(SEARCH("*ADULTS*",Table1[categories])),"ADULTS",
IF(ISNUMBER(SEARCH("*CHILDREN*",Table1[categories])),"CHILDREN",
IF(ISNUMBER(SEARCH("*TEENS*",Table1[categories])),"TEENS"))))</f>
        <v>#VALUE!</v>
      </c>
      <c r="C1503" t="e">
        <f>Table1[[#This Row],[startdatetime]]</f>
        <v>#VALUE!</v>
      </c>
      <c r="D1503" t="e">
        <f>CONCATENATE(Table1[[#This Row],[summary]],
CHAR(13),
Table1[[#This Row],[startdayname]],
", ",
TEXT((Table1[[#This Row],[startshortdate]]),"MMM D"),
CHAR(13),
TEXT((Table1[[#This Row],[starttime]]), "h:mm am/pm"),CHAR(13),Table1[[#This Row],[description]],CHAR(13))</f>
        <v>#VALUE!</v>
      </c>
    </row>
    <row r="1504" spans="1:4" x14ac:dyDescent="0.25">
      <c r="A1504" t="e">
        <f>VLOOKUP(Table1[[#This Row],[locationaddress]],VENUEID!$A$2:$B$28,1,TRUE)</f>
        <v>#VALUE!</v>
      </c>
      <c r="B1504" t="e">
        <f>IF(Table1[[#This Row],[categories]]="","",
IF(ISNUMBER(SEARCH("*ADULTS*",Table1[categories])),"ADULTS",
IF(ISNUMBER(SEARCH("*CHILDREN*",Table1[categories])),"CHILDREN",
IF(ISNUMBER(SEARCH("*TEENS*",Table1[categories])),"TEENS"))))</f>
        <v>#VALUE!</v>
      </c>
      <c r="C1504" t="e">
        <f>Table1[[#This Row],[startdatetime]]</f>
        <v>#VALUE!</v>
      </c>
      <c r="D1504" t="e">
        <f>CONCATENATE(Table1[[#This Row],[summary]],
CHAR(13),
Table1[[#This Row],[startdayname]],
", ",
TEXT((Table1[[#This Row],[startshortdate]]),"MMM D"),
CHAR(13),
TEXT((Table1[[#This Row],[starttime]]), "h:mm am/pm"),CHAR(13),Table1[[#This Row],[description]],CHAR(13))</f>
        <v>#VALUE!</v>
      </c>
    </row>
    <row r="1505" spans="1:4" x14ac:dyDescent="0.25">
      <c r="A1505" t="e">
        <f>VLOOKUP(Table1[[#This Row],[locationaddress]],VENUEID!$A$2:$B$28,1,TRUE)</f>
        <v>#VALUE!</v>
      </c>
      <c r="B1505" t="e">
        <f>IF(Table1[[#This Row],[categories]]="","",
IF(ISNUMBER(SEARCH("*ADULTS*",Table1[categories])),"ADULTS",
IF(ISNUMBER(SEARCH("*CHILDREN*",Table1[categories])),"CHILDREN",
IF(ISNUMBER(SEARCH("*TEENS*",Table1[categories])),"TEENS"))))</f>
        <v>#VALUE!</v>
      </c>
      <c r="C1505" t="e">
        <f>Table1[[#This Row],[startdatetime]]</f>
        <v>#VALUE!</v>
      </c>
      <c r="D1505" t="e">
        <f>CONCATENATE(Table1[[#This Row],[summary]],
CHAR(13),
Table1[[#This Row],[startdayname]],
", ",
TEXT((Table1[[#This Row],[startshortdate]]),"MMM D"),
CHAR(13),
TEXT((Table1[[#This Row],[starttime]]), "h:mm am/pm"),CHAR(13),Table1[[#This Row],[description]],CHAR(13))</f>
        <v>#VALUE!</v>
      </c>
    </row>
    <row r="1506" spans="1:4" x14ac:dyDescent="0.25">
      <c r="A1506" t="e">
        <f>VLOOKUP(Table1[[#This Row],[locationaddress]],VENUEID!$A$2:$B$28,1,TRUE)</f>
        <v>#VALUE!</v>
      </c>
      <c r="B1506" t="e">
        <f>IF(Table1[[#This Row],[categories]]="","",
IF(ISNUMBER(SEARCH("*ADULTS*",Table1[categories])),"ADULTS",
IF(ISNUMBER(SEARCH("*CHILDREN*",Table1[categories])),"CHILDREN",
IF(ISNUMBER(SEARCH("*TEENS*",Table1[categories])),"TEENS"))))</f>
        <v>#VALUE!</v>
      </c>
      <c r="C1506" t="e">
        <f>Table1[[#This Row],[startdatetime]]</f>
        <v>#VALUE!</v>
      </c>
      <c r="D1506" t="e">
        <f>CONCATENATE(Table1[[#This Row],[summary]],
CHAR(13),
Table1[[#This Row],[startdayname]],
", ",
TEXT((Table1[[#This Row],[startshortdate]]),"MMM D"),
CHAR(13),
TEXT((Table1[[#This Row],[starttime]]), "h:mm am/pm"),CHAR(13),Table1[[#This Row],[description]],CHAR(13))</f>
        <v>#VALUE!</v>
      </c>
    </row>
    <row r="1507" spans="1:4" x14ac:dyDescent="0.25">
      <c r="A1507" t="e">
        <f>VLOOKUP(Table1[[#This Row],[locationaddress]],VENUEID!$A$2:$B$28,1,TRUE)</f>
        <v>#VALUE!</v>
      </c>
      <c r="B1507" t="e">
        <f>IF(Table1[[#This Row],[categories]]="","",
IF(ISNUMBER(SEARCH("*ADULTS*",Table1[categories])),"ADULTS",
IF(ISNUMBER(SEARCH("*CHILDREN*",Table1[categories])),"CHILDREN",
IF(ISNUMBER(SEARCH("*TEENS*",Table1[categories])),"TEENS"))))</f>
        <v>#VALUE!</v>
      </c>
      <c r="C1507" t="e">
        <f>Table1[[#This Row],[startdatetime]]</f>
        <v>#VALUE!</v>
      </c>
      <c r="D1507" t="e">
        <f>CONCATENATE(Table1[[#This Row],[summary]],
CHAR(13),
Table1[[#This Row],[startdayname]],
", ",
TEXT((Table1[[#This Row],[startshortdate]]),"MMM D"),
CHAR(13),
TEXT((Table1[[#This Row],[starttime]]), "h:mm am/pm"),CHAR(13),Table1[[#This Row],[description]],CHAR(13))</f>
        <v>#VALUE!</v>
      </c>
    </row>
    <row r="1508" spans="1:4" x14ac:dyDescent="0.25">
      <c r="A1508" t="e">
        <f>VLOOKUP(Table1[[#This Row],[locationaddress]],VENUEID!$A$2:$B$28,1,TRUE)</f>
        <v>#VALUE!</v>
      </c>
      <c r="B1508" t="e">
        <f>IF(Table1[[#This Row],[categories]]="","",
IF(ISNUMBER(SEARCH("*ADULTS*",Table1[categories])),"ADULTS",
IF(ISNUMBER(SEARCH("*CHILDREN*",Table1[categories])),"CHILDREN",
IF(ISNUMBER(SEARCH("*TEENS*",Table1[categories])),"TEENS"))))</f>
        <v>#VALUE!</v>
      </c>
      <c r="C1508" t="e">
        <f>Table1[[#This Row],[startdatetime]]</f>
        <v>#VALUE!</v>
      </c>
      <c r="D1508" t="e">
        <f>CONCATENATE(Table1[[#This Row],[summary]],
CHAR(13),
Table1[[#This Row],[startdayname]],
", ",
TEXT((Table1[[#This Row],[startshortdate]]),"MMM D"),
CHAR(13),
TEXT((Table1[[#This Row],[starttime]]), "h:mm am/pm"),CHAR(13),Table1[[#This Row],[description]],CHAR(13))</f>
        <v>#VALUE!</v>
      </c>
    </row>
    <row r="1509" spans="1:4" x14ac:dyDescent="0.25">
      <c r="A1509" t="e">
        <f>VLOOKUP(Table1[[#This Row],[locationaddress]],VENUEID!$A$2:$B$28,1,TRUE)</f>
        <v>#VALUE!</v>
      </c>
      <c r="B1509" t="e">
        <f>IF(Table1[[#This Row],[categories]]="","",
IF(ISNUMBER(SEARCH("*ADULTS*",Table1[categories])),"ADULTS",
IF(ISNUMBER(SEARCH("*CHILDREN*",Table1[categories])),"CHILDREN",
IF(ISNUMBER(SEARCH("*TEENS*",Table1[categories])),"TEENS"))))</f>
        <v>#VALUE!</v>
      </c>
      <c r="C1509" t="e">
        <f>Table1[[#This Row],[startdatetime]]</f>
        <v>#VALUE!</v>
      </c>
      <c r="D1509" t="e">
        <f>CONCATENATE(Table1[[#This Row],[summary]],
CHAR(13),
Table1[[#This Row],[startdayname]],
", ",
TEXT((Table1[[#This Row],[startshortdate]]),"MMM D"),
CHAR(13),
TEXT((Table1[[#This Row],[starttime]]), "h:mm am/pm"),CHAR(13),Table1[[#This Row],[description]],CHAR(13))</f>
        <v>#VALUE!</v>
      </c>
    </row>
    <row r="1510" spans="1:4" x14ac:dyDescent="0.25">
      <c r="A1510" t="e">
        <f>VLOOKUP(Table1[[#This Row],[locationaddress]],VENUEID!$A$2:$B$28,1,TRUE)</f>
        <v>#VALUE!</v>
      </c>
      <c r="B1510" t="e">
        <f>IF(Table1[[#This Row],[categories]]="","",
IF(ISNUMBER(SEARCH("*ADULTS*",Table1[categories])),"ADULTS",
IF(ISNUMBER(SEARCH("*CHILDREN*",Table1[categories])),"CHILDREN",
IF(ISNUMBER(SEARCH("*TEENS*",Table1[categories])),"TEENS"))))</f>
        <v>#VALUE!</v>
      </c>
      <c r="C1510" t="e">
        <f>Table1[[#This Row],[startdatetime]]</f>
        <v>#VALUE!</v>
      </c>
      <c r="D1510" t="e">
        <f>CONCATENATE(Table1[[#This Row],[summary]],
CHAR(13),
Table1[[#This Row],[startdayname]],
", ",
TEXT((Table1[[#This Row],[startshortdate]]),"MMM D"),
CHAR(13),
TEXT((Table1[[#This Row],[starttime]]), "h:mm am/pm"),CHAR(13),Table1[[#This Row],[description]],CHAR(13))</f>
        <v>#VALUE!</v>
      </c>
    </row>
    <row r="1511" spans="1:4" x14ac:dyDescent="0.25">
      <c r="A1511" t="e">
        <f>VLOOKUP(Table1[[#This Row],[locationaddress]],VENUEID!$A$2:$B$28,1,TRUE)</f>
        <v>#VALUE!</v>
      </c>
      <c r="B1511" t="e">
        <f>IF(Table1[[#This Row],[categories]]="","",
IF(ISNUMBER(SEARCH("*ADULTS*",Table1[categories])),"ADULTS",
IF(ISNUMBER(SEARCH("*CHILDREN*",Table1[categories])),"CHILDREN",
IF(ISNUMBER(SEARCH("*TEENS*",Table1[categories])),"TEENS"))))</f>
        <v>#VALUE!</v>
      </c>
      <c r="C1511" t="e">
        <f>Table1[[#This Row],[startdatetime]]</f>
        <v>#VALUE!</v>
      </c>
      <c r="D1511" t="e">
        <f>CONCATENATE(Table1[[#This Row],[summary]],
CHAR(13),
Table1[[#This Row],[startdayname]],
", ",
TEXT((Table1[[#This Row],[startshortdate]]),"MMM D"),
CHAR(13),
TEXT((Table1[[#This Row],[starttime]]), "h:mm am/pm"),CHAR(13),Table1[[#This Row],[description]],CHAR(13))</f>
        <v>#VALUE!</v>
      </c>
    </row>
    <row r="1512" spans="1:4" x14ac:dyDescent="0.25">
      <c r="A1512" t="e">
        <f>VLOOKUP(Table1[[#This Row],[locationaddress]],VENUEID!$A$2:$B$28,1,TRUE)</f>
        <v>#VALUE!</v>
      </c>
      <c r="B1512" t="e">
        <f>IF(Table1[[#This Row],[categories]]="","",
IF(ISNUMBER(SEARCH("*ADULTS*",Table1[categories])),"ADULTS",
IF(ISNUMBER(SEARCH("*CHILDREN*",Table1[categories])),"CHILDREN",
IF(ISNUMBER(SEARCH("*TEENS*",Table1[categories])),"TEENS"))))</f>
        <v>#VALUE!</v>
      </c>
      <c r="C1512" t="e">
        <f>Table1[[#This Row],[startdatetime]]</f>
        <v>#VALUE!</v>
      </c>
      <c r="D1512" t="e">
        <f>CONCATENATE(Table1[[#This Row],[summary]],
CHAR(13),
Table1[[#This Row],[startdayname]],
", ",
TEXT((Table1[[#This Row],[startshortdate]]),"MMM D"),
CHAR(13),
TEXT((Table1[[#This Row],[starttime]]), "h:mm am/pm"),CHAR(13),Table1[[#This Row],[description]],CHAR(13))</f>
        <v>#VALUE!</v>
      </c>
    </row>
    <row r="1513" spans="1:4" x14ac:dyDescent="0.25">
      <c r="A1513" t="e">
        <f>VLOOKUP(Table1[[#This Row],[locationaddress]],VENUEID!$A$2:$B$28,1,TRUE)</f>
        <v>#VALUE!</v>
      </c>
      <c r="B1513" t="e">
        <f>IF(Table1[[#This Row],[categories]]="","",
IF(ISNUMBER(SEARCH("*ADULTS*",Table1[categories])),"ADULTS",
IF(ISNUMBER(SEARCH("*CHILDREN*",Table1[categories])),"CHILDREN",
IF(ISNUMBER(SEARCH("*TEENS*",Table1[categories])),"TEENS"))))</f>
        <v>#VALUE!</v>
      </c>
      <c r="C1513" t="e">
        <f>Table1[[#This Row],[startdatetime]]</f>
        <v>#VALUE!</v>
      </c>
      <c r="D1513" t="e">
        <f>CONCATENATE(Table1[[#This Row],[summary]],
CHAR(13),
Table1[[#This Row],[startdayname]],
", ",
TEXT((Table1[[#This Row],[startshortdate]]),"MMM D"),
CHAR(13),
TEXT((Table1[[#This Row],[starttime]]), "h:mm am/pm"),CHAR(13),Table1[[#This Row],[description]],CHAR(13))</f>
        <v>#VALUE!</v>
      </c>
    </row>
    <row r="1514" spans="1:4" x14ac:dyDescent="0.25">
      <c r="A1514" t="e">
        <f>VLOOKUP(Table1[[#This Row],[locationaddress]],VENUEID!$A$2:$B$28,1,TRUE)</f>
        <v>#VALUE!</v>
      </c>
      <c r="B1514" t="e">
        <f>IF(Table1[[#This Row],[categories]]="","",
IF(ISNUMBER(SEARCH("*ADULTS*",Table1[categories])),"ADULTS",
IF(ISNUMBER(SEARCH("*CHILDREN*",Table1[categories])),"CHILDREN",
IF(ISNUMBER(SEARCH("*TEENS*",Table1[categories])),"TEENS"))))</f>
        <v>#VALUE!</v>
      </c>
      <c r="C1514" t="e">
        <f>Table1[[#This Row],[startdatetime]]</f>
        <v>#VALUE!</v>
      </c>
      <c r="D1514" t="e">
        <f>CONCATENATE(Table1[[#This Row],[summary]],
CHAR(13),
Table1[[#This Row],[startdayname]],
", ",
TEXT((Table1[[#This Row],[startshortdate]]),"MMM D"),
CHAR(13),
TEXT((Table1[[#This Row],[starttime]]), "h:mm am/pm"),CHAR(13),Table1[[#This Row],[description]],CHAR(13))</f>
        <v>#VALUE!</v>
      </c>
    </row>
    <row r="1515" spans="1:4" x14ac:dyDescent="0.25">
      <c r="A1515" t="e">
        <f>VLOOKUP(Table1[[#This Row],[locationaddress]],VENUEID!$A$2:$B$28,1,TRUE)</f>
        <v>#VALUE!</v>
      </c>
      <c r="B1515" t="e">
        <f>IF(Table1[[#This Row],[categories]]="","",
IF(ISNUMBER(SEARCH("*ADULTS*",Table1[categories])),"ADULTS",
IF(ISNUMBER(SEARCH("*CHILDREN*",Table1[categories])),"CHILDREN",
IF(ISNUMBER(SEARCH("*TEENS*",Table1[categories])),"TEENS"))))</f>
        <v>#VALUE!</v>
      </c>
      <c r="C1515" t="e">
        <f>Table1[[#This Row],[startdatetime]]</f>
        <v>#VALUE!</v>
      </c>
      <c r="D1515" t="e">
        <f>CONCATENATE(Table1[[#This Row],[summary]],
CHAR(13),
Table1[[#This Row],[startdayname]],
", ",
TEXT((Table1[[#This Row],[startshortdate]]),"MMM D"),
CHAR(13),
TEXT((Table1[[#This Row],[starttime]]), "h:mm am/pm"),CHAR(13),Table1[[#This Row],[description]],CHAR(13))</f>
        <v>#VALUE!</v>
      </c>
    </row>
    <row r="1516" spans="1:4" x14ac:dyDescent="0.25">
      <c r="A1516" t="e">
        <f>VLOOKUP(Table1[[#This Row],[locationaddress]],VENUEID!$A$2:$B$28,1,TRUE)</f>
        <v>#VALUE!</v>
      </c>
      <c r="B1516" t="e">
        <f>IF(Table1[[#This Row],[categories]]="","",
IF(ISNUMBER(SEARCH("*ADULTS*",Table1[categories])),"ADULTS",
IF(ISNUMBER(SEARCH("*CHILDREN*",Table1[categories])),"CHILDREN",
IF(ISNUMBER(SEARCH("*TEENS*",Table1[categories])),"TEENS"))))</f>
        <v>#VALUE!</v>
      </c>
      <c r="C1516" t="e">
        <f>Table1[[#This Row],[startdatetime]]</f>
        <v>#VALUE!</v>
      </c>
      <c r="D1516" t="e">
        <f>CONCATENATE(Table1[[#This Row],[summary]],
CHAR(13),
Table1[[#This Row],[startdayname]],
", ",
TEXT((Table1[[#This Row],[startshortdate]]),"MMM D"),
CHAR(13),
TEXT((Table1[[#This Row],[starttime]]), "h:mm am/pm"),CHAR(13),Table1[[#This Row],[description]],CHAR(13))</f>
        <v>#VALUE!</v>
      </c>
    </row>
    <row r="1517" spans="1:4" x14ac:dyDescent="0.25">
      <c r="A1517" t="e">
        <f>VLOOKUP(Table1[[#This Row],[locationaddress]],VENUEID!$A$2:$B$28,1,TRUE)</f>
        <v>#VALUE!</v>
      </c>
      <c r="B1517" t="e">
        <f>IF(Table1[[#This Row],[categories]]="","",
IF(ISNUMBER(SEARCH("*ADULTS*",Table1[categories])),"ADULTS",
IF(ISNUMBER(SEARCH("*CHILDREN*",Table1[categories])),"CHILDREN",
IF(ISNUMBER(SEARCH("*TEENS*",Table1[categories])),"TEENS"))))</f>
        <v>#VALUE!</v>
      </c>
      <c r="C1517" t="e">
        <f>Table1[[#This Row],[startdatetime]]</f>
        <v>#VALUE!</v>
      </c>
      <c r="D1517" t="e">
        <f>CONCATENATE(Table1[[#This Row],[summary]],
CHAR(13),
Table1[[#This Row],[startdayname]],
", ",
TEXT((Table1[[#This Row],[startshortdate]]),"MMM D"),
CHAR(13),
TEXT((Table1[[#This Row],[starttime]]), "h:mm am/pm"),CHAR(13),Table1[[#This Row],[description]],CHAR(13))</f>
        <v>#VALUE!</v>
      </c>
    </row>
    <row r="1518" spans="1:4" x14ac:dyDescent="0.25">
      <c r="A1518" t="e">
        <f>VLOOKUP(Table1[[#This Row],[locationaddress]],VENUEID!$A$2:$B$28,1,TRUE)</f>
        <v>#VALUE!</v>
      </c>
      <c r="B1518" t="e">
        <f>IF(Table1[[#This Row],[categories]]="","",
IF(ISNUMBER(SEARCH("*ADULTS*",Table1[categories])),"ADULTS",
IF(ISNUMBER(SEARCH("*CHILDREN*",Table1[categories])),"CHILDREN",
IF(ISNUMBER(SEARCH("*TEENS*",Table1[categories])),"TEENS"))))</f>
        <v>#VALUE!</v>
      </c>
      <c r="C1518" t="e">
        <f>Table1[[#This Row],[startdatetime]]</f>
        <v>#VALUE!</v>
      </c>
      <c r="D1518" t="e">
        <f>CONCATENATE(Table1[[#This Row],[summary]],
CHAR(13),
Table1[[#This Row],[startdayname]],
", ",
TEXT((Table1[[#This Row],[startshortdate]]),"MMM D"),
CHAR(13),
TEXT((Table1[[#This Row],[starttime]]), "h:mm am/pm"),CHAR(13),Table1[[#This Row],[description]],CHAR(13))</f>
        <v>#VALUE!</v>
      </c>
    </row>
    <row r="1519" spans="1:4" x14ac:dyDescent="0.25">
      <c r="A1519" t="e">
        <f>VLOOKUP(Table1[[#This Row],[locationaddress]],VENUEID!$A$2:$B$28,1,TRUE)</f>
        <v>#VALUE!</v>
      </c>
      <c r="B1519" t="e">
        <f>IF(Table1[[#This Row],[categories]]="","",
IF(ISNUMBER(SEARCH("*ADULTS*",Table1[categories])),"ADULTS",
IF(ISNUMBER(SEARCH("*CHILDREN*",Table1[categories])),"CHILDREN",
IF(ISNUMBER(SEARCH("*TEENS*",Table1[categories])),"TEENS"))))</f>
        <v>#VALUE!</v>
      </c>
      <c r="C1519" t="e">
        <f>Table1[[#This Row],[startdatetime]]</f>
        <v>#VALUE!</v>
      </c>
      <c r="D1519" t="e">
        <f>CONCATENATE(Table1[[#This Row],[summary]],
CHAR(13),
Table1[[#This Row],[startdayname]],
", ",
TEXT((Table1[[#This Row],[startshortdate]]),"MMM D"),
CHAR(13),
TEXT((Table1[[#This Row],[starttime]]), "h:mm am/pm"),CHAR(13),Table1[[#This Row],[description]],CHAR(13))</f>
        <v>#VALUE!</v>
      </c>
    </row>
    <row r="1520" spans="1:4" x14ac:dyDescent="0.25">
      <c r="A1520" t="e">
        <f>VLOOKUP(Table1[[#This Row],[locationaddress]],VENUEID!$A$2:$B$28,1,TRUE)</f>
        <v>#VALUE!</v>
      </c>
      <c r="B1520" t="e">
        <f>IF(Table1[[#This Row],[categories]]="","",
IF(ISNUMBER(SEARCH("*ADULTS*",Table1[categories])),"ADULTS",
IF(ISNUMBER(SEARCH("*CHILDREN*",Table1[categories])),"CHILDREN",
IF(ISNUMBER(SEARCH("*TEENS*",Table1[categories])),"TEENS"))))</f>
        <v>#VALUE!</v>
      </c>
      <c r="C1520" t="e">
        <f>Table1[[#This Row],[startdatetime]]</f>
        <v>#VALUE!</v>
      </c>
      <c r="D1520" t="e">
        <f>CONCATENATE(Table1[[#This Row],[summary]],
CHAR(13),
Table1[[#This Row],[startdayname]],
", ",
TEXT((Table1[[#This Row],[startshortdate]]),"MMM D"),
CHAR(13),
TEXT((Table1[[#This Row],[starttime]]), "h:mm am/pm"),CHAR(13),Table1[[#This Row],[description]],CHAR(13))</f>
        <v>#VALUE!</v>
      </c>
    </row>
    <row r="1521" spans="1:4" x14ac:dyDescent="0.25">
      <c r="A1521" t="e">
        <f>VLOOKUP(Table1[[#This Row],[locationaddress]],VENUEID!$A$2:$B$28,1,TRUE)</f>
        <v>#VALUE!</v>
      </c>
      <c r="B1521" t="e">
        <f>IF(Table1[[#This Row],[categories]]="","",
IF(ISNUMBER(SEARCH("*ADULTS*",Table1[categories])),"ADULTS",
IF(ISNUMBER(SEARCH("*CHILDREN*",Table1[categories])),"CHILDREN",
IF(ISNUMBER(SEARCH("*TEENS*",Table1[categories])),"TEENS"))))</f>
        <v>#VALUE!</v>
      </c>
      <c r="C1521" t="e">
        <f>Table1[[#This Row],[startdatetime]]</f>
        <v>#VALUE!</v>
      </c>
      <c r="D1521" t="e">
        <f>CONCATENATE(Table1[[#This Row],[summary]],
CHAR(13),
Table1[[#This Row],[startdayname]],
", ",
TEXT((Table1[[#This Row],[startshortdate]]),"MMM D"),
CHAR(13),
TEXT((Table1[[#This Row],[starttime]]), "h:mm am/pm"),CHAR(13),Table1[[#This Row],[description]],CHAR(13))</f>
        <v>#VALUE!</v>
      </c>
    </row>
    <row r="1522" spans="1:4" x14ac:dyDescent="0.25">
      <c r="A1522" t="e">
        <f>VLOOKUP(Table1[[#This Row],[locationaddress]],VENUEID!$A$2:$B$28,1,TRUE)</f>
        <v>#VALUE!</v>
      </c>
      <c r="B1522" t="e">
        <f>IF(Table1[[#This Row],[categories]]="","",
IF(ISNUMBER(SEARCH("*ADULTS*",Table1[categories])),"ADULTS",
IF(ISNUMBER(SEARCH("*CHILDREN*",Table1[categories])),"CHILDREN",
IF(ISNUMBER(SEARCH("*TEENS*",Table1[categories])),"TEENS"))))</f>
        <v>#VALUE!</v>
      </c>
      <c r="C1522" t="e">
        <f>Table1[[#This Row],[startdatetime]]</f>
        <v>#VALUE!</v>
      </c>
      <c r="D1522" t="e">
        <f>CONCATENATE(Table1[[#This Row],[summary]],
CHAR(13),
Table1[[#This Row],[startdayname]],
", ",
TEXT((Table1[[#This Row],[startshortdate]]),"MMM D"),
CHAR(13),
TEXT((Table1[[#This Row],[starttime]]), "h:mm am/pm"),CHAR(13),Table1[[#This Row],[description]],CHAR(13))</f>
        <v>#VALUE!</v>
      </c>
    </row>
    <row r="1523" spans="1:4" x14ac:dyDescent="0.25">
      <c r="A1523" t="e">
        <f>VLOOKUP(Table1[[#This Row],[locationaddress]],VENUEID!$A$2:$B$28,1,TRUE)</f>
        <v>#VALUE!</v>
      </c>
      <c r="B1523" t="e">
        <f>IF(Table1[[#This Row],[categories]]="","",
IF(ISNUMBER(SEARCH("*ADULTS*",Table1[categories])),"ADULTS",
IF(ISNUMBER(SEARCH("*CHILDREN*",Table1[categories])),"CHILDREN",
IF(ISNUMBER(SEARCH("*TEENS*",Table1[categories])),"TEENS"))))</f>
        <v>#VALUE!</v>
      </c>
      <c r="C1523" t="e">
        <f>Table1[[#This Row],[startdatetime]]</f>
        <v>#VALUE!</v>
      </c>
      <c r="D1523" t="e">
        <f>CONCATENATE(Table1[[#This Row],[summary]],
CHAR(13),
Table1[[#This Row],[startdayname]],
", ",
TEXT((Table1[[#This Row],[startshortdate]]),"MMM D"),
CHAR(13),
TEXT((Table1[[#This Row],[starttime]]), "h:mm am/pm"),CHAR(13),Table1[[#This Row],[description]],CHAR(13))</f>
        <v>#VALUE!</v>
      </c>
    </row>
    <row r="1524" spans="1:4" x14ac:dyDescent="0.25">
      <c r="A1524" t="e">
        <f>VLOOKUP(Table1[[#This Row],[locationaddress]],VENUEID!$A$2:$B$28,1,TRUE)</f>
        <v>#VALUE!</v>
      </c>
      <c r="B1524" t="e">
        <f>IF(Table1[[#This Row],[categories]]="","",
IF(ISNUMBER(SEARCH("*ADULTS*",Table1[categories])),"ADULTS",
IF(ISNUMBER(SEARCH("*CHILDREN*",Table1[categories])),"CHILDREN",
IF(ISNUMBER(SEARCH("*TEENS*",Table1[categories])),"TEENS"))))</f>
        <v>#VALUE!</v>
      </c>
      <c r="C1524" t="e">
        <f>Table1[[#This Row],[startdatetime]]</f>
        <v>#VALUE!</v>
      </c>
      <c r="D1524" t="e">
        <f>CONCATENATE(Table1[[#This Row],[summary]],
CHAR(13),
Table1[[#This Row],[startdayname]],
", ",
TEXT((Table1[[#This Row],[startshortdate]]),"MMM D"),
CHAR(13),
TEXT((Table1[[#This Row],[starttime]]), "h:mm am/pm"),CHAR(13),Table1[[#This Row],[description]],CHAR(13))</f>
        <v>#VALUE!</v>
      </c>
    </row>
    <row r="1525" spans="1:4" x14ac:dyDescent="0.25">
      <c r="A1525" t="e">
        <f>VLOOKUP(Table1[[#This Row],[locationaddress]],VENUEID!$A$2:$B$28,1,TRUE)</f>
        <v>#VALUE!</v>
      </c>
      <c r="B1525" t="e">
        <f>IF(Table1[[#This Row],[categories]]="","",
IF(ISNUMBER(SEARCH("*ADULTS*",Table1[categories])),"ADULTS",
IF(ISNUMBER(SEARCH("*CHILDREN*",Table1[categories])),"CHILDREN",
IF(ISNUMBER(SEARCH("*TEENS*",Table1[categories])),"TEENS"))))</f>
        <v>#VALUE!</v>
      </c>
      <c r="C1525" t="e">
        <f>Table1[[#This Row],[startdatetime]]</f>
        <v>#VALUE!</v>
      </c>
      <c r="D1525" t="e">
        <f>CONCATENATE(Table1[[#This Row],[summary]],
CHAR(13),
Table1[[#This Row],[startdayname]],
", ",
TEXT((Table1[[#This Row],[startshortdate]]),"MMM D"),
CHAR(13),
TEXT((Table1[[#This Row],[starttime]]), "h:mm am/pm"),CHAR(13),Table1[[#This Row],[description]],CHAR(13))</f>
        <v>#VALUE!</v>
      </c>
    </row>
    <row r="1526" spans="1:4" x14ac:dyDescent="0.25">
      <c r="A1526" t="e">
        <f>VLOOKUP(Table1[[#This Row],[locationaddress]],VENUEID!$A$2:$B$28,1,TRUE)</f>
        <v>#VALUE!</v>
      </c>
      <c r="B1526" t="e">
        <f>IF(Table1[[#This Row],[categories]]="","",
IF(ISNUMBER(SEARCH("*ADULTS*",Table1[categories])),"ADULTS",
IF(ISNUMBER(SEARCH("*CHILDREN*",Table1[categories])),"CHILDREN",
IF(ISNUMBER(SEARCH("*TEENS*",Table1[categories])),"TEENS"))))</f>
        <v>#VALUE!</v>
      </c>
      <c r="C1526" t="e">
        <f>Table1[[#This Row],[startdatetime]]</f>
        <v>#VALUE!</v>
      </c>
      <c r="D1526" t="e">
        <f>CONCATENATE(Table1[[#This Row],[summary]],
CHAR(13),
Table1[[#This Row],[startdayname]],
", ",
TEXT((Table1[[#This Row],[startshortdate]]),"MMM D"),
CHAR(13),
TEXT((Table1[[#This Row],[starttime]]), "h:mm am/pm"),CHAR(13),Table1[[#This Row],[description]],CHAR(13))</f>
        <v>#VALUE!</v>
      </c>
    </row>
    <row r="1527" spans="1:4" x14ac:dyDescent="0.25">
      <c r="A1527" t="e">
        <f>VLOOKUP(Table1[[#This Row],[locationaddress]],VENUEID!$A$2:$B$28,1,TRUE)</f>
        <v>#VALUE!</v>
      </c>
      <c r="B1527" t="e">
        <f>IF(Table1[[#This Row],[categories]]="","",
IF(ISNUMBER(SEARCH("*ADULTS*",Table1[categories])),"ADULTS",
IF(ISNUMBER(SEARCH("*CHILDREN*",Table1[categories])),"CHILDREN",
IF(ISNUMBER(SEARCH("*TEENS*",Table1[categories])),"TEENS"))))</f>
        <v>#VALUE!</v>
      </c>
      <c r="C1527" t="e">
        <f>Table1[[#This Row],[startdatetime]]</f>
        <v>#VALUE!</v>
      </c>
      <c r="D1527" t="e">
        <f>CONCATENATE(Table1[[#This Row],[summary]],
CHAR(13),
Table1[[#This Row],[startdayname]],
", ",
TEXT((Table1[[#This Row],[startshortdate]]),"MMM D"),
CHAR(13),
TEXT((Table1[[#This Row],[starttime]]), "h:mm am/pm"),CHAR(13),Table1[[#This Row],[description]],CHAR(13))</f>
        <v>#VALUE!</v>
      </c>
    </row>
    <row r="1528" spans="1:4" x14ac:dyDescent="0.25">
      <c r="A1528" t="e">
        <f>VLOOKUP(Table1[[#This Row],[locationaddress]],VENUEID!$A$2:$B$28,1,TRUE)</f>
        <v>#VALUE!</v>
      </c>
      <c r="B1528" t="e">
        <f>IF(Table1[[#This Row],[categories]]="","",
IF(ISNUMBER(SEARCH("*ADULTS*",Table1[categories])),"ADULTS",
IF(ISNUMBER(SEARCH("*CHILDREN*",Table1[categories])),"CHILDREN",
IF(ISNUMBER(SEARCH("*TEENS*",Table1[categories])),"TEENS"))))</f>
        <v>#VALUE!</v>
      </c>
      <c r="C1528" t="e">
        <f>Table1[[#This Row],[startdatetime]]</f>
        <v>#VALUE!</v>
      </c>
      <c r="D1528" t="e">
        <f>CONCATENATE(Table1[[#This Row],[summary]],
CHAR(13),
Table1[[#This Row],[startdayname]],
", ",
TEXT((Table1[[#This Row],[startshortdate]]),"MMM D"),
CHAR(13),
TEXT((Table1[[#This Row],[starttime]]), "h:mm am/pm"),CHAR(13),Table1[[#This Row],[description]],CHAR(13))</f>
        <v>#VALUE!</v>
      </c>
    </row>
    <row r="1529" spans="1:4" x14ac:dyDescent="0.25">
      <c r="A1529" t="e">
        <f>VLOOKUP(Table1[[#This Row],[locationaddress]],VENUEID!$A$2:$B$28,1,TRUE)</f>
        <v>#VALUE!</v>
      </c>
      <c r="B1529" t="e">
        <f>IF(Table1[[#This Row],[categories]]="","",
IF(ISNUMBER(SEARCH("*ADULTS*",Table1[categories])),"ADULTS",
IF(ISNUMBER(SEARCH("*CHILDREN*",Table1[categories])),"CHILDREN",
IF(ISNUMBER(SEARCH("*TEENS*",Table1[categories])),"TEENS"))))</f>
        <v>#VALUE!</v>
      </c>
      <c r="C1529" t="e">
        <f>Table1[[#This Row],[startdatetime]]</f>
        <v>#VALUE!</v>
      </c>
      <c r="D1529" t="e">
        <f>CONCATENATE(Table1[[#This Row],[summary]],
CHAR(13),
Table1[[#This Row],[startdayname]],
", ",
TEXT((Table1[[#This Row],[startshortdate]]),"MMM D"),
CHAR(13),
TEXT((Table1[[#This Row],[starttime]]), "h:mm am/pm"),CHAR(13),Table1[[#This Row],[description]],CHAR(13))</f>
        <v>#VALUE!</v>
      </c>
    </row>
    <row r="1530" spans="1:4" x14ac:dyDescent="0.25">
      <c r="A1530" t="e">
        <f>VLOOKUP(Table1[[#This Row],[locationaddress]],VENUEID!$A$2:$B$28,1,TRUE)</f>
        <v>#VALUE!</v>
      </c>
      <c r="B1530" t="e">
        <f>IF(Table1[[#This Row],[categories]]="","",
IF(ISNUMBER(SEARCH("*ADULTS*",Table1[categories])),"ADULTS",
IF(ISNUMBER(SEARCH("*CHILDREN*",Table1[categories])),"CHILDREN",
IF(ISNUMBER(SEARCH("*TEENS*",Table1[categories])),"TEENS"))))</f>
        <v>#VALUE!</v>
      </c>
      <c r="C1530" t="e">
        <f>Table1[[#This Row],[startdatetime]]</f>
        <v>#VALUE!</v>
      </c>
      <c r="D1530" t="e">
        <f>CONCATENATE(Table1[[#This Row],[summary]],
CHAR(13),
Table1[[#This Row],[startdayname]],
", ",
TEXT((Table1[[#This Row],[startshortdate]]),"MMM D"),
CHAR(13),
TEXT((Table1[[#This Row],[starttime]]), "h:mm am/pm"),CHAR(13),Table1[[#This Row],[description]],CHAR(13))</f>
        <v>#VALUE!</v>
      </c>
    </row>
    <row r="1531" spans="1:4" x14ac:dyDescent="0.25">
      <c r="A1531" t="e">
        <f>VLOOKUP(Table1[[#This Row],[locationaddress]],VENUEID!$A$2:$B$28,1,TRUE)</f>
        <v>#VALUE!</v>
      </c>
      <c r="B1531" t="e">
        <f>IF(Table1[[#This Row],[categories]]="","",
IF(ISNUMBER(SEARCH("*ADULTS*",Table1[categories])),"ADULTS",
IF(ISNUMBER(SEARCH("*CHILDREN*",Table1[categories])),"CHILDREN",
IF(ISNUMBER(SEARCH("*TEENS*",Table1[categories])),"TEENS"))))</f>
        <v>#VALUE!</v>
      </c>
      <c r="C1531" t="e">
        <f>Table1[[#This Row],[startdatetime]]</f>
        <v>#VALUE!</v>
      </c>
      <c r="D1531" t="e">
        <f>CONCATENATE(Table1[[#This Row],[summary]],
CHAR(13),
Table1[[#This Row],[startdayname]],
", ",
TEXT((Table1[[#This Row],[startshortdate]]),"MMM D"),
CHAR(13),
TEXT((Table1[[#This Row],[starttime]]), "h:mm am/pm"),CHAR(13),Table1[[#This Row],[description]],CHAR(13))</f>
        <v>#VALUE!</v>
      </c>
    </row>
    <row r="1532" spans="1:4" x14ac:dyDescent="0.25">
      <c r="A1532" t="e">
        <f>VLOOKUP(Table1[[#This Row],[locationaddress]],VENUEID!$A$2:$B$28,1,TRUE)</f>
        <v>#VALUE!</v>
      </c>
      <c r="B1532" t="e">
        <f>IF(Table1[[#This Row],[categories]]="","",
IF(ISNUMBER(SEARCH("*ADULTS*",Table1[categories])),"ADULTS",
IF(ISNUMBER(SEARCH("*CHILDREN*",Table1[categories])),"CHILDREN",
IF(ISNUMBER(SEARCH("*TEENS*",Table1[categories])),"TEENS"))))</f>
        <v>#VALUE!</v>
      </c>
      <c r="C1532" t="e">
        <f>Table1[[#This Row],[startdatetime]]</f>
        <v>#VALUE!</v>
      </c>
      <c r="D1532" t="e">
        <f>CONCATENATE(Table1[[#This Row],[summary]],
CHAR(13),
Table1[[#This Row],[startdayname]],
", ",
TEXT((Table1[[#This Row],[startshortdate]]),"MMM D"),
CHAR(13),
TEXT((Table1[[#This Row],[starttime]]), "h:mm am/pm"),CHAR(13),Table1[[#This Row],[description]],CHAR(13))</f>
        <v>#VALUE!</v>
      </c>
    </row>
    <row r="1533" spans="1:4" x14ac:dyDescent="0.25">
      <c r="A1533" t="e">
        <f>VLOOKUP(Table1[[#This Row],[locationaddress]],VENUEID!$A$2:$B$28,1,TRUE)</f>
        <v>#VALUE!</v>
      </c>
      <c r="B1533" t="e">
        <f>IF(Table1[[#This Row],[categories]]="","",
IF(ISNUMBER(SEARCH("*ADULTS*",Table1[categories])),"ADULTS",
IF(ISNUMBER(SEARCH("*CHILDREN*",Table1[categories])),"CHILDREN",
IF(ISNUMBER(SEARCH("*TEENS*",Table1[categories])),"TEENS"))))</f>
        <v>#VALUE!</v>
      </c>
      <c r="C1533" t="e">
        <f>Table1[[#This Row],[startdatetime]]</f>
        <v>#VALUE!</v>
      </c>
      <c r="D1533" t="e">
        <f>CONCATENATE(Table1[[#This Row],[summary]],
CHAR(13),
Table1[[#This Row],[startdayname]],
", ",
TEXT((Table1[[#This Row],[startshortdate]]),"MMM D"),
CHAR(13),
TEXT((Table1[[#This Row],[starttime]]), "h:mm am/pm"),CHAR(13),Table1[[#This Row],[description]],CHAR(13))</f>
        <v>#VALUE!</v>
      </c>
    </row>
    <row r="1534" spans="1:4" x14ac:dyDescent="0.25">
      <c r="A1534" t="e">
        <f>VLOOKUP(Table1[[#This Row],[locationaddress]],VENUEID!$A$2:$B$28,1,TRUE)</f>
        <v>#VALUE!</v>
      </c>
      <c r="B1534" t="e">
        <f>IF(Table1[[#This Row],[categories]]="","",
IF(ISNUMBER(SEARCH("*ADULTS*",Table1[categories])),"ADULTS",
IF(ISNUMBER(SEARCH("*CHILDREN*",Table1[categories])),"CHILDREN",
IF(ISNUMBER(SEARCH("*TEENS*",Table1[categories])),"TEENS"))))</f>
        <v>#VALUE!</v>
      </c>
      <c r="C1534" t="e">
        <f>Table1[[#This Row],[startdatetime]]</f>
        <v>#VALUE!</v>
      </c>
      <c r="D1534" t="e">
        <f>CONCATENATE(Table1[[#This Row],[summary]],
CHAR(13),
Table1[[#This Row],[startdayname]],
", ",
TEXT((Table1[[#This Row],[startshortdate]]),"MMM D"),
CHAR(13),
TEXT((Table1[[#This Row],[starttime]]), "h:mm am/pm"),CHAR(13),Table1[[#This Row],[description]],CHAR(13))</f>
        <v>#VALUE!</v>
      </c>
    </row>
    <row r="1535" spans="1:4" x14ac:dyDescent="0.25">
      <c r="A1535" t="e">
        <f>VLOOKUP(Table1[[#This Row],[locationaddress]],VENUEID!$A$2:$B$28,1,TRUE)</f>
        <v>#VALUE!</v>
      </c>
      <c r="B1535" t="e">
        <f>IF(Table1[[#This Row],[categories]]="","",
IF(ISNUMBER(SEARCH("*ADULTS*",Table1[categories])),"ADULTS",
IF(ISNUMBER(SEARCH("*CHILDREN*",Table1[categories])),"CHILDREN",
IF(ISNUMBER(SEARCH("*TEENS*",Table1[categories])),"TEENS"))))</f>
        <v>#VALUE!</v>
      </c>
      <c r="C1535" t="e">
        <f>Table1[[#This Row],[startdatetime]]</f>
        <v>#VALUE!</v>
      </c>
      <c r="D1535" t="e">
        <f>CONCATENATE(Table1[[#This Row],[summary]],
CHAR(13),
Table1[[#This Row],[startdayname]],
", ",
TEXT((Table1[[#This Row],[startshortdate]]),"MMM D"),
CHAR(13),
TEXT((Table1[[#This Row],[starttime]]), "h:mm am/pm"),CHAR(13),Table1[[#This Row],[description]],CHAR(13))</f>
        <v>#VALUE!</v>
      </c>
    </row>
    <row r="1536" spans="1:4" x14ac:dyDescent="0.25">
      <c r="A1536" t="e">
        <f>VLOOKUP(Table1[[#This Row],[locationaddress]],VENUEID!$A$2:$B$28,1,TRUE)</f>
        <v>#VALUE!</v>
      </c>
      <c r="B1536" t="e">
        <f>IF(Table1[[#This Row],[categories]]="","",
IF(ISNUMBER(SEARCH("*ADULTS*",Table1[categories])),"ADULTS",
IF(ISNUMBER(SEARCH("*CHILDREN*",Table1[categories])),"CHILDREN",
IF(ISNUMBER(SEARCH("*TEENS*",Table1[categories])),"TEENS"))))</f>
        <v>#VALUE!</v>
      </c>
      <c r="C1536" t="e">
        <f>Table1[[#This Row],[startdatetime]]</f>
        <v>#VALUE!</v>
      </c>
      <c r="D1536" t="e">
        <f>CONCATENATE(Table1[[#This Row],[summary]],
CHAR(13),
Table1[[#This Row],[startdayname]],
", ",
TEXT((Table1[[#This Row],[startshortdate]]),"MMM D"),
CHAR(13),
TEXT((Table1[[#This Row],[starttime]]), "h:mm am/pm"),CHAR(13),Table1[[#This Row],[description]],CHAR(13))</f>
        <v>#VALUE!</v>
      </c>
    </row>
    <row r="1537" spans="1:4" x14ac:dyDescent="0.25">
      <c r="A1537" t="e">
        <f>VLOOKUP(Table1[[#This Row],[locationaddress]],VENUEID!$A$2:$B$28,1,TRUE)</f>
        <v>#VALUE!</v>
      </c>
      <c r="B1537" t="e">
        <f>IF(Table1[[#This Row],[categories]]="","",
IF(ISNUMBER(SEARCH("*ADULTS*",Table1[categories])),"ADULTS",
IF(ISNUMBER(SEARCH("*CHILDREN*",Table1[categories])),"CHILDREN",
IF(ISNUMBER(SEARCH("*TEENS*",Table1[categories])),"TEENS"))))</f>
        <v>#VALUE!</v>
      </c>
      <c r="C1537" t="e">
        <f>Table1[[#This Row],[startdatetime]]</f>
        <v>#VALUE!</v>
      </c>
      <c r="D1537" t="e">
        <f>CONCATENATE(Table1[[#This Row],[summary]],
CHAR(13),
Table1[[#This Row],[startdayname]],
", ",
TEXT((Table1[[#This Row],[startshortdate]]),"MMM D"),
CHAR(13),
TEXT((Table1[[#This Row],[starttime]]), "h:mm am/pm"),CHAR(13),Table1[[#This Row],[description]],CHAR(13))</f>
        <v>#VALUE!</v>
      </c>
    </row>
    <row r="1538" spans="1:4" x14ac:dyDescent="0.25">
      <c r="A1538" t="e">
        <f>VLOOKUP(Table1[[#This Row],[locationaddress]],VENUEID!$A$2:$B$28,1,TRUE)</f>
        <v>#VALUE!</v>
      </c>
      <c r="B1538" t="e">
        <f>IF(Table1[[#This Row],[categories]]="","",
IF(ISNUMBER(SEARCH("*ADULTS*",Table1[categories])),"ADULTS",
IF(ISNUMBER(SEARCH("*CHILDREN*",Table1[categories])),"CHILDREN",
IF(ISNUMBER(SEARCH("*TEENS*",Table1[categories])),"TEENS"))))</f>
        <v>#VALUE!</v>
      </c>
      <c r="C1538" t="e">
        <f>Table1[[#This Row],[startdatetime]]</f>
        <v>#VALUE!</v>
      </c>
      <c r="D1538" t="e">
        <f>CONCATENATE(Table1[[#This Row],[summary]],
CHAR(13),
Table1[[#This Row],[startdayname]],
", ",
TEXT((Table1[[#This Row],[startshortdate]]),"MMM D"),
CHAR(13),
TEXT((Table1[[#This Row],[starttime]]), "h:mm am/pm"),CHAR(13),Table1[[#This Row],[description]],CHAR(13))</f>
        <v>#VALUE!</v>
      </c>
    </row>
    <row r="1539" spans="1:4" x14ac:dyDescent="0.25">
      <c r="A1539" t="e">
        <f>VLOOKUP(Table1[[#This Row],[locationaddress]],VENUEID!$A$2:$B$28,1,TRUE)</f>
        <v>#VALUE!</v>
      </c>
      <c r="B1539" t="e">
        <f>IF(Table1[[#This Row],[categories]]="","",
IF(ISNUMBER(SEARCH("*ADULTS*",Table1[categories])),"ADULTS",
IF(ISNUMBER(SEARCH("*CHILDREN*",Table1[categories])),"CHILDREN",
IF(ISNUMBER(SEARCH("*TEENS*",Table1[categories])),"TEENS"))))</f>
        <v>#VALUE!</v>
      </c>
      <c r="C1539" t="e">
        <f>Table1[[#This Row],[startdatetime]]</f>
        <v>#VALUE!</v>
      </c>
      <c r="D1539" t="e">
        <f>CONCATENATE(Table1[[#This Row],[summary]],
CHAR(13),
Table1[[#This Row],[startdayname]],
", ",
TEXT((Table1[[#This Row],[startshortdate]]),"MMM D"),
CHAR(13),
TEXT((Table1[[#This Row],[starttime]]), "h:mm am/pm"),CHAR(13),Table1[[#This Row],[description]],CHAR(13))</f>
        <v>#VALUE!</v>
      </c>
    </row>
    <row r="1540" spans="1:4" x14ac:dyDescent="0.25">
      <c r="A1540" t="e">
        <f>VLOOKUP(Table1[[#This Row],[locationaddress]],VENUEID!$A$2:$B$28,1,TRUE)</f>
        <v>#VALUE!</v>
      </c>
      <c r="B1540" t="e">
        <f>IF(Table1[[#This Row],[categories]]="","",
IF(ISNUMBER(SEARCH("*ADULTS*",Table1[categories])),"ADULTS",
IF(ISNUMBER(SEARCH("*CHILDREN*",Table1[categories])),"CHILDREN",
IF(ISNUMBER(SEARCH("*TEENS*",Table1[categories])),"TEENS"))))</f>
        <v>#VALUE!</v>
      </c>
      <c r="C1540" t="e">
        <f>Table1[[#This Row],[startdatetime]]</f>
        <v>#VALUE!</v>
      </c>
      <c r="D1540" t="e">
        <f>CONCATENATE(Table1[[#This Row],[summary]],
CHAR(13),
Table1[[#This Row],[startdayname]],
", ",
TEXT((Table1[[#This Row],[startshortdate]]),"MMM D"),
CHAR(13),
TEXT((Table1[[#This Row],[starttime]]), "h:mm am/pm"),CHAR(13),Table1[[#This Row],[description]],CHAR(13))</f>
        <v>#VALUE!</v>
      </c>
    </row>
    <row r="1541" spans="1:4" x14ac:dyDescent="0.25">
      <c r="A1541" t="e">
        <f>VLOOKUP(Table1[[#This Row],[locationaddress]],VENUEID!$A$2:$B$28,1,TRUE)</f>
        <v>#VALUE!</v>
      </c>
      <c r="B1541" t="e">
        <f>IF(Table1[[#This Row],[categories]]="","",
IF(ISNUMBER(SEARCH("*ADULTS*",Table1[categories])),"ADULTS",
IF(ISNUMBER(SEARCH("*CHILDREN*",Table1[categories])),"CHILDREN",
IF(ISNUMBER(SEARCH("*TEENS*",Table1[categories])),"TEENS"))))</f>
        <v>#VALUE!</v>
      </c>
      <c r="C1541" t="e">
        <f>Table1[[#This Row],[startdatetime]]</f>
        <v>#VALUE!</v>
      </c>
      <c r="D1541" t="e">
        <f>CONCATENATE(Table1[[#This Row],[summary]],
CHAR(13),
Table1[[#This Row],[startdayname]],
", ",
TEXT((Table1[[#This Row],[startshortdate]]),"MMM D"),
CHAR(13),
TEXT((Table1[[#This Row],[starttime]]), "h:mm am/pm"),CHAR(13),Table1[[#This Row],[description]],CHAR(13))</f>
        <v>#VALUE!</v>
      </c>
    </row>
    <row r="1542" spans="1:4" x14ac:dyDescent="0.25">
      <c r="A1542" t="e">
        <f>VLOOKUP(Table1[[#This Row],[locationaddress]],VENUEID!$A$2:$B$28,1,TRUE)</f>
        <v>#VALUE!</v>
      </c>
      <c r="B1542" t="e">
        <f>IF(Table1[[#This Row],[categories]]="","",
IF(ISNUMBER(SEARCH("*ADULTS*",Table1[categories])),"ADULTS",
IF(ISNUMBER(SEARCH("*CHILDREN*",Table1[categories])),"CHILDREN",
IF(ISNUMBER(SEARCH("*TEENS*",Table1[categories])),"TEENS"))))</f>
        <v>#VALUE!</v>
      </c>
      <c r="C1542" t="e">
        <f>Table1[[#This Row],[startdatetime]]</f>
        <v>#VALUE!</v>
      </c>
      <c r="D1542" t="e">
        <f>CONCATENATE(Table1[[#This Row],[summary]],
CHAR(13),
Table1[[#This Row],[startdayname]],
", ",
TEXT((Table1[[#This Row],[startshortdate]]),"MMM D"),
CHAR(13),
TEXT((Table1[[#This Row],[starttime]]), "h:mm am/pm"),CHAR(13),Table1[[#This Row],[description]],CHAR(13))</f>
        <v>#VALUE!</v>
      </c>
    </row>
    <row r="1543" spans="1:4" x14ac:dyDescent="0.25">
      <c r="A1543" t="e">
        <f>VLOOKUP(Table1[[#This Row],[locationaddress]],VENUEID!$A$2:$B$28,1,TRUE)</f>
        <v>#VALUE!</v>
      </c>
      <c r="B1543" t="e">
        <f>IF(Table1[[#This Row],[categories]]="","",
IF(ISNUMBER(SEARCH("*ADULTS*",Table1[categories])),"ADULTS",
IF(ISNUMBER(SEARCH("*CHILDREN*",Table1[categories])),"CHILDREN",
IF(ISNUMBER(SEARCH("*TEENS*",Table1[categories])),"TEENS"))))</f>
        <v>#VALUE!</v>
      </c>
      <c r="C1543" t="e">
        <f>Table1[[#This Row],[startdatetime]]</f>
        <v>#VALUE!</v>
      </c>
      <c r="D1543" t="e">
        <f>CONCATENATE(Table1[[#This Row],[summary]],
CHAR(13),
Table1[[#This Row],[startdayname]],
", ",
TEXT((Table1[[#This Row],[startshortdate]]),"MMM D"),
CHAR(13),
TEXT((Table1[[#This Row],[starttime]]), "h:mm am/pm"),CHAR(13),Table1[[#This Row],[description]],CHAR(13))</f>
        <v>#VALUE!</v>
      </c>
    </row>
    <row r="1544" spans="1:4" x14ac:dyDescent="0.25">
      <c r="A1544" t="e">
        <f>VLOOKUP(Table1[[#This Row],[locationaddress]],VENUEID!$A$2:$B$28,1,TRUE)</f>
        <v>#VALUE!</v>
      </c>
      <c r="B1544" t="e">
        <f>IF(Table1[[#This Row],[categories]]="","",
IF(ISNUMBER(SEARCH("*ADULTS*",Table1[categories])),"ADULTS",
IF(ISNUMBER(SEARCH("*CHILDREN*",Table1[categories])),"CHILDREN",
IF(ISNUMBER(SEARCH("*TEENS*",Table1[categories])),"TEENS"))))</f>
        <v>#VALUE!</v>
      </c>
      <c r="C1544" t="e">
        <f>Table1[[#This Row],[startdatetime]]</f>
        <v>#VALUE!</v>
      </c>
      <c r="D1544" t="e">
        <f>CONCATENATE(Table1[[#This Row],[summary]],
CHAR(13),
Table1[[#This Row],[startdayname]],
", ",
TEXT((Table1[[#This Row],[startshortdate]]),"MMM D"),
CHAR(13),
TEXT((Table1[[#This Row],[starttime]]), "h:mm am/pm"),CHAR(13),Table1[[#This Row],[description]],CHAR(13))</f>
        <v>#VALUE!</v>
      </c>
    </row>
    <row r="1545" spans="1:4" x14ac:dyDescent="0.25">
      <c r="A1545" t="e">
        <f>VLOOKUP(Table1[[#This Row],[locationaddress]],VENUEID!$A$2:$B$28,1,TRUE)</f>
        <v>#VALUE!</v>
      </c>
      <c r="B1545" t="e">
        <f>IF(Table1[[#This Row],[categories]]="","",
IF(ISNUMBER(SEARCH("*ADULTS*",Table1[categories])),"ADULTS",
IF(ISNUMBER(SEARCH("*CHILDREN*",Table1[categories])),"CHILDREN",
IF(ISNUMBER(SEARCH("*TEENS*",Table1[categories])),"TEENS"))))</f>
        <v>#VALUE!</v>
      </c>
      <c r="C1545" t="e">
        <f>Table1[[#This Row],[startdatetime]]</f>
        <v>#VALUE!</v>
      </c>
      <c r="D1545" t="e">
        <f>CONCATENATE(Table1[[#This Row],[summary]],
CHAR(13),
Table1[[#This Row],[startdayname]],
", ",
TEXT((Table1[[#This Row],[startshortdate]]),"MMM D"),
CHAR(13),
TEXT((Table1[[#This Row],[starttime]]), "h:mm am/pm"),CHAR(13),Table1[[#This Row],[description]],CHAR(13))</f>
        <v>#VALUE!</v>
      </c>
    </row>
    <row r="1546" spans="1:4" x14ac:dyDescent="0.25">
      <c r="A1546" t="e">
        <f>VLOOKUP(Table1[[#This Row],[locationaddress]],VENUEID!$A$2:$B$28,1,TRUE)</f>
        <v>#VALUE!</v>
      </c>
      <c r="B1546" t="e">
        <f>IF(Table1[[#This Row],[categories]]="","",
IF(ISNUMBER(SEARCH("*ADULTS*",Table1[categories])),"ADULTS",
IF(ISNUMBER(SEARCH("*CHILDREN*",Table1[categories])),"CHILDREN",
IF(ISNUMBER(SEARCH("*TEENS*",Table1[categories])),"TEENS"))))</f>
        <v>#VALUE!</v>
      </c>
      <c r="C1546" t="e">
        <f>Table1[[#This Row],[startdatetime]]</f>
        <v>#VALUE!</v>
      </c>
      <c r="D1546" t="e">
        <f>CONCATENATE(Table1[[#This Row],[summary]],
CHAR(13),
Table1[[#This Row],[startdayname]],
", ",
TEXT((Table1[[#This Row],[startshortdate]]),"MMM D"),
CHAR(13),
TEXT((Table1[[#This Row],[starttime]]), "h:mm am/pm"),CHAR(13),Table1[[#This Row],[description]],CHAR(13))</f>
        <v>#VALUE!</v>
      </c>
    </row>
    <row r="1547" spans="1:4" x14ac:dyDescent="0.25">
      <c r="A1547" t="e">
        <f>VLOOKUP(Table1[[#This Row],[locationaddress]],VENUEID!$A$2:$B$28,1,TRUE)</f>
        <v>#VALUE!</v>
      </c>
      <c r="B1547" t="e">
        <f>IF(Table1[[#This Row],[categories]]="","",
IF(ISNUMBER(SEARCH("*ADULTS*",Table1[categories])),"ADULTS",
IF(ISNUMBER(SEARCH("*CHILDREN*",Table1[categories])),"CHILDREN",
IF(ISNUMBER(SEARCH("*TEENS*",Table1[categories])),"TEENS"))))</f>
        <v>#VALUE!</v>
      </c>
      <c r="C1547" t="e">
        <f>Table1[[#This Row],[startdatetime]]</f>
        <v>#VALUE!</v>
      </c>
      <c r="D1547" t="e">
        <f>CONCATENATE(Table1[[#This Row],[summary]],
CHAR(13),
Table1[[#This Row],[startdayname]],
", ",
TEXT((Table1[[#This Row],[startshortdate]]),"MMM D"),
CHAR(13),
TEXT((Table1[[#This Row],[starttime]]), "h:mm am/pm"),CHAR(13),Table1[[#This Row],[description]],CHAR(13))</f>
        <v>#VALUE!</v>
      </c>
    </row>
    <row r="1548" spans="1:4" x14ac:dyDescent="0.25">
      <c r="A1548" t="e">
        <f>VLOOKUP(Table1[[#This Row],[locationaddress]],VENUEID!$A$2:$B$28,1,TRUE)</f>
        <v>#VALUE!</v>
      </c>
      <c r="B1548" t="e">
        <f>IF(Table1[[#This Row],[categories]]="","",
IF(ISNUMBER(SEARCH("*ADULTS*",Table1[categories])),"ADULTS",
IF(ISNUMBER(SEARCH("*CHILDREN*",Table1[categories])),"CHILDREN",
IF(ISNUMBER(SEARCH("*TEENS*",Table1[categories])),"TEENS"))))</f>
        <v>#VALUE!</v>
      </c>
      <c r="C1548" t="e">
        <f>Table1[[#This Row],[startdatetime]]</f>
        <v>#VALUE!</v>
      </c>
      <c r="D1548" t="e">
        <f>CONCATENATE(Table1[[#This Row],[summary]],
CHAR(13),
Table1[[#This Row],[startdayname]],
", ",
TEXT((Table1[[#This Row],[startshortdate]]),"MMM D"),
CHAR(13),
TEXT((Table1[[#This Row],[starttime]]), "h:mm am/pm"),CHAR(13),Table1[[#This Row],[description]],CHAR(13))</f>
        <v>#VALUE!</v>
      </c>
    </row>
    <row r="1549" spans="1:4" x14ac:dyDescent="0.25">
      <c r="A1549" t="e">
        <f>VLOOKUP(Table1[[#This Row],[locationaddress]],VENUEID!$A$2:$B$28,1,TRUE)</f>
        <v>#VALUE!</v>
      </c>
      <c r="B1549" t="e">
        <f>IF(Table1[[#This Row],[categories]]="","",
IF(ISNUMBER(SEARCH("*ADULTS*",Table1[categories])),"ADULTS",
IF(ISNUMBER(SEARCH("*CHILDREN*",Table1[categories])),"CHILDREN",
IF(ISNUMBER(SEARCH("*TEENS*",Table1[categories])),"TEENS"))))</f>
        <v>#VALUE!</v>
      </c>
      <c r="C1549" t="e">
        <f>Table1[[#This Row],[startdatetime]]</f>
        <v>#VALUE!</v>
      </c>
      <c r="D1549" t="e">
        <f>CONCATENATE(Table1[[#This Row],[summary]],
CHAR(13),
Table1[[#This Row],[startdayname]],
", ",
TEXT((Table1[[#This Row],[startshortdate]]),"MMM D"),
CHAR(13),
TEXT((Table1[[#This Row],[starttime]]), "h:mm am/pm"),CHAR(13),Table1[[#This Row],[description]],CHAR(13))</f>
        <v>#VALUE!</v>
      </c>
    </row>
    <row r="1550" spans="1:4" x14ac:dyDescent="0.25">
      <c r="A1550" t="e">
        <f>VLOOKUP(Table1[[#This Row],[locationaddress]],VENUEID!$A$2:$B$28,1,TRUE)</f>
        <v>#VALUE!</v>
      </c>
      <c r="B1550" t="e">
        <f>IF(Table1[[#This Row],[categories]]="","",
IF(ISNUMBER(SEARCH("*ADULTS*",Table1[categories])),"ADULTS",
IF(ISNUMBER(SEARCH("*CHILDREN*",Table1[categories])),"CHILDREN",
IF(ISNUMBER(SEARCH("*TEENS*",Table1[categories])),"TEENS"))))</f>
        <v>#VALUE!</v>
      </c>
      <c r="C1550" t="e">
        <f>Table1[[#This Row],[startdatetime]]</f>
        <v>#VALUE!</v>
      </c>
      <c r="D1550" t="e">
        <f>CONCATENATE(Table1[[#This Row],[summary]],
CHAR(13),
Table1[[#This Row],[startdayname]],
", ",
TEXT((Table1[[#This Row],[startshortdate]]),"MMM D"),
CHAR(13),
TEXT((Table1[[#This Row],[starttime]]), "h:mm am/pm"),CHAR(13),Table1[[#This Row],[description]],CHAR(13))</f>
        <v>#VALUE!</v>
      </c>
    </row>
    <row r="1551" spans="1:4" x14ac:dyDescent="0.25">
      <c r="A1551" t="e">
        <f>VLOOKUP(Table1[[#This Row],[locationaddress]],VENUEID!$A$2:$B$28,1,TRUE)</f>
        <v>#VALUE!</v>
      </c>
      <c r="B1551" t="e">
        <f>IF(Table1[[#This Row],[categories]]="","",
IF(ISNUMBER(SEARCH("*ADULTS*",Table1[categories])),"ADULTS",
IF(ISNUMBER(SEARCH("*CHILDREN*",Table1[categories])),"CHILDREN",
IF(ISNUMBER(SEARCH("*TEENS*",Table1[categories])),"TEENS"))))</f>
        <v>#VALUE!</v>
      </c>
      <c r="C1551" t="e">
        <f>Table1[[#This Row],[startdatetime]]</f>
        <v>#VALUE!</v>
      </c>
      <c r="D1551" t="e">
        <f>CONCATENATE(Table1[[#This Row],[summary]],
CHAR(13),
Table1[[#This Row],[startdayname]],
", ",
TEXT((Table1[[#This Row],[startshortdate]]),"MMM D"),
CHAR(13),
TEXT((Table1[[#This Row],[starttime]]), "h:mm am/pm"),CHAR(13),Table1[[#This Row],[description]],CHAR(13))</f>
        <v>#VALUE!</v>
      </c>
    </row>
    <row r="1552" spans="1:4" x14ac:dyDescent="0.25">
      <c r="A1552" t="e">
        <f>VLOOKUP(Table1[[#This Row],[locationaddress]],VENUEID!$A$2:$B$28,1,TRUE)</f>
        <v>#VALUE!</v>
      </c>
      <c r="B1552" t="e">
        <f>IF(Table1[[#This Row],[categories]]="","",
IF(ISNUMBER(SEARCH("*ADULTS*",Table1[categories])),"ADULTS",
IF(ISNUMBER(SEARCH("*CHILDREN*",Table1[categories])),"CHILDREN",
IF(ISNUMBER(SEARCH("*TEENS*",Table1[categories])),"TEENS"))))</f>
        <v>#VALUE!</v>
      </c>
      <c r="C1552" t="e">
        <f>Table1[[#This Row],[startdatetime]]</f>
        <v>#VALUE!</v>
      </c>
      <c r="D1552" t="e">
        <f>CONCATENATE(Table1[[#This Row],[summary]],
CHAR(13),
Table1[[#This Row],[startdayname]],
", ",
TEXT((Table1[[#This Row],[startshortdate]]),"MMM D"),
CHAR(13),
TEXT((Table1[[#This Row],[starttime]]), "h:mm am/pm"),CHAR(13),Table1[[#This Row],[description]],CHAR(13))</f>
        <v>#VALUE!</v>
      </c>
    </row>
    <row r="1553" spans="1:4" x14ac:dyDescent="0.25">
      <c r="A1553" t="e">
        <f>VLOOKUP(Table1[[#This Row],[locationaddress]],VENUEID!$A$2:$B$28,1,TRUE)</f>
        <v>#VALUE!</v>
      </c>
      <c r="B1553" t="e">
        <f>IF(Table1[[#This Row],[categories]]="","",
IF(ISNUMBER(SEARCH("*ADULTS*",Table1[categories])),"ADULTS",
IF(ISNUMBER(SEARCH("*CHILDREN*",Table1[categories])),"CHILDREN",
IF(ISNUMBER(SEARCH("*TEENS*",Table1[categories])),"TEENS"))))</f>
        <v>#VALUE!</v>
      </c>
      <c r="C1553" t="e">
        <f>Table1[[#This Row],[startdatetime]]</f>
        <v>#VALUE!</v>
      </c>
      <c r="D1553" t="e">
        <f>CONCATENATE(Table1[[#This Row],[summary]],
CHAR(13),
Table1[[#This Row],[startdayname]],
", ",
TEXT((Table1[[#This Row],[startshortdate]]),"MMM D"),
CHAR(13),
TEXT((Table1[[#This Row],[starttime]]), "h:mm am/pm"),CHAR(13),Table1[[#This Row],[description]],CHAR(13))</f>
        <v>#VALUE!</v>
      </c>
    </row>
    <row r="1554" spans="1:4" x14ac:dyDescent="0.25">
      <c r="A1554" t="e">
        <f>VLOOKUP(Table1[[#This Row],[locationaddress]],VENUEID!$A$2:$B$28,1,TRUE)</f>
        <v>#VALUE!</v>
      </c>
      <c r="B1554" t="e">
        <f>IF(Table1[[#This Row],[categories]]="","",
IF(ISNUMBER(SEARCH("*ADULTS*",Table1[categories])),"ADULTS",
IF(ISNUMBER(SEARCH("*CHILDREN*",Table1[categories])),"CHILDREN",
IF(ISNUMBER(SEARCH("*TEENS*",Table1[categories])),"TEENS"))))</f>
        <v>#VALUE!</v>
      </c>
      <c r="C1554" t="e">
        <f>Table1[[#This Row],[startdatetime]]</f>
        <v>#VALUE!</v>
      </c>
      <c r="D1554" t="e">
        <f>CONCATENATE(Table1[[#This Row],[summary]],
CHAR(13),
Table1[[#This Row],[startdayname]],
", ",
TEXT((Table1[[#This Row],[startshortdate]]),"MMM D"),
CHAR(13),
TEXT((Table1[[#This Row],[starttime]]), "h:mm am/pm"),CHAR(13),Table1[[#This Row],[description]],CHAR(13))</f>
        <v>#VALUE!</v>
      </c>
    </row>
    <row r="1555" spans="1:4" x14ac:dyDescent="0.25">
      <c r="A1555" t="e">
        <f>VLOOKUP(Table1[[#This Row],[locationaddress]],VENUEID!$A$2:$B$28,1,TRUE)</f>
        <v>#VALUE!</v>
      </c>
      <c r="B1555" t="e">
        <f>IF(Table1[[#This Row],[categories]]="","",
IF(ISNUMBER(SEARCH("*ADULTS*",Table1[categories])),"ADULTS",
IF(ISNUMBER(SEARCH("*CHILDREN*",Table1[categories])),"CHILDREN",
IF(ISNUMBER(SEARCH("*TEENS*",Table1[categories])),"TEENS"))))</f>
        <v>#VALUE!</v>
      </c>
      <c r="C1555" t="e">
        <f>Table1[[#This Row],[startdatetime]]</f>
        <v>#VALUE!</v>
      </c>
      <c r="D1555" t="e">
        <f>CONCATENATE(Table1[[#This Row],[summary]],
CHAR(13),
Table1[[#This Row],[startdayname]],
", ",
TEXT((Table1[[#This Row],[startshortdate]]),"MMM D"),
CHAR(13),
TEXT((Table1[[#This Row],[starttime]]), "h:mm am/pm"),CHAR(13),Table1[[#This Row],[description]],CHAR(13))</f>
        <v>#VALUE!</v>
      </c>
    </row>
    <row r="1556" spans="1:4" x14ac:dyDescent="0.25">
      <c r="A1556" t="e">
        <f>VLOOKUP(Table1[[#This Row],[locationaddress]],VENUEID!$A$2:$B$28,1,TRUE)</f>
        <v>#VALUE!</v>
      </c>
      <c r="B1556" t="e">
        <f>IF(Table1[[#This Row],[categories]]="","",
IF(ISNUMBER(SEARCH("*ADULTS*",Table1[categories])),"ADULTS",
IF(ISNUMBER(SEARCH("*CHILDREN*",Table1[categories])),"CHILDREN",
IF(ISNUMBER(SEARCH("*TEENS*",Table1[categories])),"TEENS"))))</f>
        <v>#VALUE!</v>
      </c>
      <c r="C1556" t="e">
        <f>Table1[[#This Row],[startdatetime]]</f>
        <v>#VALUE!</v>
      </c>
      <c r="D1556" t="e">
        <f>CONCATENATE(Table1[[#This Row],[summary]],
CHAR(13),
Table1[[#This Row],[startdayname]],
", ",
TEXT((Table1[[#This Row],[startshortdate]]),"MMM D"),
CHAR(13),
TEXT((Table1[[#This Row],[starttime]]), "h:mm am/pm"),CHAR(13),Table1[[#This Row],[description]],CHAR(13))</f>
        <v>#VALUE!</v>
      </c>
    </row>
    <row r="1557" spans="1:4" x14ac:dyDescent="0.25">
      <c r="A1557" t="e">
        <f>VLOOKUP(Table1[[#This Row],[locationaddress]],VENUEID!$A$2:$B$28,1,TRUE)</f>
        <v>#VALUE!</v>
      </c>
      <c r="B1557" t="e">
        <f>IF(Table1[[#This Row],[categories]]="","",
IF(ISNUMBER(SEARCH("*ADULTS*",Table1[categories])),"ADULTS",
IF(ISNUMBER(SEARCH("*CHILDREN*",Table1[categories])),"CHILDREN",
IF(ISNUMBER(SEARCH("*TEENS*",Table1[categories])),"TEENS"))))</f>
        <v>#VALUE!</v>
      </c>
      <c r="C1557" t="e">
        <f>Table1[[#This Row],[startdatetime]]</f>
        <v>#VALUE!</v>
      </c>
      <c r="D1557" t="e">
        <f>CONCATENATE(Table1[[#This Row],[summary]],
CHAR(13),
Table1[[#This Row],[startdayname]],
", ",
TEXT((Table1[[#This Row],[startshortdate]]),"MMM D"),
CHAR(13),
TEXT((Table1[[#This Row],[starttime]]), "h:mm am/pm"),CHAR(13),Table1[[#This Row],[description]],CHAR(13))</f>
        <v>#VALUE!</v>
      </c>
    </row>
    <row r="1558" spans="1:4" x14ac:dyDescent="0.25">
      <c r="A1558" t="e">
        <f>VLOOKUP(Table1[[#This Row],[locationaddress]],VENUEID!$A$2:$B$28,1,TRUE)</f>
        <v>#VALUE!</v>
      </c>
      <c r="B1558" t="e">
        <f>IF(Table1[[#This Row],[categories]]="","",
IF(ISNUMBER(SEARCH("*ADULTS*",Table1[categories])),"ADULTS",
IF(ISNUMBER(SEARCH("*CHILDREN*",Table1[categories])),"CHILDREN",
IF(ISNUMBER(SEARCH("*TEENS*",Table1[categories])),"TEENS"))))</f>
        <v>#VALUE!</v>
      </c>
      <c r="C1558" t="e">
        <f>Table1[[#This Row],[startdatetime]]</f>
        <v>#VALUE!</v>
      </c>
      <c r="D1558" t="e">
        <f>CONCATENATE(Table1[[#This Row],[summary]],
CHAR(13),
Table1[[#This Row],[startdayname]],
", ",
TEXT((Table1[[#This Row],[startshortdate]]),"MMM D"),
CHAR(13),
TEXT((Table1[[#This Row],[starttime]]), "h:mm am/pm"),CHAR(13),Table1[[#This Row],[description]],CHAR(13))</f>
        <v>#VALUE!</v>
      </c>
    </row>
    <row r="1559" spans="1:4" x14ac:dyDescent="0.25">
      <c r="A1559" t="e">
        <f>VLOOKUP(Table1[[#This Row],[locationaddress]],VENUEID!$A$2:$B$28,1,TRUE)</f>
        <v>#VALUE!</v>
      </c>
      <c r="B1559" t="e">
        <f>IF(Table1[[#This Row],[categories]]="","",
IF(ISNUMBER(SEARCH("*ADULTS*",Table1[categories])),"ADULTS",
IF(ISNUMBER(SEARCH("*CHILDREN*",Table1[categories])),"CHILDREN",
IF(ISNUMBER(SEARCH("*TEENS*",Table1[categories])),"TEENS"))))</f>
        <v>#VALUE!</v>
      </c>
      <c r="C1559" t="e">
        <f>Table1[[#This Row],[startdatetime]]</f>
        <v>#VALUE!</v>
      </c>
      <c r="D1559" t="e">
        <f>CONCATENATE(Table1[[#This Row],[summary]],
CHAR(13),
Table1[[#This Row],[startdayname]],
", ",
TEXT((Table1[[#This Row],[startshortdate]]),"MMM D"),
CHAR(13),
TEXT((Table1[[#This Row],[starttime]]), "h:mm am/pm"),CHAR(13),Table1[[#This Row],[description]],CHAR(13))</f>
        <v>#VALUE!</v>
      </c>
    </row>
    <row r="1560" spans="1:4" x14ac:dyDescent="0.25">
      <c r="A1560" t="e">
        <f>VLOOKUP(Table1[[#This Row],[locationaddress]],VENUEID!$A$2:$B$28,1,TRUE)</f>
        <v>#VALUE!</v>
      </c>
      <c r="B1560" t="e">
        <f>IF(Table1[[#This Row],[categories]]="","",
IF(ISNUMBER(SEARCH("*ADULTS*",Table1[categories])),"ADULTS",
IF(ISNUMBER(SEARCH("*CHILDREN*",Table1[categories])),"CHILDREN",
IF(ISNUMBER(SEARCH("*TEENS*",Table1[categories])),"TEENS"))))</f>
        <v>#VALUE!</v>
      </c>
      <c r="C1560" t="e">
        <f>Table1[[#This Row],[startdatetime]]</f>
        <v>#VALUE!</v>
      </c>
      <c r="D1560" t="e">
        <f>CONCATENATE(Table1[[#This Row],[summary]],
CHAR(13),
Table1[[#This Row],[startdayname]],
", ",
TEXT((Table1[[#This Row],[startshortdate]]),"MMM D"),
CHAR(13),
TEXT((Table1[[#This Row],[starttime]]), "h:mm am/pm"),CHAR(13),Table1[[#This Row],[description]],CHAR(13))</f>
        <v>#VALUE!</v>
      </c>
    </row>
    <row r="1561" spans="1:4" x14ac:dyDescent="0.25">
      <c r="A1561" t="e">
        <f>VLOOKUP(Table1[[#This Row],[locationaddress]],VENUEID!$A$2:$B$28,1,TRUE)</f>
        <v>#VALUE!</v>
      </c>
      <c r="B1561" t="e">
        <f>IF(Table1[[#This Row],[categories]]="","",
IF(ISNUMBER(SEARCH("*ADULTS*",Table1[categories])),"ADULTS",
IF(ISNUMBER(SEARCH("*CHILDREN*",Table1[categories])),"CHILDREN",
IF(ISNUMBER(SEARCH("*TEENS*",Table1[categories])),"TEENS"))))</f>
        <v>#VALUE!</v>
      </c>
      <c r="C1561" t="e">
        <f>Table1[[#This Row],[startdatetime]]</f>
        <v>#VALUE!</v>
      </c>
      <c r="D1561" t="e">
        <f>CONCATENATE(Table1[[#This Row],[summary]],
CHAR(13),
Table1[[#This Row],[startdayname]],
", ",
TEXT((Table1[[#This Row],[startshortdate]]),"MMM D"),
CHAR(13),
TEXT((Table1[[#This Row],[starttime]]), "h:mm am/pm"),CHAR(13),Table1[[#This Row],[description]],CHAR(13))</f>
        <v>#VALUE!</v>
      </c>
    </row>
    <row r="1562" spans="1:4" x14ac:dyDescent="0.25">
      <c r="A1562" t="e">
        <f>VLOOKUP(Table1[[#This Row],[locationaddress]],VENUEID!$A$2:$B$28,1,TRUE)</f>
        <v>#VALUE!</v>
      </c>
      <c r="B1562" t="e">
        <f>IF(Table1[[#This Row],[categories]]="","",
IF(ISNUMBER(SEARCH("*ADULTS*",Table1[categories])),"ADULTS",
IF(ISNUMBER(SEARCH("*CHILDREN*",Table1[categories])),"CHILDREN",
IF(ISNUMBER(SEARCH("*TEENS*",Table1[categories])),"TEENS"))))</f>
        <v>#VALUE!</v>
      </c>
      <c r="C1562" t="e">
        <f>Table1[[#This Row],[startdatetime]]</f>
        <v>#VALUE!</v>
      </c>
      <c r="D1562" t="e">
        <f>CONCATENATE(Table1[[#This Row],[summary]],
CHAR(13),
Table1[[#This Row],[startdayname]],
", ",
TEXT((Table1[[#This Row],[startshortdate]]),"MMM D"),
CHAR(13),
TEXT((Table1[[#This Row],[starttime]]), "h:mm am/pm"),CHAR(13),Table1[[#This Row],[description]],CHAR(13))</f>
        <v>#VALUE!</v>
      </c>
    </row>
    <row r="1563" spans="1:4" x14ac:dyDescent="0.25">
      <c r="A1563" t="e">
        <f>VLOOKUP(Table1[[#This Row],[locationaddress]],VENUEID!$A$2:$B$28,1,TRUE)</f>
        <v>#VALUE!</v>
      </c>
      <c r="B1563" t="e">
        <f>IF(Table1[[#This Row],[categories]]="","",
IF(ISNUMBER(SEARCH("*ADULTS*",Table1[categories])),"ADULTS",
IF(ISNUMBER(SEARCH("*CHILDREN*",Table1[categories])),"CHILDREN",
IF(ISNUMBER(SEARCH("*TEENS*",Table1[categories])),"TEENS"))))</f>
        <v>#VALUE!</v>
      </c>
      <c r="C1563" t="e">
        <f>Table1[[#This Row],[startdatetime]]</f>
        <v>#VALUE!</v>
      </c>
      <c r="D1563" t="e">
        <f>CONCATENATE(Table1[[#This Row],[summary]],
CHAR(13),
Table1[[#This Row],[startdayname]],
", ",
TEXT((Table1[[#This Row],[startshortdate]]),"MMM D"),
CHAR(13),
TEXT((Table1[[#This Row],[starttime]]), "h:mm am/pm"),CHAR(13),Table1[[#This Row],[description]],CHAR(13))</f>
        <v>#VALUE!</v>
      </c>
    </row>
    <row r="1564" spans="1:4" x14ac:dyDescent="0.25">
      <c r="A1564" t="e">
        <f>VLOOKUP(Table1[[#This Row],[locationaddress]],VENUEID!$A$2:$B$28,1,TRUE)</f>
        <v>#VALUE!</v>
      </c>
      <c r="B1564" t="e">
        <f>IF(Table1[[#This Row],[categories]]="","",
IF(ISNUMBER(SEARCH("*ADULTS*",Table1[categories])),"ADULTS",
IF(ISNUMBER(SEARCH("*CHILDREN*",Table1[categories])),"CHILDREN",
IF(ISNUMBER(SEARCH("*TEENS*",Table1[categories])),"TEENS"))))</f>
        <v>#VALUE!</v>
      </c>
      <c r="C1564" t="e">
        <f>Table1[[#This Row],[startdatetime]]</f>
        <v>#VALUE!</v>
      </c>
      <c r="D1564" t="e">
        <f>CONCATENATE(Table1[[#This Row],[summary]],
CHAR(13),
Table1[[#This Row],[startdayname]],
", ",
TEXT((Table1[[#This Row],[startshortdate]]),"MMM D"),
CHAR(13),
TEXT((Table1[[#This Row],[starttime]]), "h:mm am/pm"),CHAR(13),Table1[[#This Row],[description]],CHAR(13))</f>
        <v>#VALUE!</v>
      </c>
    </row>
    <row r="1565" spans="1:4" x14ac:dyDescent="0.25">
      <c r="A1565" t="e">
        <f>VLOOKUP(Table1[[#This Row],[locationaddress]],VENUEID!$A$2:$B$28,1,TRUE)</f>
        <v>#VALUE!</v>
      </c>
      <c r="B1565" t="e">
        <f>IF(Table1[[#This Row],[categories]]="","",
IF(ISNUMBER(SEARCH("*ADULTS*",Table1[categories])),"ADULTS",
IF(ISNUMBER(SEARCH("*CHILDREN*",Table1[categories])),"CHILDREN",
IF(ISNUMBER(SEARCH("*TEENS*",Table1[categories])),"TEENS"))))</f>
        <v>#VALUE!</v>
      </c>
      <c r="C1565" t="e">
        <f>Table1[[#This Row],[startdatetime]]</f>
        <v>#VALUE!</v>
      </c>
      <c r="D1565" t="e">
        <f>CONCATENATE(Table1[[#This Row],[summary]],
CHAR(13),
Table1[[#This Row],[startdayname]],
", ",
TEXT((Table1[[#This Row],[startshortdate]]),"MMM D"),
CHAR(13),
TEXT((Table1[[#This Row],[starttime]]), "h:mm am/pm"),CHAR(13),Table1[[#This Row],[description]],CHAR(13))</f>
        <v>#VALUE!</v>
      </c>
    </row>
    <row r="1566" spans="1:4" x14ac:dyDescent="0.25">
      <c r="A1566" t="e">
        <f>VLOOKUP(Table1[[#This Row],[locationaddress]],VENUEID!$A$2:$B$28,1,TRUE)</f>
        <v>#VALUE!</v>
      </c>
      <c r="B1566" t="e">
        <f>IF(Table1[[#This Row],[categories]]="","",
IF(ISNUMBER(SEARCH("*ADULTS*",Table1[categories])),"ADULTS",
IF(ISNUMBER(SEARCH("*CHILDREN*",Table1[categories])),"CHILDREN",
IF(ISNUMBER(SEARCH("*TEENS*",Table1[categories])),"TEENS"))))</f>
        <v>#VALUE!</v>
      </c>
      <c r="C1566" t="e">
        <f>Table1[[#This Row],[startdatetime]]</f>
        <v>#VALUE!</v>
      </c>
      <c r="D1566" t="e">
        <f>CONCATENATE(Table1[[#This Row],[summary]],
CHAR(13),
Table1[[#This Row],[startdayname]],
", ",
TEXT((Table1[[#This Row],[startshortdate]]),"MMM D"),
CHAR(13),
TEXT((Table1[[#This Row],[starttime]]), "h:mm am/pm"),CHAR(13),Table1[[#This Row],[description]],CHAR(13))</f>
        <v>#VALUE!</v>
      </c>
    </row>
    <row r="1567" spans="1:4" x14ac:dyDescent="0.25">
      <c r="A1567" t="e">
        <f>VLOOKUP(Table1[[#This Row],[locationaddress]],VENUEID!$A$2:$B$28,1,TRUE)</f>
        <v>#VALUE!</v>
      </c>
      <c r="B1567" t="e">
        <f>IF(Table1[[#This Row],[categories]]="","",
IF(ISNUMBER(SEARCH("*ADULTS*",Table1[categories])),"ADULTS",
IF(ISNUMBER(SEARCH("*CHILDREN*",Table1[categories])),"CHILDREN",
IF(ISNUMBER(SEARCH("*TEENS*",Table1[categories])),"TEENS"))))</f>
        <v>#VALUE!</v>
      </c>
      <c r="C1567" t="e">
        <f>Table1[[#This Row],[startdatetime]]</f>
        <v>#VALUE!</v>
      </c>
      <c r="D1567" t="e">
        <f>CONCATENATE(Table1[[#This Row],[summary]],
CHAR(13),
Table1[[#This Row],[startdayname]],
", ",
TEXT((Table1[[#This Row],[startshortdate]]),"MMM D"),
CHAR(13),
TEXT((Table1[[#This Row],[starttime]]), "h:mm am/pm"),CHAR(13),Table1[[#This Row],[description]],CHAR(13))</f>
        <v>#VALUE!</v>
      </c>
    </row>
    <row r="1568" spans="1:4" x14ac:dyDescent="0.25">
      <c r="A1568" t="e">
        <f>VLOOKUP(Table1[[#This Row],[locationaddress]],VENUEID!$A$2:$B$28,1,TRUE)</f>
        <v>#VALUE!</v>
      </c>
      <c r="B1568" t="e">
        <f>IF(Table1[[#This Row],[categories]]="","",
IF(ISNUMBER(SEARCH("*ADULTS*",Table1[categories])),"ADULTS",
IF(ISNUMBER(SEARCH("*CHILDREN*",Table1[categories])),"CHILDREN",
IF(ISNUMBER(SEARCH("*TEENS*",Table1[categories])),"TEENS"))))</f>
        <v>#VALUE!</v>
      </c>
      <c r="C1568" t="e">
        <f>Table1[[#This Row],[startdatetime]]</f>
        <v>#VALUE!</v>
      </c>
      <c r="D1568" t="e">
        <f>CONCATENATE(Table1[[#This Row],[summary]],
CHAR(13),
Table1[[#This Row],[startdayname]],
", ",
TEXT((Table1[[#This Row],[startshortdate]]),"MMM D"),
CHAR(13),
TEXT((Table1[[#This Row],[starttime]]), "h:mm am/pm"),CHAR(13),Table1[[#This Row],[description]],CHAR(13))</f>
        <v>#VALUE!</v>
      </c>
    </row>
    <row r="1569" spans="1:4" x14ac:dyDescent="0.25">
      <c r="A1569" t="e">
        <f>VLOOKUP(Table1[[#This Row],[locationaddress]],VENUEID!$A$2:$B$28,1,TRUE)</f>
        <v>#VALUE!</v>
      </c>
      <c r="B1569" t="e">
        <f>IF(Table1[[#This Row],[categories]]="","",
IF(ISNUMBER(SEARCH("*ADULTS*",Table1[categories])),"ADULTS",
IF(ISNUMBER(SEARCH("*CHILDREN*",Table1[categories])),"CHILDREN",
IF(ISNUMBER(SEARCH("*TEENS*",Table1[categories])),"TEENS"))))</f>
        <v>#VALUE!</v>
      </c>
      <c r="C1569" t="e">
        <f>Table1[[#This Row],[startdatetime]]</f>
        <v>#VALUE!</v>
      </c>
      <c r="D1569" t="e">
        <f>CONCATENATE(Table1[[#This Row],[summary]],
CHAR(13),
Table1[[#This Row],[startdayname]],
", ",
TEXT((Table1[[#This Row],[startshortdate]]),"MMM D"),
CHAR(13),
TEXT((Table1[[#This Row],[starttime]]), "h:mm am/pm"),CHAR(13),Table1[[#This Row],[description]],CHAR(13))</f>
        <v>#VALUE!</v>
      </c>
    </row>
    <row r="1570" spans="1:4" x14ac:dyDescent="0.25">
      <c r="A1570" t="e">
        <f>VLOOKUP(Table1[[#This Row],[locationaddress]],VENUEID!$A$2:$B$28,1,TRUE)</f>
        <v>#VALUE!</v>
      </c>
      <c r="B1570" t="e">
        <f>IF(Table1[[#This Row],[categories]]="","",
IF(ISNUMBER(SEARCH("*ADULTS*",Table1[categories])),"ADULTS",
IF(ISNUMBER(SEARCH("*CHILDREN*",Table1[categories])),"CHILDREN",
IF(ISNUMBER(SEARCH("*TEENS*",Table1[categories])),"TEENS"))))</f>
        <v>#VALUE!</v>
      </c>
      <c r="C1570" t="e">
        <f>Table1[[#This Row],[startdatetime]]</f>
        <v>#VALUE!</v>
      </c>
      <c r="D1570" t="e">
        <f>CONCATENATE(Table1[[#This Row],[summary]],
CHAR(13),
Table1[[#This Row],[startdayname]],
", ",
TEXT((Table1[[#This Row],[startshortdate]]),"MMM D"),
CHAR(13),
TEXT((Table1[[#This Row],[starttime]]), "h:mm am/pm"),CHAR(13),Table1[[#This Row],[description]],CHAR(13))</f>
        <v>#VALUE!</v>
      </c>
    </row>
    <row r="1571" spans="1:4" x14ac:dyDescent="0.25">
      <c r="A1571" t="e">
        <f>VLOOKUP(Table1[[#This Row],[locationaddress]],VENUEID!$A$2:$B$28,1,TRUE)</f>
        <v>#VALUE!</v>
      </c>
      <c r="B1571" t="e">
        <f>IF(Table1[[#This Row],[categories]]="","",
IF(ISNUMBER(SEARCH("*ADULTS*",Table1[categories])),"ADULTS",
IF(ISNUMBER(SEARCH("*CHILDREN*",Table1[categories])),"CHILDREN",
IF(ISNUMBER(SEARCH("*TEENS*",Table1[categories])),"TEENS"))))</f>
        <v>#VALUE!</v>
      </c>
      <c r="C1571" t="e">
        <f>Table1[[#This Row],[startdatetime]]</f>
        <v>#VALUE!</v>
      </c>
      <c r="D1571" t="e">
        <f>CONCATENATE(Table1[[#This Row],[summary]],
CHAR(13),
Table1[[#This Row],[startdayname]],
", ",
TEXT((Table1[[#This Row],[startshortdate]]),"MMM D"),
CHAR(13),
TEXT((Table1[[#This Row],[starttime]]), "h:mm am/pm"),CHAR(13),Table1[[#This Row],[description]],CHAR(13))</f>
        <v>#VALUE!</v>
      </c>
    </row>
    <row r="1572" spans="1:4" x14ac:dyDescent="0.25">
      <c r="A1572" t="e">
        <f>VLOOKUP(Table1[[#This Row],[locationaddress]],VENUEID!$A$2:$B$28,1,TRUE)</f>
        <v>#VALUE!</v>
      </c>
      <c r="B1572" t="e">
        <f>IF(Table1[[#This Row],[categories]]="","",
IF(ISNUMBER(SEARCH("*ADULTS*",Table1[categories])),"ADULTS",
IF(ISNUMBER(SEARCH("*CHILDREN*",Table1[categories])),"CHILDREN",
IF(ISNUMBER(SEARCH("*TEENS*",Table1[categories])),"TEENS"))))</f>
        <v>#VALUE!</v>
      </c>
      <c r="C1572" t="e">
        <f>Table1[[#This Row],[startdatetime]]</f>
        <v>#VALUE!</v>
      </c>
      <c r="D1572" t="e">
        <f>CONCATENATE(Table1[[#This Row],[summary]],
CHAR(13),
Table1[[#This Row],[startdayname]],
", ",
TEXT((Table1[[#This Row],[startshortdate]]),"MMM D"),
CHAR(13),
TEXT((Table1[[#This Row],[starttime]]), "h:mm am/pm"),CHAR(13),Table1[[#This Row],[description]],CHAR(13))</f>
        <v>#VALUE!</v>
      </c>
    </row>
    <row r="1573" spans="1:4" x14ac:dyDescent="0.25">
      <c r="A1573" t="e">
        <f>VLOOKUP(Table1[[#This Row],[locationaddress]],VENUEID!$A$2:$B$28,1,TRUE)</f>
        <v>#VALUE!</v>
      </c>
      <c r="B1573" t="e">
        <f>IF(Table1[[#This Row],[categories]]="","",
IF(ISNUMBER(SEARCH("*ADULTS*",Table1[categories])),"ADULTS",
IF(ISNUMBER(SEARCH("*CHILDREN*",Table1[categories])),"CHILDREN",
IF(ISNUMBER(SEARCH("*TEENS*",Table1[categories])),"TEENS"))))</f>
        <v>#VALUE!</v>
      </c>
      <c r="C1573" t="e">
        <f>Table1[[#This Row],[startdatetime]]</f>
        <v>#VALUE!</v>
      </c>
      <c r="D1573" t="e">
        <f>CONCATENATE(Table1[[#This Row],[summary]],
CHAR(13),
Table1[[#This Row],[startdayname]],
", ",
TEXT((Table1[[#This Row],[startshortdate]]),"MMM D"),
CHAR(13),
TEXT((Table1[[#This Row],[starttime]]), "h:mm am/pm"),CHAR(13),Table1[[#This Row],[description]],CHAR(13))</f>
        <v>#VALUE!</v>
      </c>
    </row>
    <row r="1574" spans="1:4" x14ac:dyDescent="0.25">
      <c r="A1574" t="e">
        <f>VLOOKUP(Table1[[#This Row],[locationaddress]],VENUEID!$A$2:$B$28,1,TRUE)</f>
        <v>#VALUE!</v>
      </c>
      <c r="B1574" t="e">
        <f>IF(Table1[[#This Row],[categories]]="","",
IF(ISNUMBER(SEARCH("*ADULTS*",Table1[categories])),"ADULTS",
IF(ISNUMBER(SEARCH("*CHILDREN*",Table1[categories])),"CHILDREN",
IF(ISNUMBER(SEARCH("*TEENS*",Table1[categories])),"TEENS"))))</f>
        <v>#VALUE!</v>
      </c>
      <c r="C1574" t="e">
        <f>Table1[[#This Row],[startdatetime]]</f>
        <v>#VALUE!</v>
      </c>
      <c r="D1574" t="e">
        <f>CONCATENATE(Table1[[#This Row],[summary]],
CHAR(13),
Table1[[#This Row],[startdayname]],
", ",
TEXT((Table1[[#This Row],[startshortdate]]),"MMM D"),
CHAR(13),
TEXT((Table1[[#This Row],[starttime]]), "h:mm am/pm"),CHAR(13),Table1[[#This Row],[description]],CHAR(13))</f>
        <v>#VALUE!</v>
      </c>
    </row>
    <row r="1575" spans="1:4" x14ac:dyDescent="0.25">
      <c r="A1575" t="e">
        <f>VLOOKUP(Table1[[#This Row],[locationaddress]],VENUEID!$A$2:$B$28,1,TRUE)</f>
        <v>#VALUE!</v>
      </c>
      <c r="B1575" t="e">
        <f>IF(Table1[[#This Row],[categories]]="","",
IF(ISNUMBER(SEARCH("*ADULTS*",Table1[categories])),"ADULTS",
IF(ISNUMBER(SEARCH("*CHILDREN*",Table1[categories])),"CHILDREN",
IF(ISNUMBER(SEARCH("*TEENS*",Table1[categories])),"TEENS"))))</f>
        <v>#VALUE!</v>
      </c>
      <c r="C1575" t="e">
        <f>Table1[[#This Row],[startdatetime]]</f>
        <v>#VALUE!</v>
      </c>
      <c r="D1575" t="e">
        <f>CONCATENATE(Table1[[#This Row],[summary]],
CHAR(13),
Table1[[#This Row],[startdayname]],
", ",
TEXT((Table1[[#This Row],[startshortdate]]),"MMM D"),
CHAR(13),
TEXT((Table1[[#This Row],[starttime]]), "h:mm am/pm"),CHAR(13),Table1[[#This Row],[description]],CHAR(13))</f>
        <v>#VALUE!</v>
      </c>
    </row>
    <row r="1576" spans="1:4" x14ac:dyDescent="0.25">
      <c r="A1576" t="e">
        <f>VLOOKUP(Table1[[#This Row],[locationaddress]],VENUEID!$A$2:$B$28,1,TRUE)</f>
        <v>#VALUE!</v>
      </c>
      <c r="B1576" t="e">
        <f>IF(Table1[[#This Row],[categories]]="","",
IF(ISNUMBER(SEARCH("*ADULTS*",Table1[categories])),"ADULTS",
IF(ISNUMBER(SEARCH("*CHILDREN*",Table1[categories])),"CHILDREN",
IF(ISNUMBER(SEARCH("*TEENS*",Table1[categories])),"TEENS"))))</f>
        <v>#VALUE!</v>
      </c>
      <c r="C1576" t="e">
        <f>Table1[[#This Row],[startdatetime]]</f>
        <v>#VALUE!</v>
      </c>
      <c r="D1576" t="e">
        <f>CONCATENATE(Table1[[#This Row],[summary]],
CHAR(13),
Table1[[#This Row],[startdayname]],
", ",
TEXT((Table1[[#This Row],[startshortdate]]),"MMM D"),
CHAR(13),
TEXT((Table1[[#This Row],[starttime]]), "h:mm am/pm"),CHAR(13),Table1[[#This Row],[description]],CHAR(13))</f>
        <v>#VALUE!</v>
      </c>
    </row>
    <row r="1577" spans="1:4" x14ac:dyDescent="0.25">
      <c r="A1577" t="e">
        <f>VLOOKUP(Table1[[#This Row],[locationaddress]],VENUEID!$A$2:$B$28,1,TRUE)</f>
        <v>#VALUE!</v>
      </c>
      <c r="B1577" t="e">
        <f>IF(Table1[[#This Row],[categories]]="","",
IF(ISNUMBER(SEARCH("*ADULTS*",Table1[categories])),"ADULTS",
IF(ISNUMBER(SEARCH("*CHILDREN*",Table1[categories])),"CHILDREN",
IF(ISNUMBER(SEARCH("*TEENS*",Table1[categories])),"TEENS"))))</f>
        <v>#VALUE!</v>
      </c>
      <c r="C1577" t="e">
        <f>Table1[[#This Row],[startdatetime]]</f>
        <v>#VALUE!</v>
      </c>
      <c r="D1577" t="e">
        <f>CONCATENATE(Table1[[#This Row],[summary]],
CHAR(13),
Table1[[#This Row],[startdayname]],
", ",
TEXT((Table1[[#This Row],[startshortdate]]),"MMM D"),
CHAR(13),
TEXT((Table1[[#This Row],[starttime]]), "h:mm am/pm"),CHAR(13),Table1[[#This Row],[description]],CHAR(13))</f>
        <v>#VALUE!</v>
      </c>
    </row>
    <row r="1578" spans="1:4" x14ac:dyDescent="0.25">
      <c r="A1578" t="e">
        <f>VLOOKUP(Table1[[#This Row],[locationaddress]],VENUEID!$A$2:$B$28,1,TRUE)</f>
        <v>#VALUE!</v>
      </c>
      <c r="B1578" t="e">
        <f>IF(Table1[[#This Row],[categories]]="","",
IF(ISNUMBER(SEARCH("*ADULTS*",Table1[categories])),"ADULTS",
IF(ISNUMBER(SEARCH("*CHILDREN*",Table1[categories])),"CHILDREN",
IF(ISNUMBER(SEARCH("*TEENS*",Table1[categories])),"TEENS"))))</f>
        <v>#VALUE!</v>
      </c>
      <c r="C1578" t="e">
        <f>Table1[[#This Row],[startdatetime]]</f>
        <v>#VALUE!</v>
      </c>
      <c r="D1578" t="e">
        <f>CONCATENATE(Table1[[#This Row],[summary]],
CHAR(13),
Table1[[#This Row],[startdayname]],
", ",
TEXT((Table1[[#This Row],[startshortdate]]),"MMM D"),
CHAR(13),
TEXT((Table1[[#This Row],[starttime]]), "h:mm am/pm"),CHAR(13),Table1[[#This Row],[description]],CHAR(13))</f>
        <v>#VALUE!</v>
      </c>
    </row>
    <row r="1579" spans="1:4" x14ac:dyDescent="0.25">
      <c r="A1579" t="e">
        <f>VLOOKUP(Table1[[#This Row],[locationaddress]],VENUEID!$A$2:$B$28,1,TRUE)</f>
        <v>#VALUE!</v>
      </c>
      <c r="B1579" t="e">
        <f>IF(Table1[[#This Row],[categories]]="","",
IF(ISNUMBER(SEARCH("*ADULTS*",Table1[categories])),"ADULTS",
IF(ISNUMBER(SEARCH("*CHILDREN*",Table1[categories])),"CHILDREN",
IF(ISNUMBER(SEARCH("*TEENS*",Table1[categories])),"TEENS"))))</f>
        <v>#VALUE!</v>
      </c>
      <c r="C1579" t="e">
        <f>Table1[[#This Row],[startdatetime]]</f>
        <v>#VALUE!</v>
      </c>
      <c r="D1579" t="e">
        <f>CONCATENATE(Table1[[#This Row],[summary]],
CHAR(13),
Table1[[#This Row],[startdayname]],
", ",
TEXT((Table1[[#This Row],[startshortdate]]),"MMM D"),
CHAR(13),
TEXT((Table1[[#This Row],[starttime]]), "h:mm am/pm"),CHAR(13),Table1[[#This Row],[description]],CHAR(13))</f>
        <v>#VALUE!</v>
      </c>
    </row>
    <row r="1580" spans="1:4" x14ac:dyDescent="0.25">
      <c r="A1580" t="e">
        <f>VLOOKUP(Table1[[#This Row],[locationaddress]],VENUEID!$A$2:$B$28,1,TRUE)</f>
        <v>#VALUE!</v>
      </c>
      <c r="B1580" t="e">
        <f>IF(Table1[[#This Row],[categories]]="","",
IF(ISNUMBER(SEARCH("*ADULTS*",Table1[categories])),"ADULTS",
IF(ISNUMBER(SEARCH("*CHILDREN*",Table1[categories])),"CHILDREN",
IF(ISNUMBER(SEARCH("*TEENS*",Table1[categories])),"TEENS"))))</f>
        <v>#VALUE!</v>
      </c>
      <c r="C1580" t="e">
        <f>Table1[[#This Row],[startdatetime]]</f>
        <v>#VALUE!</v>
      </c>
      <c r="D1580" t="e">
        <f>CONCATENATE(Table1[[#This Row],[summary]],
CHAR(13),
Table1[[#This Row],[startdayname]],
", ",
TEXT((Table1[[#This Row],[startshortdate]]),"MMM D"),
CHAR(13),
TEXT((Table1[[#This Row],[starttime]]), "h:mm am/pm"),CHAR(13),Table1[[#This Row],[description]],CHAR(13))</f>
        <v>#VALUE!</v>
      </c>
    </row>
    <row r="1581" spans="1:4" x14ac:dyDescent="0.25">
      <c r="A1581" t="e">
        <f>VLOOKUP(Table1[[#This Row],[locationaddress]],VENUEID!$A$2:$B$28,1,TRUE)</f>
        <v>#VALUE!</v>
      </c>
      <c r="B1581" t="e">
        <f>IF(Table1[[#This Row],[categories]]="","",
IF(ISNUMBER(SEARCH("*ADULTS*",Table1[categories])),"ADULTS",
IF(ISNUMBER(SEARCH("*CHILDREN*",Table1[categories])),"CHILDREN",
IF(ISNUMBER(SEARCH("*TEENS*",Table1[categories])),"TEENS"))))</f>
        <v>#VALUE!</v>
      </c>
      <c r="C1581" t="e">
        <f>Table1[[#This Row],[startdatetime]]</f>
        <v>#VALUE!</v>
      </c>
      <c r="D1581" t="e">
        <f>CONCATENATE(Table1[[#This Row],[summary]],
CHAR(13),
Table1[[#This Row],[startdayname]],
", ",
TEXT((Table1[[#This Row],[startshortdate]]),"MMM D"),
CHAR(13),
TEXT((Table1[[#This Row],[starttime]]), "h:mm am/pm"),CHAR(13),Table1[[#This Row],[description]],CHAR(13))</f>
        <v>#VALUE!</v>
      </c>
    </row>
    <row r="1582" spans="1:4" x14ac:dyDescent="0.25">
      <c r="A1582" t="e">
        <f>VLOOKUP(Table1[[#This Row],[locationaddress]],VENUEID!$A$2:$B$28,1,TRUE)</f>
        <v>#VALUE!</v>
      </c>
      <c r="B1582" t="e">
        <f>IF(Table1[[#This Row],[categories]]="","",
IF(ISNUMBER(SEARCH("*ADULTS*",Table1[categories])),"ADULTS",
IF(ISNUMBER(SEARCH("*CHILDREN*",Table1[categories])),"CHILDREN",
IF(ISNUMBER(SEARCH("*TEENS*",Table1[categories])),"TEENS"))))</f>
        <v>#VALUE!</v>
      </c>
      <c r="C1582" t="e">
        <f>Table1[[#This Row],[startdatetime]]</f>
        <v>#VALUE!</v>
      </c>
      <c r="D1582" t="e">
        <f>CONCATENATE(Table1[[#This Row],[summary]],
CHAR(13),
Table1[[#This Row],[startdayname]],
", ",
TEXT((Table1[[#This Row],[startshortdate]]),"MMM D"),
CHAR(13),
TEXT((Table1[[#This Row],[starttime]]), "h:mm am/pm"),CHAR(13),Table1[[#This Row],[description]],CHAR(13))</f>
        <v>#VALUE!</v>
      </c>
    </row>
    <row r="1583" spans="1:4" x14ac:dyDescent="0.25">
      <c r="A1583" t="e">
        <f>VLOOKUP(Table1[[#This Row],[locationaddress]],VENUEID!$A$2:$B$28,1,TRUE)</f>
        <v>#VALUE!</v>
      </c>
      <c r="B1583" t="e">
        <f>IF(Table1[[#This Row],[categories]]="","",
IF(ISNUMBER(SEARCH("*ADULTS*",Table1[categories])),"ADULTS",
IF(ISNUMBER(SEARCH("*CHILDREN*",Table1[categories])),"CHILDREN",
IF(ISNUMBER(SEARCH("*TEENS*",Table1[categories])),"TEENS"))))</f>
        <v>#VALUE!</v>
      </c>
      <c r="C1583" t="e">
        <f>Table1[[#This Row],[startdatetime]]</f>
        <v>#VALUE!</v>
      </c>
      <c r="D1583" t="e">
        <f>CONCATENATE(Table1[[#This Row],[summary]],
CHAR(13),
Table1[[#This Row],[startdayname]],
", ",
TEXT((Table1[[#This Row],[startshortdate]]),"MMM D"),
CHAR(13),
TEXT((Table1[[#This Row],[starttime]]), "h:mm am/pm"),CHAR(13),Table1[[#This Row],[description]],CHAR(13))</f>
        <v>#VALUE!</v>
      </c>
    </row>
    <row r="1584" spans="1:4" x14ac:dyDescent="0.25">
      <c r="A1584" t="e">
        <f>VLOOKUP(Table1[[#This Row],[locationaddress]],VENUEID!$A$2:$B$28,1,TRUE)</f>
        <v>#VALUE!</v>
      </c>
      <c r="B1584" t="e">
        <f>IF(Table1[[#This Row],[categories]]="","",
IF(ISNUMBER(SEARCH("*ADULTS*",Table1[categories])),"ADULTS",
IF(ISNUMBER(SEARCH("*CHILDREN*",Table1[categories])),"CHILDREN",
IF(ISNUMBER(SEARCH("*TEENS*",Table1[categories])),"TEENS"))))</f>
        <v>#VALUE!</v>
      </c>
      <c r="C1584" t="e">
        <f>Table1[[#This Row],[startdatetime]]</f>
        <v>#VALUE!</v>
      </c>
      <c r="D1584" t="e">
        <f>CONCATENATE(Table1[[#This Row],[summary]],
CHAR(13),
Table1[[#This Row],[startdayname]],
", ",
TEXT((Table1[[#This Row],[startshortdate]]),"MMM D"),
CHAR(13),
TEXT((Table1[[#This Row],[starttime]]), "h:mm am/pm"),CHAR(13),Table1[[#This Row],[description]],CHAR(13))</f>
        <v>#VALUE!</v>
      </c>
    </row>
    <row r="1585" spans="1:4" x14ac:dyDescent="0.25">
      <c r="A1585" t="e">
        <f>VLOOKUP(Table1[[#This Row],[locationaddress]],VENUEID!$A$2:$B$28,1,TRUE)</f>
        <v>#VALUE!</v>
      </c>
      <c r="B1585" t="e">
        <f>IF(Table1[[#This Row],[categories]]="","",
IF(ISNUMBER(SEARCH("*ADULTS*",Table1[categories])),"ADULTS",
IF(ISNUMBER(SEARCH("*CHILDREN*",Table1[categories])),"CHILDREN",
IF(ISNUMBER(SEARCH("*TEENS*",Table1[categories])),"TEENS"))))</f>
        <v>#VALUE!</v>
      </c>
      <c r="C1585" t="e">
        <f>Table1[[#This Row],[startdatetime]]</f>
        <v>#VALUE!</v>
      </c>
      <c r="D1585" t="e">
        <f>CONCATENATE(Table1[[#This Row],[summary]],
CHAR(13),
Table1[[#This Row],[startdayname]],
", ",
TEXT((Table1[[#This Row],[startshortdate]]),"MMM D"),
CHAR(13),
TEXT((Table1[[#This Row],[starttime]]), "h:mm am/pm"),CHAR(13),Table1[[#This Row],[description]],CHAR(13))</f>
        <v>#VALUE!</v>
      </c>
    </row>
    <row r="1586" spans="1:4" x14ac:dyDescent="0.25">
      <c r="A1586" t="e">
        <f>VLOOKUP(Table1[[#This Row],[locationaddress]],VENUEID!$A$2:$B$28,1,TRUE)</f>
        <v>#VALUE!</v>
      </c>
      <c r="B1586" t="e">
        <f>IF(Table1[[#This Row],[categories]]="","",
IF(ISNUMBER(SEARCH("*ADULTS*",Table1[categories])),"ADULTS",
IF(ISNUMBER(SEARCH("*CHILDREN*",Table1[categories])),"CHILDREN",
IF(ISNUMBER(SEARCH("*TEENS*",Table1[categories])),"TEENS"))))</f>
        <v>#VALUE!</v>
      </c>
      <c r="C1586" t="e">
        <f>Table1[[#This Row],[startdatetime]]</f>
        <v>#VALUE!</v>
      </c>
      <c r="D1586" t="e">
        <f>CONCATENATE(Table1[[#This Row],[summary]],
CHAR(13),
Table1[[#This Row],[startdayname]],
", ",
TEXT((Table1[[#This Row],[startshortdate]]),"MMM D"),
CHAR(13),
TEXT((Table1[[#This Row],[starttime]]), "h:mm am/pm"),CHAR(13),Table1[[#This Row],[description]],CHAR(13))</f>
        <v>#VALUE!</v>
      </c>
    </row>
    <row r="1587" spans="1:4" x14ac:dyDescent="0.25">
      <c r="A1587" t="e">
        <f>VLOOKUP(Table1[[#This Row],[locationaddress]],VENUEID!$A$2:$B$28,1,TRUE)</f>
        <v>#VALUE!</v>
      </c>
      <c r="B1587" t="e">
        <f>IF(Table1[[#This Row],[categories]]="","",
IF(ISNUMBER(SEARCH("*ADULTS*",Table1[categories])),"ADULTS",
IF(ISNUMBER(SEARCH("*CHILDREN*",Table1[categories])),"CHILDREN",
IF(ISNUMBER(SEARCH("*TEENS*",Table1[categories])),"TEENS"))))</f>
        <v>#VALUE!</v>
      </c>
      <c r="C1587" t="e">
        <f>Table1[[#This Row],[startdatetime]]</f>
        <v>#VALUE!</v>
      </c>
      <c r="D1587" t="e">
        <f>CONCATENATE(Table1[[#This Row],[summary]],
CHAR(13),
Table1[[#This Row],[startdayname]],
", ",
TEXT((Table1[[#This Row],[startshortdate]]),"MMM D"),
CHAR(13),
TEXT((Table1[[#This Row],[starttime]]), "h:mm am/pm"),CHAR(13),Table1[[#This Row],[description]],CHAR(13))</f>
        <v>#VALUE!</v>
      </c>
    </row>
    <row r="1588" spans="1:4" x14ac:dyDescent="0.25">
      <c r="A1588" t="e">
        <f>VLOOKUP(Table1[[#This Row],[locationaddress]],VENUEID!$A$2:$B$28,1,TRUE)</f>
        <v>#VALUE!</v>
      </c>
      <c r="B1588" t="e">
        <f>IF(Table1[[#This Row],[categories]]="","",
IF(ISNUMBER(SEARCH("*ADULTS*",Table1[categories])),"ADULTS",
IF(ISNUMBER(SEARCH("*CHILDREN*",Table1[categories])),"CHILDREN",
IF(ISNUMBER(SEARCH("*TEENS*",Table1[categories])),"TEENS"))))</f>
        <v>#VALUE!</v>
      </c>
      <c r="C1588" t="e">
        <f>Table1[[#This Row],[startdatetime]]</f>
        <v>#VALUE!</v>
      </c>
      <c r="D1588" t="e">
        <f>CONCATENATE(Table1[[#This Row],[summary]],
CHAR(13),
Table1[[#This Row],[startdayname]],
", ",
TEXT((Table1[[#This Row],[startshortdate]]),"MMM D"),
CHAR(13),
TEXT((Table1[[#This Row],[starttime]]), "h:mm am/pm"),CHAR(13),Table1[[#This Row],[description]],CHAR(13))</f>
        <v>#VALUE!</v>
      </c>
    </row>
    <row r="1589" spans="1:4" x14ac:dyDescent="0.25">
      <c r="A1589" t="e">
        <f>VLOOKUP(Table1[[#This Row],[locationaddress]],VENUEID!$A$2:$B$28,1,TRUE)</f>
        <v>#VALUE!</v>
      </c>
      <c r="B1589" t="e">
        <f>IF(Table1[[#This Row],[categories]]="","",
IF(ISNUMBER(SEARCH("*ADULTS*",Table1[categories])),"ADULTS",
IF(ISNUMBER(SEARCH("*CHILDREN*",Table1[categories])),"CHILDREN",
IF(ISNUMBER(SEARCH("*TEENS*",Table1[categories])),"TEENS"))))</f>
        <v>#VALUE!</v>
      </c>
      <c r="C1589" t="e">
        <f>Table1[[#This Row],[startdatetime]]</f>
        <v>#VALUE!</v>
      </c>
      <c r="D1589" t="e">
        <f>CONCATENATE(Table1[[#This Row],[summary]],
CHAR(13),
Table1[[#This Row],[startdayname]],
", ",
TEXT((Table1[[#This Row],[startshortdate]]),"MMM D"),
CHAR(13),
TEXT((Table1[[#This Row],[starttime]]), "h:mm am/pm"),CHAR(13),Table1[[#This Row],[description]],CHAR(13))</f>
        <v>#VALUE!</v>
      </c>
    </row>
    <row r="1590" spans="1:4" x14ac:dyDescent="0.25">
      <c r="A1590" t="e">
        <f>VLOOKUP(Table1[[#This Row],[locationaddress]],VENUEID!$A$2:$B$28,1,TRUE)</f>
        <v>#VALUE!</v>
      </c>
      <c r="B1590" t="e">
        <f>IF(Table1[[#This Row],[categories]]="","",
IF(ISNUMBER(SEARCH("*ADULTS*",Table1[categories])),"ADULTS",
IF(ISNUMBER(SEARCH("*CHILDREN*",Table1[categories])),"CHILDREN",
IF(ISNUMBER(SEARCH("*TEENS*",Table1[categories])),"TEENS"))))</f>
        <v>#VALUE!</v>
      </c>
      <c r="C1590" t="e">
        <f>Table1[[#This Row],[startdatetime]]</f>
        <v>#VALUE!</v>
      </c>
      <c r="D1590" t="e">
        <f>CONCATENATE(Table1[[#This Row],[summary]],
CHAR(13),
Table1[[#This Row],[startdayname]],
", ",
TEXT((Table1[[#This Row],[startshortdate]]),"MMM D"),
CHAR(13),
TEXT((Table1[[#This Row],[starttime]]), "h:mm am/pm"),CHAR(13),Table1[[#This Row],[description]],CHAR(13))</f>
        <v>#VALUE!</v>
      </c>
    </row>
    <row r="1591" spans="1:4" x14ac:dyDescent="0.25">
      <c r="A1591" t="e">
        <f>VLOOKUP(Table1[[#This Row],[locationaddress]],VENUEID!$A$2:$B$28,1,TRUE)</f>
        <v>#VALUE!</v>
      </c>
      <c r="B1591" t="e">
        <f>IF(Table1[[#This Row],[categories]]="","",
IF(ISNUMBER(SEARCH("*ADULTS*",Table1[categories])),"ADULTS",
IF(ISNUMBER(SEARCH("*CHILDREN*",Table1[categories])),"CHILDREN",
IF(ISNUMBER(SEARCH("*TEENS*",Table1[categories])),"TEENS"))))</f>
        <v>#VALUE!</v>
      </c>
      <c r="C1591" t="e">
        <f>Table1[[#This Row],[startdatetime]]</f>
        <v>#VALUE!</v>
      </c>
      <c r="D1591" t="e">
        <f>CONCATENATE(Table1[[#This Row],[summary]],
CHAR(13),
Table1[[#This Row],[startdayname]],
", ",
TEXT((Table1[[#This Row],[startshortdate]]),"MMM D"),
CHAR(13),
TEXT((Table1[[#This Row],[starttime]]), "h:mm am/pm"),CHAR(13),Table1[[#This Row],[description]],CHAR(13))</f>
        <v>#VALUE!</v>
      </c>
    </row>
    <row r="1592" spans="1:4" x14ac:dyDescent="0.25">
      <c r="A1592" t="e">
        <f>VLOOKUP(Table1[[#This Row],[locationaddress]],VENUEID!$A$2:$B$28,1,TRUE)</f>
        <v>#VALUE!</v>
      </c>
      <c r="B1592" t="e">
        <f>IF(Table1[[#This Row],[categories]]="","",
IF(ISNUMBER(SEARCH("*ADULTS*",Table1[categories])),"ADULTS",
IF(ISNUMBER(SEARCH("*CHILDREN*",Table1[categories])),"CHILDREN",
IF(ISNUMBER(SEARCH("*TEENS*",Table1[categories])),"TEENS"))))</f>
        <v>#VALUE!</v>
      </c>
      <c r="C1592" t="e">
        <f>Table1[[#This Row],[startdatetime]]</f>
        <v>#VALUE!</v>
      </c>
      <c r="D1592" t="e">
        <f>CONCATENATE(Table1[[#This Row],[summary]],
CHAR(13),
Table1[[#This Row],[startdayname]],
", ",
TEXT((Table1[[#This Row],[startshortdate]]),"MMM D"),
CHAR(13),
TEXT((Table1[[#This Row],[starttime]]), "h:mm am/pm"),CHAR(13),Table1[[#This Row],[description]],CHAR(13))</f>
        <v>#VALUE!</v>
      </c>
    </row>
    <row r="1593" spans="1:4" x14ac:dyDescent="0.25">
      <c r="A1593" t="e">
        <f>VLOOKUP(Table1[[#This Row],[locationaddress]],VENUEID!$A$2:$B$28,1,TRUE)</f>
        <v>#VALUE!</v>
      </c>
      <c r="B1593" t="e">
        <f>IF(Table1[[#This Row],[categories]]="","",
IF(ISNUMBER(SEARCH("*ADULTS*",Table1[categories])),"ADULTS",
IF(ISNUMBER(SEARCH("*CHILDREN*",Table1[categories])),"CHILDREN",
IF(ISNUMBER(SEARCH("*TEENS*",Table1[categories])),"TEENS"))))</f>
        <v>#VALUE!</v>
      </c>
      <c r="C1593" t="e">
        <f>Table1[[#This Row],[startdatetime]]</f>
        <v>#VALUE!</v>
      </c>
      <c r="D1593" t="e">
        <f>CONCATENATE(Table1[[#This Row],[summary]],
CHAR(13),
Table1[[#This Row],[startdayname]],
", ",
TEXT((Table1[[#This Row],[startshortdate]]),"MMM D"),
CHAR(13),
TEXT((Table1[[#This Row],[starttime]]), "h:mm am/pm"),CHAR(13),Table1[[#This Row],[description]],CHAR(13))</f>
        <v>#VALUE!</v>
      </c>
    </row>
    <row r="1594" spans="1:4" x14ac:dyDescent="0.25">
      <c r="A1594" t="e">
        <f>VLOOKUP(Table1[[#This Row],[locationaddress]],VENUEID!$A$2:$B$28,1,TRUE)</f>
        <v>#VALUE!</v>
      </c>
      <c r="B1594" t="e">
        <f>IF(Table1[[#This Row],[categories]]="","",
IF(ISNUMBER(SEARCH("*ADULTS*",Table1[categories])),"ADULTS",
IF(ISNUMBER(SEARCH("*CHILDREN*",Table1[categories])),"CHILDREN",
IF(ISNUMBER(SEARCH("*TEENS*",Table1[categories])),"TEENS"))))</f>
        <v>#VALUE!</v>
      </c>
      <c r="C1594" t="e">
        <f>Table1[[#This Row],[startdatetime]]</f>
        <v>#VALUE!</v>
      </c>
      <c r="D1594" t="e">
        <f>CONCATENATE(Table1[[#This Row],[summary]],
CHAR(13),
Table1[[#This Row],[startdayname]],
", ",
TEXT((Table1[[#This Row],[startshortdate]]),"MMM D"),
CHAR(13),
TEXT((Table1[[#This Row],[starttime]]), "h:mm am/pm"),CHAR(13),Table1[[#This Row],[description]],CHAR(13))</f>
        <v>#VALUE!</v>
      </c>
    </row>
    <row r="1595" spans="1:4" x14ac:dyDescent="0.25">
      <c r="A1595" t="e">
        <f>VLOOKUP(Table1[[#This Row],[locationaddress]],VENUEID!$A$2:$B$28,1,TRUE)</f>
        <v>#VALUE!</v>
      </c>
      <c r="B1595" t="e">
        <f>IF(Table1[[#This Row],[categories]]="","",
IF(ISNUMBER(SEARCH("*ADULTS*",Table1[categories])),"ADULTS",
IF(ISNUMBER(SEARCH("*CHILDREN*",Table1[categories])),"CHILDREN",
IF(ISNUMBER(SEARCH("*TEENS*",Table1[categories])),"TEENS"))))</f>
        <v>#VALUE!</v>
      </c>
      <c r="C1595" t="e">
        <f>Table1[[#This Row],[startdatetime]]</f>
        <v>#VALUE!</v>
      </c>
      <c r="D1595" t="e">
        <f>CONCATENATE(Table1[[#This Row],[summary]],
CHAR(13),
Table1[[#This Row],[startdayname]],
", ",
TEXT((Table1[[#This Row],[startshortdate]]),"MMM D"),
CHAR(13),
TEXT((Table1[[#This Row],[starttime]]), "h:mm am/pm"),CHAR(13),Table1[[#This Row],[description]],CHAR(13))</f>
        <v>#VALUE!</v>
      </c>
    </row>
    <row r="1596" spans="1:4" x14ac:dyDescent="0.25">
      <c r="A1596" t="e">
        <f>VLOOKUP(Table1[[#This Row],[locationaddress]],VENUEID!$A$2:$B$28,1,TRUE)</f>
        <v>#VALUE!</v>
      </c>
      <c r="B1596" t="e">
        <f>IF(Table1[[#This Row],[categories]]="","",
IF(ISNUMBER(SEARCH("*ADULTS*",Table1[categories])),"ADULTS",
IF(ISNUMBER(SEARCH("*CHILDREN*",Table1[categories])),"CHILDREN",
IF(ISNUMBER(SEARCH("*TEENS*",Table1[categories])),"TEENS"))))</f>
        <v>#VALUE!</v>
      </c>
      <c r="C1596" t="e">
        <f>Table1[[#This Row],[startdatetime]]</f>
        <v>#VALUE!</v>
      </c>
      <c r="D1596" t="e">
        <f>CONCATENATE(Table1[[#This Row],[summary]],
CHAR(13),
Table1[[#This Row],[startdayname]],
", ",
TEXT((Table1[[#This Row],[startshortdate]]),"MMM D"),
CHAR(13),
TEXT((Table1[[#This Row],[starttime]]), "h:mm am/pm"),CHAR(13),Table1[[#This Row],[description]],CHAR(13))</f>
        <v>#VALUE!</v>
      </c>
    </row>
    <row r="1597" spans="1:4" x14ac:dyDescent="0.25">
      <c r="A1597" t="e">
        <f>VLOOKUP(Table1[[#This Row],[locationaddress]],VENUEID!$A$2:$B$28,1,TRUE)</f>
        <v>#VALUE!</v>
      </c>
      <c r="B1597" t="e">
        <f>IF(Table1[[#This Row],[categories]]="","",
IF(ISNUMBER(SEARCH("*ADULTS*",Table1[categories])),"ADULTS",
IF(ISNUMBER(SEARCH("*CHILDREN*",Table1[categories])),"CHILDREN",
IF(ISNUMBER(SEARCH("*TEENS*",Table1[categories])),"TEENS"))))</f>
        <v>#VALUE!</v>
      </c>
      <c r="C1597" t="e">
        <f>Table1[[#This Row],[startdatetime]]</f>
        <v>#VALUE!</v>
      </c>
      <c r="D1597" t="e">
        <f>CONCATENATE(Table1[[#This Row],[summary]],
CHAR(13),
Table1[[#This Row],[startdayname]],
", ",
TEXT((Table1[[#This Row],[startshortdate]]),"MMM D"),
CHAR(13),
TEXT((Table1[[#This Row],[starttime]]), "h:mm am/pm"),CHAR(13),Table1[[#This Row],[description]],CHAR(13))</f>
        <v>#VALUE!</v>
      </c>
    </row>
    <row r="1598" spans="1:4" x14ac:dyDescent="0.25">
      <c r="A1598" t="e">
        <f>VLOOKUP(Table1[[#This Row],[locationaddress]],VENUEID!$A$2:$B$28,1,TRUE)</f>
        <v>#VALUE!</v>
      </c>
      <c r="B1598" t="e">
        <f>IF(Table1[[#This Row],[categories]]="","",
IF(ISNUMBER(SEARCH("*ADULTS*",Table1[categories])),"ADULTS",
IF(ISNUMBER(SEARCH("*CHILDREN*",Table1[categories])),"CHILDREN",
IF(ISNUMBER(SEARCH("*TEENS*",Table1[categories])),"TEENS"))))</f>
        <v>#VALUE!</v>
      </c>
      <c r="C1598" t="e">
        <f>Table1[[#This Row],[startdatetime]]</f>
        <v>#VALUE!</v>
      </c>
      <c r="D1598" t="e">
        <f>CONCATENATE(Table1[[#This Row],[summary]],
CHAR(13),
Table1[[#This Row],[startdayname]],
", ",
TEXT((Table1[[#This Row],[startshortdate]]),"MMM D"),
CHAR(13),
TEXT((Table1[[#This Row],[starttime]]), "h:mm am/pm"),CHAR(13),Table1[[#This Row],[description]],CHAR(13))</f>
        <v>#VALUE!</v>
      </c>
    </row>
    <row r="1599" spans="1:4" x14ac:dyDescent="0.25">
      <c r="A1599" t="e">
        <f>VLOOKUP(Table1[[#This Row],[locationaddress]],VENUEID!$A$2:$B$28,1,TRUE)</f>
        <v>#VALUE!</v>
      </c>
      <c r="B1599" t="e">
        <f>IF(Table1[[#This Row],[categories]]="","",
IF(ISNUMBER(SEARCH("*ADULTS*",Table1[categories])),"ADULTS",
IF(ISNUMBER(SEARCH("*CHILDREN*",Table1[categories])),"CHILDREN",
IF(ISNUMBER(SEARCH("*TEENS*",Table1[categories])),"TEENS"))))</f>
        <v>#VALUE!</v>
      </c>
      <c r="C1599" t="e">
        <f>Table1[[#This Row],[startdatetime]]</f>
        <v>#VALUE!</v>
      </c>
      <c r="D1599" t="e">
        <f>CONCATENATE(Table1[[#This Row],[summary]],
CHAR(13),
Table1[[#This Row],[startdayname]],
", ",
TEXT((Table1[[#This Row],[startshortdate]]),"MMM D"),
CHAR(13),
TEXT((Table1[[#This Row],[starttime]]), "h:mm am/pm"),CHAR(13),Table1[[#This Row],[description]],CHAR(13))</f>
        <v>#VALUE!</v>
      </c>
    </row>
    <row r="1600" spans="1:4" x14ac:dyDescent="0.25">
      <c r="A1600" t="e">
        <f>VLOOKUP(Table1[[#This Row],[locationaddress]],VENUEID!$A$2:$B$28,1,TRUE)</f>
        <v>#VALUE!</v>
      </c>
      <c r="B1600" t="e">
        <f>IF(Table1[[#This Row],[categories]]="","",
IF(ISNUMBER(SEARCH("*ADULTS*",Table1[categories])),"ADULTS",
IF(ISNUMBER(SEARCH("*CHILDREN*",Table1[categories])),"CHILDREN",
IF(ISNUMBER(SEARCH("*TEENS*",Table1[categories])),"TEENS"))))</f>
        <v>#VALUE!</v>
      </c>
      <c r="C1600" t="e">
        <f>Table1[[#This Row],[startdatetime]]</f>
        <v>#VALUE!</v>
      </c>
      <c r="D1600" t="e">
        <f>CONCATENATE(Table1[[#This Row],[summary]],
CHAR(13),
Table1[[#This Row],[startdayname]],
", ",
TEXT((Table1[[#This Row],[startshortdate]]),"MMM D"),
CHAR(13),
TEXT((Table1[[#This Row],[starttime]]), "h:mm am/pm"),CHAR(13),Table1[[#This Row],[description]],CHAR(13))</f>
        <v>#VALUE!</v>
      </c>
    </row>
    <row r="1601" spans="1:4" x14ac:dyDescent="0.25">
      <c r="A1601" t="e">
        <f>VLOOKUP(Table1[[#This Row],[locationaddress]],VENUEID!$A$2:$B$28,1,TRUE)</f>
        <v>#VALUE!</v>
      </c>
      <c r="B1601" t="e">
        <f>IF(Table1[[#This Row],[categories]]="","",
IF(ISNUMBER(SEARCH("*ADULTS*",Table1[categories])),"ADULTS",
IF(ISNUMBER(SEARCH("*CHILDREN*",Table1[categories])),"CHILDREN",
IF(ISNUMBER(SEARCH("*TEENS*",Table1[categories])),"TEENS"))))</f>
        <v>#VALUE!</v>
      </c>
      <c r="C1601" t="e">
        <f>Table1[[#This Row],[startdatetime]]</f>
        <v>#VALUE!</v>
      </c>
      <c r="D1601" t="e">
        <f>CONCATENATE(Table1[[#This Row],[summary]],
CHAR(13),
Table1[[#This Row],[startdayname]],
", ",
TEXT((Table1[[#This Row],[startshortdate]]),"MMM D"),
CHAR(13),
TEXT((Table1[[#This Row],[starttime]]), "h:mm am/pm"),CHAR(13),Table1[[#This Row],[description]],CHAR(13))</f>
        <v>#VALUE!</v>
      </c>
    </row>
    <row r="1602" spans="1:4" x14ac:dyDescent="0.25">
      <c r="A1602" t="e">
        <f>VLOOKUP(Table1[[#This Row],[locationaddress]],VENUEID!$A$2:$B$28,1,TRUE)</f>
        <v>#VALUE!</v>
      </c>
      <c r="B1602" t="e">
        <f>IF(Table1[[#This Row],[categories]]="","",
IF(ISNUMBER(SEARCH("*ADULTS*",Table1[categories])),"ADULTS",
IF(ISNUMBER(SEARCH("*CHILDREN*",Table1[categories])),"CHILDREN",
IF(ISNUMBER(SEARCH("*TEENS*",Table1[categories])),"TEENS"))))</f>
        <v>#VALUE!</v>
      </c>
      <c r="C1602" t="e">
        <f>Table1[[#This Row],[startdatetime]]</f>
        <v>#VALUE!</v>
      </c>
      <c r="D1602" t="e">
        <f>CONCATENATE(Table1[[#This Row],[summary]],
CHAR(13),
Table1[[#This Row],[startdayname]],
", ",
TEXT((Table1[[#This Row],[startshortdate]]),"MMM D"),
CHAR(13),
TEXT((Table1[[#This Row],[starttime]]), "h:mm am/pm"),CHAR(13),Table1[[#This Row],[description]],CHAR(13))</f>
        <v>#VALUE!</v>
      </c>
    </row>
    <row r="1603" spans="1:4" x14ac:dyDescent="0.25">
      <c r="A1603" t="e">
        <f>VLOOKUP(Table1[[#This Row],[locationaddress]],VENUEID!$A$2:$B$28,1,TRUE)</f>
        <v>#VALUE!</v>
      </c>
      <c r="B1603" t="e">
        <f>IF(Table1[[#This Row],[categories]]="","",
IF(ISNUMBER(SEARCH("*ADULTS*",Table1[categories])),"ADULTS",
IF(ISNUMBER(SEARCH("*CHILDREN*",Table1[categories])),"CHILDREN",
IF(ISNUMBER(SEARCH("*TEENS*",Table1[categories])),"TEENS"))))</f>
        <v>#VALUE!</v>
      </c>
      <c r="C1603" t="e">
        <f>Table1[[#This Row],[startdatetime]]</f>
        <v>#VALUE!</v>
      </c>
      <c r="D1603" t="e">
        <f>CONCATENATE(Table1[[#This Row],[summary]],
CHAR(13),
Table1[[#This Row],[startdayname]],
", ",
TEXT((Table1[[#This Row],[startshortdate]]),"MMM D"),
CHAR(13),
TEXT((Table1[[#This Row],[starttime]]), "h:mm am/pm"),CHAR(13),Table1[[#This Row],[description]],CHAR(13))</f>
        <v>#VALUE!</v>
      </c>
    </row>
    <row r="1604" spans="1:4" x14ac:dyDescent="0.25">
      <c r="A1604" t="e">
        <f>VLOOKUP(Table1[[#This Row],[locationaddress]],VENUEID!$A$2:$B$28,1,TRUE)</f>
        <v>#VALUE!</v>
      </c>
      <c r="B1604" t="e">
        <f>IF(Table1[[#This Row],[categories]]="","",
IF(ISNUMBER(SEARCH("*ADULTS*",Table1[categories])),"ADULTS",
IF(ISNUMBER(SEARCH("*CHILDREN*",Table1[categories])),"CHILDREN",
IF(ISNUMBER(SEARCH("*TEENS*",Table1[categories])),"TEENS"))))</f>
        <v>#VALUE!</v>
      </c>
      <c r="C1604" t="e">
        <f>Table1[[#This Row],[startdatetime]]</f>
        <v>#VALUE!</v>
      </c>
      <c r="D1604" t="e">
        <f>CONCATENATE(Table1[[#This Row],[summary]],
CHAR(13),
Table1[[#This Row],[startdayname]],
", ",
TEXT((Table1[[#This Row],[startshortdate]]),"MMM D"),
CHAR(13),
TEXT((Table1[[#This Row],[starttime]]), "h:mm am/pm"),CHAR(13),Table1[[#This Row],[description]],CHAR(13))</f>
        <v>#VALUE!</v>
      </c>
    </row>
    <row r="1605" spans="1:4" x14ac:dyDescent="0.25">
      <c r="A1605" t="e">
        <f>VLOOKUP(Table1[[#This Row],[locationaddress]],VENUEID!$A$2:$B$28,1,TRUE)</f>
        <v>#VALUE!</v>
      </c>
      <c r="B1605" t="e">
        <f>IF(Table1[[#This Row],[categories]]="","",
IF(ISNUMBER(SEARCH("*ADULTS*",Table1[categories])),"ADULTS",
IF(ISNUMBER(SEARCH("*CHILDREN*",Table1[categories])),"CHILDREN",
IF(ISNUMBER(SEARCH("*TEENS*",Table1[categories])),"TEENS"))))</f>
        <v>#VALUE!</v>
      </c>
      <c r="C1605" t="e">
        <f>Table1[[#This Row],[startdatetime]]</f>
        <v>#VALUE!</v>
      </c>
      <c r="D1605" t="e">
        <f>CONCATENATE(Table1[[#This Row],[summary]],
CHAR(13),
Table1[[#This Row],[startdayname]],
", ",
TEXT((Table1[[#This Row],[startshortdate]]),"MMM D"),
CHAR(13),
TEXT((Table1[[#This Row],[starttime]]), "h:mm am/pm"),CHAR(13),Table1[[#This Row],[description]],CHAR(13))</f>
        <v>#VALUE!</v>
      </c>
    </row>
    <row r="1606" spans="1:4" x14ac:dyDescent="0.25">
      <c r="A1606" t="e">
        <f>VLOOKUP(Table1[[#This Row],[locationaddress]],VENUEID!$A$2:$B$28,1,TRUE)</f>
        <v>#VALUE!</v>
      </c>
      <c r="B1606" t="e">
        <f>IF(Table1[[#This Row],[categories]]="","",
IF(ISNUMBER(SEARCH("*ADULTS*",Table1[categories])),"ADULTS",
IF(ISNUMBER(SEARCH("*CHILDREN*",Table1[categories])),"CHILDREN",
IF(ISNUMBER(SEARCH("*TEENS*",Table1[categories])),"TEENS"))))</f>
        <v>#VALUE!</v>
      </c>
      <c r="C1606" t="e">
        <f>Table1[[#This Row],[startdatetime]]</f>
        <v>#VALUE!</v>
      </c>
      <c r="D1606" t="e">
        <f>CONCATENATE(Table1[[#This Row],[summary]],
CHAR(13),
Table1[[#This Row],[startdayname]],
", ",
TEXT((Table1[[#This Row],[startshortdate]]),"MMM D"),
CHAR(13),
TEXT((Table1[[#This Row],[starttime]]), "h:mm am/pm"),CHAR(13),Table1[[#This Row],[description]],CHAR(13))</f>
        <v>#VALUE!</v>
      </c>
    </row>
    <row r="1607" spans="1:4" x14ac:dyDescent="0.25">
      <c r="A1607" t="e">
        <f>VLOOKUP(Table1[[#This Row],[locationaddress]],VENUEID!$A$2:$B$28,1,TRUE)</f>
        <v>#VALUE!</v>
      </c>
      <c r="B1607" t="e">
        <f>IF(Table1[[#This Row],[categories]]="","",
IF(ISNUMBER(SEARCH("*ADULTS*",Table1[categories])),"ADULTS",
IF(ISNUMBER(SEARCH("*CHILDREN*",Table1[categories])),"CHILDREN",
IF(ISNUMBER(SEARCH("*TEENS*",Table1[categories])),"TEENS"))))</f>
        <v>#VALUE!</v>
      </c>
      <c r="C1607" t="e">
        <f>Table1[[#This Row],[startdatetime]]</f>
        <v>#VALUE!</v>
      </c>
      <c r="D1607" t="e">
        <f>CONCATENATE(Table1[[#This Row],[summary]],
CHAR(13),
Table1[[#This Row],[startdayname]],
", ",
TEXT((Table1[[#This Row],[startshortdate]]),"MMM D"),
CHAR(13),
TEXT((Table1[[#This Row],[starttime]]), "h:mm am/pm"),CHAR(13),Table1[[#This Row],[description]],CHAR(13))</f>
        <v>#VALUE!</v>
      </c>
    </row>
    <row r="1608" spans="1:4" x14ac:dyDescent="0.25">
      <c r="A1608" t="e">
        <f>VLOOKUP(Table1[[#This Row],[locationaddress]],VENUEID!$A$2:$B$28,1,TRUE)</f>
        <v>#VALUE!</v>
      </c>
      <c r="B1608" t="e">
        <f>IF(Table1[[#This Row],[categories]]="","",
IF(ISNUMBER(SEARCH("*ADULTS*",Table1[categories])),"ADULTS",
IF(ISNUMBER(SEARCH("*CHILDREN*",Table1[categories])),"CHILDREN",
IF(ISNUMBER(SEARCH("*TEENS*",Table1[categories])),"TEENS"))))</f>
        <v>#VALUE!</v>
      </c>
      <c r="C1608" t="e">
        <f>Table1[[#This Row],[startdatetime]]</f>
        <v>#VALUE!</v>
      </c>
      <c r="D1608" t="e">
        <f>CONCATENATE(Table1[[#This Row],[summary]],
CHAR(13),
Table1[[#This Row],[startdayname]],
", ",
TEXT((Table1[[#This Row],[startshortdate]]),"MMM D"),
CHAR(13),
TEXT((Table1[[#This Row],[starttime]]), "h:mm am/pm"),CHAR(13),Table1[[#This Row],[description]],CHAR(13))</f>
        <v>#VALUE!</v>
      </c>
    </row>
    <row r="1609" spans="1:4" x14ac:dyDescent="0.25">
      <c r="A1609" t="e">
        <f>VLOOKUP(Table1[[#This Row],[locationaddress]],VENUEID!$A$2:$B$28,1,TRUE)</f>
        <v>#VALUE!</v>
      </c>
      <c r="B1609" t="e">
        <f>IF(Table1[[#This Row],[categories]]="","",
IF(ISNUMBER(SEARCH("*ADULTS*",Table1[categories])),"ADULTS",
IF(ISNUMBER(SEARCH("*CHILDREN*",Table1[categories])),"CHILDREN",
IF(ISNUMBER(SEARCH("*TEENS*",Table1[categories])),"TEENS"))))</f>
        <v>#VALUE!</v>
      </c>
      <c r="C1609" t="e">
        <f>Table1[[#This Row],[startdatetime]]</f>
        <v>#VALUE!</v>
      </c>
      <c r="D1609" t="e">
        <f>CONCATENATE(Table1[[#This Row],[summary]],
CHAR(13),
Table1[[#This Row],[startdayname]],
", ",
TEXT((Table1[[#This Row],[startshortdate]]),"MMM D"),
CHAR(13),
TEXT((Table1[[#This Row],[starttime]]), "h:mm am/pm"),CHAR(13),Table1[[#This Row],[description]],CHAR(13))</f>
        <v>#VALUE!</v>
      </c>
    </row>
    <row r="1610" spans="1:4" x14ac:dyDescent="0.25">
      <c r="A1610" t="e">
        <f>VLOOKUP(Table1[[#This Row],[locationaddress]],VENUEID!$A$2:$B$28,1,TRUE)</f>
        <v>#VALUE!</v>
      </c>
      <c r="B1610" t="e">
        <f>IF(Table1[[#This Row],[categories]]="","",
IF(ISNUMBER(SEARCH("*ADULTS*",Table1[categories])),"ADULTS",
IF(ISNUMBER(SEARCH("*CHILDREN*",Table1[categories])),"CHILDREN",
IF(ISNUMBER(SEARCH("*TEENS*",Table1[categories])),"TEENS"))))</f>
        <v>#VALUE!</v>
      </c>
      <c r="C1610" t="e">
        <f>Table1[[#This Row],[startdatetime]]</f>
        <v>#VALUE!</v>
      </c>
      <c r="D1610" t="e">
        <f>CONCATENATE(Table1[[#This Row],[summary]],
CHAR(13),
Table1[[#This Row],[startdayname]],
", ",
TEXT((Table1[[#This Row],[startshortdate]]),"MMM D"),
CHAR(13),
TEXT((Table1[[#This Row],[starttime]]), "h:mm am/pm"),CHAR(13),Table1[[#This Row],[description]],CHAR(13))</f>
        <v>#VALUE!</v>
      </c>
    </row>
    <row r="1611" spans="1:4" x14ac:dyDescent="0.25">
      <c r="A1611" t="e">
        <f>VLOOKUP(Table1[[#This Row],[locationaddress]],VENUEID!$A$2:$B$28,1,TRUE)</f>
        <v>#VALUE!</v>
      </c>
      <c r="B1611" t="e">
        <f>IF(Table1[[#This Row],[categories]]="","",
IF(ISNUMBER(SEARCH("*ADULTS*",Table1[categories])),"ADULTS",
IF(ISNUMBER(SEARCH("*CHILDREN*",Table1[categories])),"CHILDREN",
IF(ISNUMBER(SEARCH("*TEENS*",Table1[categories])),"TEENS"))))</f>
        <v>#VALUE!</v>
      </c>
      <c r="C1611" t="e">
        <f>Table1[[#This Row],[startdatetime]]</f>
        <v>#VALUE!</v>
      </c>
      <c r="D1611" t="e">
        <f>CONCATENATE(Table1[[#This Row],[summary]],
CHAR(13),
Table1[[#This Row],[startdayname]],
", ",
TEXT((Table1[[#This Row],[startshortdate]]),"MMM D"),
CHAR(13),
TEXT((Table1[[#This Row],[starttime]]), "h:mm am/pm"),CHAR(13),Table1[[#This Row],[description]],CHAR(13))</f>
        <v>#VALUE!</v>
      </c>
    </row>
    <row r="1612" spans="1:4" x14ac:dyDescent="0.25">
      <c r="A1612" t="e">
        <f>VLOOKUP(Table1[[#This Row],[locationaddress]],VENUEID!$A$2:$B$28,1,TRUE)</f>
        <v>#VALUE!</v>
      </c>
      <c r="B1612" t="e">
        <f>IF(Table1[[#This Row],[categories]]="","",
IF(ISNUMBER(SEARCH("*ADULTS*",Table1[categories])),"ADULTS",
IF(ISNUMBER(SEARCH("*CHILDREN*",Table1[categories])),"CHILDREN",
IF(ISNUMBER(SEARCH("*TEENS*",Table1[categories])),"TEENS"))))</f>
        <v>#VALUE!</v>
      </c>
      <c r="C1612" t="e">
        <f>Table1[[#This Row],[startdatetime]]</f>
        <v>#VALUE!</v>
      </c>
      <c r="D1612" t="e">
        <f>CONCATENATE(Table1[[#This Row],[summary]],
CHAR(13),
Table1[[#This Row],[startdayname]],
", ",
TEXT((Table1[[#This Row],[startshortdate]]),"MMM D"),
CHAR(13),
TEXT((Table1[[#This Row],[starttime]]), "h:mm am/pm"),CHAR(13),Table1[[#This Row],[description]],CHAR(13))</f>
        <v>#VALUE!</v>
      </c>
    </row>
    <row r="1613" spans="1:4" x14ac:dyDescent="0.25">
      <c r="A1613" t="e">
        <f>VLOOKUP(Table1[[#This Row],[locationaddress]],VENUEID!$A$2:$B$28,1,TRUE)</f>
        <v>#VALUE!</v>
      </c>
      <c r="B1613" t="e">
        <f>IF(Table1[[#This Row],[categories]]="","",
IF(ISNUMBER(SEARCH("*ADULTS*",Table1[categories])),"ADULTS",
IF(ISNUMBER(SEARCH("*CHILDREN*",Table1[categories])),"CHILDREN",
IF(ISNUMBER(SEARCH("*TEENS*",Table1[categories])),"TEENS"))))</f>
        <v>#VALUE!</v>
      </c>
      <c r="C1613" t="e">
        <f>Table1[[#This Row],[startdatetime]]</f>
        <v>#VALUE!</v>
      </c>
      <c r="D1613" t="e">
        <f>CONCATENATE(Table1[[#This Row],[summary]],
CHAR(13),
Table1[[#This Row],[startdayname]],
", ",
TEXT((Table1[[#This Row],[startshortdate]]),"MMM D"),
CHAR(13),
TEXT((Table1[[#This Row],[starttime]]), "h:mm am/pm"),CHAR(13),Table1[[#This Row],[description]],CHAR(13))</f>
        <v>#VALUE!</v>
      </c>
    </row>
    <row r="1614" spans="1:4" x14ac:dyDescent="0.25">
      <c r="A1614" t="e">
        <f>VLOOKUP(Table1[[#This Row],[locationaddress]],VENUEID!$A$2:$B$28,1,TRUE)</f>
        <v>#VALUE!</v>
      </c>
      <c r="B1614" t="e">
        <f>IF(Table1[[#This Row],[categories]]="","",
IF(ISNUMBER(SEARCH("*ADULTS*",Table1[categories])),"ADULTS",
IF(ISNUMBER(SEARCH("*CHILDREN*",Table1[categories])),"CHILDREN",
IF(ISNUMBER(SEARCH("*TEENS*",Table1[categories])),"TEENS"))))</f>
        <v>#VALUE!</v>
      </c>
      <c r="C1614" t="e">
        <f>Table1[[#This Row],[startdatetime]]</f>
        <v>#VALUE!</v>
      </c>
      <c r="D1614" t="e">
        <f>CONCATENATE(Table1[[#This Row],[summary]],
CHAR(13),
Table1[[#This Row],[startdayname]],
", ",
TEXT((Table1[[#This Row],[startshortdate]]),"MMM D"),
CHAR(13),
TEXT((Table1[[#This Row],[starttime]]), "h:mm am/pm"),CHAR(13),Table1[[#This Row],[description]],CHAR(13))</f>
        <v>#VALUE!</v>
      </c>
    </row>
    <row r="1615" spans="1:4" x14ac:dyDescent="0.25">
      <c r="A1615" t="e">
        <f>VLOOKUP(Table1[[#This Row],[locationaddress]],VENUEID!$A$2:$B$28,1,TRUE)</f>
        <v>#VALUE!</v>
      </c>
      <c r="B1615" t="e">
        <f>IF(Table1[[#This Row],[categories]]="","",
IF(ISNUMBER(SEARCH("*ADULTS*",Table1[categories])),"ADULTS",
IF(ISNUMBER(SEARCH("*CHILDREN*",Table1[categories])),"CHILDREN",
IF(ISNUMBER(SEARCH("*TEENS*",Table1[categories])),"TEENS"))))</f>
        <v>#VALUE!</v>
      </c>
      <c r="C1615" t="e">
        <f>Table1[[#This Row],[startdatetime]]</f>
        <v>#VALUE!</v>
      </c>
      <c r="D1615" t="e">
        <f>CONCATENATE(Table1[[#This Row],[summary]],
CHAR(13),
Table1[[#This Row],[startdayname]],
", ",
TEXT((Table1[[#This Row],[startshortdate]]),"MMM D"),
CHAR(13),
TEXT((Table1[[#This Row],[starttime]]), "h:mm am/pm"),CHAR(13),Table1[[#This Row],[description]],CHAR(13))</f>
        <v>#VALUE!</v>
      </c>
    </row>
    <row r="1616" spans="1:4" x14ac:dyDescent="0.25">
      <c r="A1616" t="e">
        <f>VLOOKUP(Table1[[#This Row],[locationaddress]],VENUEID!$A$2:$B$28,1,TRUE)</f>
        <v>#VALUE!</v>
      </c>
      <c r="B1616" t="e">
        <f>IF(Table1[[#This Row],[categories]]="","",
IF(ISNUMBER(SEARCH("*ADULTS*",Table1[categories])),"ADULTS",
IF(ISNUMBER(SEARCH("*CHILDREN*",Table1[categories])),"CHILDREN",
IF(ISNUMBER(SEARCH("*TEENS*",Table1[categories])),"TEENS"))))</f>
        <v>#VALUE!</v>
      </c>
      <c r="C1616" t="e">
        <f>Table1[[#This Row],[startdatetime]]</f>
        <v>#VALUE!</v>
      </c>
      <c r="D1616" t="e">
        <f>CONCATENATE(Table1[[#This Row],[summary]],
CHAR(13),
Table1[[#This Row],[startdayname]],
", ",
TEXT((Table1[[#This Row],[startshortdate]]),"MMM D"),
CHAR(13),
TEXT((Table1[[#This Row],[starttime]]), "h:mm am/pm"),CHAR(13),Table1[[#This Row],[description]],CHAR(13))</f>
        <v>#VALUE!</v>
      </c>
    </row>
    <row r="1617" spans="1:4" x14ac:dyDescent="0.25">
      <c r="A1617" t="e">
        <f>VLOOKUP(Table1[[#This Row],[locationaddress]],VENUEID!$A$2:$B$28,1,TRUE)</f>
        <v>#VALUE!</v>
      </c>
      <c r="B1617" t="e">
        <f>IF(Table1[[#This Row],[categories]]="","",
IF(ISNUMBER(SEARCH("*ADULTS*",Table1[categories])),"ADULTS",
IF(ISNUMBER(SEARCH("*CHILDREN*",Table1[categories])),"CHILDREN",
IF(ISNUMBER(SEARCH("*TEENS*",Table1[categories])),"TEENS"))))</f>
        <v>#VALUE!</v>
      </c>
      <c r="C1617" t="e">
        <f>Table1[[#This Row],[startdatetime]]</f>
        <v>#VALUE!</v>
      </c>
      <c r="D1617" t="e">
        <f>CONCATENATE(Table1[[#This Row],[summary]],
CHAR(13),
Table1[[#This Row],[startdayname]],
", ",
TEXT((Table1[[#This Row],[startshortdate]]),"MMM D"),
CHAR(13),
TEXT((Table1[[#This Row],[starttime]]), "h:mm am/pm"),CHAR(13),Table1[[#This Row],[description]],CHAR(13))</f>
        <v>#VALUE!</v>
      </c>
    </row>
    <row r="1618" spans="1:4" x14ac:dyDescent="0.25">
      <c r="A1618" t="e">
        <f>VLOOKUP(Table1[[#This Row],[locationaddress]],VENUEID!$A$2:$B$28,1,TRUE)</f>
        <v>#VALUE!</v>
      </c>
      <c r="B1618" t="e">
        <f>IF(Table1[[#This Row],[categories]]="","",
IF(ISNUMBER(SEARCH("*ADULTS*",Table1[categories])),"ADULTS",
IF(ISNUMBER(SEARCH("*CHILDREN*",Table1[categories])),"CHILDREN",
IF(ISNUMBER(SEARCH("*TEENS*",Table1[categories])),"TEENS"))))</f>
        <v>#VALUE!</v>
      </c>
      <c r="C1618" t="e">
        <f>Table1[[#This Row],[startdatetime]]</f>
        <v>#VALUE!</v>
      </c>
      <c r="D1618" t="e">
        <f>CONCATENATE(Table1[[#This Row],[summary]],
CHAR(13),
Table1[[#This Row],[startdayname]],
", ",
TEXT((Table1[[#This Row],[startshortdate]]),"MMM D"),
CHAR(13),
TEXT((Table1[[#This Row],[starttime]]), "h:mm am/pm"),CHAR(13),Table1[[#This Row],[description]],CHAR(13))</f>
        <v>#VALUE!</v>
      </c>
    </row>
    <row r="1619" spans="1:4" x14ac:dyDescent="0.25">
      <c r="A1619" t="e">
        <f>VLOOKUP(Table1[[#This Row],[locationaddress]],VENUEID!$A$2:$B$28,1,TRUE)</f>
        <v>#VALUE!</v>
      </c>
      <c r="B1619" t="e">
        <f>IF(Table1[[#This Row],[categories]]="","",
IF(ISNUMBER(SEARCH("*ADULTS*",Table1[categories])),"ADULTS",
IF(ISNUMBER(SEARCH("*CHILDREN*",Table1[categories])),"CHILDREN",
IF(ISNUMBER(SEARCH("*TEENS*",Table1[categories])),"TEENS"))))</f>
        <v>#VALUE!</v>
      </c>
      <c r="C1619" t="e">
        <f>Table1[[#This Row],[startdatetime]]</f>
        <v>#VALUE!</v>
      </c>
      <c r="D1619" t="e">
        <f>CONCATENATE(Table1[[#This Row],[summary]],
CHAR(13),
Table1[[#This Row],[startdayname]],
", ",
TEXT((Table1[[#This Row],[startshortdate]]),"MMM D"),
CHAR(13),
TEXT((Table1[[#This Row],[starttime]]), "h:mm am/pm"),CHAR(13),Table1[[#This Row],[description]],CHAR(13))</f>
        <v>#VALUE!</v>
      </c>
    </row>
    <row r="1620" spans="1:4" x14ac:dyDescent="0.25">
      <c r="A1620" t="e">
        <f>VLOOKUP(Table1[[#This Row],[locationaddress]],VENUEID!$A$2:$B$28,1,TRUE)</f>
        <v>#VALUE!</v>
      </c>
      <c r="B1620" t="e">
        <f>IF(Table1[[#This Row],[categories]]="","",
IF(ISNUMBER(SEARCH("*ADULTS*",Table1[categories])),"ADULTS",
IF(ISNUMBER(SEARCH("*CHILDREN*",Table1[categories])),"CHILDREN",
IF(ISNUMBER(SEARCH("*TEENS*",Table1[categories])),"TEENS"))))</f>
        <v>#VALUE!</v>
      </c>
      <c r="C1620" t="e">
        <f>Table1[[#This Row],[startdatetime]]</f>
        <v>#VALUE!</v>
      </c>
      <c r="D1620" t="e">
        <f>CONCATENATE(Table1[[#This Row],[summary]],
CHAR(13),
Table1[[#This Row],[startdayname]],
", ",
TEXT((Table1[[#This Row],[startshortdate]]),"MMM D"),
CHAR(13),
TEXT((Table1[[#This Row],[starttime]]), "h:mm am/pm"),CHAR(13),Table1[[#This Row],[description]],CHAR(13))</f>
        <v>#VALUE!</v>
      </c>
    </row>
    <row r="1621" spans="1:4" x14ac:dyDescent="0.25">
      <c r="A1621" t="e">
        <f>VLOOKUP(Table1[[#This Row],[locationaddress]],VENUEID!$A$2:$B$28,1,TRUE)</f>
        <v>#VALUE!</v>
      </c>
      <c r="B1621" t="e">
        <f>IF(Table1[[#This Row],[categories]]="","",
IF(ISNUMBER(SEARCH("*ADULTS*",Table1[categories])),"ADULTS",
IF(ISNUMBER(SEARCH("*CHILDREN*",Table1[categories])),"CHILDREN",
IF(ISNUMBER(SEARCH("*TEENS*",Table1[categories])),"TEENS"))))</f>
        <v>#VALUE!</v>
      </c>
      <c r="C1621" t="e">
        <f>Table1[[#This Row],[startdatetime]]</f>
        <v>#VALUE!</v>
      </c>
      <c r="D1621" t="e">
        <f>CONCATENATE(Table1[[#This Row],[summary]],
CHAR(13),
Table1[[#This Row],[startdayname]],
", ",
TEXT((Table1[[#This Row],[startshortdate]]),"MMM D"),
CHAR(13),
TEXT((Table1[[#This Row],[starttime]]), "h:mm am/pm"),CHAR(13),Table1[[#This Row],[description]],CHAR(13))</f>
        <v>#VALUE!</v>
      </c>
    </row>
    <row r="1622" spans="1:4" x14ac:dyDescent="0.25">
      <c r="A1622" t="e">
        <f>VLOOKUP(Table1[[#This Row],[locationaddress]],VENUEID!$A$2:$B$28,1,TRUE)</f>
        <v>#VALUE!</v>
      </c>
      <c r="B1622" t="e">
        <f>IF(Table1[[#This Row],[categories]]="","",
IF(ISNUMBER(SEARCH("*ADULTS*",Table1[categories])),"ADULTS",
IF(ISNUMBER(SEARCH("*CHILDREN*",Table1[categories])),"CHILDREN",
IF(ISNUMBER(SEARCH("*TEENS*",Table1[categories])),"TEENS"))))</f>
        <v>#VALUE!</v>
      </c>
      <c r="C1622" t="e">
        <f>Table1[[#This Row],[startdatetime]]</f>
        <v>#VALUE!</v>
      </c>
      <c r="D1622" t="e">
        <f>CONCATENATE(Table1[[#This Row],[summary]],
CHAR(13),
Table1[[#This Row],[startdayname]],
", ",
TEXT((Table1[[#This Row],[startshortdate]]),"MMM D"),
CHAR(13),
TEXT((Table1[[#This Row],[starttime]]), "h:mm am/pm"),CHAR(13),Table1[[#This Row],[description]],CHAR(13))</f>
        <v>#VALUE!</v>
      </c>
    </row>
    <row r="1623" spans="1:4" x14ac:dyDescent="0.25">
      <c r="A1623" t="e">
        <f>VLOOKUP(Table1[[#This Row],[locationaddress]],VENUEID!$A$2:$B$28,1,TRUE)</f>
        <v>#VALUE!</v>
      </c>
      <c r="B1623" t="e">
        <f>IF(Table1[[#This Row],[categories]]="","",
IF(ISNUMBER(SEARCH("*ADULTS*",Table1[categories])),"ADULTS",
IF(ISNUMBER(SEARCH("*CHILDREN*",Table1[categories])),"CHILDREN",
IF(ISNUMBER(SEARCH("*TEENS*",Table1[categories])),"TEENS"))))</f>
        <v>#VALUE!</v>
      </c>
      <c r="C1623" t="e">
        <f>Table1[[#This Row],[startdatetime]]</f>
        <v>#VALUE!</v>
      </c>
      <c r="D1623" t="e">
        <f>CONCATENATE(Table1[[#This Row],[summary]],
CHAR(13),
Table1[[#This Row],[startdayname]],
", ",
TEXT((Table1[[#This Row],[startshortdate]]),"MMM D"),
CHAR(13),
TEXT((Table1[[#This Row],[starttime]]), "h:mm am/pm"),CHAR(13),Table1[[#This Row],[description]],CHAR(13))</f>
        <v>#VALUE!</v>
      </c>
    </row>
    <row r="1624" spans="1:4" x14ac:dyDescent="0.25">
      <c r="A1624" t="e">
        <f>VLOOKUP(Table1[[#This Row],[locationaddress]],VENUEID!$A$2:$B$28,1,TRUE)</f>
        <v>#VALUE!</v>
      </c>
      <c r="B1624" t="e">
        <f>IF(Table1[[#This Row],[categories]]="","",
IF(ISNUMBER(SEARCH("*ADULTS*",Table1[categories])),"ADULTS",
IF(ISNUMBER(SEARCH("*CHILDREN*",Table1[categories])),"CHILDREN",
IF(ISNUMBER(SEARCH("*TEENS*",Table1[categories])),"TEENS"))))</f>
        <v>#VALUE!</v>
      </c>
      <c r="C1624" t="e">
        <f>Table1[[#This Row],[startdatetime]]</f>
        <v>#VALUE!</v>
      </c>
      <c r="D1624" t="e">
        <f>CONCATENATE(Table1[[#This Row],[summary]],
CHAR(13),
Table1[[#This Row],[startdayname]],
", ",
TEXT((Table1[[#This Row],[startshortdate]]),"MMM D"),
CHAR(13),
TEXT((Table1[[#This Row],[starttime]]), "h:mm am/pm"),CHAR(13),Table1[[#This Row],[description]],CHAR(13))</f>
        <v>#VALUE!</v>
      </c>
    </row>
    <row r="1625" spans="1:4" x14ac:dyDescent="0.25">
      <c r="A1625" t="e">
        <f>VLOOKUP(Table1[[#This Row],[locationaddress]],VENUEID!$A$2:$B$28,1,TRUE)</f>
        <v>#VALUE!</v>
      </c>
      <c r="B1625" t="e">
        <f>IF(Table1[[#This Row],[categories]]="","",
IF(ISNUMBER(SEARCH("*ADULTS*",Table1[categories])),"ADULTS",
IF(ISNUMBER(SEARCH("*CHILDREN*",Table1[categories])),"CHILDREN",
IF(ISNUMBER(SEARCH("*TEENS*",Table1[categories])),"TEENS"))))</f>
        <v>#VALUE!</v>
      </c>
      <c r="C1625" t="e">
        <f>Table1[[#This Row],[startdatetime]]</f>
        <v>#VALUE!</v>
      </c>
      <c r="D1625" t="e">
        <f>CONCATENATE(Table1[[#This Row],[summary]],
CHAR(13),
Table1[[#This Row],[startdayname]],
", ",
TEXT((Table1[[#This Row],[startshortdate]]),"MMM D"),
CHAR(13),
TEXT((Table1[[#This Row],[starttime]]), "h:mm am/pm"),CHAR(13),Table1[[#This Row],[description]],CHAR(13))</f>
        <v>#VALUE!</v>
      </c>
    </row>
    <row r="1626" spans="1:4" x14ac:dyDescent="0.25">
      <c r="A1626" t="e">
        <f>VLOOKUP(Table1[[#This Row],[locationaddress]],VENUEID!$A$2:$B$28,1,TRUE)</f>
        <v>#VALUE!</v>
      </c>
      <c r="B1626" t="e">
        <f>IF(Table1[[#This Row],[categories]]="","",
IF(ISNUMBER(SEARCH("*ADULTS*",Table1[categories])),"ADULTS",
IF(ISNUMBER(SEARCH("*CHILDREN*",Table1[categories])),"CHILDREN",
IF(ISNUMBER(SEARCH("*TEENS*",Table1[categories])),"TEENS"))))</f>
        <v>#VALUE!</v>
      </c>
      <c r="C1626" t="e">
        <f>Table1[[#This Row],[startdatetime]]</f>
        <v>#VALUE!</v>
      </c>
      <c r="D1626" t="e">
        <f>CONCATENATE(Table1[[#This Row],[summary]],
CHAR(13),
Table1[[#This Row],[startdayname]],
", ",
TEXT((Table1[[#This Row],[startshortdate]]),"MMM D"),
CHAR(13),
TEXT((Table1[[#This Row],[starttime]]), "h:mm am/pm"),CHAR(13),Table1[[#This Row],[description]],CHAR(13))</f>
        <v>#VALUE!</v>
      </c>
    </row>
    <row r="1627" spans="1:4" x14ac:dyDescent="0.25">
      <c r="A1627" t="e">
        <f>VLOOKUP(Table1[[#This Row],[locationaddress]],VENUEID!$A$2:$B$28,1,TRUE)</f>
        <v>#VALUE!</v>
      </c>
      <c r="B1627" t="e">
        <f>IF(Table1[[#This Row],[categories]]="","",
IF(ISNUMBER(SEARCH("*ADULTS*",Table1[categories])),"ADULTS",
IF(ISNUMBER(SEARCH("*CHILDREN*",Table1[categories])),"CHILDREN",
IF(ISNUMBER(SEARCH("*TEENS*",Table1[categories])),"TEENS"))))</f>
        <v>#VALUE!</v>
      </c>
      <c r="C1627" t="e">
        <f>Table1[[#This Row],[startdatetime]]</f>
        <v>#VALUE!</v>
      </c>
      <c r="D1627" t="e">
        <f>CONCATENATE(Table1[[#This Row],[summary]],
CHAR(13),
Table1[[#This Row],[startdayname]],
", ",
TEXT((Table1[[#This Row],[startshortdate]]),"MMM D"),
CHAR(13),
TEXT((Table1[[#This Row],[starttime]]), "h:mm am/pm"),CHAR(13),Table1[[#This Row],[description]],CHAR(13))</f>
        <v>#VALUE!</v>
      </c>
    </row>
    <row r="1628" spans="1:4" x14ac:dyDescent="0.25">
      <c r="A1628" t="e">
        <f>VLOOKUP(Table1[[#This Row],[locationaddress]],VENUEID!$A$2:$B$28,1,TRUE)</f>
        <v>#VALUE!</v>
      </c>
      <c r="B1628" t="e">
        <f>IF(Table1[[#This Row],[categories]]="","",
IF(ISNUMBER(SEARCH("*ADULTS*",Table1[categories])),"ADULTS",
IF(ISNUMBER(SEARCH("*CHILDREN*",Table1[categories])),"CHILDREN",
IF(ISNUMBER(SEARCH("*TEENS*",Table1[categories])),"TEENS"))))</f>
        <v>#VALUE!</v>
      </c>
      <c r="C1628" t="e">
        <f>Table1[[#This Row],[startdatetime]]</f>
        <v>#VALUE!</v>
      </c>
      <c r="D1628" t="e">
        <f>CONCATENATE(Table1[[#This Row],[summary]],
CHAR(13),
Table1[[#This Row],[startdayname]],
", ",
TEXT((Table1[[#This Row],[startshortdate]]),"MMM D"),
CHAR(13),
TEXT((Table1[[#This Row],[starttime]]), "h:mm am/pm"),CHAR(13),Table1[[#This Row],[description]],CHAR(13))</f>
        <v>#VALUE!</v>
      </c>
    </row>
    <row r="1629" spans="1:4" x14ac:dyDescent="0.25">
      <c r="A1629" t="e">
        <f>VLOOKUP(Table1[[#This Row],[locationaddress]],VENUEID!$A$2:$B$28,1,TRUE)</f>
        <v>#VALUE!</v>
      </c>
      <c r="B1629" t="e">
        <f>IF(Table1[[#This Row],[categories]]="","",
IF(ISNUMBER(SEARCH("*ADULTS*",Table1[categories])),"ADULTS",
IF(ISNUMBER(SEARCH("*CHILDREN*",Table1[categories])),"CHILDREN",
IF(ISNUMBER(SEARCH("*TEENS*",Table1[categories])),"TEENS"))))</f>
        <v>#VALUE!</v>
      </c>
      <c r="C1629" t="e">
        <f>Table1[[#This Row],[startdatetime]]</f>
        <v>#VALUE!</v>
      </c>
      <c r="D1629" t="e">
        <f>CONCATENATE(Table1[[#This Row],[summary]],
CHAR(13),
Table1[[#This Row],[startdayname]],
", ",
TEXT((Table1[[#This Row],[startshortdate]]),"MMM D"),
CHAR(13),
TEXT((Table1[[#This Row],[starttime]]), "h:mm am/pm"),CHAR(13),Table1[[#This Row],[description]],CHAR(13))</f>
        <v>#VALUE!</v>
      </c>
    </row>
    <row r="1630" spans="1:4" x14ac:dyDescent="0.25">
      <c r="A1630" t="e">
        <f>VLOOKUP(Table1[[#This Row],[locationaddress]],VENUEID!$A$2:$B$28,1,TRUE)</f>
        <v>#VALUE!</v>
      </c>
      <c r="B1630" t="e">
        <f>IF(Table1[[#This Row],[categories]]="","",
IF(ISNUMBER(SEARCH("*ADULTS*",Table1[categories])),"ADULTS",
IF(ISNUMBER(SEARCH("*CHILDREN*",Table1[categories])),"CHILDREN",
IF(ISNUMBER(SEARCH("*TEENS*",Table1[categories])),"TEENS"))))</f>
        <v>#VALUE!</v>
      </c>
      <c r="C1630" t="e">
        <f>Table1[[#This Row],[startdatetime]]</f>
        <v>#VALUE!</v>
      </c>
      <c r="D1630" t="e">
        <f>CONCATENATE(Table1[[#This Row],[summary]],
CHAR(13),
Table1[[#This Row],[startdayname]],
", ",
TEXT((Table1[[#This Row],[startshortdate]]),"MMM D"),
CHAR(13),
TEXT((Table1[[#This Row],[starttime]]), "h:mm am/pm"),CHAR(13),Table1[[#This Row],[description]],CHAR(13))</f>
        <v>#VALUE!</v>
      </c>
    </row>
    <row r="1631" spans="1:4" x14ac:dyDescent="0.25">
      <c r="A1631" t="e">
        <f>VLOOKUP(Table1[[#This Row],[locationaddress]],VENUEID!$A$2:$B$28,1,TRUE)</f>
        <v>#VALUE!</v>
      </c>
      <c r="B1631" t="e">
        <f>IF(Table1[[#This Row],[categories]]="","",
IF(ISNUMBER(SEARCH("*ADULTS*",Table1[categories])),"ADULTS",
IF(ISNUMBER(SEARCH("*CHILDREN*",Table1[categories])),"CHILDREN",
IF(ISNUMBER(SEARCH("*TEENS*",Table1[categories])),"TEENS"))))</f>
        <v>#VALUE!</v>
      </c>
      <c r="C1631" t="e">
        <f>Table1[[#This Row],[startdatetime]]</f>
        <v>#VALUE!</v>
      </c>
      <c r="D1631" t="e">
        <f>CONCATENATE(Table1[[#This Row],[summary]],
CHAR(13),
Table1[[#This Row],[startdayname]],
", ",
TEXT((Table1[[#This Row],[startshortdate]]),"MMM D"),
CHAR(13),
TEXT((Table1[[#This Row],[starttime]]), "h:mm am/pm"),CHAR(13),Table1[[#This Row],[description]],CHAR(13))</f>
        <v>#VALUE!</v>
      </c>
    </row>
    <row r="1632" spans="1:4" x14ac:dyDescent="0.25">
      <c r="A1632" t="e">
        <f>VLOOKUP(Table1[[#This Row],[locationaddress]],VENUEID!$A$2:$B$28,1,TRUE)</f>
        <v>#VALUE!</v>
      </c>
      <c r="B1632" t="e">
        <f>IF(Table1[[#This Row],[categories]]="","",
IF(ISNUMBER(SEARCH("*ADULTS*",Table1[categories])),"ADULTS",
IF(ISNUMBER(SEARCH("*CHILDREN*",Table1[categories])),"CHILDREN",
IF(ISNUMBER(SEARCH("*TEENS*",Table1[categories])),"TEENS"))))</f>
        <v>#VALUE!</v>
      </c>
      <c r="C1632" t="e">
        <f>Table1[[#This Row],[startdatetime]]</f>
        <v>#VALUE!</v>
      </c>
      <c r="D1632" t="e">
        <f>CONCATENATE(Table1[[#This Row],[summary]],
CHAR(13),
Table1[[#This Row],[startdayname]],
", ",
TEXT((Table1[[#This Row],[startshortdate]]),"MMM D"),
CHAR(13),
TEXT((Table1[[#This Row],[starttime]]), "h:mm am/pm"),CHAR(13),Table1[[#This Row],[description]],CHAR(13))</f>
        <v>#VALUE!</v>
      </c>
    </row>
    <row r="1633" spans="1:4" x14ac:dyDescent="0.25">
      <c r="A1633" t="e">
        <f>VLOOKUP(Table1[[#This Row],[locationaddress]],VENUEID!$A$2:$B$28,1,TRUE)</f>
        <v>#VALUE!</v>
      </c>
      <c r="B1633" t="e">
        <f>IF(Table1[[#This Row],[categories]]="","",
IF(ISNUMBER(SEARCH("*ADULTS*",Table1[categories])),"ADULTS",
IF(ISNUMBER(SEARCH("*CHILDREN*",Table1[categories])),"CHILDREN",
IF(ISNUMBER(SEARCH("*TEENS*",Table1[categories])),"TEENS"))))</f>
        <v>#VALUE!</v>
      </c>
      <c r="C1633" t="e">
        <f>Table1[[#This Row],[startdatetime]]</f>
        <v>#VALUE!</v>
      </c>
      <c r="D1633" t="e">
        <f>CONCATENATE(Table1[[#This Row],[summary]],
CHAR(13),
Table1[[#This Row],[startdayname]],
", ",
TEXT((Table1[[#This Row],[startshortdate]]),"MMM D"),
CHAR(13),
TEXT((Table1[[#This Row],[starttime]]), "h:mm am/pm"),CHAR(13),Table1[[#This Row],[description]],CHAR(13))</f>
        <v>#VALUE!</v>
      </c>
    </row>
    <row r="1634" spans="1:4" x14ac:dyDescent="0.25">
      <c r="A1634" t="e">
        <f>VLOOKUP(Table1[[#This Row],[locationaddress]],VENUEID!$A$2:$B$28,1,TRUE)</f>
        <v>#VALUE!</v>
      </c>
      <c r="B1634" t="e">
        <f>IF(Table1[[#This Row],[categories]]="","",
IF(ISNUMBER(SEARCH("*ADULTS*",Table1[categories])),"ADULTS",
IF(ISNUMBER(SEARCH("*CHILDREN*",Table1[categories])),"CHILDREN",
IF(ISNUMBER(SEARCH("*TEENS*",Table1[categories])),"TEENS"))))</f>
        <v>#VALUE!</v>
      </c>
      <c r="C1634" t="e">
        <f>Table1[[#This Row],[startdatetime]]</f>
        <v>#VALUE!</v>
      </c>
      <c r="D1634" t="e">
        <f>CONCATENATE(Table1[[#This Row],[summary]],
CHAR(13),
Table1[[#This Row],[startdayname]],
", ",
TEXT((Table1[[#This Row],[startshortdate]]),"MMM D"),
CHAR(13),
TEXT((Table1[[#This Row],[starttime]]), "h:mm am/pm"),CHAR(13),Table1[[#This Row],[description]],CHAR(13))</f>
        <v>#VALUE!</v>
      </c>
    </row>
    <row r="1635" spans="1:4" x14ac:dyDescent="0.25">
      <c r="A1635" t="e">
        <f>VLOOKUP(Table1[[#This Row],[locationaddress]],VENUEID!$A$2:$B$28,1,TRUE)</f>
        <v>#VALUE!</v>
      </c>
      <c r="B1635" t="e">
        <f>IF(Table1[[#This Row],[categories]]="","",
IF(ISNUMBER(SEARCH("*ADULTS*",Table1[categories])),"ADULTS",
IF(ISNUMBER(SEARCH("*CHILDREN*",Table1[categories])),"CHILDREN",
IF(ISNUMBER(SEARCH("*TEENS*",Table1[categories])),"TEENS"))))</f>
        <v>#VALUE!</v>
      </c>
      <c r="C1635" t="e">
        <f>Table1[[#This Row],[startdatetime]]</f>
        <v>#VALUE!</v>
      </c>
      <c r="D1635" t="e">
        <f>CONCATENATE(Table1[[#This Row],[summary]],
CHAR(13),
Table1[[#This Row],[startdayname]],
", ",
TEXT((Table1[[#This Row],[startshortdate]]),"MMM D"),
CHAR(13),
TEXT((Table1[[#This Row],[starttime]]), "h:mm am/pm"),CHAR(13),Table1[[#This Row],[description]],CHAR(13))</f>
        <v>#VALUE!</v>
      </c>
    </row>
    <row r="1636" spans="1:4" x14ac:dyDescent="0.25">
      <c r="A1636" t="e">
        <f>VLOOKUP(Table1[[#This Row],[locationaddress]],VENUEID!$A$2:$B$28,1,TRUE)</f>
        <v>#VALUE!</v>
      </c>
      <c r="B1636" t="e">
        <f>IF(Table1[[#This Row],[categories]]="","",
IF(ISNUMBER(SEARCH("*ADULTS*",Table1[categories])),"ADULTS",
IF(ISNUMBER(SEARCH("*CHILDREN*",Table1[categories])),"CHILDREN",
IF(ISNUMBER(SEARCH("*TEENS*",Table1[categories])),"TEENS"))))</f>
        <v>#VALUE!</v>
      </c>
      <c r="C1636" t="e">
        <f>Table1[[#This Row],[startdatetime]]</f>
        <v>#VALUE!</v>
      </c>
      <c r="D1636" t="e">
        <f>CONCATENATE(Table1[[#This Row],[summary]],
CHAR(13),
Table1[[#This Row],[startdayname]],
", ",
TEXT((Table1[[#This Row],[startshortdate]]),"MMM D"),
CHAR(13),
TEXT((Table1[[#This Row],[starttime]]), "h:mm am/pm"),CHAR(13),Table1[[#This Row],[description]],CHAR(13))</f>
        <v>#VALUE!</v>
      </c>
    </row>
    <row r="1637" spans="1:4" x14ac:dyDescent="0.25">
      <c r="A1637" t="e">
        <f>VLOOKUP(Table1[[#This Row],[locationaddress]],VENUEID!$A$2:$B$28,1,TRUE)</f>
        <v>#VALUE!</v>
      </c>
      <c r="B1637" t="e">
        <f>IF(Table1[[#This Row],[categories]]="","",
IF(ISNUMBER(SEARCH("*ADULTS*",Table1[categories])),"ADULTS",
IF(ISNUMBER(SEARCH("*CHILDREN*",Table1[categories])),"CHILDREN",
IF(ISNUMBER(SEARCH("*TEENS*",Table1[categories])),"TEENS"))))</f>
        <v>#VALUE!</v>
      </c>
      <c r="C1637" t="e">
        <f>Table1[[#This Row],[startdatetime]]</f>
        <v>#VALUE!</v>
      </c>
      <c r="D1637" t="e">
        <f>CONCATENATE(Table1[[#This Row],[summary]],
CHAR(13),
Table1[[#This Row],[startdayname]],
", ",
TEXT((Table1[[#This Row],[startshortdate]]),"MMM D"),
CHAR(13),
TEXT((Table1[[#This Row],[starttime]]), "h:mm am/pm"),CHAR(13),Table1[[#This Row],[description]],CHAR(13))</f>
        <v>#VALUE!</v>
      </c>
    </row>
    <row r="1638" spans="1:4" x14ac:dyDescent="0.25">
      <c r="A1638" t="e">
        <f>VLOOKUP(Table1[[#This Row],[locationaddress]],VENUEID!$A$2:$B$28,1,TRUE)</f>
        <v>#VALUE!</v>
      </c>
      <c r="B1638" t="e">
        <f>IF(Table1[[#This Row],[categories]]="","",
IF(ISNUMBER(SEARCH("*ADULTS*",Table1[categories])),"ADULTS",
IF(ISNUMBER(SEARCH("*CHILDREN*",Table1[categories])),"CHILDREN",
IF(ISNUMBER(SEARCH("*TEENS*",Table1[categories])),"TEENS"))))</f>
        <v>#VALUE!</v>
      </c>
      <c r="C1638" t="e">
        <f>Table1[[#This Row],[startdatetime]]</f>
        <v>#VALUE!</v>
      </c>
      <c r="D1638" t="e">
        <f>CONCATENATE(Table1[[#This Row],[summary]],
CHAR(13),
Table1[[#This Row],[startdayname]],
", ",
TEXT((Table1[[#This Row],[startshortdate]]),"MMM D"),
CHAR(13),
TEXT((Table1[[#This Row],[starttime]]), "h:mm am/pm"),CHAR(13),Table1[[#This Row],[description]],CHAR(13))</f>
        <v>#VALUE!</v>
      </c>
    </row>
    <row r="1639" spans="1:4" x14ac:dyDescent="0.25">
      <c r="A1639" t="e">
        <f>VLOOKUP(Table1[[#This Row],[locationaddress]],VENUEID!$A$2:$B$28,1,TRUE)</f>
        <v>#VALUE!</v>
      </c>
      <c r="B1639" t="e">
        <f>IF(Table1[[#This Row],[categories]]="","",
IF(ISNUMBER(SEARCH("*ADULTS*",Table1[categories])),"ADULTS",
IF(ISNUMBER(SEARCH("*CHILDREN*",Table1[categories])),"CHILDREN",
IF(ISNUMBER(SEARCH("*TEENS*",Table1[categories])),"TEENS"))))</f>
        <v>#VALUE!</v>
      </c>
      <c r="C1639" t="e">
        <f>Table1[[#This Row],[startdatetime]]</f>
        <v>#VALUE!</v>
      </c>
      <c r="D1639" t="e">
        <f>CONCATENATE(Table1[[#This Row],[summary]],
CHAR(13),
Table1[[#This Row],[startdayname]],
", ",
TEXT((Table1[[#This Row],[startshortdate]]),"MMM D"),
CHAR(13),
TEXT((Table1[[#This Row],[starttime]]), "h:mm am/pm"),CHAR(13),Table1[[#This Row],[description]],CHAR(13))</f>
        <v>#VALUE!</v>
      </c>
    </row>
    <row r="1640" spans="1:4" x14ac:dyDescent="0.25">
      <c r="A1640" t="e">
        <f>VLOOKUP(Table1[[#This Row],[locationaddress]],VENUEID!$A$2:$B$28,1,TRUE)</f>
        <v>#VALUE!</v>
      </c>
      <c r="B1640" t="e">
        <f>IF(Table1[[#This Row],[categories]]="","",
IF(ISNUMBER(SEARCH("*ADULTS*",Table1[categories])),"ADULTS",
IF(ISNUMBER(SEARCH("*CHILDREN*",Table1[categories])),"CHILDREN",
IF(ISNUMBER(SEARCH("*TEENS*",Table1[categories])),"TEENS"))))</f>
        <v>#VALUE!</v>
      </c>
      <c r="C1640" t="e">
        <f>Table1[[#This Row],[startdatetime]]</f>
        <v>#VALUE!</v>
      </c>
      <c r="D1640" t="e">
        <f>CONCATENATE(Table1[[#This Row],[summary]],
CHAR(13),
Table1[[#This Row],[startdayname]],
", ",
TEXT((Table1[[#This Row],[startshortdate]]),"MMM D"),
CHAR(13),
TEXT((Table1[[#This Row],[starttime]]), "h:mm am/pm"),CHAR(13),Table1[[#This Row],[description]],CHAR(13))</f>
        <v>#VALUE!</v>
      </c>
    </row>
    <row r="1641" spans="1:4" x14ac:dyDescent="0.25">
      <c r="A1641" t="e">
        <f>VLOOKUP(Table1[[#This Row],[locationaddress]],VENUEID!$A$2:$B$28,1,TRUE)</f>
        <v>#VALUE!</v>
      </c>
      <c r="B1641" t="e">
        <f>IF(Table1[[#This Row],[categories]]="","",
IF(ISNUMBER(SEARCH("*ADULTS*",Table1[categories])),"ADULTS",
IF(ISNUMBER(SEARCH("*CHILDREN*",Table1[categories])),"CHILDREN",
IF(ISNUMBER(SEARCH("*TEENS*",Table1[categories])),"TEENS"))))</f>
        <v>#VALUE!</v>
      </c>
      <c r="C1641" t="e">
        <f>Table1[[#This Row],[startdatetime]]</f>
        <v>#VALUE!</v>
      </c>
      <c r="D1641" t="e">
        <f>CONCATENATE(Table1[[#This Row],[summary]],
CHAR(13),
Table1[[#This Row],[startdayname]],
", ",
TEXT((Table1[[#This Row],[startshortdate]]),"MMM D"),
CHAR(13),
TEXT((Table1[[#This Row],[starttime]]), "h:mm am/pm"),CHAR(13),Table1[[#This Row],[description]],CHAR(13))</f>
        <v>#VALUE!</v>
      </c>
    </row>
    <row r="1642" spans="1:4" x14ac:dyDescent="0.25">
      <c r="A1642" t="e">
        <f>VLOOKUP(Table1[[#This Row],[locationaddress]],VENUEID!$A$2:$B$28,1,TRUE)</f>
        <v>#VALUE!</v>
      </c>
      <c r="B1642" t="e">
        <f>IF(Table1[[#This Row],[categories]]="","",
IF(ISNUMBER(SEARCH("*ADULTS*",Table1[categories])),"ADULTS",
IF(ISNUMBER(SEARCH("*CHILDREN*",Table1[categories])),"CHILDREN",
IF(ISNUMBER(SEARCH("*TEENS*",Table1[categories])),"TEENS"))))</f>
        <v>#VALUE!</v>
      </c>
      <c r="C1642" t="e">
        <f>Table1[[#This Row],[startdatetime]]</f>
        <v>#VALUE!</v>
      </c>
      <c r="D1642" t="e">
        <f>CONCATENATE(Table1[[#This Row],[summary]],
CHAR(13),
Table1[[#This Row],[startdayname]],
", ",
TEXT((Table1[[#This Row],[startshortdate]]),"MMM D"),
CHAR(13),
TEXT((Table1[[#This Row],[starttime]]), "h:mm am/pm"),CHAR(13),Table1[[#This Row],[description]],CHAR(13))</f>
        <v>#VALUE!</v>
      </c>
    </row>
    <row r="1643" spans="1:4" x14ac:dyDescent="0.25">
      <c r="A1643" t="e">
        <f>VLOOKUP(Table1[[#This Row],[locationaddress]],VENUEID!$A$2:$B$28,1,TRUE)</f>
        <v>#VALUE!</v>
      </c>
      <c r="B1643" t="e">
        <f>IF(Table1[[#This Row],[categories]]="","",
IF(ISNUMBER(SEARCH("*ADULTS*",Table1[categories])),"ADULTS",
IF(ISNUMBER(SEARCH("*CHILDREN*",Table1[categories])),"CHILDREN",
IF(ISNUMBER(SEARCH("*TEENS*",Table1[categories])),"TEENS"))))</f>
        <v>#VALUE!</v>
      </c>
      <c r="C1643" t="e">
        <f>Table1[[#This Row],[startdatetime]]</f>
        <v>#VALUE!</v>
      </c>
      <c r="D1643" t="e">
        <f>CONCATENATE(Table1[[#This Row],[summary]],
CHAR(13),
Table1[[#This Row],[startdayname]],
", ",
TEXT((Table1[[#This Row],[startshortdate]]),"MMM D"),
CHAR(13),
TEXT((Table1[[#This Row],[starttime]]), "h:mm am/pm"),CHAR(13),Table1[[#This Row],[description]],CHAR(13))</f>
        <v>#VALUE!</v>
      </c>
    </row>
    <row r="1644" spans="1:4" x14ac:dyDescent="0.25">
      <c r="A1644" t="e">
        <f>VLOOKUP(Table1[[#This Row],[locationaddress]],VENUEID!$A$2:$B$28,1,TRUE)</f>
        <v>#VALUE!</v>
      </c>
      <c r="B1644" t="e">
        <f>IF(Table1[[#This Row],[categories]]="","",
IF(ISNUMBER(SEARCH("*ADULTS*",Table1[categories])),"ADULTS",
IF(ISNUMBER(SEARCH("*CHILDREN*",Table1[categories])),"CHILDREN",
IF(ISNUMBER(SEARCH("*TEENS*",Table1[categories])),"TEENS"))))</f>
        <v>#VALUE!</v>
      </c>
      <c r="C1644" t="e">
        <f>Table1[[#This Row],[startdatetime]]</f>
        <v>#VALUE!</v>
      </c>
      <c r="D1644" t="e">
        <f>CONCATENATE(Table1[[#This Row],[summary]],
CHAR(13),
Table1[[#This Row],[startdayname]],
", ",
TEXT((Table1[[#This Row],[startshortdate]]),"MMM D"),
CHAR(13),
TEXT((Table1[[#This Row],[starttime]]), "h:mm am/pm"),CHAR(13),Table1[[#This Row],[description]],CHAR(13))</f>
        <v>#VALUE!</v>
      </c>
    </row>
    <row r="1645" spans="1:4" x14ac:dyDescent="0.25">
      <c r="A1645" t="e">
        <f>VLOOKUP(Table1[[#This Row],[locationaddress]],VENUEID!$A$2:$B$28,1,TRUE)</f>
        <v>#VALUE!</v>
      </c>
      <c r="B1645" t="e">
        <f>IF(Table1[[#This Row],[categories]]="","",
IF(ISNUMBER(SEARCH("*ADULTS*",Table1[categories])),"ADULTS",
IF(ISNUMBER(SEARCH("*CHILDREN*",Table1[categories])),"CHILDREN",
IF(ISNUMBER(SEARCH("*TEENS*",Table1[categories])),"TEENS"))))</f>
        <v>#VALUE!</v>
      </c>
      <c r="C1645" t="e">
        <f>Table1[[#This Row],[startdatetime]]</f>
        <v>#VALUE!</v>
      </c>
      <c r="D1645" t="e">
        <f>CONCATENATE(Table1[[#This Row],[summary]],
CHAR(13),
Table1[[#This Row],[startdayname]],
", ",
TEXT((Table1[[#This Row],[startshortdate]]),"MMM D"),
CHAR(13),
TEXT((Table1[[#This Row],[starttime]]), "h:mm am/pm"),CHAR(13),Table1[[#This Row],[description]],CHAR(13))</f>
        <v>#VALUE!</v>
      </c>
    </row>
    <row r="1646" spans="1:4" x14ac:dyDescent="0.25">
      <c r="A1646" t="e">
        <f>VLOOKUP(Table1[[#This Row],[locationaddress]],VENUEID!$A$2:$B$28,1,TRUE)</f>
        <v>#VALUE!</v>
      </c>
      <c r="B1646" t="e">
        <f>IF(Table1[[#This Row],[categories]]="","",
IF(ISNUMBER(SEARCH("*ADULTS*",Table1[categories])),"ADULTS",
IF(ISNUMBER(SEARCH("*CHILDREN*",Table1[categories])),"CHILDREN",
IF(ISNUMBER(SEARCH("*TEENS*",Table1[categories])),"TEENS"))))</f>
        <v>#VALUE!</v>
      </c>
      <c r="C1646" t="e">
        <f>Table1[[#This Row],[startdatetime]]</f>
        <v>#VALUE!</v>
      </c>
      <c r="D1646" t="e">
        <f>CONCATENATE(Table1[[#This Row],[summary]],
CHAR(13),
Table1[[#This Row],[startdayname]],
", ",
TEXT((Table1[[#This Row],[startshortdate]]),"MMM D"),
CHAR(13),
TEXT((Table1[[#This Row],[starttime]]), "h:mm am/pm"),CHAR(13),Table1[[#This Row],[description]],CHAR(13))</f>
        <v>#VALUE!</v>
      </c>
    </row>
    <row r="1647" spans="1:4" x14ac:dyDescent="0.25">
      <c r="A1647" t="e">
        <f>VLOOKUP(Table1[[#This Row],[locationaddress]],VENUEID!$A$2:$B$28,1,TRUE)</f>
        <v>#VALUE!</v>
      </c>
      <c r="B1647" t="e">
        <f>IF(Table1[[#This Row],[categories]]="","",
IF(ISNUMBER(SEARCH("*ADULTS*",Table1[categories])),"ADULTS",
IF(ISNUMBER(SEARCH("*CHILDREN*",Table1[categories])),"CHILDREN",
IF(ISNUMBER(SEARCH("*TEENS*",Table1[categories])),"TEENS"))))</f>
        <v>#VALUE!</v>
      </c>
      <c r="C1647" t="e">
        <f>Table1[[#This Row],[startdatetime]]</f>
        <v>#VALUE!</v>
      </c>
      <c r="D1647" t="e">
        <f>CONCATENATE(Table1[[#This Row],[summary]],
CHAR(13),
Table1[[#This Row],[startdayname]],
", ",
TEXT((Table1[[#This Row],[startshortdate]]),"MMM D"),
CHAR(13),
TEXT((Table1[[#This Row],[starttime]]), "h:mm am/pm"),CHAR(13),Table1[[#This Row],[description]],CHAR(13))</f>
        <v>#VALUE!</v>
      </c>
    </row>
    <row r="1648" spans="1:4" x14ac:dyDescent="0.25">
      <c r="A1648" t="e">
        <f>VLOOKUP(Table1[[#This Row],[locationaddress]],VENUEID!$A$2:$B$28,1,TRUE)</f>
        <v>#VALUE!</v>
      </c>
      <c r="B1648" t="e">
        <f>IF(Table1[[#This Row],[categories]]="","",
IF(ISNUMBER(SEARCH("*ADULTS*",Table1[categories])),"ADULTS",
IF(ISNUMBER(SEARCH("*CHILDREN*",Table1[categories])),"CHILDREN",
IF(ISNUMBER(SEARCH("*TEENS*",Table1[categories])),"TEENS"))))</f>
        <v>#VALUE!</v>
      </c>
      <c r="C1648" t="e">
        <f>Table1[[#This Row],[startdatetime]]</f>
        <v>#VALUE!</v>
      </c>
      <c r="D1648" t="e">
        <f>CONCATENATE(Table1[[#This Row],[summary]],
CHAR(13),
Table1[[#This Row],[startdayname]],
", ",
TEXT((Table1[[#This Row],[startshortdate]]),"MMM D"),
CHAR(13),
TEXT((Table1[[#This Row],[starttime]]), "h:mm am/pm"),CHAR(13),Table1[[#This Row],[description]],CHAR(13))</f>
        <v>#VALUE!</v>
      </c>
    </row>
    <row r="1649" spans="1:4" x14ac:dyDescent="0.25">
      <c r="A1649" t="e">
        <f>VLOOKUP(Table1[[#This Row],[locationaddress]],VENUEID!$A$2:$B$28,1,TRUE)</f>
        <v>#VALUE!</v>
      </c>
      <c r="B1649" t="e">
        <f>IF(Table1[[#This Row],[categories]]="","",
IF(ISNUMBER(SEARCH("*ADULTS*",Table1[categories])),"ADULTS",
IF(ISNUMBER(SEARCH("*CHILDREN*",Table1[categories])),"CHILDREN",
IF(ISNUMBER(SEARCH("*TEENS*",Table1[categories])),"TEENS"))))</f>
        <v>#VALUE!</v>
      </c>
      <c r="C1649" t="e">
        <f>Table1[[#This Row],[startdatetime]]</f>
        <v>#VALUE!</v>
      </c>
      <c r="D1649" t="e">
        <f>CONCATENATE(Table1[[#This Row],[summary]],
CHAR(13),
Table1[[#This Row],[startdayname]],
", ",
TEXT((Table1[[#This Row],[startshortdate]]),"MMM D"),
CHAR(13),
TEXT((Table1[[#This Row],[starttime]]), "h:mm am/pm"),CHAR(13),Table1[[#This Row],[description]],CHAR(13))</f>
        <v>#VALUE!</v>
      </c>
    </row>
    <row r="1650" spans="1:4" x14ac:dyDescent="0.25">
      <c r="A1650" t="e">
        <f>VLOOKUP(Table1[[#This Row],[locationaddress]],VENUEID!$A$2:$B$28,1,TRUE)</f>
        <v>#VALUE!</v>
      </c>
      <c r="B1650" t="e">
        <f>IF(Table1[[#This Row],[categories]]="","",
IF(ISNUMBER(SEARCH("*ADULTS*",Table1[categories])),"ADULTS",
IF(ISNUMBER(SEARCH("*CHILDREN*",Table1[categories])),"CHILDREN",
IF(ISNUMBER(SEARCH("*TEENS*",Table1[categories])),"TEENS"))))</f>
        <v>#VALUE!</v>
      </c>
      <c r="C1650" t="e">
        <f>Table1[[#This Row],[startdatetime]]</f>
        <v>#VALUE!</v>
      </c>
      <c r="D1650" t="e">
        <f>CONCATENATE(Table1[[#This Row],[summary]],
CHAR(13),
Table1[[#This Row],[startdayname]],
", ",
TEXT((Table1[[#This Row],[startshortdate]]),"MMM D"),
CHAR(13),
TEXT((Table1[[#This Row],[starttime]]), "h:mm am/pm"),CHAR(13),Table1[[#This Row],[description]],CHAR(13))</f>
        <v>#VALUE!</v>
      </c>
    </row>
    <row r="1651" spans="1:4" x14ac:dyDescent="0.25">
      <c r="A1651" t="e">
        <f>VLOOKUP(Table1[[#This Row],[locationaddress]],VENUEID!$A$2:$B$28,1,TRUE)</f>
        <v>#VALUE!</v>
      </c>
      <c r="B1651" t="e">
        <f>IF(Table1[[#This Row],[categories]]="","",
IF(ISNUMBER(SEARCH("*ADULTS*",Table1[categories])),"ADULTS",
IF(ISNUMBER(SEARCH("*CHILDREN*",Table1[categories])),"CHILDREN",
IF(ISNUMBER(SEARCH("*TEENS*",Table1[categories])),"TEENS"))))</f>
        <v>#VALUE!</v>
      </c>
      <c r="C1651" t="e">
        <f>Table1[[#This Row],[startdatetime]]</f>
        <v>#VALUE!</v>
      </c>
      <c r="D1651" t="e">
        <f>CONCATENATE(Table1[[#This Row],[summary]],
CHAR(13),
Table1[[#This Row],[startdayname]],
", ",
TEXT((Table1[[#This Row],[startshortdate]]),"MMM D"),
CHAR(13),
TEXT((Table1[[#This Row],[starttime]]), "h:mm am/pm"),CHAR(13),Table1[[#This Row],[description]],CHAR(13))</f>
        <v>#VALUE!</v>
      </c>
    </row>
    <row r="1652" spans="1:4" x14ac:dyDescent="0.25">
      <c r="A1652" t="e">
        <f>VLOOKUP(Table1[[#This Row],[locationaddress]],VENUEID!$A$2:$B$28,1,TRUE)</f>
        <v>#VALUE!</v>
      </c>
      <c r="B1652" t="e">
        <f>IF(Table1[[#This Row],[categories]]="","",
IF(ISNUMBER(SEARCH("*ADULTS*",Table1[categories])),"ADULTS",
IF(ISNUMBER(SEARCH("*CHILDREN*",Table1[categories])),"CHILDREN",
IF(ISNUMBER(SEARCH("*TEENS*",Table1[categories])),"TEENS"))))</f>
        <v>#VALUE!</v>
      </c>
      <c r="C1652" t="e">
        <f>Table1[[#This Row],[startdatetime]]</f>
        <v>#VALUE!</v>
      </c>
      <c r="D1652" t="e">
        <f>CONCATENATE(Table1[[#This Row],[summary]],
CHAR(13),
Table1[[#This Row],[startdayname]],
", ",
TEXT((Table1[[#This Row],[startshortdate]]),"MMM D"),
CHAR(13),
TEXT((Table1[[#This Row],[starttime]]), "h:mm am/pm"),CHAR(13),Table1[[#This Row],[description]],CHAR(13))</f>
        <v>#VALUE!</v>
      </c>
    </row>
    <row r="1653" spans="1:4" x14ac:dyDescent="0.25">
      <c r="A1653" t="e">
        <f>VLOOKUP(Table1[[#This Row],[locationaddress]],VENUEID!$A$2:$B$28,1,TRUE)</f>
        <v>#VALUE!</v>
      </c>
      <c r="B1653" t="e">
        <f>IF(Table1[[#This Row],[categories]]="","",
IF(ISNUMBER(SEARCH("*ADULTS*",Table1[categories])),"ADULTS",
IF(ISNUMBER(SEARCH("*CHILDREN*",Table1[categories])),"CHILDREN",
IF(ISNUMBER(SEARCH("*TEENS*",Table1[categories])),"TEENS"))))</f>
        <v>#VALUE!</v>
      </c>
      <c r="C1653" t="e">
        <f>Table1[[#This Row],[startdatetime]]</f>
        <v>#VALUE!</v>
      </c>
      <c r="D1653" t="e">
        <f>CONCATENATE(Table1[[#This Row],[summary]],
CHAR(13),
Table1[[#This Row],[startdayname]],
", ",
TEXT((Table1[[#This Row],[startshortdate]]),"MMM D"),
CHAR(13),
TEXT((Table1[[#This Row],[starttime]]), "h:mm am/pm"),CHAR(13),Table1[[#This Row],[description]],CHAR(13))</f>
        <v>#VALUE!</v>
      </c>
    </row>
    <row r="1654" spans="1:4" x14ac:dyDescent="0.25">
      <c r="A1654" t="e">
        <f>VLOOKUP(Table1[[#This Row],[locationaddress]],VENUEID!$A$2:$B$28,1,TRUE)</f>
        <v>#VALUE!</v>
      </c>
      <c r="B1654" t="e">
        <f>IF(Table1[[#This Row],[categories]]="","",
IF(ISNUMBER(SEARCH("*ADULTS*",Table1[categories])),"ADULTS",
IF(ISNUMBER(SEARCH("*CHILDREN*",Table1[categories])),"CHILDREN",
IF(ISNUMBER(SEARCH("*TEENS*",Table1[categories])),"TEENS"))))</f>
        <v>#VALUE!</v>
      </c>
      <c r="C1654" t="e">
        <f>Table1[[#This Row],[startdatetime]]</f>
        <v>#VALUE!</v>
      </c>
      <c r="D1654" t="e">
        <f>CONCATENATE(Table1[[#This Row],[summary]],
CHAR(13),
Table1[[#This Row],[startdayname]],
", ",
TEXT((Table1[[#This Row],[startshortdate]]),"MMM D"),
CHAR(13),
TEXT((Table1[[#This Row],[starttime]]), "h:mm am/pm"),CHAR(13),Table1[[#This Row],[description]],CHAR(13))</f>
        <v>#VALUE!</v>
      </c>
    </row>
    <row r="1655" spans="1:4" x14ac:dyDescent="0.25">
      <c r="A1655" t="e">
        <f>VLOOKUP(Table1[[#This Row],[locationaddress]],VENUEID!$A$2:$B$28,1,TRUE)</f>
        <v>#VALUE!</v>
      </c>
      <c r="B1655" t="e">
        <f>IF(Table1[[#This Row],[categories]]="","",
IF(ISNUMBER(SEARCH("*ADULTS*",Table1[categories])),"ADULTS",
IF(ISNUMBER(SEARCH("*CHILDREN*",Table1[categories])),"CHILDREN",
IF(ISNUMBER(SEARCH("*TEENS*",Table1[categories])),"TEENS"))))</f>
        <v>#VALUE!</v>
      </c>
      <c r="C1655" t="e">
        <f>Table1[[#This Row],[startdatetime]]</f>
        <v>#VALUE!</v>
      </c>
      <c r="D1655" t="e">
        <f>CONCATENATE(Table1[[#This Row],[summary]],
CHAR(13),
Table1[[#This Row],[startdayname]],
", ",
TEXT((Table1[[#This Row],[startshortdate]]),"MMM D"),
CHAR(13),
TEXT((Table1[[#This Row],[starttime]]), "h:mm am/pm"),CHAR(13),Table1[[#This Row],[description]],CHAR(13))</f>
        <v>#VALUE!</v>
      </c>
    </row>
    <row r="1656" spans="1:4" x14ac:dyDescent="0.25">
      <c r="A1656" t="e">
        <f>VLOOKUP(Table1[[#This Row],[locationaddress]],VENUEID!$A$2:$B$28,1,TRUE)</f>
        <v>#VALUE!</v>
      </c>
      <c r="B1656" t="e">
        <f>IF(Table1[[#This Row],[categories]]="","",
IF(ISNUMBER(SEARCH("*ADULTS*",Table1[categories])),"ADULTS",
IF(ISNUMBER(SEARCH("*CHILDREN*",Table1[categories])),"CHILDREN",
IF(ISNUMBER(SEARCH("*TEENS*",Table1[categories])),"TEENS"))))</f>
        <v>#VALUE!</v>
      </c>
      <c r="C1656" t="e">
        <f>Table1[[#This Row],[startdatetime]]</f>
        <v>#VALUE!</v>
      </c>
      <c r="D1656" t="e">
        <f>CONCATENATE(Table1[[#This Row],[summary]],
CHAR(13),
Table1[[#This Row],[startdayname]],
", ",
TEXT((Table1[[#This Row],[startshortdate]]),"MMM D"),
CHAR(13),
TEXT((Table1[[#This Row],[starttime]]), "h:mm am/pm"),CHAR(13),Table1[[#This Row],[description]],CHAR(13))</f>
        <v>#VALUE!</v>
      </c>
    </row>
    <row r="1657" spans="1:4" x14ac:dyDescent="0.25">
      <c r="A1657" t="e">
        <f>VLOOKUP(Table1[[#This Row],[locationaddress]],VENUEID!$A$2:$B$28,1,TRUE)</f>
        <v>#VALUE!</v>
      </c>
      <c r="B1657" t="e">
        <f>IF(Table1[[#This Row],[categories]]="","",
IF(ISNUMBER(SEARCH("*ADULTS*",Table1[categories])),"ADULTS",
IF(ISNUMBER(SEARCH("*CHILDREN*",Table1[categories])),"CHILDREN",
IF(ISNUMBER(SEARCH("*TEENS*",Table1[categories])),"TEENS"))))</f>
        <v>#VALUE!</v>
      </c>
      <c r="C1657" t="e">
        <f>Table1[[#This Row],[startdatetime]]</f>
        <v>#VALUE!</v>
      </c>
      <c r="D1657" t="e">
        <f>CONCATENATE(Table1[[#This Row],[summary]],
CHAR(13),
Table1[[#This Row],[startdayname]],
", ",
TEXT((Table1[[#This Row],[startshortdate]]),"MMM D"),
CHAR(13),
TEXT((Table1[[#This Row],[starttime]]), "h:mm am/pm"),CHAR(13),Table1[[#This Row],[description]],CHAR(13))</f>
        <v>#VALUE!</v>
      </c>
    </row>
    <row r="1658" spans="1:4" x14ac:dyDescent="0.25">
      <c r="A1658" t="e">
        <f>VLOOKUP(Table1[[#This Row],[locationaddress]],VENUEID!$A$2:$B$28,1,TRUE)</f>
        <v>#VALUE!</v>
      </c>
      <c r="B1658" t="e">
        <f>IF(Table1[[#This Row],[categories]]="","",
IF(ISNUMBER(SEARCH("*ADULTS*",Table1[categories])),"ADULTS",
IF(ISNUMBER(SEARCH("*CHILDREN*",Table1[categories])),"CHILDREN",
IF(ISNUMBER(SEARCH("*TEENS*",Table1[categories])),"TEENS"))))</f>
        <v>#VALUE!</v>
      </c>
      <c r="C1658" t="e">
        <f>Table1[[#This Row],[startdatetime]]</f>
        <v>#VALUE!</v>
      </c>
      <c r="D1658" t="e">
        <f>CONCATENATE(Table1[[#This Row],[summary]],
CHAR(13),
Table1[[#This Row],[startdayname]],
", ",
TEXT((Table1[[#This Row],[startshortdate]]),"MMM D"),
CHAR(13),
TEXT((Table1[[#This Row],[starttime]]), "h:mm am/pm"),CHAR(13),Table1[[#This Row],[description]],CHAR(13))</f>
        <v>#VALUE!</v>
      </c>
    </row>
    <row r="1659" spans="1:4" x14ac:dyDescent="0.25">
      <c r="A1659" t="e">
        <f>VLOOKUP(Table1[[#This Row],[locationaddress]],VENUEID!$A$2:$B$28,1,TRUE)</f>
        <v>#VALUE!</v>
      </c>
      <c r="B1659" t="e">
        <f>IF(Table1[[#This Row],[categories]]="","",
IF(ISNUMBER(SEARCH("*ADULTS*",Table1[categories])),"ADULTS",
IF(ISNUMBER(SEARCH("*CHILDREN*",Table1[categories])),"CHILDREN",
IF(ISNUMBER(SEARCH("*TEENS*",Table1[categories])),"TEENS"))))</f>
        <v>#VALUE!</v>
      </c>
      <c r="C1659" t="e">
        <f>Table1[[#This Row],[startdatetime]]</f>
        <v>#VALUE!</v>
      </c>
      <c r="D1659" t="e">
        <f>CONCATENATE(Table1[[#This Row],[summary]],
CHAR(13),
Table1[[#This Row],[startdayname]],
", ",
TEXT((Table1[[#This Row],[startshortdate]]),"MMM D"),
CHAR(13),
TEXT((Table1[[#This Row],[starttime]]), "h:mm am/pm"),CHAR(13),Table1[[#This Row],[description]],CHAR(13))</f>
        <v>#VALUE!</v>
      </c>
    </row>
    <row r="1660" spans="1:4" x14ac:dyDescent="0.25">
      <c r="A1660" t="e">
        <f>VLOOKUP(Table1[[#This Row],[locationaddress]],VENUEID!$A$2:$B$28,1,TRUE)</f>
        <v>#VALUE!</v>
      </c>
      <c r="B1660" t="e">
        <f>IF(Table1[[#This Row],[categories]]="","",
IF(ISNUMBER(SEARCH("*ADULTS*",Table1[categories])),"ADULTS",
IF(ISNUMBER(SEARCH("*CHILDREN*",Table1[categories])),"CHILDREN",
IF(ISNUMBER(SEARCH("*TEENS*",Table1[categories])),"TEENS"))))</f>
        <v>#VALUE!</v>
      </c>
      <c r="C1660" t="e">
        <f>Table1[[#This Row],[startdatetime]]</f>
        <v>#VALUE!</v>
      </c>
      <c r="D1660" t="e">
        <f>CONCATENATE(Table1[[#This Row],[summary]],
CHAR(13),
Table1[[#This Row],[startdayname]],
", ",
TEXT((Table1[[#This Row],[startshortdate]]),"MMM D"),
CHAR(13),
TEXT((Table1[[#This Row],[starttime]]), "h:mm am/pm"),CHAR(13),Table1[[#This Row],[description]],CHAR(13))</f>
        <v>#VALUE!</v>
      </c>
    </row>
    <row r="1661" spans="1:4" x14ac:dyDescent="0.25">
      <c r="A1661" t="e">
        <f>VLOOKUP(Table1[[#This Row],[locationaddress]],VENUEID!$A$2:$B$28,1,TRUE)</f>
        <v>#VALUE!</v>
      </c>
      <c r="B1661" t="e">
        <f>IF(Table1[[#This Row],[categories]]="","",
IF(ISNUMBER(SEARCH("*ADULTS*",Table1[categories])),"ADULTS",
IF(ISNUMBER(SEARCH("*CHILDREN*",Table1[categories])),"CHILDREN",
IF(ISNUMBER(SEARCH("*TEENS*",Table1[categories])),"TEENS"))))</f>
        <v>#VALUE!</v>
      </c>
      <c r="C1661" t="e">
        <f>Table1[[#This Row],[startdatetime]]</f>
        <v>#VALUE!</v>
      </c>
      <c r="D1661" t="e">
        <f>CONCATENATE(Table1[[#This Row],[summary]],
CHAR(13),
Table1[[#This Row],[startdayname]],
", ",
TEXT((Table1[[#This Row],[startshortdate]]),"MMM D"),
CHAR(13),
TEXT((Table1[[#This Row],[starttime]]), "h:mm am/pm"),CHAR(13),Table1[[#This Row],[description]],CHAR(13))</f>
        <v>#VALUE!</v>
      </c>
    </row>
    <row r="1662" spans="1:4" x14ac:dyDescent="0.25">
      <c r="A1662" t="e">
        <f>VLOOKUP(Table1[[#This Row],[locationaddress]],VENUEID!$A$2:$B$28,1,TRUE)</f>
        <v>#VALUE!</v>
      </c>
      <c r="B1662" t="e">
        <f>IF(Table1[[#This Row],[categories]]="","",
IF(ISNUMBER(SEARCH("*ADULTS*",Table1[categories])),"ADULTS",
IF(ISNUMBER(SEARCH("*CHILDREN*",Table1[categories])),"CHILDREN",
IF(ISNUMBER(SEARCH("*TEENS*",Table1[categories])),"TEENS"))))</f>
        <v>#VALUE!</v>
      </c>
      <c r="C1662" t="e">
        <f>Table1[[#This Row],[startdatetime]]</f>
        <v>#VALUE!</v>
      </c>
      <c r="D1662" t="e">
        <f>CONCATENATE(Table1[[#This Row],[summary]],
CHAR(13),
Table1[[#This Row],[startdayname]],
", ",
TEXT((Table1[[#This Row],[startshortdate]]),"MMM D"),
CHAR(13),
TEXT((Table1[[#This Row],[starttime]]), "h:mm am/pm"),CHAR(13),Table1[[#This Row],[description]],CHAR(13))</f>
        <v>#VALUE!</v>
      </c>
    </row>
    <row r="1663" spans="1:4" x14ac:dyDescent="0.25">
      <c r="A1663" t="e">
        <f>VLOOKUP(Table1[[#This Row],[locationaddress]],VENUEID!$A$2:$B$28,1,TRUE)</f>
        <v>#VALUE!</v>
      </c>
      <c r="B1663" t="e">
        <f>IF(Table1[[#This Row],[categories]]="","",
IF(ISNUMBER(SEARCH("*ADULTS*",Table1[categories])),"ADULTS",
IF(ISNUMBER(SEARCH("*CHILDREN*",Table1[categories])),"CHILDREN",
IF(ISNUMBER(SEARCH("*TEENS*",Table1[categories])),"TEENS"))))</f>
        <v>#VALUE!</v>
      </c>
      <c r="C1663" t="e">
        <f>Table1[[#This Row],[startdatetime]]</f>
        <v>#VALUE!</v>
      </c>
      <c r="D1663" t="e">
        <f>CONCATENATE(Table1[[#This Row],[summary]],
CHAR(13),
Table1[[#This Row],[startdayname]],
", ",
TEXT((Table1[[#This Row],[startshortdate]]),"MMM D"),
CHAR(13),
TEXT((Table1[[#This Row],[starttime]]), "h:mm am/pm"),CHAR(13),Table1[[#This Row],[description]],CHAR(13))</f>
        <v>#VALUE!</v>
      </c>
    </row>
    <row r="1664" spans="1:4" x14ac:dyDescent="0.25">
      <c r="A1664" t="e">
        <f>VLOOKUP(Table1[[#This Row],[locationaddress]],VENUEID!$A$2:$B$28,1,TRUE)</f>
        <v>#VALUE!</v>
      </c>
      <c r="B1664" t="e">
        <f>IF(Table1[[#This Row],[categories]]="","",
IF(ISNUMBER(SEARCH("*ADULTS*",Table1[categories])),"ADULTS",
IF(ISNUMBER(SEARCH("*CHILDREN*",Table1[categories])),"CHILDREN",
IF(ISNUMBER(SEARCH("*TEENS*",Table1[categories])),"TEENS"))))</f>
        <v>#VALUE!</v>
      </c>
      <c r="C1664" t="e">
        <f>Table1[[#This Row],[startdatetime]]</f>
        <v>#VALUE!</v>
      </c>
      <c r="D1664" t="e">
        <f>CONCATENATE(Table1[[#This Row],[summary]],
CHAR(13),
Table1[[#This Row],[startdayname]],
", ",
TEXT((Table1[[#This Row],[startshortdate]]),"MMM D"),
CHAR(13),
TEXT((Table1[[#This Row],[starttime]]), "h:mm am/pm"),CHAR(13),Table1[[#This Row],[description]],CHAR(13))</f>
        <v>#VALUE!</v>
      </c>
    </row>
    <row r="1665" spans="1:4" x14ac:dyDescent="0.25">
      <c r="A1665" t="e">
        <f>VLOOKUP(Table1[[#This Row],[locationaddress]],VENUEID!$A$2:$B$28,1,TRUE)</f>
        <v>#VALUE!</v>
      </c>
      <c r="B1665" t="e">
        <f>IF(Table1[[#This Row],[categories]]="","",
IF(ISNUMBER(SEARCH("*ADULTS*",Table1[categories])),"ADULTS",
IF(ISNUMBER(SEARCH("*CHILDREN*",Table1[categories])),"CHILDREN",
IF(ISNUMBER(SEARCH("*TEENS*",Table1[categories])),"TEENS"))))</f>
        <v>#VALUE!</v>
      </c>
      <c r="C1665" t="e">
        <f>Table1[[#This Row],[startdatetime]]</f>
        <v>#VALUE!</v>
      </c>
      <c r="D1665" t="e">
        <f>CONCATENATE(Table1[[#This Row],[summary]],
CHAR(13),
Table1[[#This Row],[startdayname]],
", ",
TEXT((Table1[[#This Row],[startshortdate]]),"MMM D"),
CHAR(13),
TEXT((Table1[[#This Row],[starttime]]), "h:mm am/pm"),CHAR(13),Table1[[#This Row],[description]],CHAR(13))</f>
        <v>#VALUE!</v>
      </c>
    </row>
    <row r="1666" spans="1:4" x14ac:dyDescent="0.25">
      <c r="A1666" t="e">
        <f>VLOOKUP(Table1[[#This Row],[locationaddress]],VENUEID!$A$2:$B$28,1,TRUE)</f>
        <v>#VALUE!</v>
      </c>
      <c r="B1666" t="e">
        <f>IF(Table1[[#This Row],[categories]]="","",
IF(ISNUMBER(SEARCH("*ADULTS*",Table1[categories])),"ADULTS",
IF(ISNUMBER(SEARCH("*CHILDREN*",Table1[categories])),"CHILDREN",
IF(ISNUMBER(SEARCH("*TEENS*",Table1[categories])),"TEENS"))))</f>
        <v>#VALUE!</v>
      </c>
      <c r="C1666" t="e">
        <f>Table1[[#This Row],[startdatetime]]</f>
        <v>#VALUE!</v>
      </c>
      <c r="D1666" t="e">
        <f>CONCATENATE(Table1[[#This Row],[summary]],
CHAR(13),
Table1[[#This Row],[startdayname]],
", ",
TEXT((Table1[[#This Row],[startshortdate]]),"MMM D"),
CHAR(13),
TEXT((Table1[[#This Row],[starttime]]), "h:mm am/pm"),CHAR(13),Table1[[#This Row],[description]],CHAR(13))</f>
        <v>#VALUE!</v>
      </c>
    </row>
    <row r="1667" spans="1:4" x14ac:dyDescent="0.25">
      <c r="A1667" t="e">
        <f>VLOOKUP(Table1[[#This Row],[locationaddress]],VENUEID!$A$2:$B$28,1,TRUE)</f>
        <v>#VALUE!</v>
      </c>
      <c r="B1667" t="e">
        <f>IF(Table1[[#This Row],[categories]]="","",
IF(ISNUMBER(SEARCH("*ADULTS*",Table1[categories])),"ADULTS",
IF(ISNUMBER(SEARCH("*CHILDREN*",Table1[categories])),"CHILDREN",
IF(ISNUMBER(SEARCH("*TEENS*",Table1[categories])),"TEENS"))))</f>
        <v>#VALUE!</v>
      </c>
      <c r="C1667" t="e">
        <f>Table1[[#This Row],[startdatetime]]</f>
        <v>#VALUE!</v>
      </c>
      <c r="D1667" t="e">
        <f>CONCATENATE(Table1[[#This Row],[summary]],
CHAR(13),
Table1[[#This Row],[startdayname]],
", ",
TEXT((Table1[[#This Row],[startshortdate]]),"MMM D"),
CHAR(13),
TEXT((Table1[[#This Row],[starttime]]), "h:mm am/pm"),CHAR(13),Table1[[#This Row],[description]],CHAR(13))</f>
        <v>#VALUE!</v>
      </c>
    </row>
    <row r="1668" spans="1:4" x14ac:dyDescent="0.25">
      <c r="A1668" t="e">
        <f>VLOOKUP(Table1[[#This Row],[locationaddress]],VENUEID!$A$2:$B$28,1,TRUE)</f>
        <v>#VALUE!</v>
      </c>
      <c r="B1668" t="e">
        <f>IF(Table1[[#This Row],[categories]]="","",
IF(ISNUMBER(SEARCH("*ADULTS*",Table1[categories])),"ADULTS",
IF(ISNUMBER(SEARCH("*CHILDREN*",Table1[categories])),"CHILDREN",
IF(ISNUMBER(SEARCH("*TEENS*",Table1[categories])),"TEENS"))))</f>
        <v>#VALUE!</v>
      </c>
      <c r="C1668" t="e">
        <f>Table1[[#This Row],[startdatetime]]</f>
        <v>#VALUE!</v>
      </c>
      <c r="D1668" t="e">
        <f>CONCATENATE(Table1[[#This Row],[summary]],
CHAR(13),
Table1[[#This Row],[startdayname]],
", ",
TEXT((Table1[[#This Row],[startshortdate]]),"MMM D"),
CHAR(13),
TEXT((Table1[[#This Row],[starttime]]), "h:mm am/pm"),CHAR(13),Table1[[#This Row],[description]],CHAR(13))</f>
        <v>#VALUE!</v>
      </c>
    </row>
    <row r="1669" spans="1:4" x14ac:dyDescent="0.25">
      <c r="A1669" t="e">
        <f>VLOOKUP(Table1[[#This Row],[locationaddress]],VENUEID!$A$2:$B$28,1,TRUE)</f>
        <v>#VALUE!</v>
      </c>
      <c r="B1669" t="e">
        <f>IF(Table1[[#This Row],[categories]]="","",
IF(ISNUMBER(SEARCH("*ADULTS*",Table1[categories])),"ADULTS",
IF(ISNUMBER(SEARCH("*CHILDREN*",Table1[categories])),"CHILDREN",
IF(ISNUMBER(SEARCH("*TEENS*",Table1[categories])),"TEENS"))))</f>
        <v>#VALUE!</v>
      </c>
      <c r="C1669" t="e">
        <f>Table1[[#This Row],[startdatetime]]</f>
        <v>#VALUE!</v>
      </c>
      <c r="D1669" t="e">
        <f>CONCATENATE(Table1[[#This Row],[summary]],
CHAR(13),
Table1[[#This Row],[startdayname]],
", ",
TEXT((Table1[[#This Row],[startshortdate]]),"MMM D"),
CHAR(13),
TEXT((Table1[[#This Row],[starttime]]), "h:mm am/pm"),CHAR(13),Table1[[#This Row],[description]],CHAR(13))</f>
        <v>#VALUE!</v>
      </c>
    </row>
    <row r="1670" spans="1:4" x14ac:dyDescent="0.25">
      <c r="A1670" t="e">
        <f>VLOOKUP(Table1[[#This Row],[locationaddress]],VENUEID!$A$2:$B$28,1,TRUE)</f>
        <v>#VALUE!</v>
      </c>
      <c r="B1670" t="e">
        <f>IF(Table1[[#This Row],[categories]]="","",
IF(ISNUMBER(SEARCH("*ADULTS*",Table1[categories])),"ADULTS",
IF(ISNUMBER(SEARCH("*CHILDREN*",Table1[categories])),"CHILDREN",
IF(ISNUMBER(SEARCH("*TEENS*",Table1[categories])),"TEENS"))))</f>
        <v>#VALUE!</v>
      </c>
      <c r="C1670" t="e">
        <f>Table1[[#This Row],[startdatetime]]</f>
        <v>#VALUE!</v>
      </c>
      <c r="D1670" t="e">
        <f>CONCATENATE(Table1[[#This Row],[summary]],
CHAR(13),
Table1[[#This Row],[startdayname]],
", ",
TEXT((Table1[[#This Row],[startshortdate]]),"MMM D"),
CHAR(13),
TEXT((Table1[[#This Row],[starttime]]), "h:mm am/pm"),CHAR(13),Table1[[#This Row],[description]],CHAR(13))</f>
        <v>#VALUE!</v>
      </c>
    </row>
    <row r="1671" spans="1:4" x14ac:dyDescent="0.25">
      <c r="A1671" t="e">
        <f>VLOOKUP(Table1[[#This Row],[locationaddress]],VENUEID!$A$2:$B$28,1,TRUE)</f>
        <v>#VALUE!</v>
      </c>
      <c r="B1671" t="e">
        <f>IF(Table1[[#This Row],[categories]]="","",
IF(ISNUMBER(SEARCH("*ADULTS*",Table1[categories])),"ADULTS",
IF(ISNUMBER(SEARCH("*CHILDREN*",Table1[categories])),"CHILDREN",
IF(ISNUMBER(SEARCH("*TEENS*",Table1[categories])),"TEENS"))))</f>
        <v>#VALUE!</v>
      </c>
      <c r="C1671" t="e">
        <f>Table1[[#This Row],[startdatetime]]</f>
        <v>#VALUE!</v>
      </c>
      <c r="D1671" t="e">
        <f>CONCATENATE(Table1[[#This Row],[summary]],
CHAR(13),
Table1[[#This Row],[startdayname]],
", ",
TEXT((Table1[[#This Row],[startshortdate]]),"MMM D"),
CHAR(13),
TEXT((Table1[[#This Row],[starttime]]), "h:mm am/pm"),CHAR(13),Table1[[#This Row],[description]],CHAR(13))</f>
        <v>#VALUE!</v>
      </c>
    </row>
    <row r="1672" spans="1:4" x14ac:dyDescent="0.25">
      <c r="A1672" t="e">
        <f>VLOOKUP(Table1[[#This Row],[locationaddress]],VENUEID!$A$2:$B$28,1,TRUE)</f>
        <v>#VALUE!</v>
      </c>
      <c r="B1672" t="e">
        <f>IF(Table1[[#This Row],[categories]]="","",
IF(ISNUMBER(SEARCH("*ADULTS*",Table1[categories])),"ADULTS",
IF(ISNUMBER(SEARCH("*CHILDREN*",Table1[categories])),"CHILDREN",
IF(ISNUMBER(SEARCH("*TEENS*",Table1[categories])),"TEENS"))))</f>
        <v>#VALUE!</v>
      </c>
      <c r="C1672" t="e">
        <f>Table1[[#This Row],[startdatetime]]</f>
        <v>#VALUE!</v>
      </c>
      <c r="D1672" t="e">
        <f>CONCATENATE(Table1[[#This Row],[summary]],
CHAR(13),
Table1[[#This Row],[startdayname]],
", ",
TEXT((Table1[[#This Row],[startshortdate]]),"MMM D"),
CHAR(13),
TEXT((Table1[[#This Row],[starttime]]), "h:mm am/pm"),CHAR(13),Table1[[#This Row],[description]],CHAR(13))</f>
        <v>#VALUE!</v>
      </c>
    </row>
    <row r="1673" spans="1:4" x14ac:dyDescent="0.25">
      <c r="A1673" t="e">
        <f>VLOOKUP(Table1[[#This Row],[locationaddress]],VENUEID!$A$2:$B$28,1,TRUE)</f>
        <v>#VALUE!</v>
      </c>
      <c r="B1673" t="e">
        <f>IF(Table1[[#This Row],[categories]]="","",
IF(ISNUMBER(SEARCH("*ADULTS*",Table1[categories])),"ADULTS",
IF(ISNUMBER(SEARCH("*CHILDREN*",Table1[categories])),"CHILDREN",
IF(ISNUMBER(SEARCH("*TEENS*",Table1[categories])),"TEENS"))))</f>
        <v>#VALUE!</v>
      </c>
      <c r="C1673" t="e">
        <f>Table1[[#This Row],[startdatetime]]</f>
        <v>#VALUE!</v>
      </c>
      <c r="D1673" t="e">
        <f>CONCATENATE(Table1[[#This Row],[summary]],
CHAR(13),
Table1[[#This Row],[startdayname]],
", ",
TEXT((Table1[[#This Row],[startshortdate]]),"MMM D"),
CHAR(13),
TEXT((Table1[[#This Row],[starttime]]), "h:mm am/pm"),CHAR(13),Table1[[#This Row],[description]],CHAR(13))</f>
        <v>#VALUE!</v>
      </c>
    </row>
    <row r="1674" spans="1:4" x14ac:dyDescent="0.25">
      <c r="A1674" t="e">
        <f>VLOOKUP(Table1[[#This Row],[locationaddress]],VENUEID!$A$2:$B$28,1,TRUE)</f>
        <v>#VALUE!</v>
      </c>
      <c r="B1674" t="e">
        <f>IF(Table1[[#This Row],[categories]]="","",
IF(ISNUMBER(SEARCH("*ADULTS*",Table1[categories])),"ADULTS",
IF(ISNUMBER(SEARCH("*CHILDREN*",Table1[categories])),"CHILDREN",
IF(ISNUMBER(SEARCH("*TEENS*",Table1[categories])),"TEENS"))))</f>
        <v>#VALUE!</v>
      </c>
      <c r="C1674" t="e">
        <f>Table1[[#This Row],[startdatetime]]</f>
        <v>#VALUE!</v>
      </c>
      <c r="D1674" t="e">
        <f>CONCATENATE(Table1[[#This Row],[summary]],
CHAR(13),
Table1[[#This Row],[startdayname]],
", ",
TEXT((Table1[[#This Row],[startshortdate]]),"MMM D"),
CHAR(13),
TEXT((Table1[[#This Row],[starttime]]), "h:mm am/pm"),CHAR(13),Table1[[#This Row],[description]],CHAR(13))</f>
        <v>#VALUE!</v>
      </c>
    </row>
    <row r="1675" spans="1:4" x14ac:dyDescent="0.25">
      <c r="A1675" t="e">
        <f>VLOOKUP(Table1[[#This Row],[locationaddress]],VENUEID!$A$2:$B$28,1,TRUE)</f>
        <v>#VALUE!</v>
      </c>
      <c r="B1675" t="e">
        <f>IF(Table1[[#This Row],[categories]]="","",
IF(ISNUMBER(SEARCH("*ADULTS*",Table1[categories])),"ADULTS",
IF(ISNUMBER(SEARCH("*CHILDREN*",Table1[categories])),"CHILDREN",
IF(ISNUMBER(SEARCH("*TEENS*",Table1[categories])),"TEENS"))))</f>
        <v>#VALUE!</v>
      </c>
      <c r="C1675" t="e">
        <f>Table1[[#This Row],[startdatetime]]</f>
        <v>#VALUE!</v>
      </c>
      <c r="D1675" t="e">
        <f>CONCATENATE(Table1[[#This Row],[summary]],
CHAR(13),
Table1[[#This Row],[startdayname]],
", ",
TEXT((Table1[[#This Row],[startshortdate]]),"MMM D"),
CHAR(13),
TEXT((Table1[[#This Row],[starttime]]), "h:mm am/pm"),CHAR(13),Table1[[#This Row],[description]],CHAR(13))</f>
        <v>#VALUE!</v>
      </c>
    </row>
    <row r="1676" spans="1:4" x14ac:dyDescent="0.25">
      <c r="A1676" t="e">
        <f>VLOOKUP(Table1[[#This Row],[locationaddress]],VENUEID!$A$2:$B$28,1,TRUE)</f>
        <v>#VALUE!</v>
      </c>
      <c r="B1676" t="e">
        <f>IF(Table1[[#This Row],[categories]]="","",
IF(ISNUMBER(SEARCH("*ADULTS*",Table1[categories])),"ADULTS",
IF(ISNUMBER(SEARCH("*CHILDREN*",Table1[categories])),"CHILDREN",
IF(ISNUMBER(SEARCH("*TEENS*",Table1[categories])),"TEENS"))))</f>
        <v>#VALUE!</v>
      </c>
      <c r="C1676" t="e">
        <f>Table1[[#This Row],[startdatetime]]</f>
        <v>#VALUE!</v>
      </c>
      <c r="D1676" t="e">
        <f>CONCATENATE(Table1[[#This Row],[summary]],
CHAR(13),
Table1[[#This Row],[startdayname]],
", ",
TEXT((Table1[[#This Row],[startshortdate]]),"MMM D"),
CHAR(13),
TEXT((Table1[[#This Row],[starttime]]), "h:mm am/pm"),CHAR(13),Table1[[#This Row],[description]],CHAR(13))</f>
        <v>#VALUE!</v>
      </c>
    </row>
    <row r="1677" spans="1:4" x14ac:dyDescent="0.25">
      <c r="A1677" t="e">
        <f>VLOOKUP(Table1[[#This Row],[locationaddress]],VENUEID!$A$2:$B$28,1,TRUE)</f>
        <v>#VALUE!</v>
      </c>
      <c r="B1677" t="e">
        <f>IF(Table1[[#This Row],[categories]]="","",
IF(ISNUMBER(SEARCH("*ADULTS*",Table1[categories])),"ADULTS",
IF(ISNUMBER(SEARCH("*CHILDREN*",Table1[categories])),"CHILDREN",
IF(ISNUMBER(SEARCH("*TEENS*",Table1[categories])),"TEENS"))))</f>
        <v>#VALUE!</v>
      </c>
      <c r="C1677" t="e">
        <f>Table1[[#This Row],[startdatetime]]</f>
        <v>#VALUE!</v>
      </c>
      <c r="D1677" t="e">
        <f>CONCATENATE(Table1[[#This Row],[summary]],
CHAR(13),
Table1[[#This Row],[startdayname]],
", ",
TEXT((Table1[[#This Row],[startshortdate]]),"MMM D"),
CHAR(13),
TEXT((Table1[[#This Row],[starttime]]), "h:mm am/pm"),CHAR(13),Table1[[#This Row],[description]],CHAR(13))</f>
        <v>#VALUE!</v>
      </c>
    </row>
    <row r="1678" spans="1:4" x14ac:dyDescent="0.25">
      <c r="A1678" t="e">
        <f>VLOOKUP(Table1[[#This Row],[locationaddress]],VENUEID!$A$2:$B$28,1,TRUE)</f>
        <v>#VALUE!</v>
      </c>
      <c r="B1678" t="e">
        <f>IF(Table1[[#This Row],[categories]]="","",
IF(ISNUMBER(SEARCH("*ADULTS*",Table1[categories])),"ADULTS",
IF(ISNUMBER(SEARCH("*CHILDREN*",Table1[categories])),"CHILDREN",
IF(ISNUMBER(SEARCH("*TEENS*",Table1[categories])),"TEENS"))))</f>
        <v>#VALUE!</v>
      </c>
      <c r="C1678" t="e">
        <f>Table1[[#This Row],[startdatetime]]</f>
        <v>#VALUE!</v>
      </c>
      <c r="D1678" t="e">
        <f>CONCATENATE(Table1[[#This Row],[summary]],
CHAR(13),
Table1[[#This Row],[startdayname]],
", ",
TEXT((Table1[[#This Row],[startshortdate]]),"MMM D"),
CHAR(13),
TEXT((Table1[[#This Row],[starttime]]), "h:mm am/pm"),CHAR(13),Table1[[#This Row],[description]],CHAR(13))</f>
        <v>#VALUE!</v>
      </c>
    </row>
    <row r="1679" spans="1:4" x14ac:dyDescent="0.25">
      <c r="A1679" t="e">
        <f>VLOOKUP(Table1[[#This Row],[locationaddress]],VENUEID!$A$2:$B$28,1,TRUE)</f>
        <v>#VALUE!</v>
      </c>
      <c r="B1679" t="e">
        <f>IF(Table1[[#This Row],[categories]]="","",
IF(ISNUMBER(SEARCH("*ADULTS*",Table1[categories])),"ADULTS",
IF(ISNUMBER(SEARCH("*CHILDREN*",Table1[categories])),"CHILDREN",
IF(ISNUMBER(SEARCH("*TEENS*",Table1[categories])),"TEENS"))))</f>
        <v>#VALUE!</v>
      </c>
      <c r="C1679" t="e">
        <f>Table1[[#This Row],[startdatetime]]</f>
        <v>#VALUE!</v>
      </c>
      <c r="D1679" t="e">
        <f>CONCATENATE(Table1[[#This Row],[summary]],
CHAR(13),
Table1[[#This Row],[startdayname]],
", ",
TEXT((Table1[[#This Row],[startshortdate]]),"MMM D"),
CHAR(13),
TEXT((Table1[[#This Row],[starttime]]), "h:mm am/pm"),CHAR(13),Table1[[#This Row],[description]],CHAR(13))</f>
        <v>#VALUE!</v>
      </c>
    </row>
    <row r="1680" spans="1:4" x14ac:dyDescent="0.25">
      <c r="A1680" t="e">
        <f>VLOOKUP(Table1[[#This Row],[locationaddress]],VENUEID!$A$2:$B$28,1,TRUE)</f>
        <v>#VALUE!</v>
      </c>
      <c r="B1680" t="e">
        <f>IF(Table1[[#This Row],[categories]]="","",
IF(ISNUMBER(SEARCH("*ADULTS*",Table1[categories])),"ADULTS",
IF(ISNUMBER(SEARCH("*CHILDREN*",Table1[categories])),"CHILDREN",
IF(ISNUMBER(SEARCH("*TEENS*",Table1[categories])),"TEENS"))))</f>
        <v>#VALUE!</v>
      </c>
      <c r="C1680" t="e">
        <f>Table1[[#This Row],[startdatetime]]</f>
        <v>#VALUE!</v>
      </c>
      <c r="D1680" t="e">
        <f>CONCATENATE(Table1[[#This Row],[summary]],
CHAR(13),
Table1[[#This Row],[startdayname]],
", ",
TEXT((Table1[[#This Row],[startshortdate]]),"MMM D"),
CHAR(13),
TEXT((Table1[[#This Row],[starttime]]), "h:mm am/pm"),CHAR(13),Table1[[#This Row],[description]],CHAR(13))</f>
        <v>#VALUE!</v>
      </c>
    </row>
    <row r="1681" spans="1:4" x14ac:dyDescent="0.25">
      <c r="A1681" t="e">
        <f>VLOOKUP(Table1[[#This Row],[locationaddress]],VENUEID!$A$2:$B$28,1,TRUE)</f>
        <v>#VALUE!</v>
      </c>
      <c r="B1681" t="e">
        <f>IF(Table1[[#This Row],[categories]]="","",
IF(ISNUMBER(SEARCH("*ADULTS*",Table1[categories])),"ADULTS",
IF(ISNUMBER(SEARCH("*CHILDREN*",Table1[categories])),"CHILDREN",
IF(ISNUMBER(SEARCH("*TEENS*",Table1[categories])),"TEENS"))))</f>
        <v>#VALUE!</v>
      </c>
      <c r="C1681" t="e">
        <f>Table1[[#This Row],[startdatetime]]</f>
        <v>#VALUE!</v>
      </c>
      <c r="D1681" t="e">
        <f>CONCATENATE(Table1[[#This Row],[summary]],
CHAR(13),
Table1[[#This Row],[startdayname]],
", ",
TEXT((Table1[[#This Row],[startshortdate]]),"MMM D"),
CHAR(13),
TEXT((Table1[[#This Row],[starttime]]), "h:mm am/pm"),CHAR(13),Table1[[#This Row],[description]],CHAR(13))</f>
        <v>#VALUE!</v>
      </c>
    </row>
    <row r="1682" spans="1:4" x14ac:dyDescent="0.25">
      <c r="A1682" t="e">
        <f>VLOOKUP(Table1[[#This Row],[locationaddress]],VENUEID!$A$2:$B$28,1,TRUE)</f>
        <v>#VALUE!</v>
      </c>
      <c r="B1682" t="e">
        <f>IF(Table1[[#This Row],[categories]]="","",
IF(ISNUMBER(SEARCH("*ADULTS*",Table1[categories])),"ADULTS",
IF(ISNUMBER(SEARCH("*CHILDREN*",Table1[categories])),"CHILDREN",
IF(ISNUMBER(SEARCH("*TEENS*",Table1[categories])),"TEENS"))))</f>
        <v>#VALUE!</v>
      </c>
      <c r="C1682" t="e">
        <f>Table1[[#This Row],[startdatetime]]</f>
        <v>#VALUE!</v>
      </c>
      <c r="D1682" t="e">
        <f>CONCATENATE(Table1[[#This Row],[summary]],
CHAR(13),
Table1[[#This Row],[startdayname]],
", ",
TEXT((Table1[[#This Row],[startshortdate]]),"MMM D"),
CHAR(13),
TEXT((Table1[[#This Row],[starttime]]), "h:mm am/pm"),CHAR(13),Table1[[#This Row],[description]],CHAR(13))</f>
        <v>#VALUE!</v>
      </c>
    </row>
    <row r="1683" spans="1:4" x14ac:dyDescent="0.25">
      <c r="A1683" t="e">
        <f>VLOOKUP(Table1[[#This Row],[locationaddress]],VENUEID!$A$2:$B$28,1,TRUE)</f>
        <v>#VALUE!</v>
      </c>
      <c r="B1683" t="e">
        <f>IF(Table1[[#This Row],[categories]]="","",
IF(ISNUMBER(SEARCH("*ADULTS*",Table1[categories])),"ADULTS",
IF(ISNUMBER(SEARCH("*CHILDREN*",Table1[categories])),"CHILDREN",
IF(ISNUMBER(SEARCH("*TEENS*",Table1[categories])),"TEENS"))))</f>
        <v>#VALUE!</v>
      </c>
      <c r="C1683" t="e">
        <f>Table1[[#This Row],[startdatetime]]</f>
        <v>#VALUE!</v>
      </c>
      <c r="D1683" t="e">
        <f>CONCATENATE(Table1[[#This Row],[summary]],
CHAR(13),
Table1[[#This Row],[startdayname]],
", ",
TEXT((Table1[[#This Row],[startshortdate]]),"MMM D"),
CHAR(13),
TEXT((Table1[[#This Row],[starttime]]), "h:mm am/pm"),CHAR(13),Table1[[#This Row],[description]],CHAR(13))</f>
        <v>#VALUE!</v>
      </c>
    </row>
    <row r="1684" spans="1:4" x14ac:dyDescent="0.25">
      <c r="A1684" t="e">
        <f>VLOOKUP(Table1[[#This Row],[locationaddress]],VENUEID!$A$2:$B$28,1,TRUE)</f>
        <v>#VALUE!</v>
      </c>
      <c r="B1684" t="e">
        <f>IF(Table1[[#This Row],[categories]]="","",
IF(ISNUMBER(SEARCH("*ADULTS*",Table1[categories])),"ADULTS",
IF(ISNUMBER(SEARCH("*CHILDREN*",Table1[categories])),"CHILDREN",
IF(ISNUMBER(SEARCH("*TEENS*",Table1[categories])),"TEENS"))))</f>
        <v>#VALUE!</v>
      </c>
      <c r="C1684" t="e">
        <f>Table1[[#This Row],[startdatetime]]</f>
        <v>#VALUE!</v>
      </c>
      <c r="D1684" t="e">
        <f>CONCATENATE(Table1[[#This Row],[summary]],
CHAR(13),
Table1[[#This Row],[startdayname]],
", ",
TEXT((Table1[[#This Row],[startshortdate]]),"MMM D"),
CHAR(13),
TEXT((Table1[[#This Row],[starttime]]), "h:mm am/pm"),CHAR(13),Table1[[#This Row],[description]],CHAR(13))</f>
        <v>#VALUE!</v>
      </c>
    </row>
    <row r="1685" spans="1:4" x14ac:dyDescent="0.25">
      <c r="A1685" t="e">
        <f>VLOOKUP(Table1[[#This Row],[locationaddress]],VENUEID!$A$2:$B$28,1,TRUE)</f>
        <v>#VALUE!</v>
      </c>
      <c r="B1685" t="e">
        <f>IF(Table1[[#This Row],[categories]]="","",
IF(ISNUMBER(SEARCH("*ADULTS*",Table1[categories])),"ADULTS",
IF(ISNUMBER(SEARCH("*CHILDREN*",Table1[categories])),"CHILDREN",
IF(ISNUMBER(SEARCH("*TEENS*",Table1[categories])),"TEENS"))))</f>
        <v>#VALUE!</v>
      </c>
      <c r="C1685" t="e">
        <f>Table1[[#This Row],[startdatetime]]</f>
        <v>#VALUE!</v>
      </c>
      <c r="D1685" t="e">
        <f>CONCATENATE(Table1[[#This Row],[summary]],
CHAR(13),
Table1[[#This Row],[startdayname]],
", ",
TEXT((Table1[[#This Row],[startshortdate]]),"MMM D"),
CHAR(13),
TEXT((Table1[[#This Row],[starttime]]), "h:mm am/pm"),CHAR(13),Table1[[#This Row],[description]],CHAR(13))</f>
        <v>#VALUE!</v>
      </c>
    </row>
    <row r="1686" spans="1:4" x14ac:dyDescent="0.25">
      <c r="A1686" t="e">
        <f>VLOOKUP(Table1[[#This Row],[locationaddress]],VENUEID!$A$2:$B$28,1,TRUE)</f>
        <v>#VALUE!</v>
      </c>
      <c r="B1686" t="e">
        <f>IF(Table1[[#This Row],[categories]]="","",
IF(ISNUMBER(SEARCH("*ADULTS*",Table1[categories])),"ADULTS",
IF(ISNUMBER(SEARCH("*CHILDREN*",Table1[categories])),"CHILDREN",
IF(ISNUMBER(SEARCH("*TEENS*",Table1[categories])),"TEENS"))))</f>
        <v>#VALUE!</v>
      </c>
      <c r="C1686" t="e">
        <f>Table1[[#This Row],[startdatetime]]</f>
        <v>#VALUE!</v>
      </c>
      <c r="D1686" t="e">
        <f>CONCATENATE(Table1[[#This Row],[summary]],
CHAR(13),
Table1[[#This Row],[startdayname]],
", ",
TEXT((Table1[[#This Row],[startshortdate]]),"MMM D"),
CHAR(13),
TEXT((Table1[[#This Row],[starttime]]), "h:mm am/pm"),CHAR(13),Table1[[#This Row],[description]],CHAR(13))</f>
        <v>#VALUE!</v>
      </c>
    </row>
    <row r="1687" spans="1:4" x14ac:dyDescent="0.25">
      <c r="A1687" t="e">
        <f>VLOOKUP(Table1[[#This Row],[locationaddress]],VENUEID!$A$2:$B$28,1,TRUE)</f>
        <v>#VALUE!</v>
      </c>
      <c r="B1687" t="e">
        <f>IF(Table1[[#This Row],[categories]]="","",
IF(ISNUMBER(SEARCH("*ADULTS*",Table1[categories])),"ADULTS",
IF(ISNUMBER(SEARCH("*CHILDREN*",Table1[categories])),"CHILDREN",
IF(ISNUMBER(SEARCH("*TEENS*",Table1[categories])),"TEENS"))))</f>
        <v>#VALUE!</v>
      </c>
      <c r="C1687" t="e">
        <f>Table1[[#This Row],[startdatetime]]</f>
        <v>#VALUE!</v>
      </c>
      <c r="D1687" t="e">
        <f>CONCATENATE(Table1[[#This Row],[summary]],
CHAR(13),
Table1[[#This Row],[startdayname]],
", ",
TEXT((Table1[[#This Row],[startshortdate]]),"MMM D"),
CHAR(13),
TEXT((Table1[[#This Row],[starttime]]), "h:mm am/pm"),CHAR(13),Table1[[#This Row],[description]],CHAR(13))</f>
        <v>#VALUE!</v>
      </c>
    </row>
    <row r="1688" spans="1:4" x14ac:dyDescent="0.25">
      <c r="A1688" t="e">
        <f>VLOOKUP(Table1[[#This Row],[locationaddress]],VENUEID!$A$2:$B$28,1,TRUE)</f>
        <v>#VALUE!</v>
      </c>
      <c r="B1688" t="e">
        <f>IF(Table1[[#This Row],[categories]]="","",
IF(ISNUMBER(SEARCH("*ADULTS*",Table1[categories])),"ADULTS",
IF(ISNUMBER(SEARCH("*CHILDREN*",Table1[categories])),"CHILDREN",
IF(ISNUMBER(SEARCH("*TEENS*",Table1[categories])),"TEENS"))))</f>
        <v>#VALUE!</v>
      </c>
      <c r="C1688" t="e">
        <f>Table1[[#This Row],[startdatetime]]</f>
        <v>#VALUE!</v>
      </c>
      <c r="D1688" t="e">
        <f>CONCATENATE(Table1[[#This Row],[summary]],
CHAR(13),
Table1[[#This Row],[startdayname]],
", ",
TEXT((Table1[[#This Row],[startshortdate]]),"MMM D"),
CHAR(13),
TEXT((Table1[[#This Row],[starttime]]), "h:mm am/pm"),CHAR(13),Table1[[#This Row],[description]],CHAR(13))</f>
        <v>#VALUE!</v>
      </c>
    </row>
    <row r="1689" spans="1:4" x14ac:dyDescent="0.25">
      <c r="A1689" t="e">
        <f>VLOOKUP(Table1[[#This Row],[locationaddress]],VENUEID!$A$2:$B$28,1,TRUE)</f>
        <v>#VALUE!</v>
      </c>
      <c r="B1689" t="e">
        <f>IF(Table1[[#This Row],[categories]]="","",
IF(ISNUMBER(SEARCH("*ADULTS*",Table1[categories])),"ADULTS",
IF(ISNUMBER(SEARCH("*CHILDREN*",Table1[categories])),"CHILDREN",
IF(ISNUMBER(SEARCH("*TEENS*",Table1[categories])),"TEENS"))))</f>
        <v>#VALUE!</v>
      </c>
      <c r="C1689" t="e">
        <f>Table1[[#This Row],[startdatetime]]</f>
        <v>#VALUE!</v>
      </c>
      <c r="D1689" t="e">
        <f>CONCATENATE(Table1[[#This Row],[summary]],
CHAR(13),
Table1[[#This Row],[startdayname]],
", ",
TEXT((Table1[[#This Row],[startshortdate]]),"MMM D"),
CHAR(13),
TEXT((Table1[[#This Row],[starttime]]), "h:mm am/pm"),CHAR(13),Table1[[#This Row],[description]],CHAR(13))</f>
        <v>#VALUE!</v>
      </c>
    </row>
    <row r="1690" spans="1:4" x14ac:dyDescent="0.25">
      <c r="A1690" t="e">
        <f>VLOOKUP(Table1[[#This Row],[locationaddress]],VENUEID!$A$2:$B$28,1,TRUE)</f>
        <v>#VALUE!</v>
      </c>
      <c r="B1690" t="e">
        <f>IF(Table1[[#This Row],[categories]]="","",
IF(ISNUMBER(SEARCH("*ADULTS*",Table1[categories])),"ADULTS",
IF(ISNUMBER(SEARCH("*CHILDREN*",Table1[categories])),"CHILDREN",
IF(ISNUMBER(SEARCH("*TEENS*",Table1[categories])),"TEENS"))))</f>
        <v>#VALUE!</v>
      </c>
      <c r="C1690" t="e">
        <f>Table1[[#This Row],[startdatetime]]</f>
        <v>#VALUE!</v>
      </c>
      <c r="D1690" t="e">
        <f>CONCATENATE(Table1[[#This Row],[summary]],
CHAR(13),
Table1[[#This Row],[startdayname]],
", ",
TEXT((Table1[[#This Row],[startshortdate]]),"MMM D"),
CHAR(13),
TEXT((Table1[[#This Row],[starttime]]), "h:mm am/pm"),CHAR(13),Table1[[#This Row],[description]],CHAR(13))</f>
        <v>#VALUE!</v>
      </c>
    </row>
    <row r="1691" spans="1:4" x14ac:dyDescent="0.25">
      <c r="A1691" t="e">
        <f>VLOOKUP(Table1[[#This Row],[locationaddress]],VENUEID!$A$2:$B$28,1,TRUE)</f>
        <v>#VALUE!</v>
      </c>
      <c r="B1691" t="e">
        <f>IF(Table1[[#This Row],[categories]]="","",
IF(ISNUMBER(SEARCH("*ADULTS*",Table1[categories])),"ADULTS",
IF(ISNUMBER(SEARCH("*CHILDREN*",Table1[categories])),"CHILDREN",
IF(ISNUMBER(SEARCH("*TEENS*",Table1[categories])),"TEENS"))))</f>
        <v>#VALUE!</v>
      </c>
      <c r="C1691" t="e">
        <f>Table1[[#This Row],[startdatetime]]</f>
        <v>#VALUE!</v>
      </c>
      <c r="D1691" t="e">
        <f>CONCATENATE(Table1[[#This Row],[summary]],
CHAR(13),
Table1[[#This Row],[startdayname]],
", ",
TEXT((Table1[[#This Row],[startshortdate]]),"MMM D"),
CHAR(13),
TEXT((Table1[[#This Row],[starttime]]), "h:mm am/pm"),CHAR(13),Table1[[#This Row],[description]],CHAR(13))</f>
        <v>#VALUE!</v>
      </c>
    </row>
    <row r="1692" spans="1:4" x14ac:dyDescent="0.25">
      <c r="A1692" t="e">
        <f>VLOOKUP(Table1[[#This Row],[locationaddress]],VENUEID!$A$2:$B$28,1,TRUE)</f>
        <v>#VALUE!</v>
      </c>
      <c r="B1692" t="e">
        <f>IF(Table1[[#This Row],[categories]]="","",
IF(ISNUMBER(SEARCH("*ADULTS*",Table1[categories])),"ADULTS",
IF(ISNUMBER(SEARCH("*CHILDREN*",Table1[categories])),"CHILDREN",
IF(ISNUMBER(SEARCH("*TEENS*",Table1[categories])),"TEENS"))))</f>
        <v>#VALUE!</v>
      </c>
      <c r="C1692" t="e">
        <f>Table1[[#This Row],[startdatetime]]</f>
        <v>#VALUE!</v>
      </c>
      <c r="D1692" t="e">
        <f>CONCATENATE(Table1[[#This Row],[summary]],
CHAR(13),
Table1[[#This Row],[startdayname]],
", ",
TEXT((Table1[[#This Row],[startshortdate]]),"MMM D"),
CHAR(13),
TEXT((Table1[[#This Row],[starttime]]), "h:mm am/pm"),CHAR(13),Table1[[#This Row],[description]],CHAR(13))</f>
        <v>#VALUE!</v>
      </c>
    </row>
    <row r="1693" spans="1:4" x14ac:dyDescent="0.25">
      <c r="A1693" t="e">
        <f>VLOOKUP(Table1[[#This Row],[locationaddress]],VENUEID!$A$2:$B$28,1,TRUE)</f>
        <v>#VALUE!</v>
      </c>
      <c r="B1693" t="e">
        <f>IF(Table1[[#This Row],[categories]]="","",
IF(ISNUMBER(SEARCH("*ADULTS*",Table1[categories])),"ADULTS",
IF(ISNUMBER(SEARCH("*CHILDREN*",Table1[categories])),"CHILDREN",
IF(ISNUMBER(SEARCH("*TEENS*",Table1[categories])),"TEENS"))))</f>
        <v>#VALUE!</v>
      </c>
      <c r="C1693" t="e">
        <f>Table1[[#This Row],[startdatetime]]</f>
        <v>#VALUE!</v>
      </c>
      <c r="D1693" t="e">
        <f>CONCATENATE(Table1[[#This Row],[summary]],
CHAR(13),
Table1[[#This Row],[startdayname]],
", ",
TEXT((Table1[[#This Row],[startshortdate]]),"MMM D"),
CHAR(13),
TEXT((Table1[[#This Row],[starttime]]), "h:mm am/pm"),CHAR(13),Table1[[#This Row],[description]],CHAR(13))</f>
        <v>#VALUE!</v>
      </c>
    </row>
    <row r="1694" spans="1:4" x14ac:dyDescent="0.25">
      <c r="A1694" t="e">
        <f>VLOOKUP(Table1[[#This Row],[locationaddress]],VENUEID!$A$2:$B$28,1,TRUE)</f>
        <v>#VALUE!</v>
      </c>
      <c r="B1694" t="e">
        <f>IF(Table1[[#This Row],[categories]]="","",
IF(ISNUMBER(SEARCH("*ADULTS*",Table1[categories])),"ADULTS",
IF(ISNUMBER(SEARCH("*CHILDREN*",Table1[categories])),"CHILDREN",
IF(ISNUMBER(SEARCH("*TEENS*",Table1[categories])),"TEENS"))))</f>
        <v>#VALUE!</v>
      </c>
      <c r="C1694" t="e">
        <f>Table1[[#This Row],[startdatetime]]</f>
        <v>#VALUE!</v>
      </c>
      <c r="D1694" t="e">
        <f>CONCATENATE(Table1[[#This Row],[summary]],
CHAR(13),
Table1[[#This Row],[startdayname]],
", ",
TEXT((Table1[[#This Row],[startshortdate]]),"MMM D"),
CHAR(13),
TEXT((Table1[[#This Row],[starttime]]), "h:mm am/pm"),CHAR(13),Table1[[#This Row],[description]],CHAR(13))</f>
        <v>#VALUE!</v>
      </c>
    </row>
    <row r="1695" spans="1:4" x14ac:dyDescent="0.25">
      <c r="A1695" t="e">
        <f>VLOOKUP(Table1[[#This Row],[locationaddress]],VENUEID!$A$2:$B$28,1,TRUE)</f>
        <v>#VALUE!</v>
      </c>
      <c r="B1695" t="e">
        <f>IF(Table1[[#This Row],[categories]]="","",
IF(ISNUMBER(SEARCH("*ADULTS*",Table1[categories])),"ADULTS",
IF(ISNUMBER(SEARCH("*CHILDREN*",Table1[categories])),"CHILDREN",
IF(ISNUMBER(SEARCH("*TEENS*",Table1[categories])),"TEENS"))))</f>
        <v>#VALUE!</v>
      </c>
      <c r="C1695" t="e">
        <f>Table1[[#This Row],[startdatetime]]</f>
        <v>#VALUE!</v>
      </c>
      <c r="D1695" t="e">
        <f>CONCATENATE(Table1[[#This Row],[summary]],
CHAR(13),
Table1[[#This Row],[startdayname]],
", ",
TEXT((Table1[[#This Row],[startshortdate]]),"MMM D"),
CHAR(13),
TEXT((Table1[[#This Row],[starttime]]), "h:mm am/pm"),CHAR(13),Table1[[#This Row],[description]],CHAR(13))</f>
        <v>#VALUE!</v>
      </c>
    </row>
    <row r="1696" spans="1:4" x14ac:dyDescent="0.25">
      <c r="A1696" t="e">
        <f>VLOOKUP(Table1[[#This Row],[locationaddress]],VENUEID!$A$2:$B$28,1,TRUE)</f>
        <v>#VALUE!</v>
      </c>
      <c r="B1696" t="e">
        <f>IF(Table1[[#This Row],[categories]]="","",
IF(ISNUMBER(SEARCH("*ADULTS*",Table1[categories])),"ADULTS",
IF(ISNUMBER(SEARCH("*CHILDREN*",Table1[categories])),"CHILDREN",
IF(ISNUMBER(SEARCH("*TEENS*",Table1[categories])),"TEENS"))))</f>
        <v>#VALUE!</v>
      </c>
      <c r="C1696" t="e">
        <f>Table1[[#This Row],[startdatetime]]</f>
        <v>#VALUE!</v>
      </c>
      <c r="D1696" t="e">
        <f>CONCATENATE(Table1[[#This Row],[summary]],
CHAR(13),
Table1[[#This Row],[startdayname]],
", ",
TEXT((Table1[[#This Row],[startshortdate]]),"MMM D"),
CHAR(13),
TEXT((Table1[[#This Row],[starttime]]), "h:mm am/pm"),CHAR(13),Table1[[#This Row],[description]],CHAR(13))</f>
        <v>#VALUE!</v>
      </c>
    </row>
    <row r="1697" spans="1:4" x14ac:dyDescent="0.25">
      <c r="A1697" t="e">
        <f>VLOOKUP(Table1[[#This Row],[locationaddress]],VENUEID!$A$2:$B$28,1,TRUE)</f>
        <v>#VALUE!</v>
      </c>
      <c r="B1697" t="e">
        <f>IF(Table1[[#This Row],[categories]]="","",
IF(ISNUMBER(SEARCH("*ADULTS*",Table1[categories])),"ADULTS",
IF(ISNUMBER(SEARCH("*CHILDREN*",Table1[categories])),"CHILDREN",
IF(ISNUMBER(SEARCH("*TEENS*",Table1[categories])),"TEENS"))))</f>
        <v>#VALUE!</v>
      </c>
      <c r="C1697" t="e">
        <f>Table1[[#This Row],[startdatetime]]</f>
        <v>#VALUE!</v>
      </c>
      <c r="D1697" t="e">
        <f>CONCATENATE(Table1[[#This Row],[summary]],
CHAR(13),
Table1[[#This Row],[startdayname]],
", ",
TEXT((Table1[[#This Row],[startshortdate]]),"MMM D"),
CHAR(13),
TEXT((Table1[[#This Row],[starttime]]), "h:mm am/pm"),CHAR(13),Table1[[#This Row],[description]],CHAR(13))</f>
        <v>#VALUE!</v>
      </c>
    </row>
    <row r="1698" spans="1:4" x14ac:dyDescent="0.25">
      <c r="A1698" t="e">
        <f>VLOOKUP(Table1[[#This Row],[locationaddress]],VENUEID!$A$2:$B$28,1,TRUE)</f>
        <v>#VALUE!</v>
      </c>
      <c r="B1698" t="e">
        <f>IF(Table1[[#This Row],[categories]]="","",
IF(ISNUMBER(SEARCH("*ADULTS*",Table1[categories])),"ADULTS",
IF(ISNUMBER(SEARCH("*CHILDREN*",Table1[categories])),"CHILDREN",
IF(ISNUMBER(SEARCH("*TEENS*",Table1[categories])),"TEENS"))))</f>
        <v>#VALUE!</v>
      </c>
      <c r="C1698" t="e">
        <f>Table1[[#This Row],[startdatetime]]</f>
        <v>#VALUE!</v>
      </c>
      <c r="D1698" t="e">
        <f>CONCATENATE(Table1[[#This Row],[summary]],
CHAR(13),
Table1[[#This Row],[startdayname]],
", ",
TEXT((Table1[[#This Row],[startshortdate]]),"MMM D"),
CHAR(13),
TEXT((Table1[[#This Row],[starttime]]), "h:mm am/pm"),CHAR(13),Table1[[#This Row],[description]],CHAR(13))</f>
        <v>#VALUE!</v>
      </c>
    </row>
    <row r="1699" spans="1:4" x14ac:dyDescent="0.25">
      <c r="A1699" t="e">
        <f>VLOOKUP(Table1[[#This Row],[locationaddress]],VENUEID!$A$2:$B$28,1,TRUE)</f>
        <v>#VALUE!</v>
      </c>
      <c r="B1699" t="e">
        <f>IF(Table1[[#This Row],[categories]]="","",
IF(ISNUMBER(SEARCH("*ADULTS*",Table1[categories])),"ADULTS",
IF(ISNUMBER(SEARCH("*CHILDREN*",Table1[categories])),"CHILDREN",
IF(ISNUMBER(SEARCH("*TEENS*",Table1[categories])),"TEENS"))))</f>
        <v>#VALUE!</v>
      </c>
      <c r="C1699" t="e">
        <f>Table1[[#This Row],[startdatetime]]</f>
        <v>#VALUE!</v>
      </c>
      <c r="D1699" t="e">
        <f>CONCATENATE(Table1[[#This Row],[summary]],
CHAR(13),
Table1[[#This Row],[startdayname]],
", ",
TEXT((Table1[[#This Row],[startshortdate]]),"MMM D"),
CHAR(13),
TEXT((Table1[[#This Row],[starttime]]), "h:mm am/pm"),CHAR(13),Table1[[#This Row],[description]],CHAR(13))</f>
        <v>#VALUE!</v>
      </c>
    </row>
    <row r="1700" spans="1:4" x14ac:dyDescent="0.25">
      <c r="A1700" t="e">
        <f>VLOOKUP(Table1[[#This Row],[locationaddress]],VENUEID!$A$2:$B$28,1,TRUE)</f>
        <v>#VALUE!</v>
      </c>
      <c r="B1700" t="e">
        <f>IF(Table1[[#This Row],[categories]]="","",
IF(ISNUMBER(SEARCH("*ADULTS*",Table1[categories])),"ADULTS",
IF(ISNUMBER(SEARCH("*CHILDREN*",Table1[categories])),"CHILDREN",
IF(ISNUMBER(SEARCH("*TEENS*",Table1[categories])),"TEENS"))))</f>
        <v>#VALUE!</v>
      </c>
      <c r="C1700" t="e">
        <f>Table1[[#This Row],[startdatetime]]</f>
        <v>#VALUE!</v>
      </c>
      <c r="D1700" t="e">
        <f>CONCATENATE(Table1[[#This Row],[summary]],
CHAR(13),
Table1[[#This Row],[startdayname]],
", ",
TEXT((Table1[[#This Row],[startshortdate]]),"MMM D"),
CHAR(13),
TEXT((Table1[[#This Row],[starttime]]), "h:mm am/pm"),CHAR(13),Table1[[#This Row],[description]],CHAR(13))</f>
        <v>#VALUE!</v>
      </c>
    </row>
    <row r="1701" spans="1:4" x14ac:dyDescent="0.25">
      <c r="A1701" t="e">
        <f>VLOOKUP(Table1[[#This Row],[locationaddress]],VENUEID!$A$2:$B$28,1,TRUE)</f>
        <v>#VALUE!</v>
      </c>
      <c r="B1701" t="e">
        <f>IF(Table1[[#This Row],[categories]]="","",
IF(ISNUMBER(SEARCH("*ADULTS*",Table1[categories])),"ADULTS",
IF(ISNUMBER(SEARCH("*CHILDREN*",Table1[categories])),"CHILDREN",
IF(ISNUMBER(SEARCH("*TEENS*",Table1[categories])),"TEENS"))))</f>
        <v>#VALUE!</v>
      </c>
      <c r="C1701" t="e">
        <f>Table1[[#This Row],[startdatetime]]</f>
        <v>#VALUE!</v>
      </c>
      <c r="D1701" t="e">
        <f>CONCATENATE(Table1[[#This Row],[summary]],
CHAR(13),
Table1[[#This Row],[startdayname]],
", ",
TEXT((Table1[[#This Row],[startshortdate]]),"MMM D"),
CHAR(13),
TEXT((Table1[[#This Row],[starttime]]), "h:mm am/pm"),CHAR(13),Table1[[#This Row],[description]],CHAR(13))</f>
        <v>#VALUE!</v>
      </c>
    </row>
    <row r="1702" spans="1:4" x14ac:dyDescent="0.25">
      <c r="A1702" t="e">
        <f>VLOOKUP(Table1[[#This Row],[locationaddress]],VENUEID!$A$2:$B$28,1,TRUE)</f>
        <v>#VALUE!</v>
      </c>
      <c r="B1702" t="e">
        <f>IF(Table1[[#This Row],[categories]]="","",
IF(ISNUMBER(SEARCH("*ADULTS*",Table1[categories])),"ADULTS",
IF(ISNUMBER(SEARCH("*CHILDREN*",Table1[categories])),"CHILDREN",
IF(ISNUMBER(SEARCH("*TEENS*",Table1[categories])),"TEENS"))))</f>
        <v>#VALUE!</v>
      </c>
      <c r="C1702" t="e">
        <f>Table1[[#This Row],[startdatetime]]</f>
        <v>#VALUE!</v>
      </c>
      <c r="D1702" t="e">
        <f>CONCATENATE(Table1[[#This Row],[summary]],
CHAR(13),
Table1[[#This Row],[startdayname]],
", ",
TEXT((Table1[[#This Row],[startshortdate]]),"MMM D"),
CHAR(13),
TEXT((Table1[[#This Row],[starttime]]), "h:mm am/pm"),CHAR(13),Table1[[#This Row],[description]],CHAR(13))</f>
        <v>#VALUE!</v>
      </c>
    </row>
    <row r="1703" spans="1:4" x14ac:dyDescent="0.25">
      <c r="A1703" t="e">
        <f>VLOOKUP(Table1[[#This Row],[locationaddress]],VENUEID!$A$2:$B$28,1,TRUE)</f>
        <v>#VALUE!</v>
      </c>
      <c r="B1703" t="e">
        <f>IF(Table1[[#This Row],[categories]]="","",
IF(ISNUMBER(SEARCH("*ADULTS*",Table1[categories])),"ADULTS",
IF(ISNUMBER(SEARCH("*CHILDREN*",Table1[categories])),"CHILDREN",
IF(ISNUMBER(SEARCH("*TEENS*",Table1[categories])),"TEENS"))))</f>
        <v>#VALUE!</v>
      </c>
      <c r="C1703" t="e">
        <f>Table1[[#This Row],[startdatetime]]</f>
        <v>#VALUE!</v>
      </c>
      <c r="D1703" t="e">
        <f>CONCATENATE(Table1[[#This Row],[summary]],
CHAR(13),
Table1[[#This Row],[startdayname]],
", ",
TEXT((Table1[[#This Row],[startshortdate]]),"MMM D"),
CHAR(13),
TEXT((Table1[[#This Row],[starttime]]), "h:mm am/pm"),CHAR(13),Table1[[#This Row],[description]],CHAR(13))</f>
        <v>#VALUE!</v>
      </c>
    </row>
    <row r="1704" spans="1:4" x14ac:dyDescent="0.25">
      <c r="A1704" t="e">
        <f>VLOOKUP(Table1[[#This Row],[locationaddress]],VENUEID!$A$2:$B$28,1,TRUE)</f>
        <v>#VALUE!</v>
      </c>
      <c r="B1704" t="e">
        <f>IF(Table1[[#This Row],[categories]]="","",
IF(ISNUMBER(SEARCH("*ADULTS*",Table1[categories])),"ADULTS",
IF(ISNUMBER(SEARCH("*CHILDREN*",Table1[categories])),"CHILDREN",
IF(ISNUMBER(SEARCH("*TEENS*",Table1[categories])),"TEENS"))))</f>
        <v>#VALUE!</v>
      </c>
      <c r="C1704" t="e">
        <f>Table1[[#This Row],[startdatetime]]</f>
        <v>#VALUE!</v>
      </c>
      <c r="D1704" t="e">
        <f>CONCATENATE(Table1[[#This Row],[summary]],
CHAR(13),
Table1[[#This Row],[startdayname]],
", ",
TEXT((Table1[[#This Row],[startshortdate]]),"MMM D"),
CHAR(13),
TEXT((Table1[[#This Row],[starttime]]), "h:mm am/pm"),CHAR(13),Table1[[#This Row],[description]],CHAR(13))</f>
        <v>#VALUE!</v>
      </c>
    </row>
    <row r="1705" spans="1:4" x14ac:dyDescent="0.25">
      <c r="A1705" t="e">
        <f>VLOOKUP(Table1[[#This Row],[locationaddress]],VENUEID!$A$2:$B$28,1,TRUE)</f>
        <v>#VALUE!</v>
      </c>
      <c r="B1705" t="e">
        <f>IF(Table1[[#This Row],[categories]]="","",
IF(ISNUMBER(SEARCH("*ADULTS*",Table1[categories])),"ADULTS",
IF(ISNUMBER(SEARCH("*CHILDREN*",Table1[categories])),"CHILDREN",
IF(ISNUMBER(SEARCH("*TEENS*",Table1[categories])),"TEENS"))))</f>
        <v>#VALUE!</v>
      </c>
      <c r="C1705" t="e">
        <f>Table1[[#This Row],[startdatetime]]</f>
        <v>#VALUE!</v>
      </c>
      <c r="D1705" t="e">
        <f>CONCATENATE(Table1[[#This Row],[summary]],
CHAR(13),
Table1[[#This Row],[startdayname]],
", ",
TEXT((Table1[[#This Row],[startshortdate]]),"MMM D"),
CHAR(13),
TEXT((Table1[[#This Row],[starttime]]), "h:mm am/pm"),CHAR(13),Table1[[#This Row],[description]],CHAR(13))</f>
        <v>#VALUE!</v>
      </c>
    </row>
    <row r="1706" spans="1:4" x14ac:dyDescent="0.25">
      <c r="A1706" t="e">
        <f>VLOOKUP(Table1[[#This Row],[locationaddress]],VENUEID!$A$2:$B$28,1,TRUE)</f>
        <v>#VALUE!</v>
      </c>
      <c r="B1706" t="e">
        <f>IF(Table1[[#This Row],[categories]]="","",
IF(ISNUMBER(SEARCH("*ADULTS*",Table1[categories])),"ADULTS",
IF(ISNUMBER(SEARCH("*CHILDREN*",Table1[categories])),"CHILDREN",
IF(ISNUMBER(SEARCH("*TEENS*",Table1[categories])),"TEENS"))))</f>
        <v>#VALUE!</v>
      </c>
      <c r="C1706" t="e">
        <f>Table1[[#This Row],[startdatetime]]</f>
        <v>#VALUE!</v>
      </c>
      <c r="D1706" t="e">
        <f>CONCATENATE(Table1[[#This Row],[summary]],
CHAR(13),
Table1[[#This Row],[startdayname]],
", ",
TEXT((Table1[[#This Row],[startshortdate]]),"MMM D"),
CHAR(13),
TEXT((Table1[[#This Row],[starttime]]), "h:mm am/pm"),CHAR(13),Table1[[#This Row],[description]],CHAR(13))</f>
        <v>#VALUE!</v>
      </c>
    </row>
    <row r="1707" spans="1:4" x14ac:dyDescent="0.25">
      <c r="A1707" t="e">
        <f>VLOOKUP(Table1[[#This Row],[locationaddress]],VENUEID!$A$2:$B$28,1,TRUE)</f>
        <v>#VALUE!</v>
      </c>
      <c r="B1707" t="e">
        <f>IF(Table1[[#This Row],[categories]]="","",
IF(ISNUMBER(SEARCH("*ADULTS*",Table1[categories])),"ADULTS",
IF(ISNUMBER(SEARCH("*CHILDREN*",Table1[categories])),"CHILDREN",
IF(ISNUMBER(SEARCH("*TEENS*",Table1[categories])),"TEENS"))))</f>
        <v>#VALUE!</v>
      </c>
      <c r="C1707" t="e">
        <f>Table1[[#This Row],[startdatetime]]</f>
        <v>#VALUE!</v>
      </c>
      <c r="D1707" t="e">
        <f>CONCATENATE(Table1[[#This Row],[summary]],
CHAR(13),
Table1[[#This Row],[startdayname]],
", ",
TEXT((Table1[[#This Row],[startshortdate]]),"MMM D"),
CHAR(13),
TEXT((Table1[[#This Row],[starttime]]), "h:mm am/pm"),CHAR(13),Table1[[#This Row],[description]],CHAR(13))</f>
        <v>#VALUE!</v>
      </c>
    </row>
    <row r="1708" spans="1:4" x14ac:dyDescent="0.25">
      <c r="A1708" t="e">
        <f>VLOOKUP(Table1[[#This Row],[locationaddress]],VENUEID!$A$2:$B$28,1,TRUE)</f>
        <v>#VALUE!</v>
      </c>
      <c r="B1708" t="e">
        <f>IF(Table1[[#This Row],[categories]]="","",
IF(ISNUMBER(SEARCH("*ADULTS*",Table1[categories])),"ADULTS",
IF(ISNUMBER(SEARCH("*CHILDREN*",Table1[categories])),"CHILDREN",
IF(ISNUMBER(SEARCH("*TEENS*",Table1[categories])),"TEENS"))))</f>
        <v>#VALUE!</v>
      </c>
      <c r="C1708" t="e">
        <f>Table1[[#This Row],[startdatetime]]</f>
        <v>#VALUE!</v>
      </c>
      <c r="D1708" t="e">
        <f>CONCATENATE(Table1[[#This Row],[summary]],
CHAR(13),
Table1[[#This Row],[startdayname]],
", ",
TEXT((Table1[[#This Row],[startshortdate]]),"MMM D"),
CHAR(13),
TEXT((Table1[[#This Row],[starttime]]), "h:mm am/pm"),CHAR(13),Table1[[#This Row],[description]],CHAR(13))</f>
        <v>#VALUE!</v>
      </c>
    </row>
    <row r="1709" spans="1:4" x14ac:dyDescent="0.25">
      <c r="A1709" t="e">
        <f>VLOOKUP(Table1[[#This Row],[locationaddress]],VENUEID!$A$2:$B$28,1,TRUE)</f>
        <v>#VALUE!</v>
      </c>
      <c r="B1709" t="e">
        <f>IF(Table1[[#This Row],[categories]]="","",
IF(ISNUMBER(SEARCH("*ADULTS*",Table1[categories])),"ADULTS",
IF(ISNUMBER(SEARCH("*CHILDREN*",Table1[categories])),"CHILDREN",
IF(ISNUMBER(SEARCH("*TEENS*",Table1[categories])),"TEENS"))))</f>
        <v>#VALUE!</v>
      </c>
      <c r="C1709" t="e">
        <f>Table1[[#This Row],[startdatetime]]</f>
        <v>#VALUE!</v>
      </c>
      <c r="D1709" t="e">
        <f>CONCATENATE(Table1[[#This Row],[summary]],
CHAR(13),
Table1[[#This Row],[startdayname]],
", ",
TEXT((Table1[[#This Row],[startshortdate]]),"MMM D"),
CHAR(13),
TEXT((Table1[[#This Row],[starttime]]), "h:mm am/pm"),CHAR(13),Table1[[#This Row],[description]],CHAR(13))</f>
        <v>#VALUE!</v>
      </c>
    </row>
    <row r="1710" spans="1:4" x14ac:dyDescent="0.25">
      <c r="A1710" t="e">
        <f>VLOOKUP(Table1[[#This Row],[locationaddress]],VENUEID!$A$2:$B$28,1,TRUE)</f>
        <v>#VALUE!</v>
      </c>
      <c r="B1710" t="e">
        <f>IF(Table1[[#This Row],[categories]]="","",
IF(ISNUMBER(SEARCH("*ADULTS*",Table1[categories])),"ADULTS",
IF(ISNUMBER(SEARCH("*CHILDREN*",Table1[categories])),"CHILDREN",
IF(ISNUMBER(SEARCH("*TEENS*",Table1[categories])),"TEENS"))))</f>
        <v>#VALUE!</v>
      </c>
      <c r="C1710" t="e">
        <f>Table1[[#This Row],[startdatetime]]</f>
        <v>#VALUE!</v>
      </c>
      <c r="D1710" t="e">
        <f>CONCATENATE(Table1[[#This Row],[summary]],
CHAR(13),
Table1[[#This Row],[startdayname]],
", ",
TEXT((Table1[[#This Row],[startshortdate]]),"MMM D"),
CHAR(13),
TEXT((Table1[[#This Row],[starttime]]), "h:mm am/pm"),CHAR(13),Table1[[#This Row],[description]],CHAR(13))</f>
        <v>#VALUE!</v>
      </c>
    </row>
    <row r="1711" spans="1:4" x14ac:dyDescent="0.25">
      <c r="A1711" t="e">
        <f>VLOOKUP(Table1[[#This Row],[locationaddress]],VENUEID!$A$2:$B$28,1,TRUE)</f>
        <v>#VALUE!</v>
      </c>
      <c r="B1711" t="e">
        <f>IF(Table1[[#This Row],[categories]]="","",
IF(ISNUMBER(SEARCH("*ADULTS*",Table1[categories])),"ADULTS",
IF(ISNUMBER(SEARCH("*CHILDREN*",Table1[categories])),"CHILDREN",
IF(ISNUMBER(SEARCH("*TEENS*",Table1[categories])),"TEENS"))))</f>
        <v>#VALUE!</v>
      </c>
      <c r="C1711" t="e">
        <f>Table1[[#This Row],[startdatetime]]</f>
        <v>#VALUE!</v>
      </c>
      <c r="D1711" t="e">
        <f>CONCATENATE(Table1[[#This Row],[summary]],
CHAR(13),
Table1[[#This Row],[startdayname]],
", ",
TEXT((Table1[[#This Row],[startshortdate]]),"MMM D"),
CHAR(13),
TEXT((Table1[[#This Row],[starttime]]), "h:mm am/pm"),CHAR(13),Table1[[#This Row],[description]],CHAR(13))</f>
        <v>#VALUE!</v>
      </c>
    </row>
    <row r="1712" spans="1:4" x14ac:dyDescent="0.25">
      <c r="A1712" t="e">
        <f>VLOOKUP(Table1[[#This Row],[locationaddress]],VENUEID!$A$2:$B$28,1,TRUE)</f>
        <v>#VALUE!</v>
      </c>
      <c r="B1712" t="e">
        <f>IF(Table1[[#This Row],[categories]]="","",
IF(ISNUMBER(SEARCH("*ADULTS*",Table1[categories])),"ADULTS",
IF(ISNUMBER(SEARCH("*CHILDREN*",Table1[categories])),"CHILDREN",
IF(ISNUMBER(SEARCH("*TEENS*",Table1[categories])),"TEENS"))))</f>
        <v>#VALUE!</v>
      </c>
      <c r="C1712" t="e">
        <f>Table1[[#This Row],[startdatetime]]</f>
        <v>#VALUE!</v>
      </c>
      <c r="D1712" t="e">
        <f>CONCATENATE(Table1[[#This Row],[summary]],
CHAR(13),
Table1[[#This Row],[startdayname]],
", ",
TEXT((Table1[[#This Row],[startshortdate]]),"MMM D"),
CHAR(13),
TEXT((Table1[[#This Row],[starttime]]), "h:mm am/pm"),CHAR(13),Table1[[#This Row],[description]],CHAR(13))</f>
        <v>#VALUE!</v>
      </c>
    </row>
    <row r="1713" spans="1:4" x14ac:dyDescent="0.25">
      <c r="A1713" t="e">
        <f>VLOOKUP(Table1[[#This Row],[locationaddress]],VENUEID!$A$2:$B$28,1,TRUE)</f>
        <v>#VALUE!</v>
      </c>
      <c r="B1713" t="e">
        <f>IF(Table1[[#This Row],[categories]]="","",
IF(ISNUMBER(SEARCH("*ADULTS*",Table1[categories])),"ADULTS",
IF(ISNUMBER(SEARCH("*CHILDREN*",Table1[categories])),"CHILDREN",
IF(ISNUMBER(SEARCH("*TEENS*",Table1[categories])),"TEENS"))))</f>
        <v>#VALUE!</v>
      </c>
      <c r="C1713" t="e">
        <f>Table1[[#This Row],[startdatetime]]</f>
        <v>#VALUE!</v>
      </c>
      <c r="D1713" t="e">
        <f>CONCATENATE(Table1[[#This Row],[summary]],
CHAR(13),
Table1[[#This Row],[startdayname]],
", ",
TEXT((Table1[[#This Row],[startshortdate]]),"MMM D"),
CHAR(13),
TEXT((Table1[[#This Row],[starttime]]), "h:mm am/pm"),CHAR(13),Table1[[#This Row],[description]],CHAR(13))</f>
        <v>#VALUE!</v>
      </c>
    </row>
    <row r="1714" spans="1:4" x14ac:dyDescent="0.25">
      <c r="A1714" t="e">
        <f>VLOOKUP(Table1[[#This Row],[locationaddress]],VENUEID!$A$2:$B$28,1,TRUE)</f>
        <v>#VALUE!</v>
      </c>
      <c r="B1714" t="e">
        <f>IF(Table1[[#This Row],[categories]]="","",
IF(ISNUMBER(SEARCH("*ADULTS*",Table1[categories])),"ADULTS",
IF(ISNUMBER(SEARCH("*CHILDREN*",Table1[categories])),"CHILDREN",
IF(ISNUMBER(SEARCH("*TEENS*",Table1[categories])),"TEENS"))))</f>
        <v>#VALUE!</v>
      </c>
      <c r="C1714" t="e">
        <f>Table1[[#This Row],[startdatetime]]</f>
        <v>#VALUE!</v>
      </c>
      <c r="D1714" t="e">
        <f>CONCATENATE(Table1[[#This Row],[summary]],
CHAR(13),
Table1[[#This Row],[startdayname]],
", ",
TEXT((Table1[[#This Row],[startshortdate]]),"MMM D"),
CHAR(13),
TEXT((Table1[[#This Row],[starttime]]), "h:mm am/pm"),CHAR(13),Table1[[#This Row],[description]],CHAR(13))</f>
        <v>#VALUE!</v>
      </c>
    </row>
    <row r="1715" spans="1:4" x14ac:dyDescent="0.25">
      <c r="A1715" t="e">
        <f>VLOOKUP(Table1[[#This Row],[locationaddress]],VENUEID!$A$2:$B$28,1,TRUE)</f>
        <v>#VALUE!</v>
      </c>
      <c r="B1715" t="e">
        <f>IF(Table1[[#This Row],[categories]]="","",
IF(ISNUMBER(SEARCH("*ADULTS*",Table1[categories])),"ADULTS",
IF(ISNUMBER(SEARCH("*CHILDREN*",Table1[categories])),"CHILDREN",
IF(ISNUMBER(SEARCH("*TEENS*",Table1[categories])),"TEENS"))))</f>
        <v>#VALUE!</v>
      </c>
      <c r="C1715" t="e">
        <f>Table1[[#This Row],[startdatetime]]</f>
        <v>#VALUE!</v>
      </c>
      <c r="D1715" t="e">
        <f>CONCATENATE(Table1[[#This Row],[summary]],
CHAR(13),
Table1[[#This Row],[startdayname]],
", ",
TEXT((Table1[[#This Row],[startshortdate]]),"MMM D"),
CHAR(13),
TEXT((Table1[[#This Row],[starttime]]), "h:mm am/pm"),CHAR(13),Table1[[#This Row],[description]],CHAR(13))</f>
        <v>#VALUE!</v>
      </c>
    </row>
    <row r="1716" spans="1:4" x14ac:dyDescent="0.25">
      <c r="A1716" t="e">
        <f>VLOOKUP(Table1[[#This Row],[locationaddress]],VENUEID!$A$2:$B$28,1,TRUE)</f>
        <v>#VALUE!</v>
      </c>
      <c r="B1716" t="e">
        <f>IF(Table1[[#This Row],[categories]]="","",
IF(ISNUMBER(SEARCH("*ADULTS*",Table1[categories])),"ADULTS",
IF(ISNUMBER(SEARCH("*CHILDREN*",Table1[categories])),"CHILDREN",
IF(ISNUMBER(SEARCH("*TEENS*",Table1[categories])),"TEENS"))))</f>
        <v>#VALUE!</v>
      </c>
      <c r="C1716" t="e">
        <f>Table1[[#This Row],[startdatetime]]</f>
        <v>#VALUE!</v>
      </c>
      <c r="D1716" t="e">
        <f>CONCATENATE(Table1[[#This Row],[summary]],
CHAR(13),
Table1[[#This Row],[startdayname]],
", ",
TEXT((Table1[[#This Row],[startshortdate]]),"MMM D"),
CHAR(13),
TEXT((Table1[[#This Row],[starttime]]), "h:mm am/pm"),CHAR(13),Table1[[#This Row],[description]],CHAR(13))</f>
        <v>#VALUE!</v>
      </c>
    </row>
    <row r="1717" spans="1:4" x14ac:dyDescent="0.25">
      <c r="A1717" t="e">
        <f>VLOOKUP(Table1[[#This Row],[locationaddress]],VENUEID!$A$2:$B$28,1,TRUE)</f>
        <v>#VALUE!</v>
      </c>
      <c r="B1717" t="e">
        <f>IF(Table1[[#This Row],[categories]]="","",
IF(ISNUMBER(SEARCH("*ADULTS*",Table1[categories])),"ADULTS",
IF(ISNUMBER(SEARCH("*CHILDREN*",Table1[categories])),"CHILDREN",
IF(ISNUMBER(SEARCH("*TEENS*",Table1[categories])),"TEENS"))))</f>
        <v>#VALUE!</v>
      </c>
      <c r="C1717" t="e">
        <f>Table1[[#This Row],[startdatetime]]</f>
        <v>#VALUE!</v>
      </c>
      <c r="D1717" t="e">
        <f>CONCATENATE(Table1[[#This Row],[summary]],
CHAR(13),
Table1[[#This Row],[startdayname]],
", ",
TEXT((Table1[[#This Row],[startshortdate]]),"MMM D"),
CHAR(13),
TEXT((Table1[[#This Row],[starttime]]), "h:mm am/pm"),CHAR(13),Table1[[#This Row],[description]],CHAR(13))</f>
        <v>#VALUE!</v>
      </c>
    </row>
    <row r="1718" spans="1:4" x14ac:dyDescent="0.25">
      <c r="A1718" t="e">
        <f>VLOOKUP(Table1[[#This Row],[locationaddress]],VENUEID!$A$2:$B$28,1,TRUE)</f>
        <v>#VALUE!</v>
      </c>
      <c r="B1718" t="e">
        <f>IF(Table1[[#This Row],[categories]]="","",
IF(ISNUMBER(SEARCH("*ADULTS*",Table1[categories])),"ADULTS",
IF(ISNUMBER(SEARCH("*CHILDREN*",Table1[categories])),"CHILDREN",
IF(ISNUMBER(SEARCH("*TEENS*",Table1[categories])),"TEENS"))))</f>
        <v>#VALUE!</v>
      </c>
      <c r="C1718" t="e">
        <f>Table1[[#This Row],[startdatetime]]</f>
        <v>#VALUE!</v>
      </c>
      <c r="D1718" t="e">
        <f>CONCATENATE(Table1[[#This Row],[summary]],
CHAR(13),
Table1[[#This Row],[startdayname]],
", ",
TEXT((Table1[[#This Row],[startshortdate]]),"MMM D"),
CHAR(13),
TEXT((Table1[[#This Row],[starttime]]), "h:mm am/pm"),CHAR(13),Table1[[#This Row],[description]],CHAR(13))</f>
        <v>#VALUE!</v>
      </c>
    </row>
    <row r="1719" spans="1:4" x14ac:dyDescent="0.25">
      <c r="A1719" t="e">
        <f>VLOOKUP(Table1[[#This Row],[locationaddress]],VENUEID!$A$2:$B$28,1,TRUE)</f>
        <v>#VALUE!</v>
      </c>
      <c r="B1719" t="e">
        <f>IF(Table1[[#This Row],[categories]]="","",
IF(ISNUMBER(SEARCH("*ADULTS*",Table1[categories])),"ADULTS",
IF(ISNUMBER(SEARCH("*CHILDREN*",Table1[categories])),"CHILDREN",
IF(ISNUMBER(SEARCH("*TEENS*",Table1[categories])),"TEENS"))))</f>
        <v>#VALUE!</v>
      </c>
      <c r="C1719" t="e">
        <f>Table1[[#This Row],[startdatetime]]</f>
        <v>#VALUE!</v>
      </c>
      <c r="D1719" t="e">
        <f>CONCATENATE(Table1[[#This Row],[summary]],
CHAR(13),
Table1[[#This Row],[startdayname]],
", ",
TEXT((Table1[[#This Row],[startshortdate]]),"MMM D"),
CHAR(13),
TEXT((Table1[[#This Row],[starttime]]), "h:mm am/pm"),CHAR(13),Table1[[#This Row],[description]],CHAR(13))</f>
        <v>#VALUE!</v>
      </c>
    </row>
    <row r="1720" spans="1:4" x14ac:dyDescent="0.25">
      <c r="A1720" t="e">
        <f>VLOOKUP(Table1[[#This Row],[locationaddress]],VENUEID!$A$2:$B$28,1,TRUE)</f>
        <v>#VALUE!</v>
      </c>
      <c r="B1720" t="e">
        <f>IF(Table1[[#This Row],[categories]]="","",
IF(ISNUMBER(SEARCH("*ADULTS*",Table1[categories])),"ADULTS",
IF(ISNUMBER(SEARCH("*CHILDREN*",Table1[categories])),"CHILDREN",
IF(ISNUMBER(SEARCH("*TEENS*",Table1[categories])),"TEENS"))))</f>
        <v>#VALUE!</v>
      </c>
      <c r="C1720" t="e">
        <f>Table1[[#This Row],[startdatetime]]</f>
        <v>#VALUE!</v>
      </c>
      <c r="D1720" t="e">
        <f>CONCATENATE(Table1[[#This Row],[summary]],
CHAR(13),
Table1[[#This Row],[startdayname]],
", ",
TEXT((Table1[[#This Row],[startshortdate]]),"MMM D"),
CHAR(13),
TEXT((Table1[[#This Row],[starttime]]), "h:mm am/pm"),CHAR(13),Table1[[#This Row],[description]],CHAR(13))</f>
        <v>#VALUE!</v>
      </c>
    </row>
    <row r="1721" spans="1:4" x14ac:dyDescent="0.25">
      <c r="A1721" t="e">
        <f>VLOOKUP(Table1[[#This Row],[locationaddress]],VENUEID!$A$2:$B$28,1,TRUE)</f>
        <v>#VALUE!</v>
      </c>
      <c r="B1721" t="e">
        <f>IF(Table1[[#This Row],[categories]]="","",
IF(ISNUMBER(SEARCH("*ADULTS*",Table1[categories])),"ADULTS",
IF(ISNUMBER(SEARCH("*CHILDREN*",Table1[categories])),"CHILDREN",
IF(ISNUMBER(SEARCH("*TEENS*",Table1[categories])),"TEENS"))))</f>
        <v>#VALUE!</v>
      </c>
      <c r="C1721" t="e">
        <f>Table1[[#This Row],[startdatetime]]</f>
        <v>#VALUE!</v>
      </c>
      <c r="D1721" t="e">
        <f>CONCATENATE(Table1[[#This Row],[summary]],
CHAR(13),
Table1[[#This Row],[startdayname]],
", ",
TEXT((Table1[[#This Row],[startshortdate]]),"MMM D"),
CHAR(13),
TEXT((Table1[[#This Row],[starttime]]), "h:mm am/pm"),CHAR(13),Table1[[#This Row],[description]],CHAR(13))</f>
        <v>#VALUE!</v>
      </c>
    </row>
    <row r="1722" spans="1:4" x14ac:dyDescent="0.25">
      <c r="A1722" t="e">
        <f>VLOOKUP(Table1[[#This Row],[locationaddress]],VENUEID!$A$2:$B$28,1,TRUE)</f>
        <v>#VALUE!</v>
      </c>
      <c r="B1722" t="e">
        <f>IF(Table1[[#This Row],[categories]]="","",
IF(ISNUMBER(SEARCH("*ADULTS*",Table1[categories])),"ADULTS",
IF(ISNUMBER(SEARCH("*CHILDREN*",Table1[categories])),"CHILDREN",
IF(ISNUMBER(SEARCH("*TEENS*",Table1[categories])),"TEENS"))))</f>
        <v>#VALUE!</v>
      </c>
      <c r="C1722" t="e">
        <f>Table1[[#This Row],[startdatetime]]</f>
        <v>#VALUE!</v>
      </c>
      <c r="D1722" t="e">
        <f>CONCATENATE(Table1[[#This Row],[summary]],
CHAR(13),
Table1[[#This Row],[startdayname]],
", ",
TEXT((Table1[[#This Row],[startshortdate]]),"MMM D"),
CHAR(13),
TEXT((Table1[[#This Row],[starttime]]), "h:mm am/pm"),CHAR(13),Table1[[#This Row],[description]],CHAR(13))</f>
        <v>#VALUE!</v>
      </c>
    </row>
    <row r="1723" spans="1:4" x14ac:dyDescent="0.25">
      <c r="A1723" t="e">
        <f>VLOOKUP(Table1[[#This Row],[locationaddress]],VENUEID!$A$2:$B$28,1,TRUE)</f>
        <v>#VALUE!</v>
      </c>
      <c r="B1723" t="e">
        <f>IF(Table1[[#This Row],[categories]]="","",
IF(ISNUMBER(SEARCH("*ADULTS*",Table1[categories])),"ADULTS",
IF(ISNUMBER(SEARCH("*CHILDREN*",Table1[categories])),"CHILDREN",
IF(ISNUMBER(SEARCH("*TEENS*",Table1[categories])),"TEENS"))))</f>
        <v>#VALUE!</v>
      </c>
      <c r="C1723" t="e">
        <f>Table1[[#This Row],[startdatetime]]</f>
        <v>#VALUE!</v>
      </c>
      <c r="D1723" t="e">
        <f>CONCATENATE(Table1[[#This Row],[summary]],
CHAR(13),
Table1[[#This Row],[startdayname]],
", ",
TEXT((Table1[[#This Row],[startshortdate]]),"MMM D"),
CHAR(13),
TEXT((Table1[[#This Row],[starttime]]), "h:mm am/pm"),CHAR(13),Table1[[#This Row],[description]],CHAR(13))</f>
        <v>#VALUE!</v>
      </c>
    </row>
    <row r="1724" spans="1:4" x14ac:dyDescent="0.25">
      <c r="A1724" t="e">
        <f>VLOOKUP(Table1[[#This Row],[locationaddress]],VENUEID!$A$2:$B$28,1,TRUE)</f>
        <v>#VALUE!</v>
      </c>
      <c r="B1724" t="e">
        <f>IF(Table1[[#This Row],[categories]]="","",
IF(ISNUMBER(SEARCH("*ADULTS*",Table1[categories])),"ADULTS",
IF(ISNUMBER(SEARCH("*CHILDREN*",Table1[categories])),"CHILDREN",
IF(ISNUMBER(SEARCH("*TEENS*",Table1[categories])),"TEENS"))))</f>
        <v>#VALUE!</v>
      </c>
      <c r="C1724" t="e">
        <f>Table1[[#This Row],[startdatetime]]</f>
        <v>#VALUE!</v>
      </c>
      <c r="D1724" t="e">
        <f>CONCATENATE(Table1[[#This Row],[summary]],
CHAR(13),
Table1[[#This Row],[startdayname]],
", ",
TEXT((Table1[[#This Row],[startshortdate]]),"MMM D"),
CHAR(13),
TEXT((Table1[[#This Row],[starttime]]), "h:mm am/pm"),CHAR(13),Table1[[#This Row],[description]],CHAR(13))</f>
        <v>#VALUE!</v>
      </c>
    </row>
    <row r="1725" spans="1:4" x14ac:dyDescent="0.25">
      <c r="A1725" t="e">
        <f>VLOOKUP(Table1[[#This Row],[locationaddress]],VENUEID!$A$2:$B$28,1,TRUE)</f>
        <v>#VALUE!</v>
      </c>
      <c r="B1725" t="e">
        <f>IF(Table1[[#This Row],[categories]]="","",
IF(ISNUMBER(SEARCH("*ADULTS*",Table1[categories])),"ADULTS",
IF(ISNUMBER(SEARCH("*CHILDREN*",Table1[categories])),"CHILDREN",
IF(ISNUMBER(SEARCH("*TEENS*",Table1[categories])),"TEENS"))))</f>
        <v>#VALUE!</v>
      </c>
      <c r="C1725" t="e">
        <f>Table1[[#This Row],[startdatetime]]</f>
        <v>#VALUE!</v>
      </c>
      <c r="D1725" t="e">
        <f>CONCATENATE(Table1[[#This Row],[summary]],
CHAR(13),
Table1[[#This Row],[startdayname]],
", ",
TEXT((Table1[[#This Row],[startshortdate]]),"MMM D"),
CHAR(13),
TEXT((Table1[[#This Row],[starttime]]), "h:mm am/pm"),CHAR(13),Table1[[#This Row],[description]],CHAR(13))</f>
        <v>#VALUE!</v>
      </c>
    </row>
    <row r="1726" spans="1:4" x14ac:dyDescent="0.25">
      <c r="A1726" t="e">
        <f>VLOOKUP(Table1[[#This Row],[locationaddress]],VENUEID!$A$2:$B$28,1,TRUE)</f>
        <v>#VALUE!</v>
      </c>
      <c r="B1726" t="e">
        <f>IF(Table1[[#This Row],[categories]]="","",
IF(ISNUMBER(SEARCH("*ADULTS*",Table1[categories])),"ADULTS",
IF(ISNUMBER(SEARCH("*CHILDREN*",Table1[categories])),"CHILDREN",
IF(ISNUMBER(SEARCH("*TEENS*",Table1[categories])),"TEENS"))))</f>
        <v>#VALUE!</v>
      </c>
      <c r="C1726" t="e">
        <f>Table1[[#This Row],[startdatetime]]</f>
        <v>#VALUE!</v>
      </c>
      <c r="D1726" t="e">
        <f>CONCATENATE(Table1[[#This Row],[summary]],
CHAR(13),
Table1[[#This Row],[startdayname]],
", ",
TEXT((Table1[[#This Row],[startshortdate]]),"MMM D"),
CHAR(13),
TEXT((Table1[[#This Row],[starttime]]), "h:mm am/pm"),CHAR(13),Table1[[#This Row],[description]],CHAR(13))</f>
        <v>#VALUE!</v>
      </c>
    </row>
    <row r="1727" spans="1:4" x14ac:dyDescent="0.25">
      <c r="A1727" t="e">
        <f>VLOOKUP(Table1[[#This Row],[locationaddress]],VENUEID!$A$2:$B$28,1,TRUE)</f>
        <v>#VALUE!</v>
      </c>
      <c r="B1727" t="e">
        <f>IF(Table1[[#This Row],[categories]]="","",
IF(ISNUMBER(SEARCH("*ADULTS*",Table1[categories])),"ADULTS",
IF(ISNUMBER(SEARCH("*CHILDREN*",Table1[categories])),"CHILDREN",
IF(ISNUMBER(SEARCH("*TEENS*",Table1[categories])),"TEENS"))))</f>
        <v>#VALUE!</v>
      </c>
      <c r="C1727" t="e">
        <f>Table1[[#This Row],[startdatetime]]</f>
        <v>#VALUE!</v>
      </c>
      <c r="D1727" t="e">
        <f>CONCATENATE(Table1[[#This Row],[summary]],
CHAR(13),
Table1[[#This Row],[startdayname]],
", ",
TEXT((Table1[[#This Row],[startshortdate]]),"MMM D"),
CHAR(13),
TEXT((Table1[[#This Row],[starttime]]), "h:mm am/pm"),CHAR(13),Table1[[#This Row],[description]],CHAR(13))</f>
        <v>#VALUE!</v>
      </c>
    </row>
    <row r="1728" spans="1:4" x14ac:dyDescent="0.25">
      <c r="A1728" t="e">
        <f>VLOOKUP(Table1[[#This Row],[locationaddress]],VENUEID!$A$2:$B$28,1,TRUE)</f>
        <v>#VALUE!</v>
      </c>
      <c r="B1728" t="e">
        <f>IF(Table1[[#This Row],[categories]]="","",
IF(ISNUMBER(SEARCH("*ADULTS*",Table1[categories])),"ADULTS",
IF(ISNUMBER(SEARCH("*CHILDREN*",Table1[categories])),"CHILDREN",
IF(ISNUMBER(SEARCH("*TEENS*",Table1[categories])),"TEENS"))))</f>
        <v>#VALUE!</v>
      </c>
      <c r="C1728" t="e">
        <f>Table1[[#This Row],[startdatetime]]</f>
        <v>#VALUE!</v>
      </c>
      <c r="D1728" t="e">
        <f>CONCATENATE(Table1[[#This Row],[summary]],
CHAR(13),
Table1[[#This Row],[startdayname]],
", ",
TEXT((Table1[[#This Row],[startshortdate]]),"MMM D"),
CHAR(13),
TEXT((Table1[[#This Row],[starttime]]), "h:mm am/pm"),CHAR(13),Table1[[#This Row],[description]],CHAR(13))</f>
        <v>#VALUE!</v>
      </c>
    </row>
    <row r="1729" spans="1:4" x14ac:dyDescent="0.25">
      <c r="A1729" t="e">
        <f>VLOOKUP(Table1[[#This Row],[locationaddress]],VENUEID!$A$2:$B$28,1,TRUE)</f>
        <v>#VALUE!</v>
      </c>
      <c r="B1729" t="e">
        <f>IF(Table1[[#This Row],[categories]]="","",
IF(ISNUMBER(SEARCH("*ADULTS*",Table1[categories])),"ADULTS",
IF(ISNUMBER(SEARCH("*CHILDREN*",Table1[categories])),"CHILDREN",
IF(ISNUMBER(SEARCH("*TEENS*",Table1[categories])),"TEENS"))))</f>
        <v>#VALUE!</v>
      </c>
      <c r="C1729" t="e">
        <f>Table1[[#This Row],[startdatetime]]</f>
        <v>#VALUE!</v>
      </c>
      <c r="D1729" t="e">
        <f>CONCATENATE(Table1[[#This Row],[summary]],
CHAR(13),
Table1[[#This Row],[startdayname]],
", ",
TEXT((Table1[[#This Row],[startshortdate]]),"MMM D"),
CHAR(13),
TEXT((Table1[[#This Row],[starttime]]), "h:mm am/pm"),CHAR(13),Table1[[#This Row],[description]],CHAR(13))</f>
        <v>#VALUE!</v>
      </c>
    </row>
    <row r="1730" spans="1:4" x14ac:dyDescent="0.25">
      <c r="A1730" t="e">
        <f>VLOOKUP(Table1[[#This Row],[locationaddress]],VENUEID!$A$2:$B$28,1,TRUE)</f>
        <v>#VALUE!</v>
      </c>
      <c r="B1730" t="e">
        <f>IF(Table1[[#This Row],[categories]]="","",
IF(ISNUMBER(SEARCH("*ADULTS*",Table1[categories])),"ADULTS",
IF(ISNUMBER(SEARCH("*CHILDREN*",Table1[categories])),"CHILDREN",
IF(ISNUMBER(SEARCH("*TEENS*",Table1[categories])),"TEENS"))))</f>
        <v>#VALUE!</v>
      </c>
      <c r="C1730" t="e">
        <f>Table1[[#This Row],[startdatetime]]</f>
        <v>#VALUE!</v>
      </c>
      <c r="D1730" t="e">
        <f>CONCATENATE(Table1[[#This Row],[summary]],
CHAR(13),
Table1[[#This Row],[startdayname]],
", ",
TEXT((Table1[[#This Row],[startshortdate]]),"MMM D"),
CHAR(13),
TEXT((Table1[[#This Row],[starttime]]), "h:mm am/pm"),CHAR(13),Table1[[#This Row],[description]],CHAR(13))</f>
        <v>#VALUE!</v>
      </c>
    </row>
    <row r="1731" spans="1:4" x14ac:dyDescent="0.25">
      <c r="A1731" t="e">
        <f>VLOOKUP(Table1[[#This Row],[locationaddress]],VENUEID!$A$2:$B$28,1,TRUE)</f>
        <v>#VALUE!</v>
      </c>
      <c r="B1731" t="e">
        <f>IF(Table1[[#This Row],[categories]]="","",
IF(ISNUMBER(SEARCH("*ADULTS*",Table1[categories])),"ADULTS",
IF(ISNUMBER(SEARCH("*CHILDREN*",Table1[categories])),"CHILDREN",
IF(ISNUMBER(SEARCH("*TEENS*",Table1[categories])),"TEENS"))))</f>
        <v>#VALUE!</v>
      </c>
      <c r="C1731" t="e">
        <f>Table1[[#This Row],[startdatetime]]</f>
        <v>#VALUE!</v>
      </c>
      <c r="D1731" t="e">
        <f>CONCATENATE(Table1[[#This Row],[summary]],
CHAR(13),
Table1[[#This Row],[startdayname]],
", ",
TEXT((Table1[[#This Row],[startshortdate]]),"MMM D"),
CHAR(13),
TEXT((Table1[[#This Row],[starttime]]), "h:mm am/pm"),CHAR(13),Table1[[#This Row],[description]],CHAR(13))</f>
        <v>#VALUE!</v>
      </c>
    </row>
    <row r="1732" spans="1:4" x14ac:dyDescent="0.25">
      <c r="A1732" t="e">
        <f>VLOOKUP(Table1[[#This Row],[locationaddress]],VENUEID!$A$2:$B$28,1,TRUE)</f>
        <v>#VALUE!</v>
      </c>
      <c r="B1732" t="e">
        <f>IF(Table1[[#This Row],[categories]]="","",
IF(ISNUMBER(SEARCH("*ADULTS*",Table1[categories])),"ADULTS",
IF(ISNUMBER(SEARCH("*CHILDREN*",Table1[categories])),"CHILDREN",
IF(ISNUMBER(SEARCH("*TEENS*",Table1[categories])),"TEENS"))))</f>
        <v>#VALUE!</v>
      </c>
      <c r="C1732" t="e">
        <f>Table1[[#This Row],[startdatetime]]</f>
        <v>#VALUE!</v>
      </c>
      <c r="D1732" t="e">
        <f>CONCATENATE(Table1[[#This Row],[summary]],
CHAR(13),
Table1[[#This Row],[startdayname]],
", ",
TEXT((Table1[[#This Row],[startshortdate]]),"MMM D"),
CHAR(13),
TEXT((Table1[[#This Row],[starttime]]), "h:mm am/pm"),CHAR(13),Table1[[#This Row],[description]],CHAR(13))</f>
        <v>#VALUE!</v>
      </c>
    </row>
    <row r="1733" spans="1:4" x14ac:dyDescent="0.25">
      <c r="A1733" t="e">
        <f>VLOOKUP(Table1[[#This Row],[locationaddress]],VENUEID!$A$2:$B$28,1,TRUE)</f>
        <v>#VALUE!</v>
      </c>
      <c r="B1733" t="e">
        <f>IF(Table1[[#This Row],[categories]]="","",
IF(ISNUMBER(SEARCH("*ADULTS*",Table1[categories])),"ADULTS",
IF(ISNUMBER(SEARCH("*CHILDREN*",Table1[categories])),"CHILDREN",
IF(ISNUMBER(SEARCH("*TEENS*",Table1[categories])),"TEENS"))))</f>
        <v>#VALUE!</v>
      </c>
      <c r="C1733" t="e">
        <f>Table1[[#This Row],[startdatetime]]</f>
        <v>#VALUE!</v>
      </c>
      <c r="D1733" t="e">
        <f>CONCATENATE(Table1[[#This Row],[summary]],
CHAR(13),
Table1[[#This Row],[startdayname]],
", ",
TEXT((Table1[[#This Row],[startshortdate]]),"MMM D"),
CHAR(13),
TEXT((Table1[[#This Row],[starttime]]), "h:mm am/pm"),CHAR(13),Table1[[#This Row],[description]],CHAR(13))</f>
        <v>#VALUE!</v>
      </c>
    </row>
    <row r="1734" spans="1:4" x14ac:dyDescent="0.25">
      <c r="A1734" t="e">
        <f>VLOOKUP(Table1[[#This Row],[locationaddress]],VENUEID!$A$2:$B$28,1,TRUE)</f>
        <v>#VALUE!</v>
      </c>
      <c r="B1734" t="e">
        <f>IF(Table1[[#This Row],[categories]]="","",
IF(ISNUMBER(SEARCH("*ADULTS*",Table1[categories])),"ADULTS",
IF(ISNUMBER(SEARCH("*CHILDREN*",Table1[categories])),"CHILDREN",
IF(ISNUMBER(SEARCH("*TEENS*",Table1[categories])),"TEENS"))))</f>
        <v>#VALUE!</v>
      </c>
      <c r="C1734" t="e">
        <f>Table1[[#This Row],[startdatetime]]</f>
        <v>#VALUE!</v>
      </c>
      <c r="D1734" t="e">
        <f>CONCATENATE(Table1[[#This Row],[summary]],
CHAR(13),
Table1[[#This Row],[startdayname]],
", ",
TEXT((Table1[[#This Row],[startshortdate]]),"MMM D"),
CHAR(13),
TEXT((Table1[[#This Row],[starttime]]), "h:mm am/pm"),CHAR(13),Table1[[#This Row],[description]],CHAR(13))</f>
        <v>#VALUE!</v>
      </c>
    </row>
    <row r="1735" spans="1:4" x14ac:dyDescent="0.25">
      <c r="A1735" t="e">
        <f>VLOOKUP(Table1[[#This Row],[locationaddress]],VENUEID!$A$2:$B$28,1,TRUE)</f>
        <v>#VALUE!</v>
      </c>
      <c r="B1735" t="e">
        <f>IF(Table1[[#This Row],[categories]]="","",
IF(ISNUMBER(SEARCH("*ADULTS*",Table1[categories])),"ADULTS",
IF(ISNUMBER(SEARCH("*CHILDREN*",Table1[categories])),"CHILDREN",
IF(ISNUMBER(SEARCH("*TEENS*",Table1[categories])),"TEENS"))))</f>
        <v>#VALUE!</v>
      </c>
      <c r="C1735" t="e">
        <f>Table1[[#This Row],[startdatetime]]</f>
        <v>#VALUE!</v>
      </c>
      <c r="D1735" t="e">
        <f>CONCATENATE(Table1[[#This Row],[summary]],
CHAR(13),
Table1[[#This Row],[startdayname]],
", ",
TEXT((Table1[[#This Row],[startshortdate]]),"MMM D"),
CHAR(13),
TEXT((Table1[[#This Row],[starttime]]), "h:mm am/pm"),CHAR(13),Table1[[#This Row],[description]],CHAR(13))</f>
        <v>#VALUE!</v>
      </c>
    </row>
    <row r="1736" spans="1:4" x14ac:dyDescent="0.25">
      <c r="A1736" t="e">
        <f>VLOOKUP(Table1[[#This Row],[locationaddress]],VENUEID!$A$2:$B$28,1,TRUE)</f>
        <v>#VALUE!</v>
      </c>
      <c r="B1736" t="e">
        <f>IF(Table1[[#This Row],[categories]]="","",
IF(ISNUMBER(SEARCH("*ADULTS*",Table1[categories])),"ADULTS",
IF(ISNUMBER(SEARCH("*CHILDREN*",Table1[categories])),"CHILDREN",
IF(ISNUMBER(SEARCH("*TEENS*",Table1[categories])),"TEENS"))))</f>
        <v>#VALUE!</v>
      </c>
      <c r="C1736" t="e">
        <f>Table1[[#This Row],[startdatetime]]</f>
        <v>#VALUE!</v>
      </c>
      <c r="D1736" t="e">
        <f>CONCATENATE(Table1[[#This Row],[summary]],
CHAR(13),
Table1[[#This Row],[startdayname]],
", ",
TEXT((Table1[[#This Row],[startshortdate]]),"MMM D"),
CHAR(13),
TEXT((Table1[[#This Row],[starttime]]), "h:mm am/pm"),CHAR(13),Table1[[#This Row],[description]],CHAR(13))</f>
        <v>#VALUE!</v>
      </c>
    </row>
    <row r="1737" spans="1:4" x14ac:dyDescent="0.25">
      <c r="A1737" t="e">
        <f>VLOOKUP(Table1[[#This Row],[locationaddress]],VENUEID!$A$2:$B$28,1,TRUE)</f>
        <v>#VALUE!</v>
      </c>
      <c r="B1737" t="e">
        <f>IF(Table1[[#This Row],[categories]]="","",
IF(ISNUMBER(SEARCH("*ADULTS*",Table1[categories])),"ADULTS",
IF(ISNUMBER(SEARCH("*CHILDREN*",Table1[categories])),"CHILDREN",
IF(ISNUMBER(SEARCH("*TEENS*",Table1[categories])),"TEENS"))))</f>
        <v>#VALUE!</v>
      </c>
      <c r="C1737" t="e">
        <f>Table1[[#This Row],[startdatetime]]</f>
        <v>#VALUE!</v>
      </c>
      <c r="D1737" t="e">
        <f>CONCATENATE(Table1[[#This Row],[summary]],
CHAR(13),
Table1[[#This Row],[startdayname]],
", ",
TEXT((Table1[[#This Row],[startshortdate]]),"MMM D"),
CHAR(13),
TEXT((Table1[[#This Row],[starttime]]), "h:mm am/pm"),CHAR(13),Table1[[#This Row],[description]],CHAR(13))</f>
        <v>#VALUE!</v>
      </c>
    </row>
    <row r="1738" spans="1:4" x14ac:dyDescent="0.25">
      <c r="A1738" t="e">
        <f>VLOOKUP(Table1[[#This Row],[locationaddress]],VENUEID!$A$2:$B$28,1,TRUE)</f>
        <v>#VALUE!</v>
      </c>
      <c r="B1738" t="e">
        <f>IF(Table1[[#This Row],[categories]]="","",
IF(ISNUMBER(SEARCH("*ADULTS*",Table1[categories])),"ADULTS",
IF(ISNUMBER(SEARCH("*CHILDREN*",Table1[categories])),"CHILDREN",
IF(ISNUMBER(SEARCH("*TEENS*",Table1[categories])),"TEENS"))))</f>
        <v>#VALUE!</v>
      </c>
      <c r="C1738" t="e">
        <f>Table1[[#This Row],[startdatetime]]</f>
        <v>#VALUE!</v>
      </c>
      <c r="D1738" t="e">
        <f>CONCATENATE(Table1[[#This Row],[summary]],
CHAR(13),
Table1[[#This Row],[startdayname]],
", ",
TEXT((Table1[[#This Row],[startshortdate]]),"MMM D"),
CHAR(13),
TEXT((Table1[[#This Row],[starttime]]), "h:mm am/pm"),CHAR(13),Table1[[#This Row],[description]],CHAR(13))</f>
        <v>#VALUE!</v>
      </c>
    </row>
    <row r="1739" spans="1:4" x14ac:dyDescent="0.25">
      <c r="A1739" t="e">
        <f>VLOOKUP(Table1[[#This Row],[locationaddress]],VENUEID!$A$2:$B$28,1,TRUE)</f>
        <v>#VALUE!</v>
      </c>
      <c r="B1739" t="e">
        <f>IF(Table1[[#This Row],[categories]]="","",
IF(ISNUMBER(SEARCH("*ADULTS*",Table1[categories])),"ADULTS",
IF(ISNUMBER(SEARCH("*CHILDREN*",Table1[categories])),"CHILDREN",
IF(ISNUMBER(SEARCH("*TEENS*",Table1[categories])),"TEENS"))))</f>
        <v>#VALUE!</v>
      </c>
      <c r="C1739" t="e">
        <f>Table1[[#This Row],[startdatetime]]</f>
        <v>#VALUE!</v>
      </c>
      <c r="D1739" t="e">
        <f>CONCATENATE(Table1[[#This Row],[summary]],
CHAR(13),
Table1[[#This Row],[startdayname]],
", ",
TEXT((Table1[[#This Row],[startshortdate]]),"MMM D"),
CHAR(13),
TEXT((Table1[[#This Row],[starttime]]), "h:mm am/pm"),CHAR(13),Table1[[#This Row],[description]],CHAR(13))</f>
        <v>#VALUE!</v>
      </c>
    </row>
    <row r="1740" spans="1:4" x14ac:dyDescent="0.25">
      <c r="A1740" t="e">
        <f>VLOOKUP(Table1[[#This Row],[locationaddress]],VENUEID!$A$2:$B$28,1,TRUE)</f>
        <v>#VALUE!</v>
      </c>
      <c r="B1740" t="e">
        <f>IF(Table1[[#This Row],[categories]]="","",
IF(ISNUMBER(SEARCH("*ADULTS*",Table1[categories])),"ADULTS",
IF(ISNUMBER(SEARCH("*CHILDREN*",Table1[categories])),"CHILDREN",
IF(ISNUMBER(SEARCH("*TEENS*",Table1[categories])),"TEENS"))))</f>
        <v>#VALUE!</v>
      </c>
      <c r="C1740" t="e">
        <f>Table1[[#This Row],[startdatetime]]</f>
        <v>#VALUE!</v>
      </c>
      <c r="D1740" t="e">
        <f>CONCATENATE(Table1[[#This Row],[summary]],
CHAR(13),
Table1[[#This Row],[startdayname]],
", ",
TEXT((Table1[[#This Row],[startshortdate]]),"MMM D"),
CHAR(13),
TEXT((Table1[[#This Row],[starttime]]), "h:mm am/pm"),CHAR(13),Table1[[#This Row],[description]],CHAR(13))</f>
        <v>#VALUE!</v>
      </c>
    </row>
    <row r="1741" spans="1:4" x14ac:dyDescent="0.25">
      <c r="A1741" t="e">
        <f>VLOOKUP(Table1[[#This Row],[locationaddress]],VENUEID!$A$2:$B$28,1,TRUE)</f>
        <v>#VALUE!</v>
      </c>
      <c r="B1741" t="e">
        <f>IF(Table1[[#This Row],[categories]]="","",
IF(ISNUMBER(SEARCH("*ADULTS*",Table1[categories])),"ADULTS",
IF(ISNUMBER(SEARCH("*CHILDREN*",Table1[categories])),"CHILDREN",
IF(ISNUMBER(SEARCH("*TEENS*",Table1[categories])),"TEENS"))))</f>
        <v>#VALUE!</v>
      </c>
      <c r="C1741" t="e">
        <f>Table1[[#This Row],[startdatetime]]</f>
        <v>#VALUE!</v>
      </c>
      <c r="D1741" t="e">
        <f>CONCATENATE(Table1[[#This Row],[summary]],
CHAR(13),
Table1[[#This Row],[startdayname]],
", ",
TEXT((Table1[[#This Row],[startshortdate]]),"MMM D"),
CHAR(13),
TEXT((Table1[[#This Row],[starttime]]), "h:mm am/pm"),CHAR(13),Table1[[#This Row],[description]],CHAR(13))</f>
        <v>#VALUE!</v>
      </c>
    </row>
    <row r="1742" spans="1:4" x14ac:dyDescent="0.25">
      <c r="A1742" t="e">
        <f>VLOOKUP(Table1[[#This Row],[locationaddress]],VENUEID!$A$2:$B$28,1,TRUE)</f>
        <v>#VALUE!</v>
      </c>
      <c r="B1742" t="e">
        <f>IF(Table1[[#This Row],[categories]]="","",
IF(ISNUMBER(SEARCH("*ADULTS*",Table1[categories])),"ADULTS",
IF(ISNUMBER(SEARCH("*CHILDREN*",Table1[categories])),"CHILDREN",
IF(ISNUMBER(SEARCH("*TEENS*",Table1[categories])),"TEENS"))))</f>
        <v>#VALUE!</v>
      </c>
      <c r="C1742" t="e">
        <f>Table1[[#This Row],[startdatetime]]</f>
        <v>#VALUE!</v>
      </c>
      <c r="D1742" t="e">
        <f>CONCATENATE(Table1[[#This Row],[summary]],
CHAR(13),
Table1[[#This Row],[startdayname]],
", ",
TEXT((Table1[[#This Row],[startshortdate]]),"MMM D"),
CHAR(13),
TEXT((Table1[[#This Row],[starttime]]), "h:mm am/pm"),CHAR(13),Table1[[#This Row],[description]],CHAR(13))</f>
        <v>#VALUE!</v>
      </c>
    </row>
    <row r="1743" spans="1:4" x14ac:dyDescent="0.25">
      <c r="A1743" t="e">
        <f>VLOOKUP(Table1[[#This Row],[locationaddress]],VENUEID!$A$2:$B$28,1,TRUE)</f>
        <v>#VALUE!</v>
      </c>
      <c r="B1743" t="e">
        <f>IF(Table1[[#This Row],[categories]]="","",
IF(ISNUMBER(SEARCH("*ADULTS*",Table1[categories])),"ADULTS",
IF(ISNUMBER(SEARCH("*CHILDREN*",Table1[categories])),"CHILDREN",
IF(ISNUMBER(SEARCH("*TEENS*",Table1[categories])),"TEENS"))))</f>
        <v>#VALUE!</v>
      </c>
      <c r="C1743" t="e">
        <f>Table1[[#This Row],[startdatetime]]</f>
        <v>#VALUE!</v>
      </c>
      <c r="D1743" t="e">
        <f>CONCATENATE(Table1[[#This Row],[summary]],
CHAR(13),
Table1[[#This Row],[startdayname]],
", ",
TEXT((Table1[[#This Row],[startshortdate]]),"MMM D"),
CHAR(13),
TEXT((Table1[[#This Row],[starttime]]), "h:mm am/pm"),CHAR(13),Table1[[#This Row],[description]],CHAR(13))</f>
        <v>#VALUE!</v>
      </c>
    </row>
    <row r="1744" spans="1:4" x14ac:dyDescent="0.25">
      <c r="A1744" t="e">
        <f>VLOOKUP(Table1[[#This Row],[locationaddress]],VENUEID!$A$2:$B$28,1,TRUE)</f>
        <v>#VALUE!</v>
      </c>
      <c r="B1744" t="e">
        <f>IF(Table1[[#This Row],[categories]]="","",
IF(ISNUMBER(SEARCH("*ADULTS*",Table1[categories])),"ADULTS",
IF(ISNUMBER(SEARCH("*CHILDREN*",Table1[categories])),"CHILDREN",
IF(ISNUMBER(SEARCH("*TEENS*",Table1[categories])),"TEENS"))))</f>
        <v>#VALUE!</v>
      </c>
      <c r="C1744" t="e">
        <f>Table1[[#This Row],[startdatetime]]</f>
        <v>#VALUE!</v>
      </c>
      <c r="D1744" t="e">
        <f>CONCATENATE(Table1[[#This Row],[summary]],
CHAR(13),
Table1[[#This Row],[startdayname]],
", ",
TEXT((Table1[[#This Row],[startshortdate]]),"MMM D"),
CHAR(13),
TEXT((Table1[[#This Row],[starttime]]), "h:mm am/pm"),CHAR(13),Table1[[#This Row],[description]],CHAR(13))</f>
        <v>#VALUE!</v>
      </c>
    </row>
    <row r="1745" spans="1:4" x14ac:dyDescent="0.25">
      <c r="A1745" t="e">
        <f>VLOOKUP(Table1[[#This Row],[locationaddress]],VENUEID!$A$2:$B$28,1,TRUE)</f>
        <v>#VALUE!</v>
      </c>
      <c r="B1745" t="e">
        <f>IF(Table1[[#This Row],[categories]]="","",
IF(ISNUMBER(SEARCH("*ADULTS*",Table1[categories])),"ADULTS",
IF(ISNUMBER(SEARCH("*CHILDREN*",Table1[categories])),"CHILDREN",
IF(ISNUMBER(SEARCH("*TEENS*",Table1[categories])),"TEENS"))))</f>
        <v>#VALUE!</v>
      </c>
      <c r="C1745" t="e">
        <f>Table1[[#This Row],[startdatetime]]</f>
        <v>#VALUE!</v>
      </c>
      <c r="D1745" t="e">
        <f>CONCATENATE(Table1[[#This Row],[summary]],
CHAR(13),
Table1[[#This Row],[startdayname]],
", ",
TEXT((Table1[[#This Row],[startshortdate]]),"MMM D"),
CHAR(13),
TEXT((Table1[[#This Row],[starttime]]), "h:mm am/pm"),CHAR(13),Table1[[#This Row],[description]],CHAR(13))</f>
        <v>#VALUE!</v>
      </c>
    </row>
    <row r="1746" spans="1:4" x14ac:dyDescent="0.25">
      <c r="A1746" t="e">
        <f>VLOOKUP(Table1[[#This Row],[locationaddress]],VENUEID!$A$2:$B$28,1,TRUE)</f>
        <v>#VALUE!</v>
      </c>
      <c r="B1746" t="e">
        <f>IF(Table1[[#This Row],[categories]]="","",
IF(ISNUMBER(SEARCH("*ADULTS*",Table1[categories])),"ADULTS",
IF(ISNUMBER(SEARCH("*CHILDREN*",Table1[categories])),"CHILDREN",
IF(ISNUMBER(SEARCH("*TEENS*",Table1[categories])),"TEENS"))))</f>
        <v>#VALUE!</v>
      </c>
      <c r="C1746" t="e">
        <f>Table1[[#This Row],[startdatetime]]</f>
        <v>#VALUE!</v>
      </c>
      <c r="D1746" t="e">
        <f>CONCATENATE(Table1[[#This Row],[summary]],
CHAR(13),
Table1[[#This Row],[startdayname]],
", ",
TEXT((Table1[[#This Row],[startshortdate]]),"MMM D"),
CHAR(13),
TEXT((Table1[[#This Row],[starttime]]), "h:mm am/pm"),CHAR(13),Table1[[#This Row],[description]],CHAR(13))</f>
        <v>#VALUE!</v>
      </c>
    </row>
    <row r="1747" spans="1:4" x14ac:dyDescent="0.25">
      <c r="A1747" t="e">
        <f>VLOOKUP(Table1[[#This Row],[locationaddress]],VENUEID!$A$2:$B$28,1,TRUE)</f>
        <v>#VALUE!</v>
      </c>
      <c r="B1747" t="e">
        <f>IF(Table1[[#This Row],[categories]]="","",
IF(ISNUMBER(SEARCH("*ADULTS*",Table1[categories])),"ADULTS",
IF(ISNUMBER(SEARCH("*CHILDREN*",Table1[categories])),"CHILDREN",
IF(ISNUMBER(SEARCH("*TEENS*",Table1[categories])),"TEENS"))))</f>
        <v>#VALUE!</v>
      </c>
      <c r="C1747" t="e">
        <f>Table1[[#This Row],[startdatetime]]</f>
        <v>#VALUE!</v>
      </c>
      <c r="D1747" t="e">
        <f>CONCATENATE(Table1[[#This Row],[summary]],
CHAR(13),
Table1[[#This Row],[startdayname]],
", ",
TEXT((Table1[[#This Row],[startshortdate]]),"MMM D"),
CHAR(13),
TEXT((Table1[[#This Row],[starttime]]), "h:mm am/pm"),CHAR(13),Table1[[#This Row],[description]],CHAR(13))</f>
        <v>#VALUE!</v>
      </c>
    </row>
    <row r="1748" spans="1:4" x14ac:dyDescent="0.25">
      <c r="A1748" t="e">
        <f>VLOOKUP(Table1[[#This Row],[locationaddress]],VENUEID!$A$2:$B$28,1,TRUE)</f>
        <v>#VALUE!</v>
      </c>
      <c r="B1748" t="e">
        <f>IF(Table1[[#This Row],[categories]]="","",
IF(ISNUMBER(SEARCH("*ADULTS*",Table1[categories])),"ADULTS",
IF(ISNUMBER(SEARCH("*CHILDREN*",Table1[categories])),"CHILDREN",
IF(ISNUMBER(SEARCH("*TEENS*",Table1[categories])),"TEENS"))))</f>
        <v>#VALUE!</v>
      </c>
      <c r="C1748" t="e">
        <f>Table1[[#This Row],[startdatetime]]</f>
        <v>#VALUE!</v>
      </c>
      <c r="D1748" t="e">
        <f>CONCATENATE(Table1[[#This Row],[summary]],
CHAR(13),
Table1[[#This Row],[startdayname]],
", ",
TEXT((Table1[[#This Row],[startshortdate]]),"MMM D"),
CHAR(13),
TEXT((Table1[[#This Row],[starttime]]), "h:mm am/pm"),CHAR(13),Table1[[#This Row],[description]],CHAR(13))</f>
        <v>#VALUE!</v>
      </c>
    </row>
    <row r="1749" spans="1:4" x14ac:dyDescent="0.25">
      <c r="A1749" t="e">
        <f>VLOOKUP(Table1[[#This Row],[locationaddress]],VENUEID!$A$2:$B$28,1,TRUE)</f>
        <v>#VALUE!</v>
      </c>
      <c r="B1749" t="e">
        <f>IF(Table1[[#This Row],[categories]]="","",
IF(ISNUMBER(SEARCH("*ADULTS*",Table1[categories])),"ADULTS",
IF(ISNUMBER(SEARCH("*CHILDREN*",Table1[categories])),"CHILDREN",
IF(ISNUMBER(SEARCH("*TEENS*",Table1[categories])),"TEENS"))))</f>
        <v>#VALUE!</v>
      </c>
      <c r="C1749" t="e">
        <f>Table1[[#This Row],[startdatetime]]</f>
        <v>#VALUE!</v>
      </c>
      <c r="D1749" t="e">
        <f>CONCATENATE(Table1[[#This Row],[summary]],
CHAR(13),
Table1[[#This Row],[startdayname]],
", ",
TEXT((Table1[[#This Row],[startshortdate]]),"MMM D"),
CHAR(13),
TEXT((Table1[[#This Row],[starttime]]), "h:mm am/pm"),CHAR(13),Table1[[#This Row],[description]],CHAR(13))</f>
        <v>#VALUE!</v>
      </c>
    </row>
    <row r="1750" spans="1:4" x14ac:dyDescent="0.25">
      <c r="A1750" t="e">
        <f>VLOOKUP(Table1[[#This Row],[locationaddress]],VENUEID!$A$2:$B$28,1,TRUE)</f>
        <v>#VALUE!</v>
      </c>
      <c r="B1750" t="e">
        <f>IF(Table1[[#This Row],[categories]]="","",
IF(ISNUMBER(SEARCH("*ADULTS*",Table1[categories])),"ADULTS",
IF(ISNUMBER(SEARCH("*CHILDREN*",Table1[categories])),"CHILDREN",
IF(ISNUMBER(SEARCH("*TEENS*",Table1[categories])),"TEENS"))))</f>
        <v>#VALUE!</v>
      </c>
      <c r="C1750" t="e">
        <f>Table1[[#This Row],[startdatetime]]</f>
        <v>#VALUE!</v>
      </c>
      <c r="D1750" t="e">
        <f>CONCATENATE(Table1[[#This Row],[summary]],
CHAR(13),
Table1[[#This Row],[startdayname]],
", ",
TEXT((Table1[[#This Row],[startshortdate]]),"MMM D"),
CHAR(13),
TEXT((Table1[[#This Row],[starttime]]), "h:mm am/pm"),CHAR(13),Table1[[#This Row],[description]],CHAR(13))</f>
        <v>#VALUE!</v>
      </c>
    </row>
    <row r="1751" spans="1:4" x14ac:dyDescent="0.25">
      <c r="A1751" t="e">
        <f>VLOOKUP(Table1[[#This Row],[locationaddress]],VENUEID!$A$2:$B$28,1,TRUE)</f>
        <v>#VALUE!</v>
      </c>
      <c r="B1751" t="e">
        <f>IF(Table1[[#This Row],[categories]]="","",
IF(ISNUMBER(SEARCH("*ADULTS*",Table1[categories])),"ADULTS",
IF(ISNUMBER(SEARCH("*CHILDREN*",Table1[categories])),"CHILDREN",
IF(ISNUMBER(SEARCH("*TEENS*",Table1[categories])),"TEENS"))))</f>
        <v>#VALUE!</v>
      </c>
      <c r="C1751" t="e">
        <f>Table1[[#This Row],[startdatetime]]</f>
        <v>#VALUE!</v>
      </c>
      <c r="D1751" t="e">
        <f>CONCATENATE(Table1[[#This Row],[summary]],
CHAR(13),
Table1[[#This Row],[startdayname]],
", ",
TEXT((Table1[[#This Row],[startshortdate]]),"MMM D"),
CHAR(13),
TEXT((Table1[[#This Row],[starttime]]), "h:mm am/pm"),CHAR(13),Table1[[#This Row],[description]],CHAR(13))</f>
        <v>#VALUE!</v>
      </c>
    </row>
    <row r="1752" spans="1:4" x14ac:dyDescent="0.25">
      <c r="A1752" t="e">
        <f>VLOOKUP(Table1[[#This Row],[locationaddress]],VENUEID!$A$2:$B$28,1,TRUE)</f>
        <v>#VALUE!</v>
      </c>
      <c r="B1752" t="e">
        <f>IF(Table1[[#This Row],[categories]]="","",
IF(ISNUMBER(SEARCH("*ADULTS*",Table1[categories])),"ADULTS",
IF(ISNUMBER(SEARCH("*CHILDREN*",Table1[categories])),"CHILDREN",
IF(ISNUMBER(SEARCH("*TEENS*",Table1[categories])),"TEENS"))))</f>
        <v>#VALUE!</v>
      </c>
      <c r="C1752" t="e">
        <f>Table1[[#This Row],[startdatetime]]</f>
        <v>#VALUE!</v>
      </c>
      <c r="D1752" t="e">
        <f>CONCATENATE(Table1[[#This Row],[summary]],
CHAR(13),
Table1[[#This Row],[startdayname]],
", ",
TEXT((Table1[[#This Row],[startshortdate]]),"MMM D"),
CHAR(13),
TEXT((Table1[[#This Row],[starttime]]), "h:mm am/pm"),CHAR(13),Table1[[#This Row],[description]],CHAR(13))</f>
        <v>#VALUE!</v>
      </c>
    </row>
    <row r="1753" spans="1:4" x14ac:dyDescent="0.25">
      <c r="A1753" t="e">
        <f>VLOOKUP(Table1[[#This Row],[locationaddress]],VENUEID!$A$2:$B$28,1,TRUE)</f>
        <v>#VALUE!</v>
      </c>
      <c r="B1753" t="e">
        <f>IF(Table1[[#This Row],[categories]]="","",
IF(ISNUMBER(SEARCH("*ADULTS*",Table1[categories])),"ADULTS",
IF(ISNUMBER(SEARCH("*CHILDREN*",Table1[categories])),"CHILDREN",
IF(ISNUMBER(SEARCH("*TEENS*",Table1[categories])),"TEENS"))))</f>
        <v>#VALUE!</v>
      </c>
      <c r="C1753" t="e">
        <f>Table1[[#This Row],[startdatetime]]</f>
        <v>#VALUE!</v>
      </c>
      <c r="D1753" t="e">
        <f>CONCATENATE(Table1[[#This Row],[summary]],
CHAR(13),
Table1[[#This Row],[startdayname]],
", ",
TEXT((Table1[[#This Row],[startshortdate]]),"MMM D"),
CHAR(13),
TEXT((Table1[[#This Row],[starttime]]), "h:mm am/pm"),CHAR(13),Table1[[#This Row],[description]],CHAR(13))</f>
        <v>#VALUE!</v>
      </c>
    </row>
    <row r="1754" spans="1:4" x14ac:dyDescent="0.25">
      <c r="A1754" t="e">
        <f>VLOOKUP(Table1[[#This Row],[locationaddress]],VENUEID!$A$2:$B$28,1,TRUE)</f>
        <v>#VALUE!</v>
      </c>
      <c r="B1754" t="e">
        <f>IF(Table1[[#This Row],[categories]]="","",
IF(ISNUMBER(SEARCH("*ADULTS*",Table1[categories])),"ADULTS",
IF(ISNUMBER(SEARCH("*CHILDREN*",Table1[categories])),"CHILDREN",
IF(ISNUMBER(SEARCH("*TEENS*",Table1[categories])),"TEENS"))))</f>
        <v>#VALUE!</v>
      </c>
      <c r="C1754" t="e">
        <f>Table1[[#This Row],[startdatetime]]</f>
        <v>#VALUE!</v>
      </c>
      <c r="D1754" t="e">
        <f>CONCATENATE(Table1[[#This Row],[summary]],
CHAR(13),
Table1[[#This Row],[startdayname]],
", ",
TEXT((Table1[[#This Row],[startshortdate]]),"MMM D"),
CHAR(13),
TEXT((Table1[[#This Row],[starttime]]), "h:mm am/pm"),CHAR(13),Table1[[#This Row],[description]],CHAR(13))</f>
        <v>#VALUE!</v>
      </c>
    </row>
    <row r="1755" spans="1:4" x14ac:dyDescent="0.25">
      <c r="A1755" t="e">
        <f>VLOOKUP(Table1[[#This Row],[locationaddress]],VENUEID!$A$2:$B$28,1,TRUE)</f>
        <v>#VALUE!</v>
      </c>
      <c r="B1755" t="e">
        <f>IF(Table1[[#This Row],[categories]]="","",
IF(ISNUMBER(SEARCH("*ADULTS*",Table1[categories])),"ADULTS",
IF(ISNUMBER(SEARCH("*CHILDREN*",Table1[categories])),"CHILDREN",
IF(ISNUMBER(SEARCH("*TEENS*",Table1[categories])),"TEENS"))))</f>
        <v>#VALUE!</v>
      </c>
      <c r="C1755" t="e">
        <f>Table1[[#This Row],[startdatetime]]</f>
        <v>#VALUE!</v>
      </c>
      <c r="D1755" t="e">
        <f>CONCATENATE(Table1[[#This Row],[summary]],
CHAR(13),
Table1[[#This Row],[startdayname]],
", ",
TEXT((Table1[[#This Row],[startshortdate]]),"MMM D"),
CHAR(13),
TEXT((Table1[[#This Row],[starttime]]), "h:mm am/pm"),CHAR(13),Table1[[#This Row],[description]],CHAR(13))</f>
        <v>#VALUE!</v>
      </c>
    </row>
    <row r="1756" spans="1:4" x14ac:dyDescent="0.25">
      <c r="A1756" t="e">
        <f>VLOOKUP(Table1[[#This Row],[locationaddress]],VENUEID!$A$2:$B$28,1,TRUE)</f>
        <v>#VALUE!</v>
      </c>
      <c r="B1756" t="e">
        <f>IF(Table1[[#This Row],[categories]]="","",
IF(ISNUMBER(SEARCH("*ADULTS*",Table1[categories])),"ADULTS",
IF(ISNUMBER(SEARCH("*CHILDREN*",Table1[categories])),"CHILDREN",
IF(ISNUMBER(SEARCH("*TEENS*",Table1[categories])),"TEENS"))))</f>
        <v>#VALUE!</v>
      </c>
      <c r="C1756" t="e">
        <f>Table1[[#This Row],[startdatetime]]</f>
        <v>#VALUE!</v>
      </c>
      <c r="D1756" t="e">
        <f>CONCATENATE(Table1[[#This Row],[summary]],
CHAR(13),
Table1[[#This Row],[startdayname]],
", ",
TEXT((Table1[[#This Row],[startshortdate]]),"MMM D"),
CHAR(13),
TEXT((Table1[[#This Row],[starttime]]), "h:mm am/pm"),CHAR(13),Table1[[#This Row],[description]],CHAR(13))</f>
        <v>#VALUE!</v>
      </c>
    </row>
    <row r="1757" spans="1:4" x14ac:dyDescent="0.25">
      <c r="A1757" t="e">
        <f>VLOOKUP(Table1[[#This Row],[locationaddress]],VENUEID!$A$2:$B$28,1,TRUE)</f>
        <v>#VALUE!</v>
      </c>
      <c r="B1757" t="e">
        <f>IF(Table1[[#This Row],[categories]]="","",
IF(ISNUMBER(SEARCH("*ADULTS*",Table1[categories])),"ADULTS",
IF(ISNUMBER(SEARCH("*CHILDREN*",Table1[categories])),"CHILDREN",
IF(ISNUMBER(SEARCH("*TEENS*",Table1[categories])),"TEENS"))))</f>
        <v>#VALUE!</v>
      </c>
      <c r="C1757" t="e">
        <f>Table1[[#This Row],[startdatetime]]</f>
        <v>#VALUE!</v>
      </c>
      <c r="D1757" t="e">
        <f>CONCATENATE(Table1[[#This Row],[summary]],
CHAR(13),
Table1[[#This Row],[startdayname]],
", ",
TEXT((Table1[[#This Row],[startshortdate]]),"MMM D"),
CHAR(13),
TEXT((Table1[[#This Row],[starttime]]), "h:mm am/pm"),CHAR(13),Table1[[#This Row],[description]],CHAR(13))</f>
        <v>#VALUE!</v>
      </c>
    </row>
    <row r="1758" spans="1:4" x14ac:dyDescent="0.25">
      <c r="A1758" t="e">
        <f>VLOOKUP(Table1[[#This Row],[locationaddress]],VENUEID!$A$2:$B$28,1,TRUE)</f>
        <v>#VALUE!</v>
      </c>
      <c r="B1758" t="e">
        <f>IF(Table1[[#This Row],[categories]]="","",
IF(ISNUMBER(SEARCH("*ADULTS*",Table1[categories])),"ADULTS",
IF(ISNUMBER(SEARCH("*CHILDREN*",Table1[categories])),"CHILDREN",
IF(ISNUMBER(SEARCH("*TEENS*",Table1[categories])),"TEENS"))))</f>
        <v>#VALUE!</v>
      </c>
      <c r="C1758" t="e">
        <f>Table1[[#This Row],[startdatetime]]</f>
        <v>#VALUE!</v>
      </c>
      <c r="D1758" t="e">
        <f>CONCATENATE(Table1[[#This Row],[summary]],
CHAR(13),
Table1[[#This Row],[startdayname]],
", ",
TEXT((Table1[[#This Row],[startshortdate]]),"MMM D"),
CHAR(13),
TEXT((Table1[[#This Row],[starttime]]), "h:mm am/pm"),CHAR(13),Table1[[#This Row],[description]],CHAR(13))</f>
        <v>#VALUE!</v>
      </c>
    </row>
    <row r="1759" spans="1:4" x14ac:dyDescent="0.25">
      <c r="A1759" t="e">
        <f>VLOOKUP(Table1[[#This Row],[locationaddress]],VENUEID!$A$2:$B$28,1,TRUE)</f>
        <v>#VALUE!</v>
      </c>
      <c r="B1759" t="e">
        <f>IF(Table1[[#This Row],[categories]]="","",
IF(ISNUMBER(SEARCH("*ADULTS*",Table1[categories])),"ADULTS",
IF(ISNUMBER(SEARCH("*CHILDREN*",Table1[categories])),"CHILDREN",
IF(ISNUMBER(SEARCH("*TEENS*",Table1[categories])),"TEENS"))))</f>
        <v>#VALUE!</v>
      </c>
      <c r="C1759" t="e">
        <f>Table1[[#This Row],[startdatetime]]</f>
        <v>#VALUE!</v>
      </c>
      <c r="D1759" t="e">
        <f>CONCATENATE(Table1[[#This Row],[summary]],
CHAR(13),
Table1[[#This Row],[startdayname]],
", ",
TEXT((Table1[[#This Row],[startshortdate]]),"MMM D"),
CHAR(13),
TEXT((Table1[[#This Row],[starttime]]), "h:mm am/pm"),CHAR(13),Table1[[#This Row],[description]],CHAR(13))</f>
        <v>#VALUE!</v>
      </c>
    </row>
    <row r="1760" spans="1:4" x14ac:dyDescent="0.25">
      <c r="A1760" t="e">
        <f>VLOOKUP(Table1[[#This Row],[locationaddress]],VENUEID!$A$2:$B$28,1,TRUE)</f>
        <v>#VALUE!</v>
      </c>
      <c r="B1760" t="e">
        <f>IF(Table1[[#This Row],[categories]]="","",
IF(ISNUMBER(SEARCH("*ADULTS*",Table1[categories])),"ADULTS",
IF(ISNUMBER(SEARCH("*CHILDREN*",Table1[categories])),"CHILDREN",
IF(ISNUMBER(SEARCH("*TEENS*",Table1[categories])),"TEENS"))))</f>
        <v>#VALUE!</v>
      </c>
      <c r="C1760" t="e">
        <f>Table1[[#This Row],[startdatetime]]</f>
        <v>#VALUE!</v>
      </c>
      <c r="D1760" t="e">
        <f>CONCATENATE(Table1[[#This Row],[summary]],
CHAR(13),
Table1[[#This Row],[startdayname]],
", ",
TEXT((Table1[[#This Row],[startshortdate]]),"MMM D"),
CHAR(13),
TEXT((Table1[[#This Row],[starttime]]), "h:mm am/pm"),CHAR(13),Table1[[#This Row],[description]],CHAR(13))</f>
        <v>#VALUE!</v>
      </c>
    </row>
    <row r="1761" spans="1:4" x14ac:dyDescent="0.25">
      <c r="A1761" t="e">
        <f>VLOOKUP(Table1[[#This Row],[locationaddress]],VENUEID!$A$2:$B$28,1,TRUE)</f>
        <v>#VALUE!</v>
      </c>
      <c r="B1761" t="e">
        <f>IF(Table1[[#This Row],[categories]]="","",
IF(ISNUMBER(SEARCH("*ADULTS*",Table1[categories])),"ADULTS",
IF(ISNUMBER(SEARCH("*CHILDREN*",Table1[categories])),"CHILDREN",
IF(ISNUMBER(SEARCH("*TEENS*",Table1[categories])),"TEENS"))))</f>
        <v>#VALUE!</v>
      </c>
      <c r="C1761" t="e">
        <f>Table1[[#This Row],[startdatetime]]</f>
        <v>#VALUE!</v>
      </c>
      <c r="D1761" t="e">
        <f>CONCATENATE(Table1[[#This Row],[summary]],
CHAR(13),
Table1[[#This Row],[startdayname]],
", ",
TEXT((Table1[[#This Row],[startshortdate]]),"MMM D"),
CHAR(13),
TEXT((Table1[[#This Row],[starttime]]), "h:mm am/pm"),CHAR(13),Table1[[#This Row],[description]],CHAR(13))</f>
        <v>#VALUE!</v>
      </c>
    </row>
    <row r="1762" spans="1:4" x14ac:dyDescent="0.25">
      <c r="A1762" t="e">
        <f>VLOOKUP(Table1[[#This Row],[locationaddress]],VENUEID!$A$2:$B$28,1,TRUE)</f>
        <v>#VALUE!</v>
      </c>
      <c r="B1762" t="e">
        <f>IF(Table1[[#This Row],[categories]]="","",
IF(ISNUMBER(SEARCH("*ADULTS*",Table1[categories])),"ADULTS",
IF(ISNUMBER(SEARCH("*CHILDREN*",Table1[categories])),"CHILDREN",
IF(ISNUMBER(SEARCH("*TEENS*",Table1[categories])),"TEENS"))))</f>
        <v>#VALUE!</v>
      </c>
      <c r="C1762" t="e">
        <f>Table1[[#This Row],[startdatetime]]</f>
        <v>#VALUE!</v>
      </c>
      <c r="D1762" t="e">
        <f>CONCATENATE(Table1[[#This Row],[summary]],
CHAR(13),
Table1[[#This Row],[startdayname]],
", ",
TEXT((Table1[[#This Row],[startshortdate]]),"MMM D"),
CHAR(13),
TEXT((Table1[[#This Row],[starttime]]), "h:mm am/pm"),CHAR(13),Table1[[#This Row],[description]],CHAR(13))</f>
        <v>#VALUE!</v>
      </c>
    </row>
    <row r="1763" spans="1:4" x14ac:dyDescent="0.25">
      <c r="A1763" t="e">
        <f>VLOOKUP(Table1[[#This Row],[locationaddress]],VENUEID!$A$2:$B$28,1,TRUE)</f>
        <v>#VALUE!</v>
      </c>
      <c r="B1763" t="e">
        <f>IF(Table1[[#This Row],[categories]]="","",
IF(ISNUMBER(SEARCH("*ADULTS*",Table1[categories])),"ADULTS",
IF(ISNUMBER(SEARCH("*CHILDREN*",Table1[categories])),"CHILDREN",
IF(ISNUMBER(SEARCH("*TEENS*",Table1[categories])),"TEENS"))))</f>
        <v>#VALUE!</v>
      </c>
      <c r="C1763" t="e">
        <f>Table1[[#This Row],[startdatetime]]</f>
        <v>#VALUE!</v>
      </c>
      <c r="D1763" t="e">
        <f>CONCATENATE(Table1[[#This Row],[summary]],
CHAR(13),
Table1[[#This Row],[startdayname]],
", ",
TEXT((Table1[[#This Row],[startshortdate]]),"MMM D"),
CHAR(13),
TEXT((Table1[[#This Row],[starttime]]), "h:mm am/pm"),CHAR(13),Table1[[#This Row],[description]],CHAR(13))</f>
        <v>#VALUE!</v>
      </c>
    </row>
    <row r="1764" spans="1:4" x14ac:dyDescent="0.25">
      <c r="A1764" t="e">
        <f>VLOOKUP(Table1[[#This Row],[locationaddress]],VENUEID!$A$2:$B$28,1,TRUE)</f>
        <v>#VALUE!</v>
      </c>
      <c r="B1764" t="e">
        <f>IF(Table1[[#This Row],[categories]]="","",
IF(ISNUMBER(SEARCH("*ADULTS*",Table1[categories])),"ADULTS",
IF(ISNUMBER(SEARCH("*CHILDREN*",Table1[categories])),"CHILDREN",
IF(ISNUMBER(SEARCH("*TEENS*",Table1[categories])),"TEENS"))))</f>
        <v>#VALUE!</v>
      </c>
      <c r="C1764" t="e">
        <f>Table1[[#This Row],[startdatetime]]</f>
        <v>#VALUE!</v>
      </c>
      <c r="D1764" t="e">
        <f>CONCATENATE(Table1[[#This Row],[summary]],
CHAR(13),
Table1[[#This Row],[startdayname]],
", ",
TEXT((Table1[[#This Row],[startshortdate]]),"MMM D"),
CHAR(13),
TEXT((Table1[[#This Row],[starttime]]), "h:mm am/pm"),CHAR(13),Table1[[#This Row],[description]],CHAR(13))</f>
        <v>#VALUE!</v>
      </c>
    </row>
    <row r="1765" spans="1:4" x14ac:dyDescent="0.25">
      <c r="A1765" t="e">
        <f>VLOOKUP(Table1[[#This Row],[locationaddress]],VENUEID!$A$2:$B$28,1,TRUE)</f>
        <v>#VALUE!</v>
      </c>
      <c r="B1765" t="e">
        <f>IF(Table1[[#This Row],[categories]]="","",
IF(ISNUMBER(SEARCH("*ADULTS*",Table1[categories])),"ADULTS",
IF(ISNUMBER(SEARCH("*CHILDREN*",Table1[categories])),"CHILDREN",
IF(ISNUMBER(SEARCH("*TEENS*",Table1[categories])),"TEENS"))))</f>
        <v>#VALUE!</v>
      </c>
      <c r="C1765" t="e">
        <f>Table1[[#This Row],[startdatetime]]</f>
        <v>#VALUE!</v>
      </c>
      <c r="D1765" t="e">
        <f>CONCATENATE(Table1[[#This Row],[summary]],
CHAR(13),
Table1[[#This Row],[startdayname]],
", ",
TEXT((Table1[[#This Row],[startshortdate]]),"MMM D"),
CHAR(13),
TEXT((Table1[[#This Row],[starttime]]), "h:mm am/pm"),CHAR(13),Table1[[#This Row],[description]],CHAR(13))</f>
        <v>#VALUE!</v>
      </c>
    </row>
    <row r="1766" spans="1:4" x14ac:dyDescent="0.25">
      <c r="A1766" t="e">
        <f>VLOOKUP(Table1[[#This Row],[locationaddress]],VENUEID!$A$2:$B$28,1,TRUE)</f>
        <v>#VALUE!</v>
      </c>
      <c r="B1766" t="e">
        <f>IF(Table1[[#This Row],[categories]]="","",
IF(ISNUMBER(SEARCH("*ADULTS*",Table1[categories])),"ADULTS",
IF(ISNUMBER(SEARCH("*CHILDREN*",Table1[categories])),"CHILDREN",
IF(ISNUMBER(SEARCH("*TEENS*",Table1[categories])),"TEENS"))))</f>
        <v>#VALUE!</v>
      </c>
      <c r="C1766" t="e">
        <f>Table1[[#This Row],[startdatetime]]</f>
        <v>#VALUE!</v>
      </c>
      <c r="D1766" t="e">
        <f>CONCATENATE(Table1[[#This Row],[summary]],
CHAR(13),
Table1[[#This Row],[startdayname]],
", ",
TEXT((Table1[[#This Row],[startshortdate]]),"MMM D"),
CHAR(13),
TEXT((Table1[[#This Row],[starttime]]), "h:mm am/pm"),CHAR(13),Table1[[#This Row],[description]],CHAR(13))</f>
        <v>#VALUE!</v>
      </c>
    </row>
    <row r="1767" spans="1:4" x14ac:dyDescent="0.25">
      <c r="A1767" t="e">
        <f>VLOOKUP(Table1[[#This Row],[locationaddress]],VENUEID!$A$2:$B$28,1,TRUE)</f>
        <v>#VALUE!</v>
      </c>
      <c r="B1767" t="e">
        <f>IF(Table1[[#This Row],[categories]]="","",
IF(ISNUMBER(SEARCH("*ADULTS*",Table1[categories])),"ADULTS",
IF(ISNUMBER(SEARCH("*CHILDREN*",Table1[categories])),"CHILDREN",
IF(ISNUMBER(SEARCH("*TEENS*",Table1[categories])),"TEENS"))))</f>
        <v>#VALUE!</v>
      </c>
      <c r="C1767" t="e">
        <f>Table1[[#This Row],[startdatetime]]</f>
        <v>#VALUE!</v>
      </c>
      <c r="D1767" t="e">
        <f>CONCATENATE(Table1[[#This Row],[summary]],
CHAR(13),
Table1[[#This Row],[startdayname]],
", ",
TEXT((Table1[[#This Row],[startshortdate]]),"MMM D"),
CHAR(13),
TEXT((Table1[[#This Row],[starttime]]), "h:mm am/pm"),CHAR(13),Table1[[#This Row],[description]],CHAR(13))</f>
        <v>#VALUE!</v>
      </c>
    </row>
    <row r="1768" spans="1:4" x14ac:dyDescent="0.25">
      <c r="A1768" t="e">
        <f>VLOOKUP(Table1[[#This Row],[locationaddress]],VENUEID!$A$2:$B$28,1,TRUE)</f>
        <v>#VALUE!</v>
      </c>
      <c r="B1768" t="e">
        <f>IF(Table1[[#This Row],[categories]]="","",
IF(ISNUMBER(SEARCH("*ADULTS*",Table1[categories])),"ADULTS",
IF(ISNUMBER(SEARCH("*CHILDREN*",Table1[categories])),"CHILDREN",
IF(ISNUMBER(SEARCH("*TEENS*",Table1[categories])),"TEENS"))))</f>
        <v>#VALUE!</v>
      </c>
      <c r="C1768" t="e">
        <f>Table1[[#This Row],[startdatetime]]</f>
        <v>#VALUE!</v>
      </c>
      <c r="D1768" t="e">
        <f>CONCATENATE(Table1[[#This Row],[summary]],
CHAR(13),
Table1[[#This Row],[startdayname]],
", ",
TEXT((Table1[[#This Row],[startshortdate]]),"MMM D"),
CHAR(13),
TEXT((Table1[[#This Row],[starttime]]), "h:mm am/pm"),CHAR(13),Table1[[#This Row],[description]],CHAR(13))</f>
        <v>#VALUE!</v>
      </c>
    </row>
    <row r="1769" spans="1:4" x14ac:dyDescent="0.25">
      <c r="A1769" t="e">
        <f>VLOOKUP(Table1[[#This Row],[locationaddress]],VENUEID!$A$2:$B$28,1,TRUE)</f>
        <v>#VALUE!</v>
      </c>
      <c r="B1769" t="e">
        <f>IF(Table1[[#This Row],[categories]]="","",
IF(ISNUMBER(SEARCH("*ADULTS*",Table1[categories])),"ADULTS",
IF(ISNUMBER(SEARCH("*CHILDREN*",Table1[categories])),"CHILDREN",
IF(ISNUMBER(SEARCH("*TEENS*",Table1[categories])),"TEENS"))))</f>
        <v>#VALUE!</v>
      </c>
      <c r="C1769" t="e">
        <f>Table1[[#This Row],[startdatetime]]</f>
        <v>#VALUE!</v>
      </c>
      <c r="D1769" t="e">
        <f>CONCATENATE(Table1[[#This Row],[summary]],
CHAR(13),
Table1[[#This Row],[startdayname]],
", ",
TEXT((Table1[[#This Row],[startshortdate]]),"MMM D"),
CHAR(13),
TEXT((Table1[[#This Row],[starttime]]), "h:mm am/pm"),CHAR(13),Table1[[#This Row],[description]],CHAR(13))</f>
        <v>#VALUE!</v>
      </c>
    </row>
    <row r="1770" spans="1:4" x14ac:dyDescent="0.25">
      <c r="A1770" t="e">
        <f>VLOOKUP(Table1[[#This Row],[locationaddress]],VENUEID!$A$2:$B$28,1,TRUE)</f>
        <v>#VALUE!</v>
      </c>
      <c r="B1770" t="e">
        <f>IF(Table1[[#This Row],[categories]]="","",
IF(ISNUMBER(SEARCH("*ADULTS*",Table1[categories])),"ADULTS",
IF(ISNUMBER(SEARCH("*CHILDREN*",Table1[categories])),"CHILDREN",
IF(ISNUMBER(SEARCH("*TEENS*",Table1[categories])),"TEENS"))))</f>
        <v>#VALUE!</v>
      </c>
      <c r="C1770" t="e">
        <f>Table1[[#This Row],[startdatetime]]</f>
        <v>#VALUE!</v>
      </c>
      <c r="D1770" t="e">
        <f>CONCATENATE(Table1[[#This Row],[summary]],
CHAR(13),
Table1[[#This Row],[startdayname]],
", ",
TEXT((Table1[[#This Row],[startshortdate]]),"MMM D"),
CHAR(13),
TEXT((Table1[[#This Row],[starttime]]), "h:mm am/pm"),CHAR(13),Table1[[#This Row],[description]],CHAR(13))</f>
        <v>#VALUE!</v>
      </c>
    </row>
    <row r="1771" spans="1:4" x14ac:dyDescent="0.25">
      <c r="A1771" t="e">
        <f>VLOOKUP(Table1[[#This Row],[locationaddress]],VENUEID!$A$2:$B$28,1,TRUE)</f>
        <v>#VALUE!</v>
      </c>
      <c r="B1771" t="e">
        <f>IF(Table1[[#This Row],[categories]]="","",
IF(ISNUMBER(SEARCH("*ADULTS*",Table1[categories])),"ADULTS",
IF(ISNUMBER(SEARCH("*CHILDREN*",Table1[categories])),"CHILDREN",
IF(ISNUMBER(SEARCH("*TEENS*",Table1[categories])),"TEENS"))))</f>
        <v>#VALUE!</v>
      </c>
      <c r="C1771" t="e">
        <f>Table1[[#This Row],[startdatetime]]</f>
        <v>#VALUE!</v>
      </c>
      <c r="D1771" t="e">
        <f>CONCATENATE(Table1[[#This Row],[summary]],
CHAR(13),
Table1[[#This Row],[startdayname]],
", ",
TEXT((Table1[[#This Row],[startshortdate]]),"MMM D"),
CHAR(13),
TEXT((Table1[[#This Row],[starttime]]), "h:mm am/pm"),CHAR(13),Table1[[#This Row],[description]],CHAR(13))</f>
        <v>#VALUE!</v>
      </c>
    </row>
    <row r="1772" spans="1:4" x14ac:dyDescent="0.25">
      <c r="A1772" t="e">
        <f>VLOOKUP(Table1[[#This Row],[locationaddress]],VENUEID!$A$2:$B$28,1,TRUE)</f>
        <v>#VALUE!</v>
      </c>
      <c r="B1772" t="e">
        <f>IF(Table1[[#This Row],[categories]]="","",
IF(ISNUMBER(SEARCH("*ADULTS*",Table1[categories])),"ADULTS",
IF(ISNUMBER(SEARCH("*CHILDREN*",Table1[categories])),"CHILDREN",
IF(ISNUMBER(SEARCH("*TEENS*",Table1[categories])),"TEENS"))))</f>
        <v>#VALUE!</v>
      </c>
      <c r="C1772" t="e">
        <f>Table1[[#This Row],[startdatetime]]</f>
        <v>#VALUE!</v>
      </c>
      <c r="D1772" t="e">
        <f>CONCATENATE(Table1[[#This Row],[summary]],
CHAR(13),
Table1[[#This Row],[startdayname]],
", ",
TEXT((Table1[[#This Row],[startshortdate]]),"MMM D"),
CHAR(13),
TEXT((Table1[[#This Row],[starttime]]), "h:mm am/pm"),CHAR(13),Table1[[#This Row],[description]],CHAR(13))</f>
        <v>#VALUE!</v>
      </c>
    </row>
    <row r="1773" spans="1:4" x14ac:dyDescent="0.25">
      <c r="A1773" t="e">
        <f>VLOOKUP(Table1[[#This Row],[locationaddress]],VENUEID!$A$2:$B$28,1,TRUE)</f>
        <v>#VALUE!</v>
      </c>
      <c r="B1773" t="e">
        <f>IF(Table1[[#This Row],[categories]]="","",
IF(ISNUMBER(SEARCH("*ADULTS*",Table1[categories])),"ADULTS",
IF(ISNUMBER(SEARCH("*CHILDREN*",Table1[categories])),"CHILDREN",
IF(ISNUMBER(SEARCH("*TEENS*",Table1[categories])),"TEENS"))))</f>
        <v>#VALUE!</v>
      </c>
      <c r="C1773" t="e">
        <f>Table1[[#This Row],[startdatetime]]</f>
        <v>#VALUE!</v>
      </c>
      <c r="D1773" t="e">
        <f>CONCATENATE(Table1[[#This Row],[summary]],
CHAR(13),
Table1[[#This Row],[startdayname]],
", ",
TEXT((Table1[[#This Row],[startshortdate]]),"MMM D"),
CHAR(13),
TEXT((Table1[[#This Row],[starttime]]), "h:mm am/pm"),CHAR(13),Table1[[#This Row],[description]],CHAR(13))</f>
        <v>#VALUE!</v>
      </c>
    </row>
    <row r="1774" spans="1:4" x14ac:dyDescent="0.25">
      <c r="A1774" t="e">
        <f>VLOOKUP(Table1[[#This Row],[locationaddress]],VENUEID!$A$2:$B$28,1,TRUE)</f>
        <v>#VALUE!</v>
      </c>
      <c r="B1774" t="e">
        <f>IF(Table1[[#This Row],[categories]]="","",
IF(ISNUMBER(SEARCH("*ADULTS*",Table1[categories])),"ADULTS",
IF(ISNUMBER(SEARCH("*CHILDREN*",Table1[categories])),"CHILDREN",
IF(ISNUMBER(SEARCH("*TEENS*",Table1[categories])),"TEENS"))))</f>
        <v>#VALUE!</v>
      </c>
      <c r="C1774" t="e">
        <f>Table1[[#This Row],[startdatetime]]</f>
        <v>#VALUE!</v>
      </c>
      <c r="D1774" t="e">
        <f>CONCATENATE(Table1[[#This Row],[summary]],
CHAR(13),
Table1[[#This Row],[startdayname]],
", ",
TEXT((Table1[[#This Row],[startshortdate]]),"MMM D"),
CHAR(13),
TEXT((Table1[[#This Row],[starttime]]), "h:mm am/pm"),CHAR(13),Table1[[#This Row],[description]],CHAR(13))</f>
        <v>#VALUE!</v>
      </c>
    </row>
    <row r="1775" spans="1:4" x14ac:dyDescent="0.25">
      <c r="A1775" t="e">
        <f>VLOOKUP(Table1[[#This Row],[locationaddress]],VENUEID!$A$2:$B$28,1,TRUE)</f>
        <v>#VALUE!</v>
      </c>
      <c r="B1775" t="e">
        <f>IF(Table1[[#This Row],[categories]]="","",
IF(ISNUMBER(SEARCH("*ADULTS*",Table1[categories])),"ADULTS",
IF(ISNUMBER(SEARCH("*CHILDREN*",Table1[categories])),"CHILDREN",
IF(ISNUMBER(SEARCH("*TEENS*",Table1[categories])),"TEENS"))))</f>
        <v>#VALUE!</v>
      </c>
      <c r="C1775" t="e">
        <f>Table1[[#This Row],[startdatetime]]</f>
        <v>#VALUE!</v>
      </c>
      <c r="D1775" t="e">
        <f>CONCATENATE(Table1[[#This Row],[summary]],
CHAR(13),
Table1[[#This Row],[startdayname]],
", ",
TEXT((Table1[[#This Row],[startshortdate]]),"MMM D"),
CHAR(13),
TEXT((Table1[[#This Row],[starttime]]), "h:mm am/pm"),CHAR(13),Table1[[#This Row],[description]],CHAR(13))</f>
        <v>#VALUE!</v>
      </c>
    </row>
    <row r="1776" spans="1:4" x14ac:dyDescent="0.25">
      <c r="A1776" t="e">
        <f>VLOOKUP(Table1[[#This Row],[locationaddress]],VENUEID!$A$2:$B$28,1,TRUE)</f>
        <v>#VALUE!</v>
      </c>
      <c r="B1776" t="e">
        <f>IF(Table1[[#This Row],[categories]]="","",
IF(ISNUMBER(SEARCH("*ADULTS*",Table1[categories])),"ADULTS",
IF(ISNUMBER(SEARCH("*CHILDREN*",Table1[categories])),"CHILDREN",
IF(ISNUMBER(SEARCH("*TEENS*",Table1[categories])),"TEENS"))))</f>
        <v>#VALUE!</v>
      </c>
      <c r="C1776" t="e">
        <f>Table1[[#This Row],[startdatetime]]</f>
        <v>#VALUE!</v>
      </c>
      <c r="D1776" t="e">
        <f>CONCATENATE(Table1[[#This Row],[summary]],
CHAR(13),
Table1[[#This Row],[startdayname]],
", ",
TEXT((Table1[[#This Row],[startshortdate]]),"MMM D"),
CHAR(13),
TEXT((Table1[[#This Row],[starttime]]), "h:mm am/pm"),CHAR(13),Table1[[#This Row],[description]],CHAR(13))</f>
        <v>#VALUE!</v>
      </c>
    </row>
    <row r="1777" spans="1:4" x14ac:dyDescent="0.25">
      <c r="A1777" t="e">
        <f>VLOOKUP(Table1[[#This Row],[locationaddress]],VENUEID!$A$2:$B$28,1,TRUE)</f>
        <v>#VALUE!</v>
      </c>
      <c r="B1777" t="e">
        <f>IF(Table1[[#This Row],[categories]]="","",
IF(ISNUMBER(SEARCH("*ADULTS*",Table1[categories])),"ADULTS",
IF(ISNUMBER(SEARCH("*CHILDREN*",Table1[categories])),"CHILDREN",
IF(ISNUMBER(SEARCH("*TEENS*",Table1[categories])),"TEENS"))))</f>
        <v>#VALUE!</v>
      </c>
      <c r="C1777" t="e">
        <f>Table1[[#This Row],[startdatetime]]</f>
        <v>#VALUE!</v>
      </c>
      <c r="D1777" t="e">
        <f>CONCATENATE(Table1[[#This Row],[summary]],
CHAR(13),
Table1[[#This Row],[startdayname]],
", ",
TEXT((Table1[[#This Row],[startshortdate]]),"MMM D"),
CHAR(13),
TEXT((Table1[[#This Row],[starttime]]), "h:mm am/pm"),CHAR(13),Table1[[#This Row],[description]],CHAR(13))</f>
        <v>#VALUE!</v>
      </c>
    </row>
    <row r="1778" spans="1:4" x14ac:dyDescent="0.25">
      <c r="A1778" t="e">
        <f>VLOOKUP(Table1[[#This Row],[locationaddress]],VENUEID!$A$2:$B$28,1,TRUE)</f>
        <v>#VALUE!</v>
      </c>
      <c r="B1778" t="e">
        <f>IF(Table1[[#This Row],[categories]]="","",
IF(ISNUMBER(SEARCH("*ADULTS*",Table1[categories])),"ADULTS",
IF(ISNUMBER(SEARCH("*CHILDREN*",Table1[categories])),"CHILDREN",
IF(ISNUMBER(SEARCH("*TEENS*",Table1[categories])),"TEENS"))))</f>
        <v>#VALUE!</v>
      </c>
      <c r="C1778" t="e">
        <f>Table1[[#This Row],[startdatetime]]</f>
        <v>#VALUE!</v>
      </c>
      <c r="D1778" t="e">
        <f>CONCATENATE(Table1[[#This Row],[summary]],
CHAR(13),
Table1[[#This Row],[startdayname]],
", ",
TEXT((Table1[[#This Row],[startshortdate]]),"MMM D"),
CHAR(13),
TEXT((Table1[[#This Row],[starttime]]), "h:mm am/pm"),CHAR(13),Table1[[#This Row],[description]],CHAR(13))</f>
        <v>#VALUE!</v>
      </c>
    </row>
    <row r="1779" spans="1:4" x14ac:dyDescent="0.25">
      <c r="A1779" t="e">
        <f>VLOOKUP(Table1[[#This Row],[locationaddress]],VENUEID!$A$2:$B$28,1,TRUE)</f>
        <v>#VALUE!</v>
      </c>
      <c r="B1779" t="e">
        <f>IF(Table1[[#This Row],[categories]]="","",
IF(ISNUMBER(SEARCH("*ADULTS*",Table1[categories])),"ADULTS",
IF(ISNUMBER(SEARCH("*CHILDREN*",Table1[categories])),"CHILDREN",
IF(ISNUMBER(SEARCH("*TEENS*",Table1[categories])),"TEENS"))))</f>
        <v>#VALUE!</v>
      </c>
      <c r="C1779" t="e">
        <f>Table1[[#This Row],[startdatetime]]</f>
        <v>#VALUE!</v>
      </c>
      <c r="D1779" t="e">
        <f>CONCATENATE(Table1[[#This Row],[summary]],
CHAR(13),
Table1[[#This Row],[startdayname]],
", ",
TEXT((Table1[[#This Row],[startshortdate]]),"MMM D"),
CHAR(13),
TEXT((Table1[[#This Row],[starttime]]), "h:mm am/pm"),CHAR(13),Table1[[#This Row],[description]],CHAR(13))</f>
        <v>#VALUE!</v>
      </c>
    </row>
    <row r="1780" spans="1:4" x14ac:dyDescent="0.25">
      <c r="A1780" t="e">
        <f>VLOOKUP(Table1[[#This Row],[locationaddress]],VENUEID!$A$2:$B$28,1,TRUE)</f>
        <v>#VALUE!</v>
      </c>
      <c r="B1780" t="e">
        <f>IF(Table1[[#This Row],[categories]]="","",
IF(ISNUMBER(SEARCH("*ADULTS*",Table1[categories])),"ADULTS",
IF(ISNUMBER(SEARCH("*CHILDREN*",Table1[categories])),"CHILDREN",
IF(ISNUMBER(SEARCH("*TEENS*",Table1[categories])),"TEENS"))))</f>
        <v>#VALUE!</v>
      </c>
      <c r="C1780" t="e">
        <f>Table1[[#This Row],[startdatetime]]</f>
        <v>#VALUE!</v>
      </c>
      <c r="D1780" t="e">
        <f>CONCATENATE(Table1[[#This Row],[summary]],
CHAR(13),
Table1[[#This Row],[startdayname]],
", ",
TEXT((Table1[[#This Row],[startshortdate]]),"MMM D"),
CHAR(13),
TEXT((Table1[[#This Row],[starttime]]), "h:mm am/pm"),CHAR(13),Table1[[#This Row],[description]],CHAR(13))</f>
        <v>#VALUE!</v>
      </c>
    </row>
    <row r="1781" spans="1:4" x14ac:dyDescent="0.25">
      <c r="A1781" t="e">
        <f>VLOOKUP(Table1[[#This Row],[locationaddress]],VENUEID!$A$2:$B$28,1,TRUE)</f>
        <v>#VALUE!</v>
      </c>
      <c r="B1781" t="e">
        <f>IF(Table1[[#This Row],[categories]]="","",
IF(ISNUMBER(SEARCH("*ADULTS*",Table1[categories])),"ADULTS",
IF(ISNUMBER(SEARCH("*CHILDREN*",Table1[categories])),"CHILDREN",
IF(ISNUMBER(SEARCH("*TEENS*",Table1[categories])),"TEENS"))))</f>
        <v>#VALUE!</v>
      </c>
      <c r="C1781" t="e">
        <f>Table1[[#This Row],[startdatetime]]</f>
        <v>#VALUE!</v>
      </c>
      <c r="D1781" t="e">
        <f>CONCATENATE(Table1[[#This Row],[summary]],
CHAR(13),
Table1[[#This Row],[startdayname]],
", ",
TEXT((Table1[[#This Row],[startshortdate]]),"MMM D"),
CHAR(13),
TEXT((Table1[[#This Row],[starttime]]), "h:mm am/pm"),CHAR(13),Table1[[#This Row],[description]],CHAR(13))</f>
        <v>#VALUE!</v>
      </c>
    </row>
    <row r="1782" spans="1:4" x14ac:dyDescent="0.25">
      <c r="A1782" t="e">
        <f>VLOOKUP(Table1[[#This Row],[locationaddress]],VENUEID!$A$2:$B$28,1,TRUE)</f>
        <v>#VALUE!</v>
      </c>
      <c r="B1782" t="e">
        <f>IF(Table1[[#This Row],[categories]]="","",
IF(ISNUMBER(SEARCH("*ADULTS*",Table1[categories])),"ADULTS",
IF(ISNUMBER(SEARCH("*CHILDREN*",Table1[categories])),"CHILDREN",
IF(ISNUMBER(SEARCH("*TEENS*",Table1[categories])),"TEENS"))))</f>
        <v>#VALUE!</v>
      </c>
      <c r="C1782" t="e">
        <f>Table1[[#This Row],[startdatetime]]</f>
        <v>#VALUE!</v>
      </c>
      <c r="D1782" t="e">
        <f>CONCATENATE(Table1[[#This Row],[summary]],
CHAR(13),
Table1[[#This Row],[startdayname]],
", ",
TEXT((Table1[[#This Row],[startshortdate]]),"MMM D"),
CHAR(13),
TEXT((Table1[[#This Row],[starttime]]), "h:mm am/pm"),CHAR(13),Table1[[#This Row],[description]],CHAR(13))</f>
        <v>#VALUE!</v>
      </c>
    </row>
    <row r="1783" spans="1:4" x14ac:dyDescent="0.25">
      <c r="A1783" t="e">
        <f>VLOOKUP(Table1[[#This Row],[locationaddress]],VENUEID!$A$2:$B$28,1,TRUE)</f>
        <v>#VALUE!</v>
      </c>
      <c r="B1783" t="e">
        <f>IF(Table1[[#This Row],[categories]]="","",
IF(ISNUMBER(SEARCH("*ADULTS*",Table1[categories])),"ADULTS",
IF(ISNUMBER(SEARCH("*CHILDREN*",Table1[categories])),"CHILDREN",
IF(ISNUMBER(SEARCH("*TEENS*",Table1[categories])),"TEENS"))))</f>
        <v>#VALUE!</v>
      </c>
      <c r="C1783" t="e">
        <f>Table1[[#This Row],[startdatetime]]</f>
        <v>#VALUE!</v>
      </c>
      <c r="D1783" t="e">
        <f>CONCATENATE(Table1[[#This Row],[summary]],
CHAR(13),
Table1[[#This Row],[startdayname]],
", ",
TEXT((Table1[[#This Row],[startshortdate]]),"MMM D"),
CHAR(13),
TEXT((Table1[[#This Row],[starttime]]), "h:mm am/pm"),CHAR(13),Table1[[#This Row],[description]],CHAR(13))</f>
        <v>#VALUE!</v>
      </c>
    </row>
    <row r="1784" spans="1:4" x14ac:dyDescent="0.25">
      <c r="A1784" t="e">
        <f>VLOOKUP(Table1[[#This Row],[locationaddress]],VENUEID!$A$2:$B$28,1,TRUE)</f>
        <v>#VALUE!</v>
      </c>
      <c r="B1784" t="e">
        <f>IF(Table1[[#This Row],[categories]]="","",
IF(ISNUMBER(SEARCH("*ADULTS*",Table1[categories])),"ADULTS",
IF(ISNUMBER(SEARCH("*CHILDREN*",Table1[categories])),"CHILDREN",
IF(ISNUMBER(SEARCH("*TEENS*",Table1[categories])),"TEENS"))))</f>
        <v>#VALUE!</v>
      </c>
      <c r="C1784" t="e">
        <f>Table1[[#This Row],[startdatetime]]</f>
        <v>#VALUE!</v>
      </c>
      <c r="D1784" t="e">
        <f>CONCATENATE(Table1[[#This Row],[summary]],
CHAR(13),
Table1[[#This Row],[startdayname]],
", ",
TEXT((Table1[[#This Row],[startshortdate]]),"MMM D"),
CHAR(13),
TEXT((Table1[[#This Row],[starttime]]), "h:mm am/pm"),CHAR(13),Table1[[#This Row],[description]],CHAR(13))</f>
        <v>#VALUE!</v>
      </c>
    </row>
    <row r="1785" spans="1:4" x14ac:dyDescent="0.25">
      <c r="A1785" t="e">
        <f>VLOOKUP(Table1[[#This Row],[locationaddress]],VENUEID!$A$2:$B$28,1,TRUE)</f>
        <v>#VALUE!</v>
      </c>
      <c r="B1785" t="e">
        <f>IF(Table1[[#This Row],[categories]]="","",
IF(ISNUMBER(SEARCH("*ADULTS*",Table1[categories])),"ADULTS",
IF(ISNUMBER(SEARCH("*CHILDREN*",Table1[categories])),"CHILDREN",
IF(ISNUMBER(SEARCH("*TEENS*",Table1[categories])),"TEENS"))))</f>
        <v>#VALUE!</v>
      </c>
      <c r="C1785" t="e">
        <f>Table1[[#This Row],[startdatetime]]</f>
        <v>#VALUE!</v>
      </c>
      <c r="D1785" t="e">
        <f>CONCATENATE(Table1[[#This Row],[summary]],
CHAR(13),
Table1[[#This Row],[startdayname]],
", ",
TEXT((Table1[[#This Row],[startshortdate]]),"MMM D"),
CHAR(13),
TEXT((Table1[[#This Row],[starttime]]), "h:mm am/pm"),CHAR(13),Table1[[#This Row],[description]],CHAR(13))</f>
        <v>#VALUE!</v>
      </c>
    </row>
    <row r="1786" spans="1:4" x14ac:dyDescent="0.25">
      <c r="A1786" t="e">
        <f>VLOOKUP(Table1[[#This Row],[locationaddress]],VENUEID!$A$2:$B$28,1,TRUE)</f>
        <v>#VALUE!</v>
      </c>
      <c r="B1786" t="e">
        <f>IF(Table1[[#This Row],[categories]]="","",
IF(ISNUMBER(SEARCH("*ADULTS*",Table1[categories])),"ADULTS",
IF(ISNUMBER(SEARCH("*CHILDREN*",Table1[categories])),"CHILDREN",
IF(ISNUMBER(SEARCH("*TEENS*",Table1[categories])),"TEENS"))))</f>
        <v>#VALUE!</v>
      </c>
      <c r="C1786" t="e">
        <f>Table1[[#This Row],[startdatetime]]</f>
        <v>#VALUE!</v>
      </c>
      <c r="D1786" t="e">
        <f>CONCATENATE(Table1[[#This Row],[summary]],
CHAR(13),
Table1[[#This Row],[startdayname]],
", ",
TEXT((Table1[[#This Row],[startshortdate]]),"MMM D"),
CHAR(13),
TEXT((Table1[[#This Row],[starttime]]), "h:mm am/pm"),CHAR(13),Table1[[#This Row],[description]],CHAR(13))</f>
        <v>#VALUE!</v>
      </c>
    </row>
    <row r="1787" spans="1:4" x14ac:dyDescent="0.25">
      <c r="A1787" t="e">
        <f>VLOOKUP(Table1[[#This Row],[locationaddress]],VENUEID!$A$2:$B$28,1,TRUE)</f>
        <v>#VALUE!</v>
      </c>
      <c r="B1787" t="e">
        <f>IF(Table1[[#This Row],[categories]]="","",
IF(ISNUMBER(SEARCH("*ADULTS*",Table1[categories])),"ADULTS",
IF(ISNUMBER(SEARCH("*CHILDREN*",Table1[categories])),"CHILDREN",
IF(ISNUMBER(SEARCH("*TEENS*",Table1[categories])),"TEENS"))))</f>
        <v>#VALUE!</v>
      </c>
      <c r="C1787" t="e">
        <f>Table1[[#This Row],[startdatetime]]</f>
        <v>#VALUE!</v>
      </c>
      <c r="D1787" t="e">
        <f>CONCATENATE(Table1[[#This Row],[summary]],
CHAR(13),
Table1[[#This Row],[startdayname]],
", ",
TEXT((Table1[[#This Row],[startshortdate]]),"MMM D"),
CHAR(13),
TEXT((Table1[[#This Row],[starttime]]), "h:mm am/pm"),CHAR(13),Table1[[#This Row],[description]],CHAR(13))</f>
        <v>#VALUE!</v>
      </c>
    </row>
    <row r="1788" spans="1:4" x14ac:dyDescent="0.25">
      <c r="A1788" t="e">
        <f>VLOOKUP(Table1[[#This Row],[locationaddress]],VENUEID!$A$2:$B$28,1,TRUE)</f>
        <v>#VALUE!</v>
      </c>
      <c r="B1788" t="e">
        <f>IF(Table1[[#This Row],[categories]]="","",
IF(ISNUMBER(SEARCH("*ADULTS*",Table1[categories])),"ADULTS",
IF(ISNUMBER(SEARCH("*CHILDREN*",Table1[categories])),"CHILDREN",
IF(ISNUMBER(SEARCH("*TEENS*",Table1[categories])),"TEENS"))))</f>
        <v>#VALUE!</v>
      </c>
      <c r="C1788" t="e">
        <f>Table1[[#This Row],[startdatetime]]</f>
        <v>#VALUE!</v>
      </c>
      <c r="D1788" t="e">
        <f>CONCATENATE(Table1[[#This Row],[summary]],
CHAR(13),
Table1[[#This Row],[startdayname]],
", ",
TEXT((Table1[[#This Row],[startshortdate]]),"MMM D"),
CHAR(13),
TEXT((Table1[[#This Row],[starttime]]), "h:mm am/pm"),CHAR(13),Table1[[#This Row],[description]],CHAR(13))</f>
        <v>#VALUE!</v>
      </c>
    </row>
    <row r="1789" spans="1:4" x14ac:dyDescent="0.25">
      <c r="A1789" t="e">
        <f>VLOOKUP(Table1[[#This Row],[locationaddress]],VENUEID!$A$2:$B$28,1,TRUE)</f>
        <v>#VALUE!</v>
      </c>
      <c r="B1789" t="e">
        <f>IF(Table1[[#This Row],[categories]]="","",
IF(ISNUMBER(SEARCH("*ADULTS*",Table1[categories])),"ADULTS",
IF(ISNUMBER(SEARCH("*CHILDREN*",Table1[categories])),"CHILDREN",
IF(ISNUMBER(SEARCH("*TEENS*",Table1[categories])),"TEENS"))))</f>
        <v>#VALUE!</v>
      </c>
      <c r="C1789" t="e">
        <f>Table1[[#This Row],[startdatetime]]</f>
        <v>#VALUE!</v>
      </c>
      <c r="D1789" t="e">
        <f>CONCATENATE(Table1[[#This Row],[summary]],
CHAR(13),
Table1[[#This Row],[startdayname]],
", ",
TEXT((Table1[[#This Row],[startshortdate]]),"MMM D"),
CHAR(13),
TEXT((Table1[[#This Row],[starttime]]), "h:mm am/pm"),CHAR(13),Table1[[#This Row],[description]],CHAR(13))</f>
        <v>#VALUE!</v>
      </c>
    </row>
    <row r="1790" spans="1:4" x14ac:dyDescent="0.25">
      <c r="A1790" t="e">
        <f>VLOOKUP(Table1[[#This Row],[locationaddress]],VENUEID!$A$2:$B$28,1,TRUE)</f>
        <v>#VALUE!</v>
      </c>
      <c r="B1790" t="e">
        <f>IF(Table1[[#This Row],[categories]]="","",
IF(ISNUMBER(SEARCH("*ADULTS*",Table1[categories])),"ADULTS",
IF(ISNUMBER(SEARCH("*CHILDREN*",Table1[categories])),"CHILDREN",
IF(ISNUMBER(SEARCH("*TEENS*",Table1[categories])),"TEENS"))))</f>
        <v>#VALUE!</v>
      </c>
      <c r="C1790" t="e">
        <f>Table1[[#This Row],[startdatetime]]</f>
        <v>#VALUE!</v>
      </c>
      <c r="D1790" t="e">
        <f>CONCATENATE(Table1[[#This Row],[summary]],
CHAR(13),
Table1[[#This Row],[startdayname]],
", ",
TEXT((Table1[[#This Row],[startshortdate]]),"MMM D"),
CHAR(13),
TEXT((Table1[[#This Row],[starttime]]), "h:mm am/pm"),CHAR(13),Table1[[#This Row],[description]],CHAR(13))</f>
        <v>#VALUE!</v>
      </c>
    </row>
    <row r="1791" spans="1:4" x14ac:dyDescent="0.25">
      <c r="A1791" t="e">
        <f>VLOOKUP(Table1[[#This Row],[locationaddress]],VENUEID!$A$2:$B$28,1,TRUE)</f>
        <v>#VALUE!</v>
      </c>
      <c r="B1791" t="e">
        <f>IF(Table1[[#This Row],[categories]]="","",
IF(ISNUMBER(SEARCH("*ADULTS*",Table1[categories])),"ADULTS",
IF(ISNUMBER(SEARCH("*CHILDREN*",Table1[categories])),"CHILDREN",
IF(ISNUMBER(SEARCH("*TEENS*",Table1[categories])),"TEENS"))))</f>
        <v>#VALUE!</v>
      </c>
      <c r="C1791" t="e">
        <f>Table1[[#This Row],[startdatetime]]</f>
        <v>#VALUE!</v>
      </c>
      <c r="D1791" t="e">
        <f>CONCATENATE(Table1[[#This Row],[summary]],
CHAR(13),
Table1[[#This Row],[startdayname]],
", ",
TEXT((Table1[[#This Row],[startshortdate]]),"MMM D"),
CHAR(13),
TEXT((Table1[[#This Row],[starttime]]), "h:mm am/pm"),CHAR(13),Table1[[#This Row],[description]],CHAR(13))</f>
        <v>#VALUE!</v>
      </c>
    </row>
    <row r="1792" spans="1:4" x14ac:dyDescent="0.25">
      <c r="A1792" t="e">
        <f>VLOOKUP(Table1[[#This Row],[locationaddress]],VENUEID!$A$2:$B$28,1,TRUE)</f>
        <v>#VALUE!</v>
      </c>
      <c r="B1792" t="e">
        <f>IF(Table1[[#This Row],[categories]]="","",
IF(ISNUMBER(SEARCH("*ADULTS*",Table1[categories])),"ADULTS",
IF(ISNUMBER(SEARCH("*CHILDREN*",Table1[categories])),"CHILDREN",
IF(ISNUMBER(SEARCH("*TEENS*",Table1[categories])),"TEENS"))))</f>
        <v>#VALUE!</v>
      </c>
      <c r="C1792" t="e">
        <f>Table1[[#This Row],[startdatetime]]</f>
        <v>#VALUE!</v>
      </c>
      <c r="D1792" t="e">
        <f>CONCATENATE(Table1[[#This Row],[summary]],
CHAR(13),
Table1[[#This Row],[startdayname]],
", ",
TEXT((Table1[[#This Row],[startshortdate]]),"MMM D"),
CHAR(13),
TEXT((Table1[[#This Row],[starttime]]), "h:mm am/pm"),CHAR(13),Table1[[#This Row],[description]],CHAR(13))</f>
        <v>#VALUE!</v>
      </c>
    </row>
    <row r="1793" spans="1:4" x14ac:dyDescent="0.25">
      <c r="A1793" t="e">
        <f>VLOOKUP(Table1[[#This Row],[locationaddress]],VENUEID!$A$2:$B$28,1,TRUE)</f>
        <v>#VALUE!</v>
      </c>
      <c r="B1793" t="e">
        <f>IF(Table1[[#This Row],[categories]]="","",
IF(ISNUMBER(SEARCH("*ADULTS*",Table1[categories])),"ADULTS",
IF(ISNUMBER(SEARCH("*CHILDREN*",Table1[categories])),"CHILDREN",
IF(ISNUMBER(SEARCH("*TEENS*",Table1[categories])),"TEENS"))))</f>
        <v>#VALUE!</v>
      </c>
      <c r="C1793" t="e">
        <f>Table1[[#This Row],[startdatetime]]</f>
        <v>#VALUE!</v>
      </c>
      <c r="D1793" t="e">
        <f>CONCATENATE(Table1[[#This Row],[summary]],
CHAR(13),
Table1[[#This Row],[startdayname]],
", ",
TEXT((Table1[[#This Row],[startshortdate]]),"MMM D"),
CHAR(13),
TEXT((Table1[[#This Row],[starttime]]), "h:mm am/pm"),CHAR(13),Table1[[#This Row],[description]],CHAR(13))</f>
        <v>#VALUE!</v>
      </c>
    </row>
    <row r="1794" spans="1:4" x14ac:dyDescent="0.25">
      <c r="A1794" t="e">
        <f>VLOOKUP(Table1[[#This Row],[locationaddress]],VENUEID!$A$2:$B$28,1,TRUE)</f>
        <v>#VALUE!</v>
      </c>
      <c r="B1794" t="e">
        <f>IF(Table1[[#This Row],[categories]]="","",
IF(ISNUMBER(SEARCH("*ADULTS*",Table1[categories])),"ADULTS",
IF(ISNUMBER(SEARCH("*CHILDREN*",Table1[categories])),"CHILDREN",
IF(ISNUMBER(SEARCH("*TEENS*",Table1[categories])),"TEENS"))))</f>
        <v>#VALUE!</v>
      </c>
      <c r="C1794" t="e">
        <f>Table1[[#This Row],[startdatetime]]</f>
        <v>#VALUE!</v>
      </c>
      <c r="D1794" t="e">
        <f>CONCATENATE(Table1[[#This Row],[summary]],
CHAR(13),
Table1[[#This Row],[startdayname]],
", ",
TEXT((Table1[[#This Row],[startshortdate]]),"MMM D"),
CHAR(13),
TEXT((Table1[[#This Row],[starttime]]), "h:mm am/pm"),CHAR(13),Table1[[#This Row],[description]],CHAR(13))</f>
        <v>#VALUE!</v>
      </c>
    </row>
    <row r="1795" spans="1:4" x14ac:dyDescent="0.25">
      <c r="A1795" t="e">
        <f>VLOOKUP(Table1[[#This Row],[locationaddress]],VENUEID!$A$2:$B$28,1,TRUE)</f>
        <v>#VALUE!</v>
      </c>
      <c r="B1795" t="e">
        <f>IF(Table1[[#This Row],[categories]]="","",
IF(ISNUMBER(SEARCH("*ADULTS*",Table1[categories])),"ADULTS",
IF(ISNUMBER(SEARCH("*CHILDREN*",Table1[categories])),"CHILDREN",
IF(ISNUMBER(SEARCH("*TEENS*",Table1[categories])),"TEENS"))))</f>
        <v>#VALUE!</v>
      </c>
      <c r="C1795" t="e">
        <f>Table1[[#This Row],[startdatetime]]</f>
        <v>#VALUE!</v>
      </c>
      <c r="D1795" t="e">
        <f>CONCATENATE(Table1[[#This Row],[summary]],
CHAR(13),
Table1[[#This Row],[startdayname]],
", ",
TEXT((Table1[[#This Row],[startshortdate]]),"MMM D"),
CHAR(13),
TEXT((Table1[[#This Row],[starttime]]), "h:mm am/pm"),CHAR(13),Table1[[#This Row],[description]],CHAR(13))</f>
        <v>#VALUE!</v>
      </c>
    </row>
    <row r="1796" spans="1:4" x14ac:dyDescent="0.25">
      <c r="A1796" t="e">
        <f>VLOOKUP(Table1[[#This Row],[locationaddress]],VENUEID!$A$2:$B$28,1,TRUE)</f>
        <v>#VALUE!</v>
      </c>
      <c r="B1796" t="e">
        <f>IF(Table1[[#This Row],[categories]]="","",
IF(ISNUMBER(SEARCH("*ADULTS*",Table1[categories])),"ADULTS",
IF(ISNUMBER(SEARCH("*CHILDREN*",Table1[categories])),"CHILDREN",
IF(ISNUMBER(SEARCH("*TEENS*",Table1[categories])),"TEENS"))))</f>
        <v>#VALUE!</v>
      </c>
      <c r="C1796" t="e">
        <f>Table1[[#This Row],[startdatetime]]</f>
        <v>#VALUE!</v>
      </c>
      <c r="D1796" t="e">
        <f>CONCATENATE(Table1[[#This Row],[summary]],
CHAR(13),
Table1[[#This Row],[startdayname]],
", ",
TEXT((Table1[[#This Row],[startshortdate]]),"MMM D"),
CHAR(13),
TEXT((Table1[[#This Row],[starttime]]), "h:mm am/pm"),CHAR(13),Table1[[#This Row],[description]],CHAR(13))</f>
        <v>#VALUE!</v>
      </c>
    </row>
    <row r="1797" spans="1:4" x14ac:dyDescent="0.25">
      <c r="A1797" t="e">
        <f>VLOOKUP(Table1[[#This Row],[locationaddress]],VENUEID!$A$2:$B$28,1,TRUE)</f>
        <v>#VALUE!</v>
      </c>
      <c r="B1797" t="e">
        <f>IF(Table1[[#This Row],[categories]]="","",
IF(ISNUMBER(SEARCH("*ADULTS*",Table1[categories])),"ADULTS",
IF(ISNUMBER(SEARCH("*CHILDREN*",Table1[categories])),"CHILDREN",
IF(ISNUMBER(SEARCH("*TEENS*",Table1[categories])),"TEENS"))))</f>
        <v>#VALUE!</v>
      </c>
      <c r="C1797" t="e">
        <f>Table1[[#This Row],[startdatetime]]</f>
        <v>#VALUE!</v>
      </c>
      <c r="D1797" t="e">
        <f>CONCATENATE(Table1[[#This Row],[summary]],
CHAR(13),
Table1[[#This Row],[startdayname]],
", ",
TEXT((Table1[[#This Row],[startshortdate]]),"MMM D"),
CHAR(13),
TEXT((Table1[[#This Row],[starttime]]), "h:mm am/pm"),CHAR(13),Table1[[#This Row],[description]],CHAR(13))</f>
        <v>#VALUE!</v>
      </c>
    </row>
    <row r="1798" spans="1:4" x14ac:dyDescent="0.25">
      <c r="A1798" t="e">
        <f>VLOOKUP(Table1[[#This Row],[locationaddress]],VENUEID!$A$2:$B$28,1,TRUE)</f>
        <v>#VALUE!</v>
      </c>
      <c r="B1798" t="e">
        <f>IF(Table1[[#This Row],[categories]]="","",
IF(ISNUMBER(SEARCH("*ADULTS*",Table1[categories])),"ADULTS",
IF(ISNUMBER(SEARCH("*CHILDREN*",Table1[categories])),"CHILDREN",
IF(ISNUMBER(SEARCH("*TEENS*",Table1[categories])),"TEENS"))))</f>
        <v>#VALUE!</v>
      </c>
      <c r="C1798" t="e">
        <f>Table1[[#This Row],[startdatetime]]</f>
        <v>#VALUE!</v>
      </c>
      <c r="D1798" t="e">
        <f>CONCATENATE(Table1[[#This Row],[summary]],
CHAR(13),
Table1[[#This Row],[startdayname]],
", ",
TEXT((Table1[[#This Row],[startshortdate]]),"MMM D"),
CHAR(13),
TEXT((Table1[[#This Row],[starttime]]), "h:mm am/pm"),CHAR(13),Table1[[#This Row],[description]],CHAR(13))</f>
        <v>#VALUE!</v>
      </c>
    </row>
    <row r="1799" spans="1:4" x14ac:dyDescent="0.25">
      <c r="A1799" t="e">
        <f>VLOOKUP(Table1[[#This Row],[locationaddress]],VENUEID!$A$2:$B$28,1,TRUE)</f>
        <v>#VALUE!</v>
      </c>
      <c r="B1799" t="e">
        <f>IF(Table1[[#This Row],[categories]]="","",
IF(ISNUMBER(SEARCH("*ADULTS*",Table1[categories])),"ADULTS",
IF(ISNUMBER(SEARCH("*CHILDREN*",Table1[categories])),"CHILDREN",
IF(ISNUMBER(SEARCH("*TEENS*",Table1[categories])),"TEENS"))))</f>
        <v>#VALUE!</v>
      </c>
      <c r="C1799" t="e">
        <f>Table1[[#This Row],[startdatetime]]</f>
        <v>#VALUE!</v>
      </c>
      <c r="D1799" t="e">
        <f>CONCATENATE(Table1[[#This Row],[summary]],
CHAR(13),
Table1[[#This Row],[startdayname]],
", ",
TEXT((Table1[[#This Row],[startshortdate]]),"MMM D"),
CHAR(13),
TEXT((Table1[[#This Row],[starttime]]), "h:mm am/pm"),CHAR(13),Table1[[#This Row],[description]],CHAR(13))</f>
        <v>#VALUE!</v>
      </c>
    </row>
    <row r="1800" spans="1:4" x14ac:dyDescent="0.25">
      <c r="A1800" t="e">
        <f>VLOOKUP(Table1[[#This Row],[locationaddress]],VENUEID!$A$2:$B$28,1,TRUE)</f>
        <v>#VALUE!</v>
      </c>
      <c r="B1800" t="e">
        <f>IF(Table1[[#This Row],[categories]]="","",
IF(ISNUMBER(SEARCH("*ADULTS*",Table1[categories])),"ADULTS",
IF(ISNUMBER(SEARCH("*CHILDREN*",Table1[categories])),"CHILDREN",
IF(ISNUMBER(SEARCH("*TEENS*",Table1[categories])),"TEENS"))))</f>
        <v>#VALUE!</v>
      </c>
      <c r="C1800" t="e">
        <f>Table1[[#This Row],[startdatetime]]</f>
        <v>#VALUE!</v>
      </c>
      <c r="D1800" t="e">
        <f>CONCATENATE(Table1[[#This Row],[summary]],
CHAR(13),
Table1[[#This Row],[startdayname]],
", ",
TEXT((Table1[[#This Row],[startshortdate]]),"MMM D"),
CHAR(13),
TEXT((Table1[[#This Row],[starttime]]), "h:mm am/pm"),CHAR(13),Table1[[#This Row],[description]],CHAR(13))</f>
        <v>#VALUE!</v>
      </c>
    </row>
    <row r="1801" spans="1:4" x14ac:dyDescent="0.25">
      <c r="A1801" t="e">
        <f>VLOOKUP(Table1[[#This Row],[locationaddress]],VENUEID!$A$2:$B$28,1,TRUE)</f>
        <v>#VALUE!</v>
      </c>
      <c r="B1801" t="e">
        <f>IF(Table1[[#This Row],[categories]]="","",
IF(ISNUMBER(SEARCH("*ADULTS*",Table1[categories])),"ADULTS",
IF(ISNUMBER(SEARCH("*CHILDREN*",Table1[categories])),"CHILDREN",
IF(ISNUMBER(SEARCH("*TEENS*",Table1[categories])),"TEENS"))))</f>
        <v>#VALUE!</v>
      </c>
      <c r="C1801" t="e">
        <f>Table1[[#This Row],[startdatetime]]</f>
        <v>#VALUE!</v>
      </c>
      <c r="D1801" t="e">
        <f>CONCATENATE(Table1[[#This Row],[summary]],
CHAR(13),
Table1[[#This Row],[startdayname]],
", ",
TEXT((Table1[[#This Row],[startshortdate]]),"MMM D"),
CHAR(13),
TEXT((Table1[[#This Row],[starttime]]), "h:mm am/pm"),CHAR(13),Table1[[#This Row],[description]],CHAR(13))</f>
        <v>#VALUE!</v>
      </c>
    </row>
    <row r="1802" spans="1:4" x14ac:dyDescent="0.25">
      <c r="A1802" t="e">
        <f>VLOOKUP(Table1[[#This Row],[locationaddress]],VENUEID!$A$2:$B$28,1,TRUE)</f>
        <v>#VALUE!</v>
      </c>
      <c r="B1802" t="e">
        <f>IF(Table1[[#This Row],[categories]]="","",
IF(ISNUMBER(SEARCH("*ADULTS*",Table1[categories])),"ADULTS",
IF(ISNUMBER(SEARCH("*CHILDREN*",Table1[categories])),"CHILDREN",
IF(ISNUMBER(SEARCH("*TEENS*",Table1[categories])),"TEENS"))))</f>
        <v>#VALUE!</v>
      </c>
      <c r="C1802" t="e">
        <f>Table1[[#This Row],[startdatetime]]</f>
        <v>#VALUE!</v>
      </c>
      <c r="D1802" t="e">
        <f>CONCATENATE(Table1[[#This Row],[summary]],
CHAR(13),
Table1[[#This Row],[startdayname]],
", ",
TEXT((Table1[[#This Row],[startshortdate]]),"MMM D"),
CHAR(13),
TEXT((Table1[[#This Row],[starttime]]), "h:mm am/pm"),CHAR(13),Table1[[#This Row],[description]],CHAR(13))</f>
        <v>#VALUE!</v>
      </c>
    </row>
    <row r="1803" spans="1:4" x14ac:dyDescent="0.25">
      <c r="A1803" t="e">
        <f>VLOOKUP(Table1[[#This Row],[locationaddress]],VENUEID!$A$2:$B$28,1,TRUE)</f>
        <v>#VALUE!</v>
      </c>
      <c r="B1803" t="e">
        <f>IF(Table1[[#This Row],[categories]]="","",
IF(ISNUMBER(SEARCH("*ADULTS*",Table1[categories])),"ADULTS",
IF(ISNUMBER(SEARCH("*CHILDREN*",Table1[categories])),"CHILDREN",
IF(ISNUMBER(SEARCH("*TEENS*",Table1[categories])),"TEENS"))))</f>
        <v>#VALUE!</v>
      </c>
      <c r="C1803" t="e">
        <f>Table1[[#This Row],[startdatetime]]</f>
        <v>#VALUE!</v>
      </c>
      <c r="D1803" t="e">
        <f>CONCATENATE(Table1[[#This Row],[summary]],
CHAR(13),
Table1[[#This Row],[startdayname]],
", ",
TEXT((Table1[[#This Row],[startshortdate]]),"MMM D"),
CHAR(13),
TEXT((Table1[[#This Row],[starttime]]), "h:mm am/pm"),CHAR(13),Table1[[#This Row],[description]],CHAR(13))</f>
        <v>#VALUE!</v>
      </c>
    </row>
    <row r="1804" spans="1:4" x14ac:dyDescent="0.25">
      <c r="A1804" t="e">
        <f>VLOOKUP(Table1[[#This Row],[locationaddress]],VENUEID!$A$2:$B$28,1,TRUE)</f>
        <v>#VALUE!</v>
      </c>
      <c r="B1804" t="e">
        <f>IF(Table1[[#This Row],[categories]]="","",
IF(ISNUMBER(SEARCH("*ADULTS*",Table1[categories])),"ADULTS",
IF(ISNUMBER(SEARCH("*CHILDREN*",Table1[categories])),"CHILDREN",
IF(ISNUMBER(SEARCH("*TEENS*",Table1[categories])),"TEENS"))))</f>
        <v>#VALUE!</v>
      </c>
      <c r="C1804" t="e">
        <f>Table1[[#This Row],[startdatetime]]</f>
        <v>#VALUE!</v>
      </c>
      <c r="D1804" t="e">
        <f>CONCATENATE(Table1[[#This Row],[summary]],
CHAR(13),
Table1[[#This Row],[startdayname]],
", ",
TEXT((Table1[[#This Row],[startshortdate]]),"MMM D"),
CHAR(13),
TEXT((Table1[[#This Row],[starttime]]), "h:mm am/pm"),CHAR(13),Table1[[#This Row],[description]],CHAR(13))</f>
        <v>#VALUE!</v>
      </c>
    </row>
    <row r="1805" spans="1:4" x14ac:dyDescent="0.25">
      <c r="A1805" t="e">
        <f>VLOOKUP(Table1[[#This Row],[locationaddress]],VENUEID!$A$2:$B$28,1,TRUE)</f>
        <v>#VALUE!</v>
      </c>
      <c r="B1805" t="e">
        <f>IF(Table1[[#This Row],[categories]]="","",
IF(ISNUMBER(SEARCH("*ADULTS*",Table1[categories])),"ADULTS",
IF(ISNUMBER(SEARCH("*CHILDREN*",Table1[categories])),"CHILDREN",
IF(ISNUMBER(SEARCH("*TEENS*",Table1[categories])),"TEENS"))))</f>
        <v>#VALUE!</v>
      </c>
      <c r="C1805" t="e">
        <f>Table1[[#This Row],[startdatetime]]</f>
        <v>#VALUE!</v>
      </c>
      <c r="D1805" t="e">
        <f>CONCATENATE(Table1[[#This Row],[summary]],
CHAR(13),
Table1[[#This Row],[startdayname]],
", ",
TEXT((Table1[[#This Row],[startshortdate]]),"MMM D"),
CHAR(13),
TEXT((Table1[[#This Row],[starttime]]), "h:mm am/pm"),CHAR(13),Table1[[#This Row],[description]],CHAR(13))</f>
        <v>#VALUE!</v>
      </c>
    </row>
    <row r="1806" spans="1:4" x14ac:dyDescent="0.25">
      <c r="A1806" t="e">
        <f>VLOOKUP(Table1[[#This Row],[locationaddress]],VENUEID!$A$2:$B$28,1,TRUE)</f>
        <v>#VALUE!</v>
      </c>
      <c r="B1806" t="e">
        <f>IF(Table1[[#This Row],[categories]]="","",
IF(ISNUMBER(SEARCH("*ADULTS*",Table1[categories])),"ADULTS",
IF(ISNUMBER(SEARCH("*CHILDREN*",Table1[categories])),"CHILDREN",
IF(ISNUMBER(SEARCH("*TEENS*",Table1[categories])),"TEENS"))))</f>
        <v>#VALUE!</v>
      </c>
      <c r="C1806" t="e">
        <f>Table1[[#This Row],[startdatetime]]</f>
        <v>#VALUE!</v>
      </c>
      <c r="D1806" t="e">
        <f>CONCATENATE(Table1[[#This Row],[summary]],
CHAR(13),
Table1[[#This Row],[startdayname]],
", ",
TEXT((Table1[[#This Row],[startshortdate]]),"MMM D"),
CHAR(13),
TEXT((Table1[[#This Row],[starttime]]), "h:mm am/pm"),CHAR(13),Table1[[#This Row],[description]],CHAR(13))</f>
        <v>#VALUE!</v>
      </c>
    </row>
    <row r="1807" spans="1:4" x14ac:dyDescent="0.25">
      <c r="A1807" t="e">
        <f>VLOOKUP(Table1[[#This Row],[locationaddress]],VENUEID!$A$2:$B$28,1,TRUE)</f>
        <v>#VALUE!</v>
      </c>
      <c r="B1807" t="e">
        <f>IF(Table1[[#This Row],[categories]]="","",
IF(ISNUMBER(SEARCH("*ADULTS*",Table1[categories])),"ADULTS",
IF(ISNUMBER(SEARCH("*CHILDREN*",Table1[categories])),"CHILDREN",
IF(ISNUMBER(SEARCH("*TEENS*",Table1[categories])),"TEENS"))))</f>
        <v>#VALUE!</v>
      </c>
      <c r="C1807" t="e">
        <f>Table1[[#This Row],[startdatetime]]</f>
        <v>#VALUE!</v>
      </c>
      <c r="D1807" t="e">
        <f>CONCATENATE(Table1[[#This Row],[summary]],
CHAR(13),
Table1[[#This Row],[startdayname]],
", ",
TEXT((Table1[[#This Row],[startshortdate]]),"MMM D"),
CHAR(13),
TEXT((Table1[[#This Row],[starttime]]), "h:mm am/pm"),CHAR(13),Table1[[#This Row],[description]],CHAR(13))</f>
        <v>#VALUE!</v>
      </c>
    </row>
    <row r="1808" spans="1:4" x14ac:dyDescent="0.25">
      <c r="A1808" t="e">
        <f>VLOOKUP(Table1[[#This Row],[locationaddress]],VENUEID!$A$2:$B$28,1,TRUE)</f>
        <v>#VALUE!</v>
      </c>
      <c r="B1808" t="e">
        <f>IF(Table1[[#This Row],[categories]]="","",
IF(ISNUMBER(SEARCH("*ADULTS*",Table1[categories])),"ADULTS",
IF(ISNUMBER(SEARCH("*CHILDREN*",Table1[categories])),"CHILDREN",
IF(ISNUMBER(SEARCH("*TEENS*",Table1[categories])),"TEENS"))))</f>
        <v>#VALUE!</v>
      </c>
      <c r="C1808" t="e">
        <f>Table1[[#This Row],[startdatetime]]</f>
        <v>#VALUE!</v>
      </c>
      <c r="D1808" t="e">
        <f>CONCATENATE(Table1[[#This Row],[summary]],
CHAR(13),
Table1[[#This Row],[startdayname]],
", ",
TEXT((Table1[[#This Row],[startshortdate]]),"MMM D"),
CHAR(13),
TEXT((Table1[[#This Row],[starttime]]), "h:mm am/pm"),CHAR(13),Table1[[#This Row],[description]],CHAR(13))</f>
        <v>#VALUE!</v>
      </c>
    </row>
    <row r="1809" spans="1:4" x14ac:dyDescent="0.25">
      <c r="A1809" t="e">
        <f>VLOOKUP(Table1[[#This Row],[locationaddress]],VENUEID!$A$2:$B$28,1,TRUE)</f>
        <v>#VALUE!</v>
      </c>
      <c r="B1809" t="e">
        <f>IF(Table1[[#This Row],[categories]]="","",
IF(ISNUMBER(SEARCH("*ADULTS*",Table1[categories])),"ADULTS",
IF(ISNUMBER(SEARCH("*CHILDREN*",Table1[categories])),"CHILDREN",
IF(ISNUMBER(SEARCH("*TEENS*",Table1[categories])),"TEENS"))))</f>
        <v>#VALUE!</v>
      </c>
      <c r="C1809" t="e">
        <f>Table1[[#This Row],[startdatetime]]</f>
        <v>#VALUE!</v>
      </c>
      <c r="D1809" t="e">
        <f>CONCATENATE(Table1[[#This Row],[summary]],
CHAR(13),
Table1[[#This Row],[startdayname]],
", ",
TEXT((Table1[[#This Row],[startshortdate]]),"MMM D"),
CHAR(13),
TEXT((Table1[[#This Row],[starttime]]), "h:mm am/pm"),CHAR(13),Table1[[#This Row],[description]],CHAR(13))</f>
        <v>#VALUE!</v>
      </c>
    </row>
    <row r="1810" spans="1:4" x14ac:dyDescent="0.25">
      <c r="A1810" t="e">
        <f>VLOOKUP(Table1[[#This Row],[locationaddress]],VENUEID!$A$2:$B$28,1,TRUE)</f>
        <v>#VALUE!</v>
      </c>
      <c r="B1810" t="e">
        <f>IF(Table1[[#This Row],[categories]]="","",
IF(ISNUMBER(SEARCH("*ADULTS*",Table1[categories])),"ADULTS",
IF(ISNUMBER(SEARCH("*CHILDREN*",Table1[categories])),"CHILDREN",
IF(ISNUMBER(SEARCH("*TEENS*",Table1[categories])),"TEENS"))))</f>
        <v>#VALUE!</v>
      </c>
      <c r="C1810" t="e">
        <f>Table1[[#This Row],[startdatetime]]</f>
        <v>#VALUE!</v>
      </c>
      <c r="D1810" t="e">
        <f>CONCATENATE(Table1[[#This Row],[summary]],
CHAR(13),
Table1[[#This Row],[startdayname]],
", ",
TEXT((Table1[[#This Row],[startshortdate]]),"MMM D"),
CHAR(13),
TEXT((Table1[[#This Row],[starttime]]), "h:mm am/pm"),CHAR(13),Table1[[#This Row],[description]],CHAR(13))</f>
        <v>#VALUE!</v>
      </c>
    </row>
    <row r="1811" spans="1:4" x14ac:dyDescent="0.25">
      <c r="A1811" t="e">
        <f>VLOOKUP(Table1[[#This Row],[locationaddress]],VENUEID!$A$2:$B$28,1,TRUE)</f>
        <v>#VALUE!</v>
      </c>
      <c r="B1811" t="e">
        <f>IF(Table1[[#This Row],[categories]]="","",
IF(ISNUMBER(SEARCH("*ADULTS*",Table1[categories])),"ADULTS",
IF(ISNUMBER(SEARCH("*CHILDREN*",Table1[categories])),"CHILDREN",
IF(ISNUMBER(SEARCH("*TEENS*",Table1[categories])),"TEENS"))))</f>
        <v>#VALUE!</v>
      </c>
      <c r="C1811" t="e">
        <f>Table1[[#This Row],[startdatetime]]</f>
        <v>#VALUE!</v>
      </c>
      <c r="D1811" t="e">
        <f>CONCATENATE(Table1[[#This Row],[summary]],
CHAR(13),
Table1[[#This Row],[startdayname]],
", ",
TEXT((Table1[[#This Row],[startshortdate]]),"MMM D"),
CHAR(13),
TEXT((Table1[[#This Row],[starttime]]), "h:mm am/pm"),CHAR(13),Table1[[#This Row],[description]],CHAR(13))</f>
        <v>#VALUE!</v>
      </c>
    </row>
    <row r="1812" spans="1:4" x14ac:dyDescent="0.25">
      <c r="A1812" t="e">
        <f>VLOOKUP(Table1[[#This Row],[locationaddress]],VENUEID!$A$2:$B$28,1,TRUE)</f>
        <v>#VALUE!</v>
      </c>
      <c r="B1812" t="e">
        <f>IF(Table1[[#This Row],[categories]]="","",
IF(ISNUMBER(SEARCH("*ADULTS*",Table1[categories])),"ADULTS",
IF(ISNUMBER(SEARCH("*CHILDREN*",Table1[categories])),"CHILDREN",
IF(ISNUMBER(SEARCH("*TEENS*",Table1[categories])),"TEENS"))))</f>
        <v>#VALUE!</v>
      </c>
      <c r="C1812" t="e">
        <f>Table1[[#This Row],[startdatetime]]</f>
        <v>#VALUE!</v>
      </c>
      <c r="D1812" t="e">
        <f>CONCATENATE(Table1[[#This Row],[summary]],
CHAR(13),
Table1[[#This Row],[startdayname]],
", ",
TEXT((Table1[[#This Row],[startshortdate]]),"MMM D"),
CHAR(13),
TEXT((Table1[[#This Row],[starttime]]), "h:mm am/pm"),CHAR(13),Table1[[#This Row],[description]],CHAR(13))</f>
        <v>#VALUE!</v>
      </c>
    </row>
    <row r="1813" spans="1:4" x14ac:dyDescent="0.25">
      <c r="A1813" t="e">
        <f>VLOOKUP(Table1[[#This Row],[locationaddress]],VENUEID!$A$2:$B$28,1,TRUE)</f>
        <v>#VALUE!</v>
      </c>
      <c r="B1813" t="e">
        <f>IF(Table1[[#This Row],[categories]]="","",
IF(ISNUMBER(SEARCH("*ADULTS*",Table1[categories])),"ADULTS",
IF(ISNUMBER(SEARCH("*CHILDREN*",Table1[categories])),"CHILDREN",
IF(ISNUMBER(SEARCH("*TEENS*",Table1[categories])),"TEENS"))))</f>
        <v>#VALUE!</v>
      </c>
      <c r="C1813" t="e">
        <f>Table1[[#This Row],[startdatetime]]</f>
        <v>#VALUE!</v>
      </c>
      <c r="D1813" t="e">
        <f>CONCATENATE(Table1[[#This Row],[summary]],
CHAR(13),
Table1[[#This Row],[startdayname]],
", ",
TEXT((Table1[[#This Row],[startshortdate]]),"MMM D"),
CHAR(13),
TEXT((Table1[[#This Row],[starttime]]), "h:mm am/pm"),CHAR(13),Table1[[#This Row],[description]],CHAR(13))</f>
        <v>#VALUE!</v>
      </c>
    </row>
    <row r="1814" spans="1:4" x14ac:dyDescent="0.25">
      <c r="A1814" t="e">
        <f>VLOOKUP(Table1[[#This Row],[locationaddress]],VENUEID!$A$2:$B$28,1,TRUE)</f>
        <v>#VALUE!</v>
      </c>
      <c r="B1814" t="e">
        <f>IF(Table1[[#This Row],[categories]]="","",
IF(ISNUMBER(SEARCH("*ADULTS*",Table1[categories])),"ADULTS",
IF(ISNUMBER(SEARCH("*CHILDREN*",Table1[categories])),"CHILDREN",
IF(ISNUMBER(SEARCH("*TEENS*",Table1[categories])),"TEENS"))))</f>
        <v>#VALUE!</v>
      </c>
      <c r="C1814" t="e">
        <f>Table1[[#This Row],[startdatetime]]</f>
        <v>#VALUE!</v>
      </c>
      <c r="D1814" t="e">
        <f>CONCATENATE(Table1[[#This Row],[summary]],
CHAR(13),
Table1[[#This Row],[startdayname]],
", ",
TEXT((Table1[[#This Row],[startshortdate]]),"MMM D"),
CHAR(13),
TEXT((Table1[[#This Row],[starttime]]), "h:mm am/pm"),CHAR(13),Table1[[#This Row],[description]],CHAR(13))</f>
        <v>#VALUE!</v>
      </c>
    </row>
    <row r="1815" spans="1:4" x14ac:dyDescent="0.25">
      <c r="A1815" t="e">
        <f>VLOOKUP(Table1[[#This Row],[locationaddress]],VENUEID!$A$2:$B$28,1,TRUE)</f>
        <v>#VALUE!</v>
      </c>
      <c r="B1815" t="e">
        <f>IF(Table1[[#This Row],[categories]]="","",
IF(ISNUMBER(SEARCH("*ADULTS*",Table1[categories])),"ADULTS",
IF(ISNUMBER(SEARCH("*CHILDREN*",Table1[categories])),"CHILDREN",
IF(ISNUMBER(SEARCH("*TEENS*",Table1[categories])),"TEENS"))))</f>
        <v>#VALUE!</v>
      </c>
      <c r="C1815" t="e">
        <f>Table1[[#This Row],[startdatetime]]</f>
        <v>#VALUE!</v>
      </c>
      <c r="D1815" t="e">
        <f>CONCATENATE(Table1[[#This Row],[summary]],
CHAR(13),
Table1[[#This Row],[startdayname]],
", ",
TEXT((Table1[[#This Row],[startshortdate]]),"MMM D"),
CHAR(13),
TEXT((Table1[[#This Row],[starttime]]), "h:mm am/pm"),CHAR(13),Table1[[#This Row],[description]],CHAR(13))</f>
        <v>#VALUE!</v>
      </c>
    </row>
    <row r="1816" spans="1:4" x14ac:dyDescent="0.25">
      <c r="A1816" t="e">
        <f>VLOOKUP(Table1[[#This Row],[locationaddress]],VENUEID!$A$2:$B$28,1,TRUE)</f>
        <v>#VALUE!</v>
      </c>
      <c r="B1816" t="e">
        <f>IF(Table1[[#This Row],[categories]]="","",
IF(ISNUMBER(SEARCH("*ADULTS*",Table1[categories])),"ADULTS",
IF(ISNUMBER(SEARCH("*CHILDREN*",Table1[categories])),"CHILDREN",
IF(ISNUMBER(SEARCH("*TEENS*",Table1[categories])),"TEENS"))))</f>
        <v>#VALUE!</v>
      </c>
      <c r="C1816" t="e">
        <f>Table1[[#This Row],[startdatetime]]</f>
        <v>#VALUE!</v>
      </c>
      <c r="D1816" t="e">
        <f>CONCATENATE(Table1[[#This Row],[summary]],
CHAR(13),
Table1[[#This Row],[startdayname]],
", ",
TEXT((Table1[[#This Row],[startshortdate]]),"MMM D"),
CHAR(13),
TEXT((Table1[[#This Row],[starttime]]), "h:mm am/pm"),CHAR(13),Table1[[#This Row],[description]],CHAR(13))</f>
        <v>#VALUE!</v>
      </c>
    </row>
    <row r="1817" spans="1:4" x14ac:dyDescent="0.25">
      <c r="A1817" t="e">
        <f>VLOOKUP(Table1[[#This Row],[locationaddress]],VENUEID!$A$2:$B$28,1,TRUE)</f>
        <v>#VALUE!</v>
      </c>
      <c r="B1817" t="e">
        <f>IF(Table1[[#This Row],[categories]]="","",
IF(ISNUMBER(SEARCH("*ADULTS*",Table1[categories])),"ADULTS",
IF(ISNUMBER(SEARCH("*CHILDREN*",Table1[categories])),"CHILDREN",
IF(ISNUMBER(SEARCH("*TEENS*",Table1[categories])),"TEENS"))))</f>
        <v>#VALUE!</v>
      </c>
      <c r="C1817" t="e">
        <f>Table1[[#This Row],[startdatetime]]</f>
        <v>#VALUE!</v>
      </c>
      <c r="D1817" t="e">
        <f>CONCATENATE(Table1[[#This Row],[summary]],
CHAR(13),
Table1[[#This Row],[startdayname]],
", ",
TEXT((Table1[[#This Row],[startshortdate]]),"MMM D"),
CHAR(13),
TEXT((Table1[[#This Row],[starttime]]), "h:mm am/pm"),CHAR(13),Table1[[#This Row],[description]],CHAR(13))</f>
        <v>#VALUE!</v>
      </c>
    </row>
    <row r="1818" spans="1:4" x14ac:dyDescent="0.25">
      <c r="A1818" t="e">
        <f>VLOOKUP(Table1[[#This Row],[locationaddress]],VENUEID!$A$2:$B$28,1,TRUE)</f>
        <v>#VALUE!</v>
      </c>
      <c r="B1818" t="e">
        <f>IF(Table1[[#This Row],[categories]]="","",
IF(ISNUMBER(SEARCH("*ADULTS*",Table1[categories])),"ADULTS",
IF(ISNUMBER(SEARCH("*CHILDREN*",Table1[categories])),"CHILDREN",
IF(ISNUMBER(SEARCH("*TEENS*",Table1[categories])),"TEENS"))))</f>
        <v>#VALUE!</v>
      </c>
      <c r="C1818" t="e">
        <f>Table1[[#This Row],[startdatetime]]</f>
        <v>#VALUE!</v>
      </c>
      <c r="D1818" t="e">
        <f>CONCATENATE(Table1[[#This Row],[summary]],
CHAR(13),
Table1[[#This Row],[startdayname]],
", ",
TEXT((Table1[[#This Row],[startshortdate]]),"MMM D"),
CHAR(13),
TEXT((Table1[[#This Row],[starttime]]), "h:mm am/pm"),CHAR(13),Table1[[#This Row],[description]],CHAR(13))</f>
        <v>#VALUE!</v>
      </c>
    </row>
    <row r="1819" spans="1:4" x14ac:dyDescent="0.25">
      <c r="A1819" t="e">
        <f>VLOOKUP(Table1[[#This Row],[locationaddress]],VENUEID!$A$2:$B$28,1,TRUE)</f>
        <v>#VALUE!</v>
      </c>
      <c r="B1819" t="e">
        <f>IF(Table1[[#This Row],[categories]]="","",
IF(ISNUMBER(SEARCH("*ADULTS*",Table1[categories])),"ADULTS",
IF(ISNUMBER(SEARCH("*CHILDREN*",Table1[categories])),"CHILDREN",
IF(ISNUMBER(SEARCH("*TEENS*",Table1[categories])),"TEENS"))))</f>
        <v>#VALUE!</v>
      </c>
      <c r="C1819" t="e">
        <f>Table1[[#This Row],[startdatetime]]</f>
        <v>#VALUE!</v>
      </c>
      <c r="D1819" t="e">
        <f>CONCATENATE(Table1[[#This Row],[summary]],
CHAR(13),
Table1[[#This Row],[startdayname]],
", ",
TEXT((Table1[[#This Row],[startshortdate]]),"MMM D"),
CHAR(13),
TEXT((Table1[[#This Row],[starttime]]), "h:mm am/pm"),CHAR(13),Table1[[#This Row],[description]],CHAR(13))</f>
        <v>#VALUE!</v>
      </c>
    </row>
    <row r="1820" spans="1:4" x14ac:dyDescent="0.25">
      <c r="A1820" t="e">
        <f>VLOOKUP(Table1[[#This Row],[locationaddress]],VENUEID!$A$2:$B$28,1,TRUE)</f>
        <v>#VALUE!</v>
      </c>
      <c r="B1820" t="e">
        <f>IF(Table1[[#This Row],[categories]]="","",
IF(ISNUMBER(SEARCH("*ADULTS*",Table1[categories])),"ADULTS",
IF(ISNUMBER(SEARCH("*CHILDREN*",Table1[categories])),"CHILDREN",
IF(ISNUMBER(SEARCH("*TEENS*",Table1[categories])),"TEENS"))))</f>
        <v>#VALUE!</v>
      </c>
      <c r="C1820" t="e">
        <f>Table1[[#This Row],[startdatetime]]</f>
        <v>#VALUE!</v>
      </c>
      <c r="D1820" t="e">
        <f>CONCATENATE(Table1[[#This Row],[summary]],
CHAR(13),
Table1[[#This Row],[startdayname]],
", ",
TEXT((Table1[[#This Row],[startshortdate]]),"MMM D"),
CHAR(13),
TEXT((Table1[[#This Row],[starttime]]), "h:mm am/pm"),CHAR(13),Table1[[#This Row],[description]],CHAR(13))</f>
        <v>#VALUE!</v>
      </c>
    </row>
    <row r="1821" spans="1:4" x14ac:dyDescent="0.25">
      <c r="A1821" t="e">
        <f>VLOOKUP(Table1[[#This Row],[locationaddress]],VENUEID!$A$2:$B$28,1,TRUE)</f>
        <v>#VALUE!</v>
      </c>
      <c r="B1821" t="e">
        <f>IF(Table1[[#This Row],[categories]]="","",
IF(ISNUMBER(SEARCH("*ADULTS*",Table1[categories])),"ADULTS",
IF(ISNUMBER(SEARCH("*CHILDREN*",Table1[categories])),"CHILDREN",
IF(ISNUMBER(SEARCH("*TEENS*",Table1[categories])),"TEENS"))))</f>
        <v>#VALUE!</v>
      </c>
      <c r="C1821" t="e">
        <f>Table1[[#This Row],[startdatetime]]</f>
        <v>#VALUE!</v>
      </c>
      <c r="D1821" t="e">
        <f>CONCATENATE(Table1[[#This Row],[summary]],
CHAR(13),
Table1[[#This Row],[startdayname]],
", ",
TEXT((Table1[[#This Row],[startshortdate]]),"MMM D"),
CHAR(13),
TEXT((Table1[[#This Row],[starttime]]), "h:mm am/pm"),CHAR(13),Table1[[#This Row],[description]],CHAR(13))</f>
        <v>#VALUE!</v>
      </c>
    </row>
    <row r="1822" spans="1:4" x14ac:dyDescent="0.25">
      <c r="A1822" t="e">
        <f>VLOOKUP(Table1[[#This Row],[locationaddress]],VENUEID!$A$2:$B$28,1,TRUE)</f>
        <v>#VALUE!</v>
      </c>
      <c r="B1822" t="e">
        <f>IF(Table1[[#This Row],[categories]]="","",
IF(ISNUMBER(SEARCH("*ADULTS*",Table1[categories])),"ADULTS",
IF(ISNUMBER(SEARCH("*CHILDREN*",Table1[categories])),"CHILDREN",
IF(ISNUMBER(SEARCH("*TEENS*",Table1[categories])),"TEENS"))))</f>
        <v>#VALUE!</v>
      </c>
      <c r="C1822" t="e">
        <f>Table1[[#This Row],[startdatetime]]</f>
        <v>#VALUE!</v>
      </c>
      <c r="D1822" t="e">
        <f>CONCATENATE(Table1[[#This Row],[summary]],
CHAR(13),
Table1[[#This Row],[startdayname]],
", ",
TEXT((Table1[[#This Row],[startshortdate]]),"MMM D"),
CHAR(13),
TEXT((Table1[[#This Row],[starttime]]), "h:mm am/pm"),CHAR(13),Table1[[#This Row],[description]],CHAR(13))</f>
        <v>#VALUE!</v>
      </c>
    </row>
    <row r="1823" spans="1:4" x14ac:dyDescent="0.25">
      <c r="A1823" t="e">
        <f>VLOOKUP(Table1[[#This Row],[locationaddress]],VENUEID!$A$2:$B$28,1,TRUE)</f>
        <v>#VALUE!</v>
      </c>
      <c r="B1823" t="e">
        <f>IF(Table1[[#This Row],[categories]]="","",
IF(ISNUMBER(SEARCH("*ADULTS*",Table1[categories])),"ADULTS",
IF(ISNUMBER(SEARCH("*CHILDREN*",Table1[categories])),"CHILDREN",
IF(ISNUMBER(SEARCH("*TEENS*",Table1[categories])),"TEENS"))))</f>
        <v>#VALUE!</v>
      </c>
      <c r="C1823" t="e">
        <f>Table1[[#This Row],[startdatetime]]</f>
        <v>#VALUE!</v>
      </c>
      <c r="D1823" t="e">
        <f>CONCATENATE(Table1[[#This Row],[summary]],
CHAR(13),
Table1[[#This Row],[startdayname]],
", ",
TEXT((Table1[[#This Row],[startshortdate]]),"MMM D"),
CHAR(13),
TEXT((Table1[[#This Row],[starttime]]), "h:mm am/pm"),CHAR(13),Table1[[#This Row],[description]],CHAR(13))</f>
        <v>#VALUE!</v>
      </c>
    </row>
    <row r="1824" spans="1:4" x14ac:dyDescent="0.25">
      <c r="A1824" t="e">
        <f>VLOOKUP(Table1[[#This Row],[locationaddress]],VENUEID!$A$2:$B$28,1,TRUE)</f>
        <v>#VALUE!</v>
      </c>
      <c r="B1824" t="e">
        <f>IF(Table1[[#This Row],[categories]]="","",
IF(ISNUMBER(SEARCH("*ADULTS*",Table1[categories])),"ADULTS",
IF(ISNUMBER(SEARCH("*CHILDREN*",Table1[categories])),"CHILDREN",
IF(ISNUMBER(SEARCH("*TEENS*",Table1[categories])),"TEENS"))))</f>
        <v>#VALUE!</v>
      </c>
      <c r="C1824" t="e">
        <f>Table1[[#This Row],[startdatetime]]</f>
        <v>#VALUE!</v>
      </c>
      <c r="D1824" t="e">
        <f>CONCATENATE(Table1[[#This Row],[summary]],
CHAR(13),
Table1[[#This Row],[startdayname]],
", ",
TEXT((Table1[[#This Row],[startshortdate]]),"MMM D"),
CHAR(13),
TEXT((Table1[[#This Row],[starttime]]), "h:mm am/pm"),CHAR(13),Table1[[#This Row],[description]],CHAR(13))</f>
        <v>#VALUE!</v>
      </c>
    </row>
    <row r="1825" spans="1:4" x14ac:dyDescent="0.25">
      <c r="A1825" t="e">
        <f>VLOOKUP(Table1[[#This Row],[locationaddress]],VENUEID!$A$2:$B$28,1,TRUE)</f>
        <v>#VALUE!</v>
      </c>
      <c r="B1825" t="e">
        <f>IF(Table1[[#This Row],[categories]]="","",
IF(ISNUMBER(SEARCH("*ADULTS*",Table1[categories])),"ADULTS",
IF(ISNUMBER(SEARCH("*CHILDREN*",Table1[categories])),"CHILDREN",
IF(ISNUMBER(SEARCH("*TEENS*",Table1[categories])),"TEENS"))))</f>
        <v>#VALUE!</v>
      </c>
      <c r="C1825" t="e">
        <f>Table1[[#This Row],[startdatetime]]</f>
        <v>#VALUE!</v>
      </c>
      <c r="D1825" t="e">
        <f>CONCATENATE(Table1[[#This Row],[summary]],
CHAR(13),
Table1[[#This Row],[startdayname]],
", ",
TEXT((Table1[[#This Row],[startshortdate]]),"MMM D"),
CHAR(13),
TEXT((Table1[[#This Row],[starttime]]), "h:mm am/pm"),CHAR(13),Table1[[#This Row],[description]],CHAR(13))</f>
        <v>#VALUE!</v>
      </c>
    </row>
    <row r="1826" spans="1:4" x14ac:dyDescent="0.25">
      <c r="A1826" t="e">
        <f>VLOOKUP(Table1[[#This Row],[locationaddress]],VENUEID!$A$2:$B$28,1,TRUE)</f>
        <v>#VALUE!</v>
      </c>
      <c r="B1826" t="e">
        <f>IF(Table1[[#This Row],[categories]]="","",
IF(ISNUMBER(SEARCH("*ADULTS*",Table1[categories])),"ADULTS",
IF(ISNUMBER(SEARCH("*CHILDREN*",Table1[categories])),"CHILDREN",
IF(ISNUMBER(SEARCH("*TEENS*",Table1[categories])),"TEENS"))))</f>
        <v>#VALUE!</v>
      </c>
      <c r="C1826" t="e">
        <f>Table1[[#This Row],[startdatetime]]</f>
        <v>#VALUE!</v>
      </c>
      <c r="D1826" t="e">
        <f>CONCATENATE(Table1[[#This Row],[summary]],
CHAR(13),
Table1[[#This Row],[startdayname]],
", ",
TEXT((Table1[[#This Row],[startshortdate]]),"MMM D"),
CHAR(13),
TEXT((Table1[[#This Row],[starttime]]), "h:mm am/pm"),CHAR(13),Table1[[#This Row],[description]],CHAR(13))</f>
        <v>#VALUE!</v>
      </c>
    </row>
    <row r="1827" spans="1:4" x14ac:dyDescent="0.25">
      <c r="A1827" t="e">
        <f>VLOOKUP(Table1[[#This Row],[locationaddress]],VENUEID!$A$2:$B$28,1,TRUE)</f>
        <v>#VALUE!</v>
      </c>
      <c r="B1827" t="e">
        <f>IF(Table1[[#This Row],[categories]]="","",
IF(ISNUMBER(SEARCH("*ADULTS*",Table1[categories])),"ADULTS",
IF(ISNUMBER(SEARCH("*CHILDREN*",Table1[categories])),"CHILDREN",
IF(ISNUMBER(SEARCH("*TEENS*",Table1[categories])),"TEENS"))))</f>
        <v>#VALUE!</v>
      </c>
      <c r="C1827" t="e">
        <f>Table1[[#This Row],[startdatetime]]</f>
        <v>#VALUE!</v>
      </c>
      <c r="D1827" t="e">
        <f>CONCATENATE(Table1[[#This Row],[summary]],
CHAR(13),
Table1[[#This Row],[startdayname]],
", ",
TEXT((Table1[[#This Row],[startshortdate]]),"MMM D"),
CHAR(13),
TEXT((Table1[[#This Row],[starttime]]), "h:mm am/pm"),CHAR(13),Table1[[#This Row],[description]],CHAR(13))</f>
        <v>#VALUE!</v>
      </c>
    </row>
    <row r="1828" spans="1:4" x14ac:dyDescent="0.25">
      <c r="A1828" t="e">
        <f>VLOOKUP(Table1[[#This Row],[locationaddress]],VENUEID!$A$2:$B$28,1,TRUE)</f>
        <v>#VALUE!</v>
      </c>
      <c r="B1828" t="e">
        <f>IF(Table1[[#This Row],[categories]]="","",
IF(ISNUMBER(SEARCH("*ADULTS*",Table1[categories])),"ADULTS",
IF(ISNUMBER(SEARCH("*CHILDREN*",Table1[categories])),"CHILDREN",
IF(ISNUMBER(SEARCH("*TEENS*",Table1[categories])),"TEENS"))))</f>
        <v>#VALUE!</v>
      </c>
      <c r="C1828" t="e">
        <f>Table1[[#This Row],[startdatetime]]</f>
        <v>#VALUE!</v>
      </c>
      <c r="D1828" t="e">
        <f>CONCATENATE(Table1[[#This Row],[summary]],
CHAR(13),
Table1[[#This Row],[startdayname]],
", ",
TEXT((Table1[[#This Row],[startshortdate]]),"MMM D"),
CHAR(13),
TEXT((Table1[[#This Row],[starttime]]), "h:mm am/pm"),CHAR(13),Table1[[#This Row],[description]],CHAR(13))</f>
        <v>#VALUE!</v>
      </c>
    </row>
    <row r="1829" spans="1:4" x14ac:dyDescent="0.25">
      <c r="A1829" t="e">
        <f>VLOOKUP(Table1[[#This Row],[locationaddress]],VENUEID!$A$2:$B$28,1,TRUE)</f>
        <v>#VALUE!</v>
      </c>
      <c r="B1829" t="e">
        <f>IF(Table1[[#This Row],[categories]]="","",
IF(ISNUMBER(SEARCH("*ADULTS*",Table1[categories])),"ADULTS",
IF(ISNUMBER(SEARCH("*CHILDREN*",Table1[categories])),"CHILDREN",
IF(ISNUMBER(SEARCH("*TEENS*",Table1[categories])),"TEENS"))))</f>
        <v>#VALUE!</v>
      </c>
      <c r="C1829" t="e">
        <f>Table1[[#This Row],[startdatetime]]</f>
        <v>#VALUE!</v>
      </c>
      <c r="D1829" t="e">
        <f>CONCATENATE(Table1[[#This Row],[summary]],
CHAR(13),
Table1[[#This Row],[startdayname]],
", ",
TEXT((Table1[[#This Row],[startshortdate]]),"MMM D"),
CHAR(13),
TEXT((Table1[[#This Row],[starttime]]), "h:mm am/pm"),CHAR(13),Table1[[#This Row],[description]],CHAR(13))</f>
        <v>#VALUE!</v>
      </c>
    </row>
    <row r="1830" spans="1:4" x14ac:dyDescent="0.25">
      <c r="A1830" t="e">
        <f>VLOOKUP(Table1[[#This Row],[locationaddress]],VENUEID!$A$2:$B$28,1,TRUE)</f>
        <v>#VALUE!</v>
      </c>
      <c r="B1830" t="e">
        <f>IF(Table1[[#This Row],[categories]]="","",
IF(ISNUMBER(SEARCH("*ADULTS*",Table1[categories])),"ADULTS",
IF(ISNUMBER(SEARCH("*CHILDREN*",Table1[categories])),"CHILDREN",
IF(ISNUMBER(SEARCH("*TEENS*",Table1[categories])),"TEENS"))))</f>
        <v>#VALUE!</v>
      </c>
      <c r="C1830" t="e">
        <f>Table1[[#This Row],[startdatetime]]</f>
        <v>#VALUE!</v>
      </c>
      <c r="D1830" t="e">
        <f>CONCATENATE(Table1[[#This Row],[summary]],
CHAR(13),
Table1[[#This Row],[startdayname]],
", ",
TEXT((Table1[[#This Row],[startshortdate]]),"MMM D"),
CHAR(13),
TEXT((Table1[[#This Row],[starttime]]), "h:mm am/pm"),CHAR(13),Table1[[#This Row],[description]],CHAR(13))</f>
        <v>#VALUE!</v>
      </c>
    </row>
    <row r="1831" spans="1:4" x14ac:dyDescent="0.25">
      <c r="A1831" t="e">
        <f>VLOOKUP(Table1[[#This Row],[locationaddress]],VENUEID!$A$2:$B$28,1,TRUE)</f>
        <v>#VALUE!</v>
      </c>
      <c r="B1831" t="e">
        <f>IF(Table1[[#This Row],[categories]]="","",
IF(ISNUMBER(SEARCH("*ADULTS*",Table1[categories])),"ADULTS",
IF(ISNUMBER(SEARCH("*CHILDREN*",Table1[categories])),"CHILDREN",
IF(ISNUMBER(SEARCH("*TEENS*",Table1[categories])),"TEENS"))))</f>
        <v>#VALUE!</v>
      </c>
      <c r="C1831" t="e">
        <f>Table1[[#This Row],[startdatetime]]</f>
        <v>#VALUE!</v>
      </c>
      <c r="D1831" t="e">
        <f>CONCATENATE(Table1[[#This Row],[summary]],
CHAR(13),
Table1[[#This Row],[startdayname]],
", ",
TEXT((Table1[[#This Row],[startshortdate]]),"MMM D"),
CHAR(13),
TEXT((Table1[[#This Row],[starttime]]), "h:mm am/pm"),CHAR(13),Table1[[#This Row],[description]],CHAR(13))</f>
        <v>#VALUE!</v>
      </c>
    </row>
    <row r="1832" spans="1:4" x14ac:dyDescent="0.25">
      <c r="A1832" t="e">
        <f>VLOOKUP(Table1[[#This Row],[locationaddress]],VENUEID!$A$2:$B$28,1,TRUE)</f>
        <v>#VALUE!</v>
      </c>
      <c r="B1832" t="e">
        <f>IF(Table1[[#This Row],[categories]]="","",
IF(ISNUMBER(SEARCH("*ADULTS*",Table1[categories])),"ADULTS",
IF(ISNUMBER(SEARCH("*CHILDREN*",Table1[categories])),"CHILDREN",
IF(ISNUMBER(SEARCH("*TEENS*",Table1[categories])),"TEENS"))))</f>
        <v>#VALUE!</v>
      </c>
      <c r="C1832" t="e">
        <f>Table1[[#This Row],[startdatetime]]</f>
        <v>#VALUE!</v>
      </c>
      <c r="D1832" t="e">
        <f>CONCATENATE(Table1[[#This Row],[summary]],
CHAR(13),
Table1[[#This Row],[startdayname]],
", ",
TEXT((Table1[[#This Row],[startshortdate]]),"MMM D"),
CHAR(13),
TEXT((Table1[[#This Row],[starttime]]), "h:mm am/pm"),CHAR(13),Table1[[#This Row],[description]],CHAR(13))</f>
        <v>#VALUE!</v>
      </c>
    </row>
    <row r="1833" spans="1:4" x14ac:dyDescent="0.25">
      <c r="A1833" t="e">
        <f>VLOOKUP(Table1[[#This Row],[locationaddress]],VENUEID!$A$2:$B$28,1,TRUE)</f>
        <v>#VALUE!</v>
      </c>
      <c r="B1833" t="e">
        <f>IF(Table1[[#This Row],[categories]]="","",
IF(ISNUMBER(SEARCH("*ADULTS*",Table1[categories])),"ADULTS",
IF(ISNUMBER(SEARCH("*CHILDREN*",Table1[categories])),"CHILDREN",
IF(ISNUMBER(SEARCH("*TEENS*",Table1[categories])),"TEENS"))))</f>
        <v>#VALUE!</v>
      </c>
      <c r="C1833" t="e">
        <f>Table1[[#This Row],[startdatetime]]</f>
        <v>#VALUE!</v>
      </c>
      <c r="D1833" t="e">
        <f>CONCATENATE(Table1[[#This Row],[summary]],
CHAR(13),
Table1[[#This Row],[startdayname]],
", ",
TEXT((Table1[[#This Row],[startshortdate]]),"MMM D"),
CHAR(13),
TEXT((Table1[[#This Row],[starttime]]), "h:mm am/pm"),CHAR(13),Table1[[#This Row],[description]],CHAR(13))</f>
        <v>#VALUE!</v>
      </c>
    </row>
    <row r="1834" spans="1:4" x14ac:dyDescent="0.25">
      <c r="A1834" t="e">
        <f>VLOOKUP(Table1[[#This Row],[locationaddress]],VENUEID!$A$2:$B$28,1,TRUE)</f>
        <v>#VALUE!</v>
      </c>
      <c r="B1834" t="e">
        <f>IF(Table1[[#This Row],[categories]]="","",
IF(ISNUMBER(SEARCH("*ADULTS*",Table1[categories])),"ADULTS",
IF(ISNUMBER(SEARCH("*CHILDREN*",Table1[categories])),"CHILDREN",
IF(ISNUMBER(SEARCH("*TEENS*",Table1[categories])),"TEENS"))))</f>
        <v>#VALUE!</v>
      </c>
      <c r="C1834" t="e">
        <f>Table1[[#This Row],[startdatetime]]</f>
        <v>#VALUE!</v>
      </c>
      <c r="D1834" t="e">
        <f>CONCATENATE(Table1[[#This Row],[summary]],
CHAR(13),
Table1[[#This Row],[startdayname]],
", ",
TEXT((Table1[[#This Row],[startshortdate]]),"MMM D"),
CHAR(13),
TEXT((Table1[[#This Row],[starttime]]), "h:mm am/pm"),CHAR(13),Table1[[#This Row],[description]],CHAR(13))</f>
        <v>#VALUE!</v>
      </c>
    </row>
    <row r="1835" spans="1:4" x14ac:dyDescent="0.25">
      <c r="A1835" t="e">
        <f>VLOOKUP(Table1[[#This Row],[locationaddress]],VENUEID!$A$2:$B$28,1,TRUE)</f>
        <v>#VALUE!</v>
      </c>
      <c r="B1835" t="e">
        <f>IF(Table1[[#This Row],[categories]]="","",
IF(ISNUMBER(SEARCH("*ADULTS*",Table1[categories])),"ADULTS",
IF(ISNUMBER(SEARCH("*CHILDREN*",Table1[categories])),"CHILDREN",
IF(ISNUMBER(SEARCH("*TEENS*",Table1[categories])),"TEENS"))))</f>
        <v>#VALUE!</v>
      </c>
      <c r="C1835" t="e">
        <f>Table1[[#This Row],[startdatetime]]</f>
        <v>#VALUE!</v>
      </c>
      <c r="D1835" t="e">
        <f>CONCATENATE(Table1[[#This Row],[summary]],
CHAR(13),
Table1[[#This Row],[startdayname]],
", ",
TEXT((Table1[[#This Row],[startshortdate]]),"MMM D"),
CHAR(13),
TEXT((Table1[[#This Row],[starttime]]), "h:mm am/pm"),CHAR(13),Table1[[#This Row],[description]],CHAR(13))</f>
        <v>#VALUE!</v>
      </c>
    </row>
    <row r="1836" spans="1:4" x14ac:dyDescent="0.25">
      <c r="A1836" t="e">
        <f>VLOOKUP(Table1[[#This Row],[locationaddress]],VENUEID!$A$2:$B$28,1,TRUE)</f>
        <v>#VALUE!</v>
      </c>
      <c r="B1836" t="e">
        <f>IF(Table1[[#This Row],[categories]]="","",
IF(ISNUMBER(SEARCH("*ADULTS*",Table1[categories])),"ADULTS",
IF(ISNUMBER(SEARCH("*CHILDREN*",Table1[categories])),"CHILDREN",
IF(ISNUMBER(SEARCH("*TEENS*",Table1[categories])),"TEENS"))))</f>
        <v>#VALUE!</v>
      </c>
      <c r="C1836" t="e">
        <f>Table1[[#This Row],[startdatetime]]</f>
        <v>#VALUE!</v>
      </c>
      <c r="D1836" t="e">
        <f>CONCATENATE(Table1[[#This Row],[summary]],
CHAR(13),
Table1[[#This Row],[startdayname]],
", ",
TEXT((Table1[[#This Row],[startshortdate]]),"MMM D"),
CHAR(13),
TEXT((Table1[[#This Row],[starttime]]), "h:mm am/pm"),CHAR(13),Table1[[#This Row],[description]],CHAR(13))</f>
        <v>#VALUE!</v>
      </c>
    </row>
    <row r="1837" spans="1:4" x14ac:dyDescent="0.25">
      <c r="A1837" t="e">
        <f>VLOOKUP(Table1[[#This Row],[locationaddress]],VENUEID!$A$2:$B$28,1,TRUE)</f>
        <v>#VALUE!</v>
      </c>
      <c r="B1837" t="e">
        <f>IF(Table1[[#This Row],[categories]]="","",
IF(ISNUMBER(SEARCH("*ADULTS*",Table1[categories])),"ADULTS",
IF(ISNUMBER(SEARCH("*CHILDREN*",Table1[categories])),"CHILDREN",
IF(ISNUMBER(SEARCH("*TEENS*",Table1[categories])),"TEENS"))))</f>
        <v>#VALUE!</v>
      </c>
      <c r="C1837" t="e">
        <f>Table1[[#This Row],[startdatetime]]</f>
        <v>#VALUE!</v>
      </c>
      <c r="D1837" t="e">
        <f>CONCATENATE(Table1[[#This Row],[summary]],
CHAR(13),
Table1[[#This Row],[startdayname]],
", ",
TEXT((Table1[[#This Row],[startshortdate]]),"MMM D"),
CHAR(13),
TEXT((Table1[[#This Row],[starttime]]), "h:mm am/pm"),CHAR(13),Table1[[#This Row],[description]],CHAR(13))</f>
        <v>#VALUE!</v>
      </c>
    </row>
    <row r="1838" spans="1:4" x14ac:dyDescent="0.25">
      <c r="A1838" t="e">
        <f>VLOOKUP(Table1[[#This Row],[locationaddress]],VENUEID!$A$2:$B$28,1,TRUE)</f>
        <v>#VALUE!</v>
      </c>
      <c r="B1838" t="e">
        <f>IF(Table1[[#This Row],[categories]]="","",
IF(ISNUMBER(SEARCH("*ADULTS*",Table1[categories])),"ADULTS",
IF(ISNUMBER(SEARCH("*CHILDREN*",Table1[categories])),"CHILDREN",
IF(ISNUMBER(SEARCH("*TEENS*",Table1[categories])),"TEENS"))))</f>
        <v>#VALUE!</v>
      </c>
      <c r="C1838" t="e">
        <f>Table1[[#This Row],[startdatetime]]</f>
        <v>#VALUE!</v>
      </c>
      <c r="D1838" t="e">
        <f>CONCATENATE(Table1[[#This Row],[summary]],
CHAR(13),
Table1[[#This Row],[startdayname]],
", ",
TEXT((Table1[[#This Row],[startshortdate]]),"MMM D"),
CHAR(13),
TEXT((Table1[[#This Row],[starttime]]), "h:mm am/pm"),CHAR(13),Table1[[#This Row],[description]],CHAR(13))</f>
        <v>#VALUE!</v>
      </c>
    </row>
    <row r="1839" spans="1:4" x14ac:dyDescent="0.25">
      <c r="A1839" t="e">
        <f>VLOOKUP(Table1[[#This Row],[locationaddress]],VENUEID!$A$2:$B$28,1,TRUE)</f>
        <v>#VALUE!</v>
      </c>
      <c r="B1839" t="e">
        <f>IF(Table1[[#This Row],[categories]]="","",
IF(ISNUMBER(SEARCH("*ADULTS*",Table1[categories])),"ADULTS",
IF(ISNUMBER(SEARCH("*CHILDREN*",Table1[categories])),"CHILDREN",
IF(ISNUMBER(SEARCH("*TEENS*",Table1[categories])),"TEENS"))))</f>
        <v>#VALUE!</v>
      </c>
      <c r="C1839" t="e">
        <f>Table1[[#This Row],[startdatetime]]</f>
        <v>#VALUE!</v>
      </c>
      <c r="D1839" t="e">
        <f>CONCATENATE(Table1[[#This Row],[summary]],
CHAR(13),
Table1[[#This Row],[startdayname]],
", ",
TEXT((Table1[[#This Row],[startshortdate]]),"MMM D"),
CHAR(13),
TEXT((Table1[[#This Row],[starttime]]), "h:mm am/pm"),CHAR(13),Table1[[#This Row],[description]],CHAR(13))</f>
        <v>#VALUE!</v>
      </c>
    </row>
    <row r="1840" spans="1:4" x14ac:dyDescent="0.25">
      <c r="A1840" t="e">
        <f>VLOOKUP(Table1[[#This Row],[locationaddress]],VENUEID!$A$2:$B$28,1,TRUE)</f>
        <v>#VALUE!</v>
      </c>
      <c r="B1840" t="e">
        <f>IF(Table1[[#This Row],[categories]]="","",
IF(ISNUMBER(SEARCH("*ADULTS*",Table1[categories])),"ADULTS",
IF(ISNUMBER(SEARCH("*CHILDREN*",Table1[categories])),"CHILDREN",
IF(ISNUMBER(SEARCH("*TEENS*",Table1[categories])),"TEENS"))))</f>
        <v>#VALUE!</v>
      </c>
      <c r="C1840" t="e">
        <f>Table1[[#This Row],[startdatetime]]</f>
        <v>#VALUE!</v>
      </c>
      <c r="D1840" t="e">
        <f>CONCATENATE(Table1[[#This Row],[summary]],
CHAR(13),
Table1[[#This Row],[startdayname]],
", ",
TEXT((Table1[[#This Row],[startshortdate]]),"MMM D"),
CHAR(13),
TEXT((Table1[[#This Row],[starttime]]), "h:mm am/pm"),CHAR(13),Table1[[#This Row],[description]],CHAR(13))</f>
        <v>#VALUE!</v>
      </c>
    </row>
    <row r="1841" spans="1:4" x14ac:dyDescent="0.25">
      <c r="A1841" t="e">
        <f>VLOOKUP(Table1[[#This Row],[locationaddress]],VENUEID!$A$2:$B$28,1,TRUE)</f>
        <v>#VALUE!</v>
      </c>
      <c r="B1841" t="e">
        <f>IF(Table1[[#This Row],[categories]]="","",
IF(ISNUMBER(SEARCH("*ADULTS*",Table1[categories])),"ADULTS",
IF(ISNUMBER(SEARCH("*CHILDREN*",Table1[categories])),"CHILDREN",
IF(ISNUMBER(SEARCH("*TEENS*",Table1[categories])),"TEENS"))))</f>
        <v>#VALUE!</v>
      </c>
      <c r="C1841" t="e">
        <f>Table1[[#This Row],[startdatetime]]</f>
        <v>#VALUE!</v>
      </c>
      <c r="D1841" t="e">
        <f>CONCATENATE(Table1[[#This Row],[summary]],
CHAR(13),
Table1[[#This Row],[startdayname]],
", ",
TEXT((Table1[[#This Row],[startshortdate]]),"MMM D"),
CHAR(13),
TEXT((Table1[[#This Row],[starttime]]), "h:mm am/pm"),CHAR(13),Table1[[#This Row],[description]],CHAR(13))</f>
        <v>#VALUE!</v>
      </c>
    </row>
    <row r="1842" spans="1:4" x14ac:dyDescent="0.25">
      <c r="A1842" t="e">
        <f>VLOOKUP(Table1[[#This Row],[locationaddress]],VENUEID!$A$2:$B$28,1,TRUE)</f>
        <v>#VALUE!</v>
      </c>
      <c r="B1842" t="e">
        <f>IF(Table1[[#This Row],[categories]]="","",
IF(ISNUMBER(SEARCH("*ADULTS*",Table1[categories])),"ADULTS",
IF(ISNUMBER(SEARCH("*CHILDREN*",Table1[categories])),"CHILDREN",
IF(ISNUMBER(SEARCH("*TEENS*",Table1[categories])),"TEENS"))))</f>
        <v>#VALUE!</v>
      </c>
      <c r="C1842" t="e">
        <f>Table1[[#This Row],[startdatetime]]</f>
        <v>#VALUE!</v>
      </c>
      <c r="D1842" t="e">
        <f>CONCATENATE(Table1[[#This Row],[summary]],
CHAR(13),
Table1[[#This Row],[startdayname]],
", ",
TEXT((Table1[[#This Row],[startshortdate]]),"MMM D"),
CHAR(13),
TEXT((Table1[[#This Row],[starttime]]), "h:mm am/pm"),CHAR(13),Table1[[#This Row],[description]],CHAR(13))</f>
        <v>#VALUE!</v>
      </c>
    </row>
    <row r="1843" spans="1:4" x14ac:dyDescent="0.25">
      <c r="A1843" t="e">
        <f>VLOOKUP(Table1[[#This Row],[locationaddress]],VENUEID!$A$2:$B$28,1,TRUE)</f>
        <v>#VALUE!</v>
      </c>
      <c r="B1843" t="e">
        <f>IF(Table1[[#This Row],[categories]]="","",
IF(ISNUMBER(SEARCH("*ADULTS*",Table1[categories])),"ADULTS",
IF(ISNUMBER(SEARCH("*CHILDREN*",Table1[categories])),"CHILDREN",
IF(ISNUMBER(SEARCH("*TEENS*",Table1[categories])),"TEENS"))))</f>
        <v>#VALUE!</v>
      </c>
      <c r="C1843" t="e">
        <f>Table1[[#This Row],[startdatetime]]</f>
        <v>#VALUE!</v>
      </c>
      <c r="D1843" t="e">
        <f>CONCATENATE(Table1[[#This Row],[summary]],
CHAR(13),
Table1[[#This Row],[startdayname]],
", ",
TEXT((Table1[[#This Row],[startshortdate]]),"MMM D"),
CHAR(13),
TEXT((Table1[[#This Row],[starttime]]), "h:mm am/pm"),CHAR(13),Table1[[#This Row],[description]],CHAR(13))</f>
        <v>#VALUE!</v>
      </c>
    </row>
    <row r="1844" spans="1:4" x14ac:dyDescent="0.25">
      <c r="A1844" t="e">
        <f>VLOOKUP(Table1[[#This Row],[locationaddress]],VENUEID!$A$2:$B$28,1,TRUE)</f>
        <v>#VALUE!</v>
      </c>
      <c r="B1844" t="e">
        <f>IF(Table1[[#This Row],[categories]]="","",
IF(ISNUMBER(SEARCH("*ADULTS*",Table1[categories])),"ADULTS",
IF(ISNUMBER(SEARCH("*CHILDREN*",Table1[categories])),"CHILDREN",
IF(ISNUMBER(SEARCH("*TEENS*",Table1[categories])),"TEENS"))))</f>
        <v>#VALUE!</v>
      </c>
      <c r="C1844" t="e">
        <f>Table1[[#This Row],[startdatetime]]</f>
        <v>#VALUE!</v>
      </c>
      <c r="D1844" t="e">
        <f>CONCATENATE(Table1[[#This Row],[summary]],
CHAR(13),
Table1[[#This Row],[startdayname]],
", ",
TEXT((Table1[[#This Row],[startshortdate]]),"MMM D"),
CHAR(13),
TEXT((Table1[[#This Row],[starttime]]), "h:mm am/pm"),CHAR(13),Table1[[#This Row],[description]],CHAR(13))</f>
        <v>#VALUE!</v>
      </c>
    </row>
    <row r="1845" spans="1:4" x14ac:dyDescent="0.25">
      <c r="A1845" t="e">
        <f>VLOOKUP(Table1[[#This Row],[locationaddress]],VENUEID!$A$2:$B$28,1,TRUE)</f>
        <v>#VALUE!</v>
      </c>
      <c r="B1845" t="e">
        <f>IF(Table1[[#This Row],[categories]]="","",
IF(ISNUMBER(SEARCH("*ADULTS*",Table1[categories])),"ADULTS",
IF(ISNUMBER(SEARCH("*CHILDREN*",Table1[categories])),"CHILDREN",
IF(ISNUMBER(SEARCH("*TEENS*",Table1[categories])),"TEENS"))))</f>
        <v>#VALUE!</v>
      </c>
      <c r="C1845" t="e">
        <f>Table1[[#This Row],[startdatetime]]</f>
        <v>#VALUE!</v>
      </c>
      <c r="D1845" t="e">
        <f>CONCATENATE(Table1[[#This Row],[summary]],
CHAR(13),
Table1[[#This Row],[startdayname]],
", ",
TEXT((Table1[[#This Row],[startshortdate]]),"MMM D"),
CHAR(13),
TEXT((Table1[[#This Row],[starttime]]), "h:mm am/pm"),CHAR(13),Table1[[#This Row],[description]],CHAR(13))</f>
        <v>#VALUE!</v>
      </c>
    </row>
    <row r="1846" spans="1:4" x14ac:dyDescent="0.25">
      <c r="A1846" t="e">
        <f>VLOOKUP(Table1[[#This Row],[locationaddress]],VENUEID!$A$2:$B$28,1,TRUE)</f>
        <v>#VALUE!</v>
      </c>
      <c r="B1846" t="e">
        <f>IF(Table1[[#This Row],[categories]]="","",
IF(ISNUMBER(SEARCH("*ADULTS*",Table1[categories])),"ADULTS",
IF(ISNUMBER(SEARCH("*CHILDREN*",Table1[categories])),"CHILDREN",
IF(ISNUMBER(SEARCH("*TEENS*",Table1[categories])),"TEENS"))))</f>
        <v>#VALUE!</v>
      </c>
      <c r="C1846" t="e">
        <f>Table1[[#This Row],[startdatetime]]</f>
        <v>#VALUE!</v>
      </c>
      <c r="D1846" t="e">
        <f>CONCATENATE(Table1[[#This Row],[summary]],
CHAR(13),
Table1[[#This Row],[startdayname]],
", ",
TEXT((Table1[[#This Row],[startshortdate]]),"MMM D"),
CHAR(13),
TEXT((Table1[[#This Row],[starttime]]), "h:mm am/pm"),CHAR(13),Table1[[#This Row],[description]],CHAR(13))</f>
        <v>#VALUE!</v>
      </c>
    </row>
    <row r="1847" spans="1:4" x14ac:dyDescent="0.25">
      <c r="A1847" t="e">
        <f>VLOOKUP(Table1[[#This Row],[locationaddress]],VENUEID!$A$2:$B$28,1,TRUE)</f>
        <v>#VALUE!</v>
      </c>
      <c r="B1847" t="e">
        <f>IF(Table1[[#This Row],[categories]]="","",
IF(ISNUMBER(SEARCH("*ADULTS*",Table1[categories])),"ADULTS",
IF(ISNUMBER(SEARCH("*CHILDREN*",Table1[categories])),"CHILDREN",
IF(ISNUMBER(SEARCH("*TEENS*",Table1[categories])),"TEENS"))))</f>
        <v>#VALUE!</v>
      </c>
      <c r="C1847" t="e">
        <f>Table1[[#This Row],[startdatetime]]</f>
        <v>#VALUE!</v>
      </c>
      <c r="D1847" t="e">
        <f>CONCATENATE(Table1[[#This Row],[summary]],
CHAR(13),
Table1[[#This Row],[startdayname]],
", ",
TEXT((Table1[[#This Row],[startshortdate]]),"MMM D"),
CHAR(13),
TEXT((Table1[[#This Row],[starttime]]), "h:mm am/pm"),CHAR(13),Table1[[#This Row],[description]],CHAR(13))</f>
        <v>#VALUE!</v>
      </c>
    </row>
    <row r="1848" spans="1:4" x14ac:dyDescent="0.25">
      <c r="A1848" t="e">
        <f>VLOOKUP(Table1[[#This Row],[locationaddress]],VENUEID!$A$2:$B$28,1,TRUE)</f>
        <v>#VALUE!</v>
      </c>
      <c r="B1848" t="e">
        <f>IF(Table1[[#This Row],[categories]]="","",
IF(ISNUMBER(SEARCH("*ADULTS*",Table1[categories])),"ADULTS",
IF(ISNUMBER(SEARCH("*CHILDREN*",Table1[categories])),"CHILDREN",
IF(ISNUMBER(SEARCH("*TEENS*",Table1[categories])),"TEENS"))))</f>
        <v>#VALUE!</v>
      </c>
      <c r="C1848" t="e">
        <f>Table1[[#This Row],[startdatetime]]</f>
        <v>#VALUE!</v>
      </c>
      <c r="D1848" t="e">
        <f>CONCATENATE(Table1[[#This Row],[summary]],
CHAR(13),
Table1[[#This Row],[startdayname]],
", ",
TEXT((Table1[[#This Row],[startshortdate]]),"MMM D"),
CHAR(13),
TEXT((Table1[[#This Row],[starttime]]), "h:mm am/pm"),CHAR(13),Table1[[#This Row],[description]],CHAR(13))</f>
        <v>#VALUE!</v>
      </c>
    </row>
    <row r="1849" spans="1:4" x14ac:dyDescent="0.25">
      <c r="A1849" t="e">
        <f>VLOOKUP(Table1[[#This Row],[locationaddress]],VENUEID!$A$2:$B$28,1,TRUE)</f>
        <v>#VALUE!</v>
      </c>
      <c r="B1849" t="e">
        <f>IF(Table1[[#This Row],[categories]]="","",
IF(ISNUMBER(SEARCH("*ADULTS*",Table1[categories])),"ADULTS",
IF(ISNUMBER(SEARCH("*CHILDREN*",Table1[categories])),"CHILDREN",
IF(ISNUMBER(SEARCH("*TEENS*",Table1[categories])),"TEENS"))))</f>
        <v>#VALUE!</v>
      </c>
      <c r="C1849" t="e">
        <f>Table1[[#This Row],[startdatetime]]</f>
        <v>#VALUE!</v>
      </c>
      <c r="D1849" t="e">
        <f>CONCATENATE(Table1[[#This Row],[summary]],
CHAR(13),
Table1[[#This Row],[startdayname]],
", ",
TEXT((Table1[[#This Row],[startshortdate]]),"MMM D"),
CHAR(13),
TEXT((Table1[[#This Row],[starttime]]), "h:mm am/pm"),CHAR(13),Table1[[#This Row],[description]],CHAR(13))</f>
        <v>#VALUE!</v>
      </c>
    </row>
    <row r="1850" spans="1:4" x14ac:dyDescent="0.25">
      <c r="A1850" t="e">
        <f>VLOOKUP(Table1[[#This Row],[locationaddress]],VENUEID!$A$2:$B$28,1,TRUE)</f>
        <v>#VALUE!</v>
      </c>
      <c r="B1850" t="e">
        <f>IF(Table1[[#This Row],[categories]]="","",
IF(ISNUMBER(SEARCH("*ADULTS*",Table1[categories])),"ADULTS",
IF(ISNUMBER(SEARCH("*CHILDREN*",Table1[categories])),"CHILDREN",
IF(ISNUMBER(SEARCH("*TEENS*",Table1[categories])),"TEENS"))))</f>
        <v>#VALUE!</v>
      </c>
      <c r="C1850" t="e">
        <f>Table1[[#This Row],[startdatetime]]</f>
        <v>#VALUE!</v>
      </c>
      <c r="D1850" t="e">
        <f>CONCATENATE(Table1[[#This Row],[summary]],
CHAR(13),
Table1[[#This Row],[startdayname]],
", ",
TEXT((Table1[[#This Row],[startshortdate]]),"MMM D"),
CHAR(13),
TEXT((Table1[[#This Row],[starttime]]), "h:mm am/pm"),CHAR(13),Table1[[#This Row],[description]],CHAR(13))</f>
        <v>#VALUE!</v>
      </c>
    </row>
    <row r="1851" spans="1:4" x14ac:dyDescent="0.25">
      <c r="A1851" t="e">
        <f>VLOOKUP(Table1[[#This Row],[locationaddress]],VENUEID!$A$2:$B$28,1,TRUE)</f>
        <v>#VALUE!</v>
      </c>
      <c r="B1851" t="e">
        <f>IF(Table1[[#This Row],[categories]]="","",
IF(ISNUMBER(SEARCH("*ADULTS*",Table1[categories])),"ADULTS",
IF(ISNUMBER(SEARCH("*CHILDREN*",Table1[categories])),"CHILDREN",
IF(ISNUMBER(SEARCH("*TEENS*",Table1[categories])),"TEENS"))))</f>
        <v>#VALUE!</v>
      </c>
      <c r="C1851" t="e">
        <f>Table1[[#This Row],[startdatetime]]</f>
        <v>#VALUE!</v>
      </c>
      <c r="D1851" t="e">
        <f>CONCATENATE(Table1[[#This Row],[summary]],
CHAR(13),
Table1[[#This Row],[startdayname]],
", ",
TEXT((Table1[[#This Row],[startshortdate]]),"MMM D"),
CHAR(13),
TEXT((Table1[[#This Row],[starttime]]), "h:mm am/pm"),CHAR(13),Table1[[#This Row],[description]],CHAR(13))</f>
        <v>#VALUE!</v>
      </c>
    </row>
    <row r="1852" spans="1:4" x14ac:dyDescent="0.25">
      <c r="A1852" t="e">
        <f>VLOOKUP(Table1[[#This Row],[locationaddress]],VENUEID!$A$2:$B$28,1,TRUE)</f>
        <v>#VALUE!</v>
      </c>
      <c r="B1852" t="e">
        <f>IF(Table1[[#This Row],[categories]]="","",
IF(ISNUMBER(SEARCH("*ADULTS*",Table1[categories])),"ADULTS",
IF(ISNUMBER(SEARCH("*CHILDREN*",Table1[categories])),"CHILDREN",
IF(ISNUMBER(SEARCH("*TEENS*",Table1[categories])),"TEENS"))))</f>
        <v>#VALUE!</v>
      </c>
      <c r="C1852" t="e">
        <f>Table1[[#This Row],[startdatetime]]</f>
        <v>#VALUE!</v>
      </c>
      <c r="D1852" t="e">
        <f>CONCATENATE(Table1[[#This Row],[summary]],
CHAR(13),
Table1[[#This Row],[startdayname]],
", ",
TEXT((Table1[[#This Row],[startshortdate]]),"MMM D"),
CHAR(13),
TEXT((Table1[[#This Row],[starttime]]), "h:mm am/pm"),CHAR(13),Table1[[#This Row],[description]],CHAR(13))</f>
        <v>#VALUE!</v>
      </c>
    </row>
    <row r="1853" spans="1:4" x14ac:dyDescent="0.25">
      <c r="A1853" t="e">
        <f>VLOOKUP(Table1[[#This Row],[locationaddress]],VENUEID!$A$2:$B$28,1,TRUE)</f>
        <v>#VALUE!</v>
      </c>
      <c r="B1853" t="e">
        <f>IF(Table1[[#This Row],[categories]]="","",
IF(ISNUMBER(SEARCH("*ADULTS*",Table1[categories])),"ADULTS",
IF(ISNUMBER(SEARCH("*CHILDREN*",Table1[categories])),"CHILDREN",
IF(ISNUMBER(SEARCH("*TEENS*",Table1[categories])),"TEENS"))))</f>
        <v>#VALUE!</v>
      </c>
      <c r="C1853" t="e">
        <f>Table1[[#This Row],[startdatetime]]</f>
        <v>#VALUE!</v>
      </c>
      <c r="D1853" t="e">
        <f>CONCATENATE(Table1[[#This Row],[summary]],
CHAR(13),
Table1[[#This Row],[startdayname]],
", ",
TEXT((Table1[[#This Row],[startshortdate]]),"MMM D"),
CHAR(13),
TEXT((Table1[[#This Row],[starttime]]), "h:mm am/pm"),CHAR(13),Table1[[#This Row],[description]],CHAR(13))</f>
        <v>#VALUE!</v>
      </c>
    </row>
    <row r="1854" spans="1:4" x14ac:dyDescent="0.25">
      <c r="A1854" t="e">
        <f>VLOOKUP(Table1[[#This Row],[locationaddress]],VENUEID!$A$2:$B$28,1,TRUE)</f>
        <v>#VALUE!</v>
      </c>
      <c r="B1854" t="e">
        <f>IF(Table1[[#This Row],[categories]]="","",
IF(ISNUMBER(SEARCH("*ADULTS*",Table1[categories])),"ADULTS",
IF(ISNUMBER(SEARCH("*CHILDREN*",Table1[categories])),"CHILDREN",
IF(ISNUMBER(SEARCH("*TEENS*",Table1[categories])),"TEENS"))))</f>
        <v>#VALUE!</v>
      </c>
      <c r="C1854" t="e">
        <f>Table1[[#This Row],[startdatetime]]</f>
        <v>#VALUE!</v>
      </c>
      <c r="D1854" t="e">
        <f>CONCATENATE(Table1[[#This Row],[summary]],
CHAR(13),
Table1[[#This Row],[startdayname]],
", ",
TEXT((Table1[[#This Row],[startshortdate]]),"MMM D"),
CHAR(13),
TEXT((Table1[[#This Row],[starttime]]), "h:mm am/pm"),CHAR(13),Table1[[#This Row],[description]],CHAR(13))</f>
        <v>#VALUE!</v>
      </c>
    </row>
    <row r="1855" spans="1:4" x14ac:dyDescent="0.25">
      <c r="A1855" t="e">
        <f>VLOOKUP(Table1[[#This Row],[locationaddress]],VENUEID!$A$2:$B$28,1,TRUE)</f>
        <v>#VALUE!</v>
      </c>
      <c r="B1855" t="e">
        <f>IF(Table1[[#This Row],[categories]]="","",
IF(ISNUMBER(SEARCH("*ADULTS*",Table1[categories])),"ADULTS",
IF(ISNUMBER(SEARCH("*CHILDREN*",Table1[categories])),"CHILDREN",
IF(ISNUMBER(SEARCH("*TEENS*",Table1[categories])),"TEENS"))))</f>
        <v>#VALUE!</v>
      </c>
      <c r="C1855" t="e">
        <f>Table1[[#This Row],[startdatetime]]</f>
        <v>#VALUE!</v>
      </c>
      <c r="D1855" t="e">
        <f>CONCATENATE(Table1[[#This Row],[summary]],
CHAR(13),
Table1[[#This Row],[startdayname]],
", ",
TEXT((Table1[[#This Row],[startshortdate]]),"MMM D"),
CHAR(13),
TEXT((Table1[[#This Row],[starttime]]), "h:mm am/pm"),CHAR(13),Table1[[#This Row],[description]],CHAR(13))</f>
        <v>#VALUE!</v>
      </c>
    </row>
    <row r="1856" spans="1:4" x14ac:dyDescent="0.25">
      <c r="A1856" t="e">
        <f>VLOOKUP(Table1[[#This Row],[locationaddress]],VENUEID!$A$2:$B$28,1,TRUE)</f>
        <v>#VALUE!</v>
      </c>
      <c r="B1856" t="e">
        <f>IF(Table1[[#This Row],[categories]]="","",
IF(ISNUMBER(SEARCH("*ADULTS*",Table1[categories])),"ADULTS",
IF(ISNUMBER(SEARCH("*CHILDREN*",Table1[categories])),"CHILDREN",
IF(ISNUMBER(SEARCH("*TEENS*",Table1[categories])),"TEENS"))))</f>
        <v>#VALUE!</v>
      </c>
      <c r="C1856" t="e">
        <f>Table1[[#This Row],[startdatetime]]</f>
        <v>#VALUE!</v>
      </c>
      <c r="D1856" t="e">
        <f>CONCATENATE(Table1[[#This Row],[summary]],
CHAR(13),
Table1[[#This Row],[startdayname]],
", ",
TEXT((Table1[[#This Row],[startshortdate]]),"MMM D"),
CHAR(13),
TEXT((Table1[[#This Row],[starttime]]), "h:mm am/pm"),CHAR(13),Table1[[#This Row],[description]],CHAR(13))</f>
        <v>#VALUE!</v>
      </c>
    </row>
    <row r="1857" spans="1:4" x14ac:dyDescent="0.25">
      <c r="A1857" t="e">
        <f>VLOOKUP(Table1[[#This Row],[locationaddress]],VENUEID!$A$2:$B$28,1,TRUE)</f>
        <v>#VALUE!</v>
      </c>
      <c r="B1857" t="e">
        <f>IF(Table1[[#This Row],[categories]]="","",
IF(ISNUMBER(SEARCH("*ADULTS*",Table1[categories])),"ADULTS",
IF(ISNUMBER(SEARCH("*CHILDREN*",Table1[categories])),"CHILDREN",
IF(ISNUMBER(SEARCH("*TEENS*",Table1[categories])),"TEENS"))))</f>
        <v>#VALUE!</v>
      </c>
      <c r="C1857" t="e">
        <f>Table1[[#This Row],[startdatetime]]</f>
        <v>#VALUE!</v>
      </c>
      <c r="D1857" t="e">
        <f>CONCATENATE(Table1[[#This Row],[summary]],
CHAR(13),
Table1[[#This Row],[startdayname]],
", ",
TEXT((Table1[[#This Row],[startshortdate]]),"MMM D"),
CHAR(13),
TEXT((Table1[[#This Row],[starttime]]), "h:mm am/pm"),CHAR(13),Table1[[#This Row],[description]],CHAR(13))</f>
        <v>#VALUE!</v>
      </c>
    </row>
    <row r="1858" spans="1:4" x14ac:dyDescent="0.25">
      <c r="A1858" t="e">
        <f>VLOOKUP(Table1[[#This Row],[locationaddress]],VENUEID!$A$2:$B$28,1,TRUE)</f>
        <v>#VALUE!</v>
      </c>
      <c r="B1858" t="e">
        <f>IF(Table1[[#This Row],[categories]]="","",
IF(ISNUMBER(SEARCH("*ADULTS*",Table1[categories])),"ADULTS",
IF(ISNUMBER(SEARCH("*CHILDREN*",Table1[categories])),"CHILDREN",
IF(ISNUMBER(SEARCH("*TEENS*",Table1[categories])),"TEENS"))))</f>
        <v>#VALUE!</v>
      </c>
      <c r="C1858" t="e">
        <f>Table1[[#This Row],[startdatetime]]</f>
        <v>#VALUE!</v>
      </c>
      <c r="D1858" t="e">
        <f>CONCATENATE(Table1[[#This Row],[summary]],
CHAR(13),
Table1[[#This Row],[startdayname]],
", ",
TEXT((Table1[[#This Row],[startshortdate]]),"MMM D"),
CHAR(13),
TEXT((Table1[[#This Row],[starttime]]), "h:mm am/pm"),CHAR(13),Table1[[#This Row],[description]],CHAR(13))</f>
        <v>#VALUE!</v>
      </c>
    </row>
    <row r="1859" spans="1:4" x14ac:dyDescent="0.25">
      <c r="A1859" t="e">
        <f>VLOOKUP(Table1[[#This Row],[locationaddress]],VENUEID!$A$2:$B$28,1,TRUE)</f>
        <v>#VALUE!</v>
      </c>
      <c r="B1859" t="e">
        <f>IF(Table1[[#This Row],[categories]]="","",
IF(ISNUMBER(SEARCH("*ADULTS*",Table1[categories])),"ADULTS",
IF(ISNUMBER(SEARCH("*CHILDREN*",Table1[categories])),"CHILDREN",
IF(ISNUMBER(SEARCH("*TEENS*",Table1[categories])),"TEENS"))))</f>
        <v>#VALUE!</v>
      </c>
      <c r="C1859" t="e">
        <f>Table1[[#This Row],[startdatetime]]</f>
        <v>#VALUE!</v>
      </c>
      <c r="D1859" t="e">
        <f>CONCATENATE(Table1[[#This Row],[summary]],
CHAR(13),
Table1[[#This Row],[startdayname]],
", ",
TEXT((Table1[[#This Row],[startshortdate]]),"MMM D"),
CHAR(13),
TEXT((Table1[[#This Row],[starttime]]), "h:mm am/pm"),CHAR(13),Table1[[#This Row],[description]],CHAR(13))</f>
        <v>#VALUE!</v>
      </c>
    </row>
    <row r="1860" spans="1:4" x14ac:dyDescent="0.25">
      <c r="A1860" t="e">
        <f>VLOOKUP(Table1[[#This Row],[locationaddress]],VENUEID!$A$2:$B$28,1,TRUE)</f>
        <v>#VALUE!</v>
      </c>
      <c r="B1860" t="e">
        <f>IF(Table1[[#This Row],[categories]]="","",
IF(ISNUMBER(SEARCH("*ADULTS*",Table1[categories])),"ADULTS",
IF(ISNUMBER(SEARCH("*CHILDREN*",Table1[categories])),"CHILDREN",
IF(ISNUMBER(SEARCH("*TEENS*",Table1[categories])),"TEENS"))))</f>
        <v>#VALUE!</v>
      </c>
      <c r="C1860" t="e">
        <f>Table1[[#This Row],[startdatetime]]</f>
        <v>#VALUE!</v>
      </c>
      <c r="D1860" t="e">
        <f>CONCATENATE(Table1[[#This Row],[summary]],
CHAR(13),
Table1[[#This Row],[startdayname]],
", ",
TEXT((Table1[[#This Row],[startshortdate]]),"MMM D"),
CHAR(13),
TEXT((Table1[[#This Row],[starttime]]), "h:mm am/pm"),CHAR(13),Table1[[#This Row],[description]],CHAR(13))</f>
        <v>#VALUE!</v>
      </c>
    </row>
    <row r="1861" spans="1:4" x14ac:dyDescent="0.25">
      <c r="A1861" t="e">
        <f>VLOOKUP(Table1[[#This Row],[locationaddress]],VENUEID!$A$2:$B$28,1,TRUE)</f>
        <v>#VALUE!</v>
      </c>
      <c r="B1861" t="e">
        <f>IF(Table1[[#This Row],[categories]]="","",
IF(ISNUMBER(SEARCH("*ADULTS*",Table1[categories])),"ADULTS",
IF(ISNUMBER(SEARCH("*CHILDREN*",Table1[categories])),"CHILDREN",
IF(ISNUMBER(SEARCH("*TEENS*",Table1[categories])),"TEENS"))))</f>
        <v>#VALUE!</v>
      </c>
      <c r="C1861" t="e">
        <f>Table1[[#This Row],[startdatetime]]</f>
        <v>#VALUE!</v>
      </c>
      <c r="D1861" t="e">
        <f>CONCATENATE(Table1[[#This Row],[summary]],
CHAR(13),
Table1[[#This Row],[startdayname]],
", ",
TEXT((Table1[[#This Row],[startshortdate]]),"MMM D"),
CHAR(13),
TEXT((Table1[[#This Row],[starttime]]), "h:mm am/pm"),CHAR(13),Table1[[#This Row],[description]],CHAR(13))</f>
        <v>#VALUE!</v>
      </c>
    </row>
    <row r="1862" spans="1:4" x14ac:dyDescent="0.25">
      <c r="A1862" t="e">
        <f>VLOOKUP(Table1[[#This Row],[locationaddress]],VENUEID!$A$2:$B$28,1,TRUE)</f>
        <v>#VALUE!</v>
      </c>
      <c r="B1862" t="e">
        <f>IF(Table1[[#This Row],[categories]]="","",
IF(ISNUMBER(SEARCH("*ADULTS*",Table1[categories])),"ADULTS",
IF(ISNUMBER(SEARCH("*CHILDREN*",Table1[categories])),"CHILDREN",
IF(ISNUMBER(SEARCH("*TEENS*",Table1[categories])),"TEENS"))))</f>
        <v>#VALUE!</v>
      </c>
      <c r="C1862" t="e">
        <f>Table1[[#This Row],[startdatetime]]</f>
        <v>#VALUE!</v>
      </c>
      <c r="D1862" t="e">
        <f>CONCATENATE(Table1[[#This Row],[summary]],
CHAR(13),
Table1[[#This Row],[startdayname]],
", ",
TEXT((Table1[[#This Row],[startshortdate]]),"MMM D"),
CHAR(13),
TEXT((Table1[[#This Row],[starttime]]), "h:mm am/pm"),CHAR(13),Table1[[#This Row],[description]],CHAR(13))</f>
        <v>#VALUE!</v>
      </c>
    </row>
    <row r="1863" spans="1:4" x14ac:dyDescent="0.25">
      <c r="A1863" t="e">
        <f>VLOOKUP(Table1[[#This Row],[locationaddress]],VENUEID!$A$2:$B$28,1,TRUE)</f>
        <v>#VALUE!</v>
      </c>
      <c r="B1863" t="e">
        <f>IF(Table1[[#This Row],[categories]]="","",
IF(ISNUMBER(SEARCH("*ADULTS*",Table1[categories])),"ADULTS",
IF(ISNUMBER(SEARCH("*CHILDREN*",Table1[categories])),"CHILDREN",
IF(ISNUMBER(SEARCH("*TEENS*",Table1[categories])),"TEENS"))))</f>
        <v>#VALUE!</v>
      </c>
      <c r="C1863" t="e">
        <f>Table1[[#This Row],[startdatetime]]</f>
        <v>#VALUE!</v>
      </c>
      <c r="D1863" t="e">
        <f>CONCATENATE(Table1[[#This Row],[summary]],
CHAR(13),
Table1[[#This Row],[startdayname]],
", ",
TEXT((Table1[[#This Row],[startshortdate]]),"MMM D"),
CHAR(13),
TEXT((Table1[[#This Row],[starttime]]), "h:mm am/pm"),CHAR(13),Table1[[#This Row],[description]],CHAR(13))</f>
        <v>#VALUE!</v>
      </c>
    </row>
    <row r="1864" spans="1:4" x14ac:dyDescent="0.25">
      <c r="A1864" t="e">
        <f>VLOOKUP(Table1[[#This Row],[locationaddress]],VENUEID!$A$2:$B$28,1,TRUE)</f>
        <v>#VALUE!</v>
      </c>
      <c r="B1864" t="e">
        <f>IF(Table1[[#This Row],[categories]]="","",
IF(ISNUMBER(SEARCH("*ADULTS*",Table1[categories])),"ADULTS",
IF(ISNUMBER(SEARCH("*CHILDREN*",Table1[categories])),"CHILDREN",
IF(ISNUMBER(SEARCH("*TEENS*",Table1[categories])),"TEENS"))))</f>
        <v>#VALUE!</v>
      </c>
      <c r="C1864" t="e">
        <f>Table1[[#This Row],[startdatetime]]</f>
        <v>#VALUE!</v>
      </c>
      <c r="D1864" t="e">
        <f>CONCATENATE(Table1[[#This Row],[summary]],
CHAR(13),
Table1[[#This Row],[startdayname]],
", ",
TEXT((Table1[[#This Row],[startshortdate]]),"MMM D"),
CHAR(13),
TEXT((Table1[[#This Row],[starttime]]), "h:mm am/pm"),CHAR(13),Table1[[#This Row],[description]],CHAR(13))</f>
        <v>#VALUE!</v>
      </c>
    </row>
    <row r="1865" spans="1:4" x14ac:dyDescent="0.25">
      <c r="A1865" t="e">
        <f>VLOOKUP(Table1[[#This Row],[locationaddress]],VENUEID!$A$2:$B$28,1,TRUE)</f>
        <v>#VALUE!</v>
      </c>
      <c r="B1865" t="e">
        <f>IF(Table1[[#This Row],[categories]]="","",
IF(ISNUMBER(SEARCH("*ADULTS*",Table1[categories])),"ADULTS",
IF(ISNUMBER(SEARCH("*CHILDREN*",Table1[categories])),"CHILDREN",
IF(ISNUMBER(SEARCH("*TEENS*",Table1[categories])),"TEENS"))))</f>
        <v>#VALUE!</v>
      </c>
      <c r="C1865" t="e">
        <f>Table1[[#This Row],[startdatetime]]</f>
        <v>#VALUE!</v>
      </c>
      <c r="D1865" t="e">
        <f>CONCATENATE(Table1[[#This Row],[summary]],
CHAR(13),
Table1[[#This Row],[startdayname]],
", ",
TEXT((Table1[[#This Row],[startshortdate]]),"MMM D"),
CHAR(13),
TEXT((Table1[[#This Row],[starttime]]), "h:mm am/pm"),CHAR(13),Table1[[#This Row],[description]],CHAR(13))</f>
        <v>#VALUE!</v>
      </c>
    </row>
    <row r="1866" spans="1:4" x14ac:dyDescent="0.25">
      <c r="A1866" t="e">
        <f>VLOOKUP(Table1[[#This Row],[locationaddress]],VENUEID!$A$2:$B$28,1,TRUE)</f>
        <v>#VALUE!</v>
      </c>
      <c r="B1866" t="e">
        <f>IF(Table1[[#This Row],[categories]]="","",
IF(ISNUMBER(SEARCH("*ADULTS*",Table1[categories])),"ADULTS",
IF(ISNUMBER(SEARCH("*CHILDREN*",Table1[categories])),"CHILDREN",
IF(ISNUMBER(SEARCH("*TEENS*",Table1[categories])),"TEENS"))))</f>
        <v>#VALUE!</v>
      </c>
      <c r="C1866" t="e">
        <f>Table1[[#This Row],[startdatetime]]</f>
        <v>#VALUE!</v>
      </c>
      <c r="D1866" t="e">
        <f>CONCATENATE(Table1[[#This Row],[summary]],
CHAR(13),
Table1[[#This Row],[startdayname]],
", ",
TEXT((Table1[[#This Row],[startshortdate]]),"MMM D"),
CHAR(13),
TEXT((Table1[[#This Row],[starttime]]), "h:mm am/pm"),CHAR(13),Table1[[#This Row],[description]],CHAR(13))</f>
        <v>#VALUE!</v>
      </c>
    </row>
    <row r="1867" spans="1:4" x14ac:dyDescent="0.25">
      <c r="A1867" t="e">
        <f>VLOOKUP(Table1[[#This Row],[locationaddress]],VENUEID!$A$2:$B$28,1,TRUE)</f>
        <v>#VALUE!</v>
      </c>
      <c r="B1867" t="e">
        <f>IF(Table1[[#This Row],[categories]]="","",
IF(ISNUMBER(SEARCH("*ADULTS*",Table1[categories])),"ADULTS",
IF(ISNUMBER(SEARCH("*CHILDREN*",Table1[categories])),"CHILDREN",
IF(ISNUMBER(SEARCH("*TEENS*",Table1[categories])),"TEENS"))))</f>
        <v>#VALUE!</v>
      </c>
      <c r="C1867" t="e">
        <f>Table1[[#This Row],[startdatetime]]</f>
        <v>#VALUE!</v>
      </c>
      <c r="D1867" t="e">
        <f>CONCATENATE(Table1[[#This Row],[summary]],
CHAR(13),
Table1[[#This Row],[startdayname]],
", ",
TEXT((Table1[[#This Row],[startshortdate]]),"MMM D"),
CHAR(13),
TEXT((Table1[[#This Row],[starttime]]), "h:mm am/pm"),CHAR(13),Table1[[#This Row],[description]],CHAR(13))</f>
        <v>#VALUE!</v>
      </c>
    </row>
    <row r="1868" spans="1:4" x14ac:dyDescent="0.25">
      <c r="A1868" t="e">
        <f>VLOOKUP(Table1[[#This Row],[locationaddress]],VENUEID!$A$2:$B$28,1,TRUE)</f>
        <v>#VALUE!</v>
      </c>
      <c r="B1868" t="e">
        <f>IF(Table1[[#This Row],[categories]]="","",
IF(ISNUMBER(SEARCH("*ADULTS*",Table1[categories])),"ADULTS",
IF(ISNUMBER(SEARCH("*CHILDREN*",Table1[categories])),"CHILDREN",
IF(ISNUMBER(SEARCH("*TEENS*",Table1[categories])),"TEENS"))))</f>
        <v>#VALUE!</v>
      </c>
      <c r="C1868" t="e">
        <f>Table1[[#This Row],[startdatetime]]</f>
        <v>#VALUE!</v>
      </c>
      <c r="D1868" t="e">
        <f>CONCATENATE(Table1[[#This Row],[summary]],
CHAR(13),
Table1[[#This Row],[startdayname]],
", ",
TEXT((Table1[[#This Row],[startshortdate]]),"MMM D"),
CHAR(13),
TEXT((Table1[[#This Row],[starttime]]), "h:mm am/pm"),CHAR(13),Table1[[#This Row],[description]],CHAR(13))</f>
        <v>#VALUE!</v>
      </c>
    </row>
    <row r="1869" spans="1:4" x14ac:dyDescent="0.25">
      <c r="A1869" t="e">
        <f>VLOOKUP(Table1[[#This Row],[locationaddress]],VENUEID!$A$2:$B$28,1,TRUE)</f>
        <v>#VALUE!</v>
      </c>
      <c r="B1869" t="e">
        <f>IF(Table1[[#This Row],[categories]]="","",
IF(ISNUMBER(SEARCH("*ADULTS*",Table1[categories])),"ADULTS",
IF(ISNUMBER(SEARCH("*CHILDREN*",Table1[categories])),"CHILDREN",
IF(ISNUMBER(SEARCH("*TEENS*",Table1[categories])),"TEENS"))))</f>
        <v>#VALUE!</v>
      </c>
      <c r="C1869" t="e">
        <f>Table1[[#This Row],[startdatetime]]</f>
        <v>#VALUE!</v>
      </c>
      <c r="D1869" t="e">
        <f>CONCATENATE(Table1[[#This Row],[summary]],
CHAR(13),
Table1[[#This Row],[startdayname]],
", ",
TEXT((Table1[[#This Row],[startshortdate]]),"MMM D"),
CHAR(13),
TEXT((Table1[[#This Row],[starttime]]), "h:mm am/pm"),CHAR(13),Table1[[#This Row],[description]],CHAR(13))</f>
        <v>#VALUE!</v>
      </c>
    </row>
    <row r="1870" spans="1:4" x14ac:dyDescent="0.25">
      <c r="A1870" t="e">
        <f>VLOOKUP(Table1[[#This Row],[locationaddress]],VENUEID!$A$2:$B$28,1,TRUE)</f>
        <v>#VALUE!</v>
      </c>
      <c r="B1870" t="e">
        <f>IF(Table1[[#This Row],[categories]]="","",
IF(ISNUMBER(SEARCH("*ADULTS*",Table1[categories])),"ADULTS",
IF(ISNUMBER(SEARCH("*CHILDREN*",Table1[categories])),"CHILDREN",
IF(ISNUMBER(SEARCH("*TEENS*",Table1[categories])),"TEENS"))))</f>
        <v>#VALUE!</v>
      </c>
      <c r="C1870" t="e">
        <f>Table1[[#This Row],[startdatetime]]</f>
        <v>#VALUE!</v>
      </c>
      <c r="D1870" t="e">
        <f>CONCATENATE(Table1[[#This Row],[summary]],
CHAR(13),
Table1[[#This Row],[startdayname]],
", ",
TEXT((Table1[[#This Row],[startshortdate]]),"MMM D"),
CHAR(13),
TEXT((Table1[[#This Row],[starttime]]), "h:mm am/pm"),CHAR(13),Table1[[#This Row],[description]],CHAR(13))</f>
        <v>#VALUE!</v>
      </c>
    </row>
    <row r="1871" spans="1:4" x14ac:dyDescent="0.25">
      <c r="A1871" t="e">
        <f>VLOOKUP(Table1[[#This Row],[locationaddress]],VENUEID!$A$2:$B$28,1,TRUE)</f>
        <v>#VALUE!</v>
      </c>
      <c r="B1871" t="e">
        <f>IF(Table1[[#This Row],[categories]]="","",
IF(ISNUMBER(SEARCH("*ADULTS*",Table1[categories])),"ADULTS",
IF(ISNUMBER(SEARCH("*CHILDREN*",Table1[categories])),"CHILDREN",
IF(ISNUMBER(SEARCH("*TEENS*",Table1[categories])),"TEENS"))))</f>
        <v>#VALUE!</v>
      </c>
      <c r="C1871" t="e">
        <f>Table1[[#This Row],[startdatetime]]</f>
        <v>#VALUE!</v>
      </c>
      <c r="D1871" t="e">
        <f>CONCATENATE(Table1[[#This Row],[summary]],
CHAR(13),
Table1[[#This Row],[startdayname]],
", ",
TEXT((Table1[[#This Row],[startshortdate]]),"MMM D"),
CHAR(13),
TEXT((Table1[[#This Row],[starttime]]), "h:mm am/pm"),CHAR(13),Table1[[#This Row],[description]],CHAR(13))</f>
        <v>#VALUE!</v>
      </c>
    </row>
    <row r="1872" spans="1:4" x14ac:dyDescent="0.25">
      <c r="A1872" t="e">
        <f>VLOOKUP(Table1[[#This Row],[locationaddress]],VENUEID!$A$2:$B$28,1,TRUE)</f>
        <v>#VALUE!</v>
      </c>
      <c r="B1872" t="e">
        <f>IF(Table1[[#This Row],[categories]]="","",
IF(ISNUMBER(SEARCH("*ADULTS*",Table1[categories])),"ADULTS",
IF(ISNUMBER(SEARCH("*CHILDREN*",Table1[categories])),"CHILDREN",
IF(ISNUMBER(SEARCH("*TEENS*",Table1[categories])),"TEENS"))))</f>
        <v>#VALUE!</v>
      </c>
      <c r="C1872" t="e">
        <f>Table1[[#This Row],[startdatetime]]</f>
        <v>#VALUE!</v>
      </c>
      <c r="D1872" t="e">
        <f>CONCATENATE(Table1[[#This Row],[summary]],
CHAR(13),
Table1[[#This Row],[startdayname]],
", ",
TEXT((Table1[[#This Row],[startshortdate]]),"MMM D"),
CHAR(13),
TEXT((Table1[[#This Row],[starttime]]), "h:mm am/pm"),CHAR(13),Table1[[#This Row],[description]],CHAR(13))</f>
        <v>#VALUE!</v>
      </c>
    </row>
    <row r="1873" spans="1:4" x14ac:dyDescent="0.25">
      <c r="A1873" t="e">
        <f>VLOOKUP(Table1[[#This Row],[locationaddress]],VENUEID!$A$2:$B$28,1,TRUE)</f>
        <v>#VALUE!</v>
      </c>
      <c r="B1873" t="e">
        <f>IF(Table1[[#This Row],[categories]]="","",
IF(ISNUMBER(SEARCH("*ADULTS*",Table1[categories])),"ADULTS",
IF(ISNUMBER(SEARCH("*CHILDREN*",Table1[categories])),"CHILDREN",
IF(ISNUMBER(SEARCH("*TEENS*",Table1[categories])),"TEENS"))))</f>
        <v>#VALUE!</v>
      </c>
      <c r="C1873" t="e">
        <f>Table1[[#This Row],[startdatetime]]</f>
        <v>#VALUE!</v>
      </c>
      <c r="D1873" t="e">
        <f>CONCATENATE(Table1[[#This Row],[summary]],
CHAR(13),
Table1[[#This Row],[startdayname]],
", ",
TEXT((Table1[[#This Row],[startshortdate]]),"MMM D"),
CHAR(13),
TEXT((Table1[[#This Row],[starttime]]), "h:mm am/pm"),CHAR(13),Table1[[#This Row],[description]],CHAR(13))</f>
        <v>#VALUE!</v>
      </c>
    </row>
    <row r="1874" spans="1:4" x14ac:dyDescent="0.25">
      <c r="A1874" t="e">
        <f>VLOOKUP(Table1[[#This Row],[locationaddress]],VENUEID!$A$2:$B$28,1,TRUE)</f>
        <v>#VALUE!</v>
      </c>
      <c r="B1874" t="e">
        <f>IF(Table1[[#This Row],[categories]]="","",
IF(ISNUMBER(SEARCH("*ADULTS*",Table1[categories])),"ADULTS",
IF(ISNUMBER(SEARCH("*CHILDREN*",Table1[categories])),"CHILDREN",
IF(ISNUMBER(SEARCH("*TEENS*",Table1[categories])),"TEENS"))))</f>
        <v>#VALUE!</v>
      </c>
      <c r="C1874" t="e">
        <f>Table1[[#This Row],[startdatetime]]</f>
        <v>#VALUE!</v>
      </c>
      <c r="D1874" t="e">
        <f>CONCATENATE(Table1[[#This Row],[summary]],
CHAR(13),
Table1[[#This Row],[startdayname]],
", ",
TEXT((Table1[[#This Row],[startshortdate]]),"MMM D"),
CHAR(13),
TEXT((Table1[[#This Row],[starttime]]), "h:mm am/pm"),CHAR(13),Table1[[#This Row],[description]],CHAR(13))</f>
        <v>#VALUE!</v>
      </c>
    </row>
    <row r="1875" spans="1:4" x14ac:dyDescent="0.25">
      <c r="A1875" t="e">
        <f>VLOOKUP(Table1[[#This Row],[locationaddress]],VENUEID!$A$2:$B$28,1,TRUE)</f>
        <v>#VALUE!</v>
      </c>
      <c r="B1875" t="e">
        <f>IF(Table1[[#This Row],[categories]]="","",
IF(ISNUMBER(SEARCH("*ADULTS*",Table1[categories])),"ADULTS",
IF(ISNUMBER(SEARCH("*CHILDREN*",Table1[categories])),"CHILDREN",
IF(ISNUMBER(SEARCH("*TEENS*",Table1[categories])),"TEENS"))))</f>
        <v>#VALUE!</v>
      </c>
      <c r="C1875" t="e">
        <f>Table1[[#This Row],[startdatetime]]</f>
        <v>#VALUE!</v>
      </c>
      <c r="D1875" t="e">
        <f>CONCATENATE(Table1[[#This Row],[summary]],
CHAR(13),
Table1[[#This Row],[startdayname]],
", ",
TEXT((Table1[[#This Row],[startshortdate]]),"MMM D"),
CHAR(13),
TEXT((Table1[[#This Row],[starttime]]), "h:mm am/pm"),CHAR(13),Table1[[#This Row],[description]],CHAR(13))</f>
        <v>#VALUE!</v>
      </c>
    </row>
    <row r="1876" spans="1:4" x14ac:dyDescent="0.25">
      <c r="A1876" t="e">
        <f>VLOOKUP(Table1[[#This Row],[locationaddress]],VENUEID!$A$2:$B$28,1,TRUE)</f>
        <v>#VALUE!</v>
      </c>
      <c r="B1876" t="e">
        <f>IF(Table1[[#This Row],[categories]]="","",
IF(ISNUMBER(SEARCH("*ADULTS*",Table1[categories])),"ADULTS",
IF(ISNUMBER(SEARCH("*CHILDREN*",Table1[categories])),"CHILDREN",
IF(ISNUMBER(SEARCH("*TEENS*",Table1[categories])),"TEENS"))))</f>
        <v>#VALUE!</v>
      </c>
      <c r="C1876" t="e">
        <f>Table1[[#This Row],[startdatetime]]</f>
        <v>#VALUE!</v>
      </c>
      <c r="D1876" t="e">
        <f>CONCATENATE(Table1[[#This Row],[summary]],
CHAR(13),
Table1[[#This Row],[startdayname]],
", ",
TEXT((Table1[[#This Row],[startshortdate]]),"MMM D"),
CHAR(13),
TEXT((Table1[[#This Row],[starttime]]), "h:mm am/pm"),CHAR(13),Table1[[#This Row],[description]],CHAR(13))</f>
        <v>#VALUE!</v>
      </c>
    </row>
    <row r="1877" spans="1:4" x14ac:dyDescent="0.25">
      <c r="A1877" t="e">
        <f>VLOOKUP(Table1[[#This Row],[locationaddress]],VENUEID!$A$2:$B$28,1,TRUE)</f>
        <v>#VALUE!</v>
      </c>
      <c r="B1877" t="e">
        <f>IF(Table1[[#This Row],[categories]]="","",
IF(ISNUMBER(SEARCH("*ADULTS*",Table1[categories])),"ADULTS",
IF(ISNUMBER(SEARCH("*CHILDREN*",Table1[categories])),"CHILDREN",
IF(ISNUMBER(SEARCH("*TEENS*",Table1[categories])),"TEENS"))))</f>
        <v>#VALUE!</v>
      </c>
      <c r="C1877" t="e">
        <f>Table1[[#This Row],[startdatetime]]</f>
        <v>#VALUE!</v>
      </c>
      <c r="D1877" t="e">
        <f>CONCATENATE(Table1[[#This Row],[summary]],
CHAR(13),
Table1[[#This Row],[startdayname]],
", ",
TEXT((Table1[[#This Row],[startshortdate]]),"MMM D"),
CHAR(13),
TEXT((Table1[[#This Row],[starttime]]), "h:mm am/pm"),CHAR(13),Table1[[#This Row],[description]],CHAR(13))</f>
        <v>#VALUE!</v>
      </c>
    </row>
    <row r="1878" spans="1:4" x14ac:dyDescent="0.25">
      <c r="A1878" t="e">
        <f>VLOOKUP(Table1[[#This Row],[locationaddress]],VENUEID!$A$2:$B$28,1,TRUE)</f>
        <v>#VALUE!</v>
      </c>
      <c r="B1878" t="e">
        <f>IF(Table1[[#This Row],[categories]]="","",
IF(ISNUMBER(SEARCH("*ADULTS*",Table1[categories])),"ADULTS",
IF(ISNUMBER(SEARCH("*CHILDREN*",Table1[categories])),"CHILDREN",
IF(ISNUMBER(SEARCH("*TEENS*",Table1[categories])),"TEENS"))))</f>
        <v>#VALUE!</v>
      </c>
      <c r="C1878" t="e">
        <f>Table1[[#This Row],[startdatetime]]</f>
        <v>#VALUE!</v>
      </c>
      <c r="D1878" t="e">
        <f>CONCATENATE(Table1[[#This Row],[summary]],
CHAR(13),
Table1[[#This Row],[startdayname]],
", ",
TEXT((Table1[[#This Row],[startshortdate]]),"MMM D"),
CHAR(13),
TEXT((Table1[[#This Row],[starttime]]), "h:mm am/pm"),CHAR(13),Table1[[#This Row],[description]],CHAR(13))</f>
        <v>#VALUE!</v>
      </c>
    </row>
    <row r="1879" spans="1:4" x14ac:dyDescent="0.25">
      <c r="A1879" t="e">
        <f>VLOOKUP(Table1[[#This Row],[locationaddress]],VENUEID!$A$2:$B$28,1,TRUE)</f>
        <v>#VALUE!</v>
      </c>
      <c r="B1879" t="e">
        <f>IF(Table1[[#This Row],[categories]]="","",
IF(ISNUMBER(SEARCH("*ADULTS*",Table1[categories])),"ADULTS",
IF(ISNUMBER(SEARCH("*CHILDREN*",Table1[categories])),"CHILDREN",
IF(ISNUMBER(SEARCH("*TEENS*",Table1[categories])),"TEENS"))))</f>
        <v>#VALUE!</v>
      </c>
      <c r="C1879" t="e">
        <f>Table1[[#This Row],[startdatetime]]</f>
        <v>#VALUE!</v>
      </c>
      <c r="D1879" t="e">
        <f>CONCATENATE(Table1[[#This Row],[summary]],
CHAR(13),
Table1[[#This Row],[startdayname]],
", ",
TEXT((Table1[[#This Row],[startshortdate]]),"MMM D"),
CHAR(13),
TEXT((Table1[[#This Row],[starttime]]), "h:mm am/pm"),CHAR(13),Table1[[#This Row],[description]],CHAR(13))</f>
        <v>#VALUE!</v>
      </c>
    </row>
    <row r="1880" spans="1:4" x14ac:dyDescent="0.25">
      <c r="A1880" t="e">
        <f>VLOOKUP(Table1[[#This Row],[locationaddress]],VENUEID!$A$2:$B$28,1,TRUE)</f>
        <v>#VALUE!</v>
      </c>
      <c r="B1880" t="e">
        <f>IF(Table1[[#This Row],[categories]]="","",
IF(ISNUMBER(SEARCH("*ADULTS*",Table1[categories])),"ADULTS",
IF(ISNUMBER(SEARCH("*CHILDREN*",Table1[categories])),"CHILDREN",
IF(ISNUMBER(SEARCH("*TEENS*",Table1[categories])),"TEENS"))))</f>
        <v>#VALUE!</v>
      </c>
      <c r="C1880" t="e">
        <f>Table1[[#This Row],[startdatetime]]</f>
        <v>#VALUE!</v>
      </c>
      <c r="D1880" t="e">
        <f>CONCATENATE(Table1[[#This Row],[summary]],
CHAR(13),
Table1[[#This Row],[startdayname]],
", ",
TEXT((Table1[[#This Row],[startshortdate]]),"MMM D"),
CHAR(13),
TEXT((Table1[[#This Row],[starttime]]), "h:mm am/pm"),CHAR(13),Table1[[#This Row],[description]],CHAR(13))</f>
        <v>#VALUE!</v>
      </c>
    </row>
    <row r="1881" spans="1:4" x14ac:dyDescent="0.25">
      <c r="A1881" t="e">
        <f>VLOOKUP(Table1[[#This Row],[locationaddress]],VENUEID!$A$2:$B$28,1,TRUE)</f>
        <v>#VALUE!</v>
      </c>
      <c r="B1881" t="e">
        <f>IF(Table1[[#This Row],[categories]]="","",
IF(ISNUMBER(SEARCH("*ADULTS*",Table1[categories])),"ADULTS",
IF(ISNUMBER(SEARCH("*CHILDREN*",Table1[categories])),"CHILDREN",
IF(ISNUMBER(SEARCH("*TEENS*",Table1[categories])),"TEENS"))))</f>
        <v>#VALUE!</v>
      </c>
      <c r="C1881" t="e">
        <f>Table1[[#This Row],[startdatetime]]</f>
        <v>#VALUE!</v>
      </c>
      <c r="D1881" t="e">
        <f>CONCATENATE(Table1[[#This Row],[summary]],
CHAR(13),
Table1[[#This Row],[startdayname]],
", ",
TEXT((Table1[[#This Row],[startshortdate]]),"MMM D"),
CHAR(13),
TEXT((Table1[[#This Row],[starttime]]), "h:mm am/pm"),CHAR(13),Table1[[#This Row],[description]],CHAR(13))</f>
        <v>#VALUE!</v>
      </c>
    </row>
    <row r="1882" spans="1:4" x14ac:dyDescent="0.25">
      <c r="A1882" t="e">
        <f>VLOOKUP(Table1[[#This Row],[locationaddress]],VENUEID!$A$2:$B$28,1,TRUE)</f>
        <v>#VALUE!</v>
      </c>
      <c r="B1882" t="e">
        <f>IF(Table1[[#This Row],[categories]]="","",
IF(ISNUMBER(SEARCH("*ADULTS*",Table1[categories])),"ADULTS",
IF(ISNUMBER(SEARCH("*CHILDREN*",Table1[categories])),"CHILDREN",
IF(ISNUMBER(SEARCH("*TEENS*",Table1[categories])),"TEENS"))))</f>
        <v>#VALUE!</v>
      </c>
      <c r="C1882" t="e">
        <f>Table1[[#This Row],[startdatetime]]</f>
        <v>#VALUE!</v>
      </c>
      <c r="D1882" t="e">
        <f>CONCATENATE(Table1[[#This Row],[summary]],
CHAR(13),
Table1[[#This Row],[startdayname]],
", ",
TEXT((Table1[[#This Row],[startshortdate]]),"MMM D"),
CHAR(13),
TEXT((Table1[[#This Row],[starttime]]), "h:mm am/pm"),CHAR(13),Table1[[#This Row],[description]],CHAR(13))</f>
        <v>#VALUE!</v>
      </c>
    </row>
    <row r="1883" spans="1:4" x14ac:dyDescent="0.25">
      <c r="A1883" t="e">
        <f>VLOOKUP(Table1[[#This Row],[locationaddress]],VENUEID!$A$2:$B$28,1,TRUE)</f>
        <v>#VALUE!</v>
      </c>
      <c r="B1883" t="e">
        <f>IF(Table1[[#This Row],[categories]]="","",
IF(ISNUMBER(SEARCH("*ADULTS*",Table1[categories])),"ADULTS",
IF(ISNUMBER(SEARCH("*CHILDREN*",Table1[categories])),"CHILDREN",
IF(ISNUMBER(SEARCH("*TEENS*",Table1[categories])),"TEENS"))))</f>
        <v>#VALUE!</v>
      </c>
      <c r="C1883" t="e">
        <f>Table1[[#This Row],[startdatetime]]</f>
        <v>#VALUE!</v>
      </c>
      <c r="D1883" t="e">
        <f>CONCATENATE(Table1[[#This Row],[summary]],
CHAR(13),
Table1[[#This Row],[startdayname]],
", ",
TEXT((Table1[[#This Row],[startshortdate]]),"MMM D"),
CHAR(13),
TEXT((Table1[[#This Row],[starttime]]), "h:mm am/pm"),CHAR(13),Table1[[#This Row],[description]],CHAR(13))</f>
        <v>#VALUE!</v>
      </c>
    </row>
    <row r="1884" spans="1:4" x14ac:dyDescent="0.25">
      <c r="A1884" t="e">
        <f>VLOOKUP(Table1[[#This Row],[locationaddress]],VENUEID!$A$2:$B$28,1,TRUE)</f>
        <v>#VALUE!</v>
      </c>
      <c r="B1884" t="e">
        <f>IF(Table1[[#This Row],[categories]]="","",
IF(ISNUMBER(SEARCH("*ADULTS*",Table1[categories])),"ADULTS",
IF(ISNUMBER(SEARCH("*CHILDREN*",Table1[categories])),"CHILDREN",
IF(ISNUMBER(SEARCH("*TEENS*",Table1[categories])),"TEENS"))))</f>
        <v>#VALUE!</v>
      </c>
      <c r="C1884" t="e">
        <f>Table1[[#This Row],[startdatetime]]</f>
        <v>#VALUE!</v>
      </c>
      <c r="D1884" t="e">
        <f>CONCATENATE(Table1[[#This Row],[summary]],
CHAR(13),
Table1[[#This Row],[startdayname]],
", ",
TEXT((Table1[[#This Row],[startshortdate]]),"MMM D"),
CHAR(13),
TEXT((Table1[[#This Row],[starttime]]), "h:mm am/pm"),CHAR(13),Table1[[#This Row],[description]],CHAR(13))</f>
        <v>#VALUE!</v>
      </c>
    </row>
    <row r="1885" spans="1:4" x14ac:dyDescent="0.25">
      <c r="A1885" t="e">
        <f>VLOOKUP(Table1[[#This Row],[locationaddress]],VENUEID!$A$2:$B$28,1,TRUE)</f>
        <v>#VALUE!</v>
      </c>
      <c r="B1885" t="e">
        <f>IF(Table1[[#This Row],[categories]]="","",
IF(ISNUMBER(SEARCH("*ADULTS*",Table1[categories])),"ADULTS",
IF(ISNUMBER(SEARCH("*CHILDREN*",Table1[categories])),"CHILDREN",
IF(ISNUMBER(SEARCH("*TEENS*",Table1[categories])),"TEENS"))))</f>
        <v>#VALUE!</v>
      </c>
      <c r="C1885" t="e">
        <f>Table1[[#This Row],[startdatetime]]</f>
        <v>#VALUE!</v>
      </c>
      <c r="D1885" t="e">
        <f>CONCATENATE(Table1[[#This Row],[summary]],
CHAR(13),
Table1[[#This Row],[startdayname]],
", ",
TEXT((Table1[[#This Row],[startshortdate]]),"MMM D"),
CHAR(13),
TEXT((Table1[[#This Row],[starttime]]), "h:mm am/pm"),CHAR(13),Table1[[#This Row],[description]],CHAR(13))</f>
        <v>#VALUE!</v>
      </c>
    </row>
    <row r="1886" spans="1:4" x14ac:dyDescent="0.25">
      <c r="A1886" t="e">
        <f>VLOOKUP(Table1[[#This Row],[locationaddress]],VENUEID!$A$2:$B$28,1,TRUE)</f>
        <v>#VALUE!</v>
      </c>
      <c r="B1886" t="e">
        <f>IF(Table1[[#This Row],[categories]]="","",
IF(ISNUMBER(SEARCH("*ADULTS*",Table1[categories])),"ADULTS",
IF(ISNUMBER(SEARCH("*CHILDREN*",Table1[categories])),"CHILDREN",
IF(ISNUMBER(SEARCH("*TEENS*",Table1[categories])),"TEENS"))))</f>
        <v>#VALUE!</v>
      </c>
      <c r="C1886" t="e">
        <f>Table1[[#This Row],[startdatetime]]</f>
        <v>#VALUE!</v>
      </c>
      <c r="D1886" t="e">
        <f>CONCATENATE(Table1[[#This Row],[summary]],
CHAR(13),
Table1[[#This Row],[startdayname]],
", ",
TEXT((Table1[[#This Row],[startshortdate]]),"MMM D"),
CHAR(13),
TEXT((Table1[[#This Row],[starttime]]), "h:mm am/pm"),CHAR(13),Table1[[#This Row],[description]],CHAR(13))</f>
        <v>#VALUE!</v>
      </c>
    </row>
    <row r="1887" spans="1:4" x14ac:dyDescent="0.25">
      <c r="A1887" t="e">
        <f>VLOOKUP(Table1[[#This Row],[locationaddress]],VENUEID!$A$2:$B$28,1,TRUE)</f>
        <v>#VALUE!</v>
      </c>
      <c r="B1887" t="e">
        <f>IF(Table1[[#This Row],[categories]]="","",
IF(ISNUMBER(SEARCH("*ADULTS*",Table1[categories])),"ADULTS",
IF(ISNUMBER(SEARCH("*CHILDREN*",Table1[categories])),"CHILDREN",
IF(ISNUMBER(SEARCH("*TEENS*",Table1[categories])),"TEENS"))))</f>
        <v>#VALUE!</v>
      </c>
      <c r="C1887" t="e">
        <f>Table1[[#This Row],[startdatetime]]</f>
        <v>#VALUE!</v>
      </c>
      <c r="D1887" t="e">
        <f>CONCATENATE(Table1[[#This Row],[summary]],
CHAR(13),
Table1[[#This Row],[startdayname]],
", ",
TEXT((Table1[[#This Row],[startshortdate]]),"MMM D"),
CHAR(13),
TEXT((Table1[[#This Row],[starttime]]), "h:mm am/pm"),CHAR(13),Table1[[#This Row],[description]],CHAR(13))</f>
        <v>#VALUE!</v>
      </c>
    </row>
    <row r="1888" spans="1:4" x14ac:dyDescent="0.25">
      <c r="A1888" t="e">
        <f>VLOOKUP(Table1[[#This Row],[locationaddress]],VENUEID!$A$2:$B$28,1,TRUE)</f>
        <v>#VALUE!</v>
      </c>
      <c r="B1888" t="e">
        <f>IF(Table1[[#This Row],[categories]]="","",
IF(ISNUMBER(SEARCH("*ADULTS*",Table1[categories])),"ADULTS",
IF(ISNUMBER(SEARCH("*CHILDREN*",Table1[categories])),"CHILDREN",
IF(ISNUMBER(SEARCH("*TEENS*",Table1[categories])),"TEENS"))))</f>
        <v>#VALUE!</v>
      </c>
      <c r="C1888" t="e">
        <f>Table1[[#This Row],[startdatetime]]</f>
        <v>#VALUE!</v>
      </c>
      <c r="D1888" t="e">
        <f>CONCATENATE(Table1[[#This Row],[summary]],
CHAR(13),
Table1[[#This Row],[startdayname]],
", ",
TEXT((Table1[[#This Row],[startshortdate]]),"MMM D"),
CHAR(13),
TEXT((Table1[[#This Row],[starttime]]), "h:mm am/pm"),CHAR(13),Table1[[#This Row],[description]],CHAR(13))</f>
        <v>#VALUE!</v>
      </c>
    </row>
    <row r="1889" spans="1:4" x14ac:dyDescent="0.25">
      <c r="A1889" t="e">
        <f>VLOOKUP(Table1[[#This Row],[locationaddress]],VENUEID!$A$2:$B$28,1,TRUE)</f>
        <v>#VALUE!</v>
      </c>
      <c r="B1889" t="e">
        <f>IF(Table1[[#This Row],[categories]]="","",
IF(ISNUMBER(SEARCH("*ADULTS*",Table1[categories])),"ADULTS",
IF(ISNUMBER(SEARCH("*CHILDREN*",Table1[categories])),"CHILDREN",
IF(ISNUMBER(SEARCH("*TEENS*",Table1[categories])),"TEENS"))))</f>
        <v>#VALUE!</v>
      </c>
      <c r="C1889" t="e">
        <f>Table1[[#This Row],[startdatetime]]</f>
        <v>#VALUE!</v>
      </c>
      <c r="D1889" t="e">
        <f>CONCATENATE(Table1[[#This Row],[summary]],
CHAR(13),
Table1[[#This Row],[startdayname]],
", ",
TEXT((Table1[[#This Row],[startshortdate]]),"MMM D"),
CHAR(13),
TEXT((Table1[[#This Row],[starttime]]), "h:mm am/pm"),CHAR(13),Table1[[#This Row],[description]],CHAR(13))</f>
        <v>#VALUE!</v>
      </c>
    </row>
    <row r="1890" spans="1:4" x14ac:dyDescent="0.25">
      <c r="A1890" t="e">
        <f>VLOOKUP(Table1[[#This Row],[locationaddress]],VENUEID!$A$2:$B$28,1,TRUE)</f>
        <v>#VALUE!</v>
      </c>
      <c r="B1890" t="e">
        <f>IF(Table1[[#This Row],[categories]]="","",
IF(ISNUMBER(SEARCH("*ADULTS*",Table1[categories])),"ADULTS",
IF(ISNUMBER(SEARCH("*CHILDREN*",Table1[categories])),"CHILDREN",
IF(ISNUMBER(SEARCH("*TEENS*",Table1[categories])),"TEENS"))))</f>
        <v>#VALUE!</v>
      </c>
      <c r="C1890" t="e">
        <f>Table1[[#This Row],[startdatetime]]</f>
        <v>#VALUE!</v>
      </c>
      <c r="D1890" t="e">
        <f>CONCATENATE(Table1[[#This Row],[summary]],
CHAR(13),
Table1[[#This Row],[startdayname]],
", ",
TEXT((Table1[[#This Row],[startshortdate]]),"MMM D"),
CHAR(13),
TEXT((Table1[[#This Row],[starttime]]), "h:mm am/pm"),CHAR(13),Table1[[#This Row],[description]],CHAR(13))</f>
        <v>#VALUE!</v>
      </c>
    </row>
    <row r="1891" spans="1:4" x14ac:dyDescent="0.25">
      <c r="A1891" t="e">
        <f>VLOOKUP(Table1[[#This Row],[locationaddress]],VENUEID!$A$2:$B$28,1,TRUE)</f>
        <v>#VALUE!</v>
      </c>
      <c r="B1891" t="e">
        <f>IF(Table1[[#This Row],[categories]]="","",
IF(ISNUMBER(SEARCH("*ADULTS*",Table1[categories])),"ADULTS",
IF(ISNUMBER(SEARCH("*CHILDREN*",Table1[categories])),"CHILDREN",
IF(ISNUMBER(SEARCH("*TEENS*",Table1[categories])),"TEENS"))))</f>
        <v>#VALUE!</v>
      </c>
      <c r="C1891" t="e">
        <f>Table1[[#This Row],[startdatetime]]</f>
        <v>#VALUE!</v>
      </c>
      <c r="D1891" t="e">
        <f>CONCATENATE(Table1[[#This Row],[summary]],
CHAR(13),
Table1[[#This Row],[startdayname]],
", ",
TEXT((Table1[[#This Row],[startshortdate]]),"MMM D"),
CHAR(13),
TEXT((Table1[[#This Row],[starttime]]), "h:mm am/pm"),CHAR(13),Table1[[#This Row],[description]],CHAR(13))</f>
        <v>#VALUE!</v>
      </c>
    </row>
    <row r="1892" spans="1:4" x14ac:dyDescent="0.25">
      <c r="A1892" t="e">
        <f>VLOOKUP(Table1[[#This Row],[locationaddress]],VENUEID!$A$2:$B$28,1,TRUE)</f>
        <v>#VALUE!</v>
      </c>
      <c r="B1892" t="e">
        <f>IF(Table1[[#This Row],[categories]]="","",
IF(ISNUMBER(SEARCH("*ADULTS*",Table1[categories])),"ADULTS",
IF(ISNUMBER(SEARCH("*CHILDREN*",Table1[categories])),"CHILDREN",
IF(ISNUMBER(SEARCH("*TEENS*",Table1[categories])),"TEENS"))))</f>
        <v>#VALUE!</v>
      </c>
      <c r="C1892" t="e">
        <f>Table1[[#This Row],[startdatetime]]</f>
        <v>#VALUE!</v>
      </c>
      <c r="D1892" t="e">
        <f>CONCATENATE(Table1[[#This Row],[summary]],
CHAR(13),
Table1[[#This Row],[startdayname]],
", ",
TEXT((Table1[[#This Row],[startshortdate]]),"MMM D"),
CHAR(13),
TEXT((Table1[[#This Row],[starttime]]), "h:mm am/pm"),CHAR(13),Table1[[#This Row],[description]],CHAR(13))</f>
        <v>#VALUE!</v>
      </c>
    </row>
    <row r="1893" spans="1:4" x14ac:dyDescent="0.25">
      <c r="A1893" t="e">
        <f>VLOOKUP(Table1[[#This Row],[locationaddress]],VENUEID!$A$2:$B$28,1,TRUE)</f>
        <v>#VALUE!</v>
      </c>
      <c r="B1893" t="e">
        <f>IF(Table1[[#This Row],[categories]]="","",
IF(ISNUMBER(SEARCH("*ADULTS*",Table1[categories])),"ADULTS",
IF(ISNUMBER(SEARCH("*CHILDREN*",Table1[categories])),"CHILDREN",
IF(ISNUMBER(SEARCH("*TEENS*",Table1[categories])),"TEENS"))))</f>
        <v>#VALUE!</v>
      </c>
      <c r="C1893" t="e">
        <f>Table1[[#This Row],[startdatetime]]</f>
        <v>#VALUE!</v>
      </c>
      <c r="D1893" t="e">
        <f>CONCATENATE(Table1[[#This Row],[summary]],
CHAR(13),
Table1[[#This Row],[startdayname]],
", ",
TEXT((Table1[[#This Row],[startshortdate]]),"MMM D"),
CHAR(13),
TEXT((Table1[[#This Row],[starttime]]), "h:mm am/pm"),CHAR(13),Table1[[#This Row],[description]],CHAR(13))</f>
        <v>#VALUE!</v>
      </c>
    </row>
    <row r="1894" spans="1:4" x14ac:dyDescent="0.25">
      <c r="A1894" t="e">
        <f>VLOOKUP(Table1[[#This Row],[locationaddress]],VENUEID!$A$2:$B$28,1,TRUE)</f>
        <v>#VALUE!</v>
      </c>
      <c r="B1894" t="e">
        <f>IF(Table1[[#This Row],[categories]]="","",
IF(ISNUMBER(SEARCH("*ADULTS*",Table1[categories])),"ADULTS",
IF(ISNUMBER(SEARCH("*CHILDREN*",Table1[categories])),"CHILDREN",
IF(ISNUMBER(SEARCH("*TEENS*",Table1[categories])),"TEENS"))))</f>
        <v>#VALUE!</v>
      </c>
      <c r="C1894" t="e">
        <f>Table1[[#This Row],[startdatetime]]</f>
        <v>#VALUE!</v>
      </c>
      <c r="D1894" t="e">
        <f>CONCATENATE(Table1[[#This Row],[summary]],
CHAR(13),
Table1[[#This Row],[startdayname]],
", ",
TEXT((Table1[[#This Row],[startshortdate]]),"MMM D"),
CHAR(13),
TEXT((Table1[[#This Row],[starttime]]), "h:mm am/pm"),CHAR(13),Table1[[#This Row],[description]],CHAR(13))</f>
        <v>#VALUE!</v>
      </c>
    </row>
    <row r="1895" spans="1:4" x14ac:dyDescent="0.25">
      <c r="A1895" t="e">
        <f>VLOOKUP(Table1[[#This Row],[locationaddress]],VENUEID!$A$2:$B$28,1,TRUE)</f>
        <v>#VALUE!</v>
      </c>
      <c r="B1895" t="e">
        <f>IF(Table1[[#This Row],[categories]]="","",
IF(ISNUMBER(SEARCH("*ADULTS*",Table1[categories])),"ADULTS",
IF(ISNUMBER(SEARCH("*CHILDREN*",Table1[categories])),"CHILDREN",
IF(ISNUMBER(SEARCH("*TEENS*",Table1[categories])),"TEENS"))))</f>
        <v>#VALUE!</v>
      </c>
      <c r="C1895" t="e">
        <f>Table1[[#This Row],[startdatetime]]</f>
        <v>#VALUE!</v>
      </c>
      <c r="D1895" t="e">
        <f>CONCATENATE(Table1[[#This Row],[summary]],
CHAR(13),
Table1[[#This Row],[startdayname]],
", ",
TEXT((Table1[[#This Row],[startshortdate]]),"MMM D"),
CHAR(13),
TEXT((Table1[[#This Row],[starttime]]), "h:mm am/pm"),CHAR(13),Table1[[#This Row],[description]],CHAR(13))</f>
        <v>#VALUE!</v>
      </c>
    </row>
    <row r="1896" spans="1:4" x14ac:dyDescent="0.25">
      <c r="A1896" t="e">
        <f>VLOOKUP(Table1[[#This Row],[locationaddress]],VENUEID!$A$2:$B$28,1,TRUE)</f>
        <v>#VALUE!</v>
      </c>
      <c r="B1896" t="e">
        <f>IF(Table1[[#This Row],[categories]]="","",
IF(ISNUMBER(SEARCH("*ADULTS*",Table1[categories])),"ADULTS",
IF(ISNUMBER(SEARCH("*CHILDREN*",Table1[categories])),"CHILDREN",
IF(ISNUMBER(SEARCH("*TEENS*",Table1[categories])),"TEENS"))))</f>
        <v>#VALUE!</v>
      </c>
      <c r="C1896" t="e">
        <f>Table1[[#This Row],[startdatetime]]</f>
        <v>#VALUE!</v>
      </c>
      <c r="D1896" t="e">
        <f>CONCATENATE(Table1[[#This Row],[summary]],
CHAR(13),
Table1[[#This Row],[startdayname]],
", ",
TEXT((Table1[[#This Row],[startshortdate]]),"MMM D"),
CHAR(13),
TEXT((Table1[[#This Row],[starttime]]), "h:mm am/pm"),CHAR(13),Table1[[#This Row],[description]],CHAR(13))</f>
        <v>#VALUE!</v>
      </c>
    </row>
    <row r="1897" spans="1:4" x14ac:dyDescent="0.25">
      <c r="A1897" t="e">
        <f>VLOOKUP(Table1[[#This Row],[locationaddress]],VENUEID!$A$2:$B$28,1,TRUE)</f>
        <v>#VALUE!</v>
      </c>
      <c r="B1897" t="e">
        <f>IF(Table1[[#This Row],[categories]]="","",
IF(ISNUMBER(SEARCH("*ADULTS*",Table1[categories])),"ADULTS",
IF(ISNUMBER(SEARCH("*CHILDREN*",Table1[categories])),"CHILDREN",
IF(ISNUMBER(SEARCH("*TEENS*",Table1[categories])),"TEENS"))))</f>
        <v>#VALUE!</v>
      </c>
      <c r="C1897" t="e">
        <f>Table1[[#This Row],[startdatetime]]</f>
        <v>#VALUE!</v>
      </c>
      <c r="D1897" t="e">
        <f>CONCATENATE(Table1[[#This Row],[summary]],
CHAR(13),
Table1[[#This Row],[startdayname]],
", ",
TEXT((Table1[[#This Row],[startshortdate]]),"MMM D"),
CHAR(13),
TEXT((Table1[[#This Row],[starttime]]), "h:mm am/pm"),CHAR(13),Table1[[#This Row],[description]],CHAR(13))</f>
        <v>#VALUE!</v>
      </c>
    </row>
    <row r="1898" spans="1:4" x14ac:dyDescent="0.25">
      <c r="A1898" t="e">
        <f>VLOOKUP(Table1[[#This Row],[locationaddress]],VENUEID!$A$2:$B$28,1,TRUE)</f>
        <v>#VALUE!</v>
      </c>
      <c r="B1898" t="e">
        <f>IF(Table1[[#This Row],[categories]]="","",
IF(ISNUMBER(SEARCH("*ADULTS*",Table1[categories])),"ADULTS",
IF(ISNUMBER(SEARCH("*CHILDREN*",Table1[categories])),"CHILDREN",
IF(ISNUMBER(SEARCH("*TEENS*",Table1[categories])),"TEENS"))))</f>
        <v>#VALUE!</v>
      </c>
      <c r="C1898" t="e">
        <f>Table1[[#This Row],[startdatetime]]</f>
        <v>#VALUE!</v>
      </c>
      <c r="D1898" t="e">
        <f>CONCATENATE(Table1[[#This Row],[summary]],
CHAR(13),
Table1[[#This Row],[startdayname]],
", ",
TEXT((Table1[[#This Row],[startshortdate]]),"MMM D"),
CHAR(13),
TEXT((Table1[[#This Row],[starttime]]), "h:mm am/pm"),CHAR(13),Table1[[#This Row],[description]],CHAR(13))</f>
        <v>#VALUE!</v>
      </c>
    </row>
    <row r="1899" spans="1:4" x14ac:dyDescent="0.25">
      <c r="A1899" t="e">
        <f>VLOOKUP(Table1[[#This Row],[locationaddress]],VENUEID!$A$2:$B$28,1,TRUE)</f>
        <v>#VALUE!</v>
      </c>
      <c r="B1899" t="e">
        <f>IF(Table1[[#This Row],[categories]]="","",
IF(ISNUMBER(SEARCH("*ADULTS*",Table1[categories])),"ADULTS",
IF(ISNUMBER(SEARCH("*CHILDREN*",Table1[categories])),"CHILDREN",
IF(ISNUMBER(SEARCH("*TEENS*",Table1[categories])),"TEENS"))))</f>
        <v>#VALUE!</v>
      </c>
      <c r="C1899" t="e">
        <f>Table1[[#This Row],[startdatetime]]</f>
        <v>#VALUE!</v>
      </c>
      <c r="D1899" t="e">
        <f>CONCATENATE(Table1[[#This Row],[summary]],
CHAR(13),
Table1[[#This Row],[startdayname]],
", ",
TEXT((Table1[[#This Row],[startshortdate]]),"MMM D"),
CHAR(13),
TEXT((Table1[[#This Row],[starttime]]), "h:mm am/pm"),CHAR(13),Table1[[#This Row],[description]],CHAR(13))</f>
        <v>#VALUE!</v>
      </c>
    </row>
    <row r="1900" spans="1:4" x14ac:dyDescent="0.25">
      <c r="A1900" t="e">
        <f>VLOOKUP(Table1[[#This Row],[locationaddress]],VENUEID!$A$2:$B$28,1,TRUE)</f>
        <v>#VALUE!</v>
      </c>
      <c r="B1900" t="e">
        <f>IF(Table1[[#This Row],[categories]]="","",
IF(ISNUMBER(SEARCH("*ADULTS*",Table1[categories])),"ADULTS",
IF(ISNUMBER(SEARCH("*CHILDREN*",Table1[categories])),"CHILDREN",
IF(ISNUMBER(SEARCH("*TEENS*",Table1[categories])),"TEENS"))))</f>
        <v>#VALUE!</v>
      </c>
      <c r="C1900" t="e">
        <f>Table1[[#This Row],[startdatetime]]</f>
        <v>#VALUE!</v>
      </c>
      <c r="D1900" t="e">
        <f>CONCATENATE(Table1[[#This Row],[summary]],
CHAR(13),
Table1[[#This Row],[startdayname]],
", ",
TEXT((Table1[[#This Row],[startshortdate]]),"MMM D"),
CHAR(13),
TEXT((Table1[[#This Row],[starttime]]), "h:mm am/pm"),CHAR(13),Table1[[#This Row],[description]],CHAR(13))</f>
        <v>#VALUE!</v>
      </c>
    </row>
    <row r="1901" spans="1:4" x14ac:dyDescent="0.25">
      <c r="A1901" t="e">
        <f>VLOOKUP(Table1[[#This Row],[locationaddress]],VENUEID!$A$2:$B$28,1,TRUE)</f>
        <v>#VALUE!</v>
      </c>
      <c r="B1901" t="e">
        <f>IF(Table1[[#This Row],[categories]]="","",
IF(ISNUMBER(SEARCH("*ADULTS*",Table1[categories])),"ADULTS",
IF(ISNUMBER(SEARCH("*CHILDREN*",Table1[categories])),"CHILDREN",
IF(ISNUMBER(SEARCH("*TEENS*",Table1[categories])),"TEENS"))))</f>
        <v>#VALUE!</v>
      </c>
      <c r="C1901" t="e">
        <f>Table1[[#This Row],[startdatetime]]</f>
        <v>#VALUE!</v>
      </c>
      <c r="D1901" t="e">
        <f>CONCATENATE(Table1[[#This Row],[summary]],
CHAR(13),
Table1[[#This Row],[startdayname]],
", ",
TEXT((Table1[[#This Row],[startshortdate]]),"MMM D"),
CHAR(13),
TEXT((Table1[[#This Row],[starttime]]), "h:mm am/pm"),CHAR(13),Table1[[#This Row],[description]],CHAR(13))</f>
        <v>#VALUE!</v>
      </c>
    </row>
    <row r="1902" spans="1:4" x14ac:dyDescent="0.25">
      <c r="A1902" t="e">
        <f>VLOOKUP(Table1[[#This Row],[locationaddress]],VENUEID!$A$2:$B$28,1,TRUE)</f>
        <v>#VALUE!</v>
      </c>
      <c r="B1902" t="e">
        <f>IF(Table1[[#This Row],[categories]]="","",
IF(ISNUMBER(SEARCH("*ADULTS*",Table1[categories])),"ADULTS",
IF(ISNUMBER(SEARCH("*CHILDREN*",Table1[categories])),"CHILDREN",
IF(ISNUMBER(SEARCH("*TEENS*",Table1[categories])),"TEENS"))))</f>
        <v>#VALUE!</v>
      </c>
      <c r="C1902" t="e">
        <f>Table1[[#This Row],[startdatetime]]</f>
        <v>#VALUE!</v>
      </c>
      <c r="D1902" t="e">
        <f>CONCATENATE(Table1[[#This Row],[summary]],
CHAR(13),
Table1[[#This Row],[startdayname]],
", ",
TEXT((Table1[[#This Row],[startshortdate]]),"MMM D"),
CHAR(13),
TEXT((Table1[[#This Row],[starttime]]), "h:mm am/pm"),CHAR(13),Table1[[#This Row],[description]],CHAR(13))</f>
        <v>#VALUE!</v>
      </c>
    </row>
    <row r="1903" spans="1:4" x14ac:dyDescent="0.25">
      <c r="A1903" t="e">
        <f>VLOOKUP(Table1[[#This Row],[locationaddress]],VENUEID!$A$2:$B$28,1,TRUE)</f>
        <v>#VALUE!</v>
      </c>
      <c r="B1903" t="e">
        <f>IF(Table1[[#This Row],[categories]]="","",
IF(ISNUMBER(SEARCH("*ADULTS*",Table1[categories])),"ADULTS",
IF(ISNUMBER(SEARCH("*CHILDREN*",Table1[categories])),"CHILDREN",
IF(ISNUMBER(SEARCH("*TEENS*",Table1[categories])),"TEENS"))))</f>
        <v>#VALUE!</v>
      </c>
      <c r="C1903" t="e">
        <f>Table1[[#This Row],[startdatetime]]</f>
        <v>#VALUE!</v>
      </c>
      <c r="D1903" t="e">
        <f>CONCATENATE(Table1[[#This Row],[summary]],
CHAR(13),
Table1[[#This Row],[startdayname]],
", ",
TEXT((Table1[[#This Row],[startshortdate]]),"MMM D"),
CHAR(13),
TEXT((Table1[[#This Row],[starttime]]), "h:mm am/pm"),CHAR(13),Table1[[#This Row],[description]],CHAR(13))</f>
        <v>#VALUE!</v>
      </c>
    </row>
    <row r="1904" spans="1:4" x14ac:dyDescent="0.25">
      <c r="A1904" t="e">
        <f>VLOOKUP(Table1[[#This Row],[locationaddress]],VENUEID!$A$2:$B$28,1,TRUE)</f>
        <v>#VALUE!</v>
      </c>
      <c r="B1904" t="e">
        <f>IF(Table1[[#This Row],[categories]]="","",
IF(ISNUMBER(SEARCH("*ADULTS*",Table1[categories])),"ADULTS",
IF(ISNUMBER(SEARCH("*CHILDREN*",Table1[categories])),"CHILDREN",
IF(ISNUMBER(SEARCH("*TEENS*",Table1[categories])),"TEENS"))))</f>
        <v>#VALUE!</v>
      </c>
      <c r="C1904" t="e">
        <f>Table1[[#This Row],[startdatetime]]</f>
        <v>#VALUE!</v>
      </c>
      <c r="D1904" t="e">
        <f>CONCATENATE(Table1[[#This Row],[summary]],
CHAR(13),
Table1[[#This Row],[startdayname]],
", ",
TEXT((Table1[[#This Row],[startshortdate]]),"MMM D"),
CHAR(13),
TEXT((Table1[[#This Row],[starttime]]), "h:mm am/pm"),CHAR(13),Table1[[#This Row],[description]],CHAR(13))</f>
        <v>#VALUE!</v>
      </c>
    </row>
    <row r="1905" spans="1:4" x14ac:dyDescent="0.25">
      <c r="A1905" t="e">
        <f>VLOOKUP(Table1[[#This Row],[locationaddress]],VENUEID!$A$2:$B$28,1,TRUE)</f>
        <v>#VALUE!</v>
      </c>
      <c r="B1905" t="e">
        <f>IF(Table1[[#This Row],[categories]]="","",
IF(ISNUMBER(SEARCH("*ADULTS*",Table1[categories])),"ADULTS",
IF(ISNUMBER(SEARCH("*CHILDREN*",Table1[categories])),"CHILDREN",
IF(ISNUMBER(SEARCH("*TEENS*",Table1[categories])),"TEENS"))))</f>
        <v>#VALUE!</v>
      </c>
      <c r="C1905" t="e">
        <f>Table1[[#This Row],[startdatetime]]</f>
        <v>#VALUE!</v>
      </c>
      <c r="D1905" t="e">
        <f>CONCATENATE(Table1[[#This Row],[summary]],
CHAR(13),
Table1[[#This Row],[startdayname]],
", ",
TEXT((Table1[[#This Row],[startshortdate]]),"MMM D"),
CHAR(13),
TEXT((Table1[[#This Row],[starttime]]), "h:mm am/pm"),CHAR(13),Table1[[#This Row],[description]],CHAR(13))</f>
        <v>#VALUE!</v>
      </c>
    </row>
    <row r="1906" spans="1:4" x14ac:dyDescent="0.25">
      <c r="A1906" t="e">
        <f>VLOOKUP(Table1[[#This Row],[locationaddress]],VENUEID!$A$2:$B$28,1,TRUE)</f>
        <v>#VALUE!</v>
      </c>
      <c r="B1906" t="e">
        <f>IF(Table1[[#This Row],[categories]]="","",
IF(ISNUMBER(SEARCH("*ADULTS*",Table1[categories])),"ADULTS",
IF(ISNUMBER(SEARCH("*CHILDREN*",Table1[categories])),"CHILDREN",
IF(ISNUMBER(SEARCH("*TEENS*",Table1[categories])),"TEENS"))))</f>
        <v>#VALUE!</v>
      </c>
      <c r="C1906" t="e">
        <f>Table1[[#This Row],[startdatetime]]</f>
        <v>#VALUE!</v>
      </c>
      <c r="D1906" t="e">
        <f>CONCATENATE(Table1[[#This Row],[summary]],
CHAR(13),
Table1[[#This Row],[startdayname]],
", ",
TEXT((Table1[[#This Row],[startshortdate]]),"MMM D"),
CHAR(13),
TEXT((Table1[[#This Row],[starttime]]), "h:mm am/pm"),CHAR(13),Table1[[#This Row],[description]],CHAR(13))</f>
        <v>#VALUE!</v>
      </c>
    </row>
    <row r="1907" spans="1:4" x14ac:dyDescent="0.25">
      <c r="A1907" t="e">
        <f>VLOOKUP(Table1[[#This Row],[locationaddress]],VENUEID!$A$2:$B$28,1,TRUE)</f>
        <v>#VALUE!</v>
      </c>
      <c r="B1907" t="e">
        <f>IF(Table1[[#This Row],[categories]]="","",
IF(ISNUMBER(SEARCH("*ADULTS*",Table1[categories])),"ADULTS",
IF(ISNUMBER(SEARCH("*CHILDREN*",Table1[categories])),"CHILDREN",
IF(ISNUMBER(SEARCH("*TEENS*",Table1[categories])),"TEENS"))))</f>
        <v>#VALUE!</v>
      </c>
      <c r="C1907" t="e">
        <f>Table1[[#This Row],[startdatetime]]</f>
        <v>#VALUE!</v>
      </c>
      <c r="D1907" t="e">
        <f>CONCATENATE(Table1[[#This Row],[summary]],
CHAR(13),
Table1[[#This Row],[startdayname]],
", ",
TEXT((Table1[[#This Row],[startshortdate]]),"MMM D"),
CHAR(13),
TEXT((Table1[[#This Row],[starttime]]), "h:mm am/pm"),CHAR(13),Table1[[#This Row],[description]],CHAR(13))</f>
        <v>#VALUE!</v>
      </c>
    </row>
    <row r="1908" spans="1:4" x14ac:dyDescent="0.25">
      <c r="A1908" t="e">
        <f>VLOOKUP(Table1[[#This Row],[locationaddress]],VENUEID!$A$2:$B$28,1,TRUE)</f>
        <v>#VALUE!</v>
      </c>
      <c r="B1908" t="e">
        <f>IF(Table1[[#This Row],[categories]]="","",
IF(ISNUMBER(SEARCH("*ADULTS*",Table1[categories])),"ADULTS",
IF(ISNUMBER(SEARCH("*CHILDREN*",Table1[categories])),"CHILDREN",
IF(ISNUMBER(SEARCH("*TEENS*",Table1[categories])),"TEENS"))))</f>
        <v>#VALUE!</v>
      </c>
      <c r="C1908" t="e">
        <f>Table1[[#This Row],[startdatetime]]</f>
        <v>#VALUE!</v>
      </c>
      <c r="D1908" t="e">
        <f>CONCATENATE(Table1[[#This Row],[summary]],
CHAR(13),
Table1[[#This Row],[startdayname]],
", ",
TEXT((Table1[[#This Row],[startshortdate]]),"MMM D"),
CHAR(13),
TEXT((Table1[[#This Row],[starttime]]), "h:mm am/pm"),CHAR(13),Table1[[#This Row],[description]],CHAR(13))</f>
        <v>#VALUE!</v>
      </c>
    </row>
    <row r="1909" spans="1:4" x14ac:dyDescent="0.25">
      <c r="A1909" t="e">
        <f>VLOOKUP(Table1[[#This Row],[locationaddress]],VENUEID!$A$2:$B$28,1,TRUE)</f>
        <v>#VALUE!</v>
      </c>
      <c r="B1909" t="e">
        <f>IF(Table1[[#This Row],[categories]]="","",
IF(ISNUMBER(SEARCH("*ADULTS*",Table1[categories])),"ADULTS",
IF(ISNUMBER(SEARCH("*CHILDREN*",Table1[categories])),"CHILDREN",
IF(ISNUMBER(SEARCH("*TEENS*",Table1[categories])),"TEENS"))))</f>
        <v>#VALUE!</v>
      </c>
      <c r="C1909" t="e">
        <f>Table1[[#This Row],[startdatetime]]</f>
        <v>#VALUE!</v>
      </c>
      <c r="D1909" t="e">
        <f>CONCATENATE(Table1[[#This Row],[summary]],
CHAR(13),
Table1[[#This Row],[startdayname]],
", ",
TEXT((Table1[[#This Row],[startshortdate]]),"MMM D"),
CHAR(13),
TEXT((Table1[[#This Row],[starttime]]), "h:mm am/pm"),CHAR(13),Table1[[#This Row],[description]],CHAR(13))</f>
        <v>#VALUE!</v>
      </c>
    </row>
    <row r="1910" spans="1:4" x14ac:dyDescent="0.25">
      <c r="A1910" t="e">
        <f>VLOOKUP(Table1[[#This Row],[locationaddress]],VENUEID!$A$2:$B$28,1,TRUE)</f>
        <v>#VALUE!</v>
      </c>
      <c r="B1910" t="e">
        <f>IF(Table1[[#This Row],[categories]]="","",
IF(ISNUMBER(SEARCH("*ADULTS*",Table1[categories])),"ADULTS",
IF(ISNUMBER(SEARCH("*CHILDREN*",Table1[categories])),"CHILDREN",
IF(ISNUMBER(SEARCH("*TEENS*",Table1[categories])),"TEENS"))))</f>
        <v>#VALUE!</v>
      </c>
      <c r="C1910" t="e">
        <f>Table1[[#This Row],[startdatetime]]</f>
        <v>#VALUE!</v>
      </c>
      <c r="D1910" t="e">
        <f>CONCATENATE(Table1[[#This Row],[summary]],
CHAR(13),
Table1[[#This Row],[startdayname]],
", ",
TEXT((Table1[[#This Row],[startshortdate]]),"MMM D"),
CHAR(13),
TEXT((Table1[[#This Row],[starttime]]), "h:mm am/pm"),CHAR(13),Table1[[#This Row],[description]],CHAR(13))</f>
        <v>#VALUE!</v>
      </c>
    </row>
    <row r="1911" spans="1:4" x14ac:dyDescent="0.25">
      <c r="A1911" t="e">
        <f>VLOOKUP(Table1[[#This Row],[locationaddress]],VENUEID!$A$2:$B$28,1,TRUE)</f>
        <v>#VALUE!</v>
      </c>
      <c r="B1911" t="e">
        <f>IF(Table1[[#This Row],[categories]]="","",
IF(ISNUMBER(SEARCH("*ADULTS*",Table1[categories])),"ADULTS",
IF(ISNUMBER(SEARCH("*CHILDREN*",Table1[categories])),"CHILDREN",
IF(ISNUMBER(SEARCH("*TEENS*",Table1[categories])),"TEENS"))))</f>
        <v>#VALUE!</v>
      </c>
      <c r="C1911" t="e">
        <f>Table1[[#This Row],[startdatetime]]</f>
        <v>#VALUE!</v>
      </c>
      <c r="D1911" t="e">
        <f>CONCATENATE(Table1[[#This Row],[summary]],
CHAR(13),
Table1[[#This Row],[startdayname]],
", ",
TEXT((Table1[[#This Row],[startshortdate]]),"MMM D"),
CHAR(13),
TEXT((Table1[[#This Row],[starttime]]), "h:mm am/pm"),CHAR(13),Table1[[#This Row],[description]],CHAR(13))</f>
        <v>#VALUE!</v>
      </c>
    </row>
    <row r="1912" spans="1:4" x14ac:dyDescent="0.25">
      <c r="A1912" t="e">
        <f>VLOOKUP(Table1[[#This Row],[locationaddress]],VENUEID!$A$2:$B$28,1,TRUE)</f>
        <v>#VALUE!</v>
      </c>
      <c r="B1912" t="e">
        <f>IF(Table1[[#This Row],[categories]]="","",
IF(ISNUMBER(SEARCH("*ADULTS*",Table1[categories])),"ADULTS",
IF(ISNUMBER(SEARCH("*CHILDREN*",Table1[categories])),"CHILDREN",
IF(ISNUMBER(SEARCH("*TEENS*",Table1[categories])),"TEENS"))))</f>
        <v>#VALUE!</v>
      </c>
      <c r="C1912" t="e">
        <f>Table1[[#This Row],[startdatetime]]</f>
        <v>#VALUE!</v>
      </c>
      <c r="D1912" t="e">
        <f>CONCATENATE(Table1[[#This Row],[summary]],
CHAR(13),
Table1[[#This Row],[startdayname]],
", ",
TEXT((Table1[[#This Row],[startshortdate]]),"MMM D"),
CHAR(13),
TEXT((Table1[[#This Row],[starttime]]), "h:mm am/pm"),CHAR(13),Table1[[#This Row],[description]],CHAR(13))</f>
        <v>#VALUE!</v>
      </c>
    </row>
    <row r="1913" spans="1:4" x14ac:dyDescent="0.25">
      <c r="A1913" t="e">
        <f>VLOOKUP(Table1[[#This Row],[locationaddress]],VENUEID!$A$2:$B$28,1,TRUE)</f>
        <v>#VALUE!</v>
      </c>
      <c r="B1913" t="e">
        <f>IF(Table1[[#This Row],[categories]]="","",
IF(ISNUMBER(SEARCH("*ADULTS*",Table1[categories])),"ADULTS",
IF(ISNUMBER(SEARCH("*CHILDREN*",Table1[categories])),"CHILDREN",
IF(ISNUMBER(SEARCH("*TEENS*",Table1[categories])),"TEENS"))))</f>
        <v>#VALUE!</v>
      </c>
      <c r="C1913" t="e">
        <f>Table1[[#This Row],[startdatetime]]</f>
        <v>#VALUE!</v>
      </c>
      <c r="D1913" t="e">
        <f>CONCATENATE(Table1[[#This Row],[summary]],
CHAR(13),
Table1[[#This Row],[startdayname]],
", ",
TEXT((Table1[[#This Row],[startshortdate]]),"MMM D"),
CHAR(13),
TEXT((Table1[[#This Row],[starttime]]), "h:mm am/pm"),CHAR(13),Table1[[#This Row],[description]],CHAR(13))</f>
        <v>#VALUE!</v>
      </c>
    </row>
    <row r="1914" spans="1:4" x14ac:dyDescent="0.25">
      <c r="A1914" t="e">
        <f>VLOOKUP(Table1[[#This Row],[locationaddress]],VENUEID!$A$2:$B$28,1,TRUE)</f>
        <v>#VALUE!</v>
      </c>
      <c r="B1914" t="e">
        <f>IF(Table1[[#This Row],[categories]]="","",
IF(ISNUMBER(SEARCH("*ADULTS*",Table1[categories])),"ADULTS",
IF(ISNUMBER(SEARCH("*CHILDREN*",Table1[categories])),"CHILDREN",
IF(ISNUMBER(SEARCH("*TEENS*",Table1[categories])),"TEENS"))))</f>
        <v>#VALUE!</v>
      </c>
      <c r="C1914" t="e">
        <f>Table1[[#This Row],[startdatetime]]</f>
        <v>#VALUE!</v>
      </c>
      <c r="D1914" t="e">
        <f>CONCATENATE(Table1[[#This Row],[summary]],
CHAR(13),
Table1[[#This Row],[startdayname]],
", ",
TEXT((Table1[[#This Row],[startshortdate]]),"MMM D"),
CHAR(13),
TEXT((Table1[[#This Row],[starttime]]), "h:mm am/pm"),CHAR(13),Table1[[#This Row],[description]],CHAR(13))</f>
        <v>#VALUE!</v>
      </c>
    </row>
    <row r="1915" spans="1:4" x14ac:dyDescent="0.25">
      <c r="A1915" t="e">
        <f>VLOOKUP(Table1[[#This Row],[locationaddress]],VENUEID!$A$2:$B$28,1,TRUE)</f>
        <v>#VALUE!</v>
      </c>
      <c r="B1915" t="e">
        <f>IF(Table1[[#This Row],[categories]]="","",
IF(ISNUMBER(SEARCH("*ADULTS*",Table1[categories])),"ADULTS",
IF(ISNUMBER(SEARCH("*CHILDREN*",Table1[categories])),"CHILDREN",
IF(ISNUMBER(SEARCH("*TEENS*",Table1[categories])),"TEENS"))))</f>
        <v>#VALUE!</v>
      </c>
      <c r="C1915" t="e">
        <f>Table1[[#This Row],[startdatetime]]</f>
        <v>#VALUE!</v>
      </c>
      <c r="D1915" t="e">
        <f>CONCATENATE(Table1[[#This Row],[summary]],
CHAR(13),
Table1[[#This Row],[startdayname]],
", ",
TEXT((Table1[[#This Row],[startshortdate]]),"MMM D"),
CHAR(13),
TEXT((Table1[[#This Row],[starttime]]), "h:mm am/pm"),CHAR(13),Table1[[#This Row],[description]],CHAR(13))</f>
        <v>#VALUE!</v>
      </c>
    </row>
    <row r="1916" spans="1:4" x14ac:dyDescent="0.25">
      <c r="A1916" t="e">
        <f>VLOOKUP(Table1[[#This Row],[locationaddress]],VENUEID!$A$2:$B$28,1,TRUE)</f>
        <v>#VALUE!</v>
      </c>
      <c r="B1916" t="e">
        <f>IF(Table1[[#This Row],[categories]]="","",
IF(ISNUMBER(SEARCH("*ADULTS*",Table1[categories])),"ADULTS",
IF(ISNUMBER(SEARCH("*CHILDREN*",Table1[categories])),"CHILDREN",
IF(ISNUMBER(SEARCH("*TEENS*",Table1[categories])),"TEENS"))))</f>
        <v>#VALUE!</v>
      </c>
      <c r="C1916" t="e">
        <f>Table1[[#This Row],[startdatetime]]</f>
        <v>#VALUE!</v>
      </c>
      <c r="D1916" t="e">
        <f>CONCATENATE(Table1[[#This Row],[summary]],
CHAR(13),
Table1[[#This Row],[startdayname]],
", ",
TEXT((Table1[[#This Row],[startshortdate]]),"MMM D"),
CHAR(13),
TEXT((Table1[[#This Row],[starttime]]), "h:mm am/pm"),CHAR(13),Table1[[#This Row],[description]],CHAR(13))</f>
        <v>#VALUE!</v>
      </c>
    </row>
    <row r="1917" spans="1:4" x14ac:dyDescent="0.25">
      <c r="A1917" t="e">
        <f>VLOOKUP(Table1[[#This Row],[locationaddress]],VENUEID!$A$2:$B$28,1,TRUE)</f>
        <v>#VALUE!</v>
      </c>
      <c r="B1917" t="e">
        <f>IF(Table1[[#This Row],[categories]]="","",
IF(ISNUMBER(SEARCH("*ADULTS*",Table1[categories])),"ADULTS",
IF(ISNUMBER(SEARCH("*CHILDREN*",Table1[categories])),"CHILDREN",
IF(ISNUMBER(SEARCH("*TEENS*",Table1[categories])),"TEENS"))))</f>
        <v>#VALUE!</v>
      </c>
      <c r="C1917" t="e">
        <f>Table1[[#This Row],[startdatetime]]</f>
        <v>#VALUE!</v>
      </c>
      <c r="D1917" t="e">
        <f>CONCATENATE(Table1[[#This Row],[summary]],
CHAR(13),
Table1[[#This Row],[startdayname]],
", ",
TEXT((Table1[[#This Row],[startshortdate]]),"MMM D"),
CHAR(13),
TEXT((Table1[[#This Row],[starttime]]), "h:mm am/pm"),CHAR(13),Table1[[#This Row],[description]],CHAR(13))</f>
        <v>#VALUE!</v>
      </c>
    </row>
    <row r="1918" spans="1:4" x14ac:dyDescent="0.25">
      <c r="A1918" t="e">
        <f>VLOOKUP(Table1[[#This Row],[locationaddress]],VENUEID!$A$2:$B$28,1,TRUE)</f>
        <v>#VALUE!</v>
      </c>
      <c r="B1918" t="e">
        <f>IF(Table1[[#This Row],[categories]]="","",
IF(ISNUMBER(SEARCH("*ADULTS*",Table1[categories])),"ADULTS",
IF(ISNUMBER(SEARCH("*CHILDREN*",Table1[categories])),"CHILDREN",
IF(ISNUMBER(SEARCH("*TEENS*",Table1[categories])),"TEENS"))))</f>
        <v>#VALUE!</v>
      </c>
      <c r="C1918" t="e">
        <f>Table1[[#This Row],[startdatetime]]</f>
        <v>#VALUE!</v>
      </c>
      <c r="D1918" t="e">
        <f>CONCATENATE(Table1[[#This Row],[summary]],
CHAR(13),
Table1[[#This Row],[startdayname]],
", ",
TEXT((Table1[[#This Row],[startshortdate]]),"MMM D"),
CHAR(13),
TEXT((Table1[[#This Row],[starttime]]), "h:mm am/pm"),CHAR(13),Table1[[#This Row],[description]],CHAR(13))</f>
        <v>#VALUE!</v>
      </c>
    </row>
    <row r="1919" spans="1:4" x14ac:dyDescent="0.25">
      <c r="A1919" t="e">
        <f>VLOOKUP(Table1[[#This Row],[locationaddress]],VENUEID!$A$2:$B$28,1,TRUE)</f>
        <v>#VALUE!</v>
      </c>
      <c r="B1919" t="e">
        <f>IF(Table1[[#This Row],[categories]]="","",
IF(ISNUMBER(SEARCH("*ADULTS*",Table1[categories])),"ADULTS",
IF(ISNUMBER(SEARCH("*CHILDREN*",Table1[categories])),"CHILDREN",
IF(ISNUMBER(SEARCH("*TEENS*",Table1[categories])),"TEENS"))))</f>
        <v>#VALUE!</v>
      </c>
      <c r="C1919" t="e">
        <f>Table1[[#This Row],[startdatetime]]</f>
        <v>#VALUE!</v>
      </c>
      <c r="D1919" t="e">
        <f>CONCATENATE(Table1[[#This Row],[summary]],
CHAR(13),
Table1[[#This Row],[startdayname]],
", ",
TEXT((Table1[[#This Row],[startshortdate]]),"MMM D"),
CHAR(13),
TEXT((Table1[[#This Row],[starttime]]), "h:mm am/pm"),CHAR(13),Table1[[#This Row],[description]],CHAR(13))</f>
        <v>#VALUE!</v>
      </c>
    </row>
    <row r="1920" spans="1:4" x14ac:dyDescent="0.25">
      <c r="A1920" t="e">
        <f>VLOOKUP(Table1[[#This Row],[locationaddress]],VENUEID!$A$2:$B$28,1,TRUE)</f>
        <v>#VALUE!</v>
      </c>
      <c r="B1920" t="e">
        <f>IF(Table1[[#This Row],[categories]]="","",
IF(ISNUMBER(SEARCH("*ADULTS*",Table1[categories])),"ADULTS",
IF(ISNUMBER(SEARCH("*CHILDREN*",Table1[categories])),"CHILDREN",
IF(ISNUMBER(SEARCH("*TEENS*",Table1[categories])),"TEENS"))))</f>
        <v>#VALUE!</v>
      </c>
      <c r="C1920" t="e">
        <f>Table1[[#This Row],[startdatetime]]</f>
        <v>#VALUE!</v>
      </c>
      <c r="D1920" t="e">
        <f>CONCATENATE(Table1[[#This Row],[summary]],
CHAR(13),
Table1[[#This Row],[startdayname]],
", ",
TEXT((Table1[[#This Row],[startshortdate]]),"MMM D"),
CHAR(13),
TEXT((Table1[[#This Row],[starttime]]), "h:mm am/pm"),CHAR(13),Table1[[#This Row],[description]],CHAR(13))</f>
        <v>#VALUE!</v>
      </c>
    </row>
    <row r="1921" spans="1:4" x14ac:dyDescent="0.25">
      <c r="A1921" t="e">
        <f>VLOOKUP(Table1[[#This Row],[locationaddress]],VENUEID!$A$2:$B$28,1,TRUE)</f>
        <v>#VALUE!</v>
      </c>
      <c r="B1921" t="e">
        <f>IF(Table1[[#This Row],[categories]]="","",
IF(ISNUMBER(SEARCH("*ADULTS*",Table1[categories])),"ADULTS",
IF(ISNUMBER(SEARCH("*CHILDREN*",Table1[categories])),"CHILDREN",
IF(ISNUMBER(SEARCH("*TEENS*",Table1[categories])),"TEENS"))))</f>
        <v>#VALUE!</v>
      </c>
      <c r="C1921" t="e">
        <f>Table1[[#This Row],[startdatetime]]</f>
        <v>#VALUE!</v>
      </c>
      <c r="D1921" t="e">
        <f>CONCATENATE(Table1[[#This Row],[summary]],
CHAR(13),
Table1[[#This Row],[startdayname]],
", ",
TEXT((Table1[[#This Row],[startshortdate]]),"MMM D"),
CHAR(13),
TEXT((Table1[[#This Row],[starttime]]), "h:mm am/pm"),CHAR(13),Table1[[#This Row],[description]],CHAR(13))</f>
        <v>#VALUE!</v>
      </c>
    </row>
    <row r="1922" spans="1:4" x14ac:dyDescent="0.25">
      <c r="A1922" t="e">
        <f>VLOOKUP(Table1[[#This Row],[locationaddress]],VENUEID!$A$2:$B$28,1,TRUE)</f>
        <v>#VALUE!</v>
      </c>
      <c r="B1922" t="e">
        <f>IF(Table1[[#This Row],[categories]]="","",
IF(ISNUMBER(SEARCH("*ADULTS*",Table1[categories])),"ADULTS",
IF(ISNUMBER(SEARCH("*CHILDREN*",Table1[categories])),"CHILDREN",
IF(ISNUMBER(SEARCH("*TEENS*",Table1[categories])),"TEENS"))))</f>
        <v>#VALUE!</v>
      </c>
      <c r="C1922" t="e">
        <f>Table1[[#This Row],[startdatetime]]</f>
        <v>#VALUE!</v>
      </c>
      <c r="D1922" t="e">
        <f>CONCATENATE(Table1[[#This Row],[summary]],
CHAR(13),
Table1[[#This Row],[startdayname]],
", ",
TEXT((Table1[[#This Row],[startshortdate]]),"MMM D"),
CHAR(13),
TEXT((Table1[[#This Row],[starttime]]), "h:mm am/pm"),CHAR(13),Table1[[#This Row],[description]],CHAR(13))</f>
        <v>#VALUE!</v>
      </c>
    </row>
    <row r="1923" spans="1:4" x14ac:dyDescent="0.25">
      <c r="A1923" t="e">
        <f>VLOOKUP(Table1[[#This Row],[locationaddress]],VENUEID!$A$2:$B$28,1,TRUE)</f>
        <v>#VALUE!</v>
      </c>
      <c r="B1923" t="e">
        <f>IF(Table1[[#This Row],[categories]]="","",
IF(ISNUMBER(SEARCH("*ADULTS*",Table1[categories])),"ADULTS",
IF(ISNUMBER(SEARCH("*CHILDREN*",Table1[categories])),"CHILDREN",
IF(ISNUMBER(SEARCH("*TEENS*",Table1[categories])),"TEENS"))))</f>
        <v>#VALUE!</v>
      </c>
      <c r="C1923" t="e">
        <f>Table1[[#This Row],[startdatetime]]</f>
        <v>#VALUE!</v>
      </c>
      <c r="D1923" t="e">
        <f>CONCATENATE(Table1[[#This Row],[summary]],
CHAR(13),
Table1[[#This Row],[startdayname]],
", ",
TEXT((Table1[[#This Row],[startshortdate]]),"MMM D"),
CHAR(13),
TEXT((Table1[[#This Row],[starttime]]), "h:mm am/pm"),CHAR(13),Table1[[#This Row],[description]],CHAR(13))</f>
        <v>#VALUE!</v>
      </c>
    </row>
    <row r="1924" spans="1:4" x14ac:dyDescent="0.25">
      <c r="A1924" t="e">
        <f>VLOOKUP(Table1[[#This Row],[locationaddress]],VENUEID!$A$2:$B$28,1,TRUE)</f>
        <v>#VALUE!</v>
      </c>
      <c r="B1924" t="e">
        <f>IF(Table1[[#This Row],[categories]]="","",
IF(ISNUMBER(SEARCH("*ADULTS*",Table1[categories])),"ADULTS",
IF(ISNUMBER(SEARCH("*CHILDREN*",Table1[categories])),"CHILDREN",
IF(ISNUMBER(SEARCH("*TEENS*",Table1[categories])),"TEENS"))))</f>
        <v>#VALUE!</v>
      </c>
      <c r="C1924" t="e">
        <f>Table1[[#This Row],[startdatetime]]</f>
        <v>#VALUE!</v>
      </c>
      <c r="D1924" t="e">
        <f>CONCATENATE(Table1[[#This Row],[summary]],
CHAR(13),
Table1[[#This Row],[startdayname]],
", ",
TEXT((Table1[[#This Row],[startshortdate]]),"MMM D"),
CHAR(13),
TEXT((Table1[[#This Row],[starttime]]), "h:mm am/pm"),CHAR(13),Table1[[#This Row],[description]],CHAR(13))</f>
        <v>#VALUE!</v>
      </c>
    </row>
    <row r="1925" spans="1:4" x14ac:dyDescent="0.25">
      <c r="A1925" t="e">
        <f>VLOOKUP(Table1[[#This Row],[locationaddress]],VENUEID!$A$2:$B$28,1,TRUE)</f>
        <v>#VALUE!</v>
      </c>
      <c r="B1925" t="e">
        <f>IF(Table1[[#This Row],[categories]]="","",
IF(ISNUMBER(SEARCH("*ADULTS*",Table1[categories])),"ADULTS",
IF(ISNUMBER(SEARCH("*CHILDREN*",Table1[categories])),"CHILDREN",
IF(ISNUMBER(SEARCH("*TEENS*",Table1[categories])),"TEENS"))))</f>
        <v>#VALUE!</v>
      </c>
      <c r="C1925" t="e">
        <f>Table1[[#This Row],[startdatetime]]</f>
        <v>#VALUE!</v>
      </c>
      <c r="D1925" t="e">
        <f>CONCATENATE(Table1[[#This Row],[summary]],
CHAR(13),
Table1[[#This Row],[startdayname]],
", ",
TEXT((Table1[[#This Row],[startshortdate]]),"MMM D"),
CHAR(13),
TEXT((Table1[[#This Row],[starttime]]), "h:mm am/pm"),CHAR(13),Table1[[#This Row],[description]],CHAR(13))</f>
        <v>#VALUE!</v>
      </c>
    </row>
    <row r="1926" spans="1:4" x14ac:dyDescent="0.25">
      <c r="A1926" t="e">
        <f>VLOOKUP(Table1[[#This Row],[locationaddress]],VENUEID!$A$2:$B$28,1,TRUE)</f>
        <v>#VALUE!</v>
      </c>
      <c r="B1926" t="e">
        <f>IF(Table1[[#This Row],[categories]]="","",
IF(ISNUMBER(SEARCH("*ADULTS*",Table1[categories])),"ADULTS",
IF(ISNUMBER(SEARCH("*CHILDREN*",Table1[categories])),"CHILDREN",
IF(ISNUMBER(SEARCH("*TEENS*",Table1[categories])),"TEENS"))))</f>
        <v>#VALUE!</v>
      </c>
      <c r="C1926" t="e">
        <f>Table1[[#This Row],[startdatetime]]</f>
        <v>#VALUE!</v>
      </c>
      <c r="D1926" t="e">
        <f>CONCATENATE(Table1[[#This Row],[summary]],
CHAR(13),
Table1[[#This Row],[startdayname]],
", ",
TEXT((Table1[[#This Row],[startshortdate]]),"MMM D"),
CHAR(13),
TEXT((Table1[[#This Row],[starttime]]), "h:mm am/pm"),CHAR(13),Table1[[#This Row],[description]],CHAR(13))</f>
        <v>#VALUE!</v>
      </c>
    </row>
    <row r="1927" spans="1:4" x14ac:dyDescent="0.25">
      <c r="A1927" t="e">
        <f>VLOOKUP(Table1[[#This Row],[locationaddress]],VENUEID!$A$2:$B$28,1,TRUE)</f>
        <v>#VALUE!</v>
      </c>
      <c r="B1927" t="e">
        <f>IF(Table1[[#This Row],[categories]]="","",
IF(ISNUMBER(SEARCH("*ADULTS*",Table1[categories])),"ADULTS",
IF(ISNUMBER(SEARCH("*CHILDREN*",Table1[categories])),"CHILDREN",
IF(ISNUMBER(SEARCH("*TEENS*",Table1[categories])),"TEENS"))))</f>
        <v>#VALUE!</v>
      </c>
      <c r="C1927" t="e">
        <f>Table1[[#This Row],[startdatetime]]</f>
        <v>#VALUE!</v>
      </c>
      <c r="D1927" t="e">
        <f>CONCATENATE(Table1[[#This Row],[summary]],
CHAR(13),
Table1[[#This Row],[startdayname]],
", ",
TEXT((Table1[[#This Row],[startshortdate]]),"MMM D"),
CHAR(13),
TEXT((Table1[[#This Row],[starttime]]), "h:mm am/pm"),CHAR(13),Table1[[#This Row],[description]],CHAR(13))</f>
        <v>#VALUE!</v>
      </c>
    </row>
    <row r="1928" spans="1:4" x14ac:dyDescent="0.25">
      <c r="A1928" t="e">
        <f>VLOOKUP(Table1[[#This Row],[locationaddress]],VENUEID!$A$2:$B$28,1,TRUE)</f>
        <v>#VALUE!</v>
      </c>
      <c r="B1928" t="e">
        <f>IF(Table1[[#This Row],[categories]]="","",
IF(ISNUMBER(SEARCH("*ADULTS*",Table1[categories])),"ADULTS",
IF(ISNUMBER(SEARCH("*CHILDREN*",Table1[categories])),"CHILDREN",
IF(ISNUMBER(SEARCH("*TEENS*",Table1[categories])),"TEENS"))))</f>
        <v>#VALUE!</v>
      </c>
      <c r="C1928" t="e">
        <f>Table1[[#This Row],[startdatetime]]</f>
        <v>#VALUE!</v>
      </c>
      <c r="D1928" t="e">
        <f>CONCATENATE(Table1[[#This Row],[summary]],
CHAR(13),
Table1[[#This Row],[startdayname]],
", ",
TEXT((Table1[[#This Row],[startshortdate]]),"MMM D"),
CHAR(13),
TEXT((Table1[[#This Row],[starttime]]), "h:mm am/pm"),CHAR(13),Table1[[#This Row],[description]],CHAR(13))</f>
        <v>#VALUE!</v>
      </c>
    </row>
    <row r="1929" spans="1:4" x14ac:dyDescent="0.25">
      <c r="A1929" t="e">
        <f>VLOOKUP(Table1[[#This Row],[locationaddress]],VENUEID!$A$2:$B$28,1,TRUE)</f>
        <v>#VALUE!</v>
      </c>
      <c r="B1929" t="e">
        <f>IF(Table1[[#This Row],[categories]]="","",
IF(ISNUMBER(SEARCH("*ADULTS*",Table1[categories])),"ADULTS",
IF(ISNUMBER(SEARCH("*CHILDREN*",Table1[categories])),"CHILDREN",
IF(ISNUMBER(SEARCH("*TEENS*",Table1[categories])),"TEENS"))))</f>
        <v>#VALUE!</v>
      </c>
      <c r="C1929" t="e">
        <f>Table1[[#This Row],[startdatetime]]</f>
        <v>#VALUE!</v>
      </c>
      <c r="D1929" t="e">
        <f>CONCATENATE(Table1[[#This Row],[summary]],
CHAR(13),
Table1[[#This Row],[startdayname]],
", ",
TEXT((Table1[[#This Row],[startshortdate]]),"MMM D"),
CHAR(13),
TEXT((Table1[[#This Row],[starttime]]), "h:mm am/pm"),CHAR(13),Table1[[#This Row],[description]],CHAR(13))</f>
        <v>#VALUE!</v>
      </c>
    </row>
    <row r="1930" spans="1:4" x14ac:dyDescent="0.25">
      <c r="A1930" t="e">
        <f>VLOOKUP(Table1[[#This Row],[locationaddress]],VENUEID!$A$2:$B$28,1,TRUE)</f>
        <v>#VALUE!</v>
      </c>
      <c r="B1930" t="e">
        <f>IF(Table1[[#This Row],[categories]]="","",
IF(ISNUMBER(SEARCH("*ADULTS*",Table1[categories])),"ADULTS",
IF(ISNUMBER(SEARCH("*CHILDREN*",Table1[categories])),"CHILDREN",
IF(ISNUMBER(SEARCH("*TEENS*",Table1[categories])),"TEENS"))))</f>
        <v>#VALUE!</v>
      </c>
      <c r="C1930" t="e">
        <f>Table1[[#This Row],[startdatetime]]</f>
        <v>#VALUE!</v>
      </c>
      <c r="D1930" t="e">
        <f>CONCATENATE(Table1[[#This Row],[summary]],
CHAR(13),
Table1[[#This Row],[startdayname]],
", ",
TEXT((Table1[[#This Row],[startshortdate]]),"MMM D"),
CHAR(13),
TEXT((Table1[[#This Row],[starttime]]), "h:mm am/pm"),CHAR(13),Table1[[#This Row],[description]],CHAR(13))</f>
        <v>#VALUE!</v>
      </c>
    </row>
    <row r="1931" spans="1:4" x14ac:dyDescent="0.25">
      <c r="A1931" t="e">
        <f>VLOOKUP(Table1[[#This Row],[locationaddress]],VENUEID!$A$2:$B$28,1,TRUE)</f>
        <v>#VALUE!</v>
      </c>
      <c r="B1931" t="e">
        <f>IF(Table1[[#This Row],[categories]]="","",
IF(ISNUMBER(SEARCH("*ADULTS*",Table1[categories])),"ADULTS",
IF(ISNUMBER(SEARCH("*CHILDREN*",Table1[categories])),"CHILDREN",
IF(ISNUMBER(SEARCH("*TEENS*",Table1[categories])),"TEENS"))))</f>
        <v>#VALUE!</v>
      </c>
      <c r="C1931" t="e">
        <f>Table1[[#This Row],[startdatetime]]</f>
        <v>#VALUE!</v>
      </c>
      <c r="D1931" t="e">
        <f>CONCATENATE(Table1[[#This Row],[summary]],
CHAR(13),
Table1[[#This Row],[startdayname]],
", ",
TEXT((Table1[[#This Row],[startshortdate]]),"MMM D"),
CHAR(13),
TEXT((Table1[[#This Row],[starttime]]), "h:mm am/pm"),CHAR(13),Table1[[#This Row],[description]],CHAR(13))</f>
        <v>#VALUE!</v>
      </c>
    </row>
    <row r="1932" spans="1:4" x14ac:dyDescent="0.25">
      <c r="A1932" t="e">
        <f>VLOOKUP(Table1[[#This Row],[locationaddress]],VENUEID!$A$2:$B$28,1,TRUE)</f>
        <v>#VALUE!</v>
      </c>
      <c r="B1932" t="e">
        <f>IF(Table1[[#This Row],[categories]]="","",
IF(ISNUMBER(SEARCH("*ADULTS*",Table1[categories])),"ADULTS",
IF(ISNUMBER(SEARCH("*CHILDREN*",Table1[categories])),"CHILDREN",
IF(ISNUMBER(SEARCH("*TEENS*",Table1[categories])),"TEENS"))))</f>
        <v>#VALUE!</v>
      </c>
      <c r="C1932" t="e">
        <f>Table1[[#This Row],[startdatetime]]</f>
        <v>#VALUE!</v>
      </c>
      <c r="D1932" t="e">
        <f>CONCATENATE(Table1[[#This Row],[summary]],
CHAR(13),
Table1[[#This Row],[startdayname]],
", ",
TEXT((Table1[[#This Row],[startshortdate]]),"MMM D"),
CHAR(13),
TEXT((Table1[[#This Row],[starttime]]), "h:mm am/pm"),CHAR(13),Table1[[#This Row],[description]],CHAR(13))</f>
        <v>#VALUE!</v>
      </c>
    </row>
    <row r="1933" spans="1:4" x14ac:dyDescent="0.25">
      <c r="A1933" t="e">
        <f>VLOOKUP(Table1[[#This Row],[locationaddress]],VENUEID!$A$2:$B$28,1,TRUE)</f>
        <v>#VALUE!</v>
      </c>
      <c r="B1933" t="e">
        <f>IF(Table1[[#This Row],[categories]]="","",
IF(ISNUMBER(SEARCH("*ADULTS*",Table1[categories])),"ADULTS",
IF(ISNUMBER(SEARCH("*CHILDREN*",Table1[categories])),"CHILDREN",
IF(ISNUMBER(SEARCH("*TEENS*",Table1[categories])),"TEENS"))))</f>
        <v>#VALUE!</v>
      </c>
      <c r="C1933" t="e">
        <f>Table1[[#This Row],[startdatetime]]</f>
        <v>#VALUE!</v>
      </c>
      <c r="D1933" t="e">
        <f>CONCATENATE(Table1[[#This Row],[summary]],
CHAR(13),
Table1[[#This Row],[startdayname]],
", ",
TEXT((Table1[[#This Row],[startshortdate]]),"MMM D"),
CHAR(13),
TEXT((Table1[[#This Row],[starttime]]), "h:mm am/pm"),CHAR(13),Table1[[#This Row],[description]],CHAR(13))</f>
        <v>#VALUE!</v>
      </c>
    </row>
    <row r="1934" spans="1:4" x14ac:dyDescent="0.25">
      <c r="A1934" t="e">
        <f>VLOOKUP(Table1[[#This Row],[locationaddress]],VENUEID!$A$2:$B$28,1,TRUE)</f>
        <v>#VALUE!</v>
      </c>
      <c r="B1934" t="e">
        <f>IF(Table1[[#This Row],[categories]]="","",
IF(ISNUMBER(SEARCH("*ADULTS*",Table1[categories])),"ADULTS",
IF(ISNUMBER(SEARCH("*CHILDREN*",Table1[categories])),"CHILDREN",
IF(ISNUMBER(SEARCH("*TEENS*",Table1[categories])),"TEENS"))))</f>
        <v>#VALUE!</v>
      </c>
      <c r="C1934" t="e">
        <f>Table1[[#This Row],[startdatetime]]</f>
        <v>#VALUE!</v>
      </c>
      <c r="D1934" t="e">
        <f>CONCATENATE(Table1[[#This Row],[summary]],
CHAR(13),
Table1[[#This Row],[startdayname]],
", ",
TEXT((Table1[[#This Row],[startshortdate]]),"MMM D"),
CHAR(13),
TEXT((Table1[[#This Row],[starttime]]), "h:mm am/pm"),CHAR(13),Table1[[#This Row],[description]],CHAR(13))</f>
        <v>#VALUE!</v>
      </c>
    </row>
    <row r="1935" spans="1:4" x14ac:dyDescent="0.25">
      <c r="A1935" t="e">
        <f>VLOOKUP(Table1[[#This Row],[locationaddress]],VENUEID!$A$2:$B$28,1,TRUE)</f>
        <v>#VALUE!</v>
      </c>
      <c r="B1935" t="e">
        <f>IF(Table1[[#This Row],[categories]]="","",
IF(ISNUMBER(SEARCH("*ADULTS*",Table1[categories])),"ADULTS",
IF(ISNUMBER(SEARCH("*CHILDREN*",Table1[categories])),"CHILDREN",
IF(ISNUMBER(SEARCH("*TEENS*",Table1[categories])),"TEENS"))))</f>
        <v>#VALUE!</v>
      </c>
      <c r="C1935" t="e">
        <f>Table1[[#This Row],[startdatetime]]</f>
        <v>#VALUE!</v>
      </c>
      <c r="D1935" t="e">
        <f>CONCATENATE(Table1[[#This Row],[summary]],
CHAR(13),
Table1[[#This Row],[startdayname]],
", ",
TEXT((Table1[[#This Row],[startshortdate]]),"MMM D"),
CHAR(13),
TEXT((Table1[[#This Row],[starttime]]), "h:mm am/pm"),CHAR(13),Table1[[#This Row],[description]],CHAR(13))</f>
        <v>#VALUE!</v>
      </c>
    </row>
    <row r="1936" spans="1:4" x14ac:dyDescent="0.25">
      <c r="A1936" t="e">
        <f>VLOOKUP(Table1[[#This Row],[locationaddress]],VENUEID!$A$2:$B$28,1,TRUE)</f>
        <v>#VALUE!</v>
      </c>
      <c r="B1936" t="e">
        <f>IF(Table1[[#This Row],[categories]]="","",
IF(ISNUMBER(SEARCH("*ADULTS*",Table1[categories])),"ADULTS",
IF(ISNUMBER(SEARCH("*CHILDREN*",Table1[categories])),"CHILDREN",
IF(ISNUMBER(SEARCH("*TEENS*",Table1[categories])),"TEENS"))))</f>
        <v>#VALUE!</v>
      </c>
      <c r="C1936" t="e">
        <f>Table1[[#This Row],[startdatetime]]</f>
        <v>#VALUE!</v>
      </c>
      <c r="D1936" t="e">
        <f>CONCATENATE(Table1[[#This Row],[summary]],
CHAR(13),
Table1[[#This Row],[startdayname]],
", ",
TEXT((Table1[[#This Row],[startshortdate]]),"MMM D"),
CHAR(13),
TEXT((Table1[[#This Row],[starttime]]), "h:mm am/pm"),CHAR(13),Table1[[#This Row],[description]],CHAR(13))</f>
        <v>#VALUE!</v>
      </c>
    </row>
    <row r="1937" spans="1:4" x14ac:dyDescent="0.25">
      <c r="A1937" t="e">
        <f>VLOOKUP(Table1[[#This Row],[locationaddress]],VENUEID!$A$2:$B$28,1,TRUE)</f>
        <v>#VALUE!</v>
      </c>
      <c r="B1937" t="e">
        <f>IF(Table1[[#This Row],[categories]]="","",
IF(ISNUMBER(SEARCH("*ADULTS*",Table1[categories])),"ADULTS",
IF(ISNUMBER(SEARCH("*CHILDREN*",Table1[categories])),"CHILDREN",
IF(ISNUMBER(SEARCH("*TEENS*",Table1[categories])),"TEENS"))))</f>
        <v>#VALUE!</v>
      </c>
      <c r="C1937" t="e">
        <f>Table1[[#This Row],[startdatetime]]</f>
        <v>#VALUE!</v>
      </c>
      <c r="D1937" t="e">
        <f>CONCATENATE(Table1[[#This Row],[summary]],
CHAR(13),
Table1[[#This Row],[startdayname]],
", ",
TEXT((Table1[[#This Row],[startshortdate]]),"MMM D"),
CHAR(13),
TEXT((Table1[[#This Row],[starttime]]), "h:mm am/pm"),CHAR(13),Table1[[#This Row],[description]],CHAR(13))</f>
        <v>#VALUE!</v>
      </c>
    </row>
    <row r="1938" spans="1:4" x14ac:dyDescent="0.25">
      <c r="A1938" t="e">
        <f>VLOOKUP(Table1[[#This Row],[locationaddress]],VENUEID!$A$2:$B$28,1,TRUE)</f>
        <v>#VALUE!</v>
      </c>
      <c r="B1938" t="e">
        <f>IF(Table1[[#This Row],[categories]]="","",
IF(ISNUMBER(SEARCH("*ADULTS*",Table1[categories])),"ADULTS",
IF(ISNUMBER(SEARCH("*CHILDREN*",Table1[categories])),"CHILDREN",
IF(ISNUMBER(SEARCH("*TEENS*",Table1[categories])),"TEENS"))))</f>
        <v>#VALUE!</v>
      </c>
      <c r="C1938" t="e">
        <f>Table1[[#This Row],[startdatetime]]</f>
        <v>#VALUE!</v>
      </c>
      <c r="D1938" t="e">
        <f>CONCATENATE(Table1[[#This Row],[summary]],
CHAR(13),
Table1[[#This Row],[startdayname]],
", ",
TEXT((Table1[[#This Row],[startshortdate]]),"MMM D"),
CHAR(13),
TEXT((Table1[[#This Row],[starttime]]), "h:mm am/pm"),CHAR(13),Table1[[#This Row],[description]],CHAR(13))</f>
        <v>#VALUE!</v>
      </c>
    </row>
    <row r="1939" spans="1:4" x14ac:dyDescent="0.25">
      <c r="A1939" t="e">
        <f>VLOOKUP(Table1[[#This Row],[locationaddress]],VENUEID!$A$2:$B$28,1,TRUE)</f>
        <v>#VALUE!</v>
      </c>
      <c r="B1939" t="e">
        <f>IF(Table1[[#This Row],[categories]]="","",
IF(ISNUMBER(SEARCH("*ADULTS*",Table1[categories])),"ADULTS",
IF(ISNUMBER(SEARCH("*CHILDREN*",Table1[categories])),"CHILDREN",
IF(ISNUMBER(SEARCH("*TEENS*",Table1[categories])),"TEENS"))))</f>
        <v>#VALUE!</v>
      </c>
      <c r="C1939" t="e">
        <f>Table1[[#This Row],[startdatetime]]</f>
        <v>#VALUE!</v>
      </c>
      <c r="D1939" t="e">
        <f>CONCATENATE(Table1[[#This Row],[summary]],
CHAR(13),
Table1[[#This Row],[startdayname]],
", ",
TEXT((Table1[[#This Row],[startshortdate]]),"MMM D"),
CHAR(13),
TEXT((Table1[[#This Row],[starttime]]), "h:mm am/pm"),CHAR(13),Table1[[#This Row],[description]],CHAR(13))</f>
        <v>#VALUE!</v>
      </c>
    </row>
    <row r="1940" spans="1:4" x14ac:dyDescent="0.25">
      <c r="A1940" t="e">
        <f>VLOOKUP(Table1[[#This Row],[locationaddress]],VENUEID!$A$2:$B$28,1,TRUE)</f>
        <v>#VALUE!</v>
      </c>
      <c r="B1940" t="e">
        <f>IF(Table1[[#This Row],[categories]]="","",
IF(ISNUMBER(SEARCH("*ADULTS*",Table1[categories])),"ADULTS",
IF(ISNUMBER(SEARCH("*CHILDREN*",Table1[categories])),"CHILDREN",
IF(ISNUMBER(SEARCH("*TEENS*",Table1[categories])),"TEENS"))))</f>
        <v>#VALUE!</v>
      </c>
      <c r="C1940" t="e">
        <f>Table1[[#This Row],[startdatetime]]</f>
        <v>#VALUE!</v>
      </c>
      <c r="D1940" t="e">
        <f>CONCATENATE(Table1[[#This Row],[summary]],
CHAR(13),
Table1[[#This Row],[startdayname]],
", ",
TEXT((Table1[[#This Row],[startshortdate]]),"MMM D"),
CHAR(13),
TEXT((Table1[[#This Row],[starttime]]), "h:mm am/pm"),CHAR(13),Table1[[#This Row],[description]],CHAR(13))</f>
        <v>#VALUE!</v>
      </c>
    </row>
    <row r="1941" spans="1:4" x14ac:dyDescent="0.25">
      <c r="A1941" t="e">
        <f>VLOOKUP(Table1[[#This Row],[locationaddress]],VENUEID!$A$2:$B$28,1,TRUE)</f>
        <v>#VALUE!</v>
      </c>
      <c r="B1941" t="e">
        <f>IF(Table1[[#This Row],[categories]]="","",
IF(ISNUMBER(SEARCH("*ADULTS*",Table1[categories])),"ADULTS",
IF(ISNUMBER(SEARCH("*CHILDREN*",Table1[categories])),"CHILDREN",
IF(ISNUMBER(SEARCH("*TEENS*",Table1[categories])),"TEENS"))))</f>
        <v>#VALUE!</v>
      </c>
      <c r="C1941" t="e">
        <f>Table1[[#This Row],[startdatetime]]</f>
        <v>#VALUE!</v>
      </c>
      <c r="D1941" t="e">
        <f>CONCATENATE(Table1[[#This Row],[summary]],
CHAR(13),
Table1[[#This Row],[startdayname]],
", ",
TEXT((Table1[[#This Row],[startshortdate]]),"MMM D"),
CHAR(13),
TEXT((Table1[[#This Row],[starttime]]), "h:mm am/pm"),CHAR(13),Table1[[#This Row],[description]],CHAR(13))</f>
        <v>#VALUE!</v>
      </c>
    </row>
    <row r="1942" spans="1:4" x14ac:dyDescent="0.25">
      <c r="A1942" t="e">
        <f>VLOOKUP(Table1[[#This Row],[locationaddress]],VENUEID!$A$2:$B$28,1,TRUE)</f>
        <v>#VALUE!</v>
      </c>
      <c r="B1942" t="e">
        <f>IF(Table1[[#This Row],[categories]]="","",
IF(ISNUMBER(SEARCH("*ADULTS*",Table1[categories])),"ADULTS",
IF(ISNUMBER(SEARCH("*CHILDREN*",Table1[categories])),"CHILDREN",
IF(ISNUMBER(SEARCH("*TEENS*",Table1[categories])),"TEENS"))))</f>
        <v>#VALUE!</v>
      </c>
      <c r="C1942" t="e">
        <f>Table1[[#This Row],[startdatetime]]</f>
        <v>#VALUE!</v>
      </c>
      <c r="D1942" t="e">
        <f>CONCATENATE(Table1[[#This Row],[summary]],
CHAR(13),
Table1[[#This Row],[startdayname]],
", ",
TEXT((Table1[[#This Row],[startshortdate]]),"MMM D"),
CHAR(13),
TEXT((Table1[[#This Row],[starttime]]), "h:mm am/pm"),CHAR(13),Table1[[#This Row],[description]],CHAR(13))</f>
        <v>#VALUE!</v>
      </c>
    </row>
    <row r="1943" spans="1:4" x14ac:dyDescent="0.25">
      <c r="A1943" t="e">
        <f>VLOOKUP(Table1[[#This Row],[locationaddress]],VENUEID!$A$2:$B$28,1,TRUE)</f>
        <v>#VALUE!</v>
      </c>
      <c r="B1943" t="e">
        <f>IF(Table1[[#This Row],[categories]]="","",
IF(ISNUMBER(SEARCH("*ADULTS*",Table1[categories])),"ADULTS",
IF(ISNUMBER(SEARCH("*CHILDREN*",Table1[categories])),"CHILDREN",
IF(ISNUMBER(SEARCH("*TEENS*",Table1[categories])),"TEENS"))))</f>
        <v>#VALUE!</v>
      </c>
      <c r="C1943" t="e">
        <f>Table1[[#This Row],[startdatetime]]</f>
        <v>#VALUE!</v>
      </c>
      <c r="D1943" t="e">
        <f>CONCATENATE(Table1[[#This Row],[summary]],
CHAR(13),
Table1[[#This Row],[startdayname]],
", ",
TEXT((Table1[[#This Row],[startshortdate]]),"MMM D"),
CHAR(13),
TEXT((Table1[[#This Row],[starttime]]), "h:mm am/pm"),CHAR(13),Table1[[#This Row],[description]],CHAR(13))</f>
        <v>#VALUE!</v>
      </c>
    </row>
    <row r="1944" spans="1:4" x14ac:dyDescent="0.25">
      <c r="A1944" t="e">
        <f>VLOOKUP(Table1[[#This Row],[locationaddress]],VENUEID!$A$2:$B$28,1,TRUE)</f>
        <v>#VALUE!</v>
      </c>
      <c r="B1944" t="e">
        <f>IF(Table1[[#This Row],[categories]]="","",
IF(ISNUMBER(SEARCH("*ADULTS*",Table1[categories])),"ADULTS",
IF(ISNUMBER(SEARCH("*CHILDREN*",Table1[categories])),"CHILDREN",
IF(ISNUMBER(SEARCH("*TEENS*",Table1[categories])),"TEENS"))))</f>
        <v>#VALUE!</v>
      </c>
      <c r="C1944" t="e">
        <f>Table1[[#This Row],[startdatetime]]</f>
        <v>#VALUE!</v>
      </c>
      <c r="D1944" t="e">
        <f>CONCATENATE(Table1[[#This Row],[summary]],
CHAR(13),
Table1[[#This Row],[startdayname]],
", ",
TEXT((Table1[[#This Row],[startshortdate]]),"MMM D"),
CHAR(13),
TEXT((Table1[[#This Row],[starttime]]), "h:mm am/pm"),CHAR(13),Table1[[#This Row],[description]],CHAR(13))</f>
        <v>#VALUE!</v>
      </c>
    </row>
    <row r="1945" spans="1:4" x14ac:dyDescent="0.25">
      <c r="A1945" t="e">
        <f>VLOOKUP(Table1[[#This Row],[locationaddress]],VENUEID!$A$2:$B$28,1,TRUE)</f>
        <v>#VALUE!</v>
      </c>
      <c r="B1945" t="e">
        <f>IF(Table1[[#This Row],[categories]]="","",
IF(ISNUMBER(SEARCH("*ADULTS*",Table1[categories])),"ADULTS",
IF(ISNUMBER(SEARCH("*CHILDREN*",Table1[categories])),"CHILDREN",
IF(ISNUMBER(SEARCH("*TEENS*",Table1[categories])),"TEENS"))))</f>
        <v>#VALUE!</v>
      </c>
      <c r="C1945" t="e">
        <f>Table1[[#This Row],[startdatetime]]</f>
        <v>#VALUE!</v>
      </c>
      <c r="D1945" t="e">
        <f>CONCATENATE(Table1[[#This Row],[summary]],
CHAR(13),
Table1[[#This Row],[startdayname]],
", ",
TEXT((Table1[[#This Row],[startshortdate]]),"MMM D"),
CHAR(13),
TEXT((Table1[[#This Row],[starttime]]), "h:mm am/pm"),CHAR(13),Table1[[#This Row],[description]],CHAR(13))</f>
        <v>#VALUE!</v>
      </c>
    </row>
    <row r="1946" spans="1:4" x14ac:dyDescent="0.25">
      <c r="A1946" t="e">
        <f>VLOOKUP(Table1[[#This Row],[locationaddress]],VENUEID!$A$2:$B$28,1,TRUE)</f>
        <v>#VALUE!</v>
      </c>
      <c r="B1946" t="e">
        <f>IF(Table1[[#This Row],[categories]]="","",
IF(ISNUMBER(SEARCH("*ADULTS*",Table1[categories])),"ADULTS",
IF(ISNUMBER(SEARCH("*CHILDREN*",Table1[categories])),"CHILDREN",
IF(ISNUMBER(SEARCH("*TEENS*",Table1[categories])),"TEENS"))))</f>
        <v>#VALUE!</v>
      </c>
      <c r="C1946" t="e">
        <f>Table1[[#This Row],[startdatetime]]</f>
        <v>#VALUE!</v>
      </c>
      <c r="D1946" t="e">
        <f>CONCATENATE(Table1[[#This Row],[summary]],
CHAR(13),
Table1[[#This Row],[startdayname]],
", ",
TEXT((Table1[[#This Row],[startshortdate]]),"MMM D"),
CHAR(13),
TEXT((Table1[[#This Row],[starttime]]), "h:mm am/pm"),CHAR(13),Table1[[#This Row],[description]],CHAR(13))</f>
        <v>#VALUE!</v>
      </c>
    </row>
    <row r="1947" spans="1:4" x14ac:dyDescent="0.25">
      <c r="A1947" t="e">
        <f>VLOOKUP(Table1[[#This Row],[locationaddress]],VENUEID!$A$2:$B$28,1,TRUE)</f>
        <v>#VALUE!</v>
      </c>
      <c r="B1947" t="e">
        <f>IF(Table1[[#This Row],[categories]]="","",
IF(ISNUMBER(SEARCH("*ADULTS*",Table1[categories])),"ADULTS",
IF(ISNUMBER(SEARCH("*CHILDREN*",Table1[categories])),"CHILDREN",
IF(ISNUMBER(SEARCH("*TEENS*",Table1[categories])),"TEENS"))))</f>
        <v>#VALUE!</v>
      </c>
      <c r="C1947" t="e">
        <f>Table1[[#This Row],[startdatetime]]</f>
        <v>#VALUE!</v>
      </c>
      <c r="D1947" t="e">
        <f>CONCATENATE(Table1[[#This Row],[summary]],
CHAR(13),
Table1[[#This Row],[startdayname]],
", ",
TEXT((Table1[[#This Row],[startshortdate]]),"MMM D"),
CHAR(13),
TEXT((Table1[[#This Row],[starttime]]), "h:mm am/pm"),CHAR(13),Table1[[#This Row],[description]],CHAR(13))</f>
        <v>#VALUE!</v>
      </c>
    </row>
    <row r="1948" spans="1:4" x14ac:dyDescent="0.25">
      <c r="A1948" t="e">
        <f>VLOOKUP(Table1[[#This Row],[locationaddress]],VENUEID!$A$2:$B$28,1,TRUE)</f>
        <v>#VALUE!</v>
      </c>
      <c r="B1948" t="e">
        <f>IF(Table1[[#This Row],[categories]]="","",
IF(ISNUMBER(SEARCH("*ADULTS*",Table1[categories])),"ADULTS",
IF(ISNUMBER(SEARCH("*CHILDREN*",Table1[categories])),"CHILDREN",
IF(ISNUMBER(SEARCH("*TEENS*",Table1[categories])),"TEENS"))))</f>
        <v>#VALUE!</v>
      </c>
      <c r="C1948" t="e">
        <f>Table1[[#This Row],[startdatetime]]</f>
        <v>#VALUE!</v>
      </c>
      <c r="D1948" t="e">
        <f>CONCATENATE(Table1[[#This Row],[summary]],
CHAR(13),
Table1[[#This Row],[startdayname]],
", ",
TEXT((Table1[[#This Row],[startshortdate]]),"MMM D"),
CHAR(13),
TEXT((Table1[[#This Row],[starttime]]), "h:mm am/pm"),CHAR(13),Table1[[#This Row],[description]],CHAR(13))</f>
        <v>#VALUE!</v>
      </c>
    </row>
    <row r="1949" spans="1:4" x14ac:dyDescent="0.25">
      <c r="A1949" t="e">
        <f>VLOOKUP(Table1[[#This Row],[locationaddress]],VENUEID!$A$2:$B$28,1,TRUE)</f>
        <v>#VALUE!</v>
      </c>
      <c r="B1949" t="e">
        <f>IF(Table1[[#This Row],[categories]]="","",
IF(ISNUMBER(SEARCH("*ADULTS*",Table1[categories])),"ADULTS",
IF(ISNUMBER(SEARCH("*CHILDREN*",Table1[categories])),"CHILDREN",
IF(ISNUMBER(SEARCH("*TEENS*",Table1[categories])),"TEENS"))))</f>
        <v>#VALUE!</v>
      </c>
      <c r="C1949" t="e">
        <f>Table1[[#This Row],[startdatetime]]</f>
        <v>#VALUE!</v>
      </c>
      <c r="D1949" t="e">
        <f>CONCATENATE(Table1[[#This Row],[summary]],
CHAR(13),
Table1[[#This Row],[startdayname]],
", ",
TEXT((Table1[[#This Row],[startshortdate]]),"MMM D"),
CHAR(13),
TEXT((Table1[[#This Row],[starttime]]), "h:mm am/pm"),CHAR(13),Table1[[#This Row],[description]],CHAR(13))</f>
        <v>#VALUE!</v>
      </c>
    </row>
    <row r="1950" spans="1:4" x14ac:dyDescent="0.25">
      <c r="A1950" t="e">
        <f>VLOOKUP(Table1[[#This Row],[locationaddress]],VENUEID!$A$2:$B$28,1,TRUE)</f>
        <v>#VALUE!</v>
      </c>
      <c r="B1950" t="e">
        <f>IF(Table1[[#This Row],[categories]]="","",
IF(ISNUMBER(SEARCH("*ADULTS*",Table1[categories])),"ADULTS",
IF(ISNUMBER(SEARCH("*CHILDREN*",Table1[categories])),"CHILDREN",
IF(ISNUMBER(SEARCH("*TEENS*",Table1[categories])),"TEENS"))))</f>
        <v>#VALUE!</v>
      </c>
      <c r="C1950" t="e">
        <f>Table1[[#This Row],[startdatetime]]</f>
        <v>#VALUE!</v>
      </c>
      <c r="D1950" t="e">
        <f>CONCATENATE(Table1[[#This Row],[summary]],
CHAR(13),
Table1[[#This Row],[startdayname]],
", ",
TEXT((Table1[[#This Row],[startshortdate]]),"MMM D"),
CHAR(13),
TEXT((Table1[[#This Row],[starttime]]), "h:mm am/pm"),CHAR(13),Table1[[#This Row],[description]],CHAR(13))</f>
        <v>#VALUE!</v>
      </c>
    </row>
    <row r="1951" spans="1:4" x14ac:dyDescent="0.25">
      <c r="A1951" t="e">
        <f>VLOOKUP(Table1[[#This Row],[locationaddress]],VENUEID!$A$2:$B$28,1,TRUE)</f>
        <v>#VALUE!</v>
      </c>
      <c r="B1951" t="e">
        <f>IF(Table1[[#This Row],[categories]]="","",
IF(ISNUMBER(SEARCH("*ADULTS*",Table1[categories])),"ADULTS",
IF(ISNUMBER(SEARCH("*CHILDREN*",Table1[categories])),"CHILDREN",
IF(ISNUMBER(SEARCH("*TEENS*",Table1[categories])),"TEENS"))))</f>
        <v>#VALUE!</v>
      </c>
      <c r="C1951" t="e">
        <f>Table1[[#This Row],[startdatetime]]</f>
        <v>#VALUE!</v>
      </c>
      <c r="D1951" t="e">
        <f>CONCATENATE(Table1[[#This Row],[summary]],
CHAR(13),
Table1[[#This Row],[startdayname]],
", ",
TEXT((Table1[[#This Row],[startshortdate]]),"MMM D"),
CHAR(13),
TEXT((Table1[[#This Row],[starttime]]), "h:mm am/pm"),CHAR(13),Table1[[#This Row],[description]],CHAR(13))</f>
        <v>#VALUE!</v>
      </c>
    </row>
    <row r="1952" spans="1:4" x14ac:dyDescent="0.25">
      <c r="A1952" t="e">
        <f>VLOOKUP(Table1[[#This Row],[locationaddress]],VENUEID!$A$2:$B$28,1,TRUE)</f>
        <v>#VALUE!</v>
      </c>
      <c r="B1952" t="e">
        <f>IF(Table1[[#This Row],[categories]]="","",
IF(ISNUMBER(SEARCH("*ADULTS*",Table1[categories])),"ADULTS",
IF(ISNUMBER(SEARCH("*CHILDREN*",Table1[categories])),"CHILDREN",
IF(ISNUMBER(SEARCH("*TEENS*",Table1[categories])),"TEENS"))))</f>
        <v>#VALUE!</v>
      </c>
      <c r="C1952" t="e">
        <f>Table1[[#This Row],[startdatetime]]</f>
        <v>#VALUE!</v>
      </c>
      <c r="D1952" t="e">
        <f>CONCATENATE(Table1[[#This Row],[summary]],
CHAR(13),
Table1[[#This Row],[startdayname]],
", ",
TEXT((Table1[[#This Row],[startshortdate]]),"MMM D"),
CHAR(13),
TEXT((Table1[[#This Row],[starttime]]), "h:mm am/pm"),CHAR(13),Table1[[#This Row],[description]],CHAR(13))</f>
        <v>#VALUE!</v>
      </c>
    </row>
    <row r="1953" spans="1:4" x14ac:dyDescent="0.25">
      <c r="A1953" t="e">
        <f>VLOOKUP(Table1[[#This Row],[locationaddress]],VENUEID!$A$2:$B$28,1,TRUE)</f>
        <v>#VALUE!</v>
      </c>
      <c r="B1953" t="e">
        <f>IF(Table1[[#This Row],[categories]]="","",
IF(ISNUMBER(SEARCH("*ADULTS*",Table1[categories])),"ADULTS",
IF(ISNUMBER(SEARCH("*CHILDREN*",Table1[categories])),"CHILDREN",
IF(ISNUMBER(SEARCH("*TEENS*",Table1[categories])),"TEENS"))))</f>
        <v>#VALUE!</v>
      </c>
      <c r="C1953" t="e">
        <f>Table1[[#This Row],[startdatetime]]</f>
        <v>#VALUE!</v>
      </c>
      <c r="D1953" t="e">
        <f>CONCATENATE(Table1[[#This Row],[summary]],
CHAR(13),
Table1[[#This Row],[startdayname]],
", ",
TEXT((Table1[[#This Row],[startshortdate]]),"MMM D"),
CHAR(13),
TEXT((Table1[[#This Row],[starttime]]), "h:mm am/pm"),CHAR(13),Table1[[#This Row],[description]],CHAR(13))</f>
        <v>#VALUE!</v>
      </c>
    </row>
    <row r="1954" spans="1:4" x14ac:dyDescent="0.25">
      <c r="A1954" t="e">
        <f>VLOOKUP(Table1[[#This Row],[locationaddress]],VENUEID!$A$2:$B$28,1,TRUE)</f>
        <v>#VALUE!</v>
      </c>
      <c r="B1954" t="e">
        <f>IF(Table1[[#This Row],[categories]]="","",
IF(ISNUMBER(SEARCH("*ADULTS*",Table1[categories])),"ADULTS",
IF(ISNUMBER(SEARCH("*CHILDREN*",Table1[categories])),"CHILDREN",
IF(ISNUMBER(SEARCH("*TEENS*",Table1[categories])),"TEENS"))))</f>
        <v>#VALUE!</v>
      </c>
      <c r="C1954" t="e">
        <f>Table1[[#This Row],[startdatetime]]</f>
        <v>#VALUE!</v>
      </c>
      <c r="D1954" t="e">
        <f>CONCATENATE(Table1[[#This Row],[summary]],
CHAR(13),
Table1[[#This Row],[startdayname]],
", ",
TEXT((Table1[[#This Row],[startshortdate]]),"MMM D"),
CHAR(13),
TEXT((Table1[[#This Row],[starttime]]), "h:mm am/pm"),CHAR(13),Table1[[#This Row],[description]],CHAR(13))</f>
        <v>#VALUE!</v>
      </c>
    </row>
    <row r="1955" spans="1:4" x14ac:dyDescent="0.25">
      <c r="A1955" t="e">
        <f>VLOOKUP(Table1[[#This Row],[locationaddress]],VENUEID!$A$2:$B$28,1,TRUE)</f>
        <v>#VALUE!</v>
      </c>
      <c r="B1955" t="e">
        <f>IF(Table1[[#This Row],[categories]]="","",
IF(ISNUMBER(SEARCH("*ADULTS*",Table1[categories])),"ADULTS",
IF(ISNUMBER(SEARCH("*CHILDREN*",Table1[categories])),"CHILDREN",
IF(ISNUMBER(SEARCH("*TEENS*",Table1[categories])),"TEENS"))))</f>
        <v>#VALUE!</v>
      </c>
      <c r="C1955" t="e">
        <f>Table1[[#This Row],[startdatetime]]</f>
        <v>#VALUE!</v>
      </c>
      <c r="D1955" t="e">
        <f>CONCATENATE(Table1[[#This Row],[summary]],
CHAR(13),
Table1[[#This Row],[startdayname]],
", ",
TEXT((Table1[[#This Row],[startshortdate]]),"MMM D"),
CHAR(13),
TEXT((Table1[[#This Row],[starttime]]), "h:mm am/pm"),CHAR(13),Table1[[#This Row],[description]],CHAR(13))</f>
        <v>#VALUE!</v>
      </c>
    </row>
    <row r="1956" spans="1:4" x14ac:dyDescent="0.25">
      <c r="A1956" t="e">
        <f>VLOOKUP(Table1[[#This Row],[locationaddress]],VENUEID!$A$2:$B$28,1,TRUE)</f>
        <v>#VALUE!</v>
      </c>
      <c r="B1956" t="e">
        <f>IF(Table1[[#This Row],[categories]]="","",
IF(ISNUMBER(SEARCH("*ADULTS*",Table1[categories])),"ADULTS",
IF(ISNUMBER(SEARCH("*CHILDREN*",Table1[categories])),"CHILDREN",
IF(ISNUMBER(SEARCH("*TEENS*",Table1[categories])),"TEENS"))))</f>
        <v>#VALUE!</v>
      </c>
      <c r="C1956" t="e">
        <f>Table1[[#This Row],[startdatetime]]</f>
        <v>#VALUE!</v>
      </c>
      <c r="D1956" t="e">
        <f>CONCATENATE(Table1[[#This Row],[summary]],
CHAR(13),
Table1[[#This Row],[startdayname]],
", ",
TEXT((Table1[[#This Row],[startshortdate]]),"MMM D"),
CHAR(13),
TEXT((Table1[[#This Row],[starttime]]), "h:mm am/pm"),CHAR(13),Table1[[#This Row],[description]],CHAR(13))</f>
        <v>#VALUE!</v>
      </c>
    </row>
    <row r="1957" spans="1:4" x14ac:dyDescent="0.25">
      <c r="A1957" t="e">
        <f>VLOOKUP(Table1[[#This Row],[locationaddress]],VENUEID!$A$2:$B$28,1,TRUE)</f>
        <v>#VALUE!</v>
      </c>
      <c r="B1957" t="e">
        <f>IF(Table1[[#This Row],[categories]]="","",
IF(ISNUMBER(SEARCH("*ADULTS*",Table1[categories])),"ADULTS",
IF(ISNUMBER(SEARCH("*CHILDREN*",Table1[categories])),"CHILDREN",
IF(ISNUMBER(SEARCH("*TEENS*",Table1[categories])),"TEENS"))))</f>
        <v>#VALUE!</v>
      </c>
      <c r="C1957" t="e">
        <f>Table1[[#This Row],[startdatetime]]</f>
        <v>#VALUE!</v>
      </c>
      <c r="D1957" t="e">
        <f>CONCATENATE(Table1[[#This Row],[summary]],
CHAR(13),
Table1[[#This Row],[startdayname]],
", ",
TEXT((Table1[[#This Row],[startshortdate]]),"MMM D"),
CHAR(13),
TEXT((Table1[[#This Row],[starttime]]), "h:mm am/pm"),CHAR(13),Table1[[#This Row],[description]],CHAR(13))</f>
        <v>#VALUE!</v>
      </c>
    </row>
    <row r="1958" spans="1:4" x14ac:dyDescent="0.25">
      <c r="A1958" t="e">
        <f>VLOOKUP(Table1[[#This Row],[locationaddress]],VENUEID!$A$2:$B$28,1,TRUE)</f>
        <v>#VALUE!</v>
      </c>
      <c r="B1958" t="e">
        <f>IF(Table1[[#This Row],[categories]]="","",
IF(ISNUMBER(SEARCH("*ADULTS*",Table1[categories])),"ADULTS",
IF(ISNUMBER(SEARCH("*CHILDREN*",Table1[categories])),"CHILDREN",
IF(ISNUMBER(SEARCH("*TEENS*",Table1[categories])),"TEENS"))))</f>
        <v>#VALUE!</v>
      </c>
      <c r="C1958" t="e">
        <f>Table1[[#This Row],[startdatetime]]</f>
        <v>#VALUE!</v>
      </c>
      <c r="D1958" t="e">
        <f>CONCATENATE(Table1[[#This Row],[summary]],
CHAR(13),
Table1[[#This Row],[startdayname]],
", ",
TEXT((Table1[[#This Row],[startshortdate]]),"MMM D"),
CHAR(13),
TEXT((Table1[[#This Row],[starttime]]), "h:mm am/pm"),CHAR(13),Table1[[#This Row],[description]],CHAR(13))</f>
        <v>#VALUE!</v>
      </c>
    </row>
    <row r="1959" spans="1:4" x14ac:dyDescent="0.25">
      <c r="A1959" t="e">
        <f>VLOOKUP(Table1[[#This Row],[locationaddress]],VENUEID!$A$2:$B$28,1,TRUE)</f>
        <v>#VALUE!</v>
      </c>
      <c r="B1959" t="e">
        <f>IF(Table1[[#This Row],[categories]]="","",
IF(ISNUMBER(SEARCH("*ADULTS*",Table1[categories])),"ADULTS",
IF(ISNUMBER(SEARCH("*CHILDREN*",Table1[categories])),"CHILDREN",
IF(ISNUMBER(SEARCH("*TEENS*",Table1[categories])),"TEENS"))))</f>
        <v>#VALUE!</v>
      </c>
      <c r="C1959" t="e">
        <f>Table1[[#This Row],[startdatetime]]</f>
        <v>#VALUE!</v>
      </c>
      <c r="D1959" t="e">
        <f>CONCATENATE(Table1[[#This Row],[summary]],
CHAR(13),
Table1[[#This Row],[startdayname]],
", ",
TEXT((Table1[[#This Row],[startshortdate]]),"MMM D"),
CHAR(13),
TEXT((Table1[[#This Row],[starttime]]), "h:mm am/pm"),CHAR(13),Table1[[#This Row],[description]],CHAR(13))</f>
        <v>#VALUE!</v>
      </c>
    </row>
    <row r="1960" spans="1:4" x14ac:dyDescent="0.25">
      <c r="A1960" t="e">
        <f>VLOOKUP(Table1[[#This Row],[locationaddress]],VENUEID!$A$2:$B$28,1,TRUE)</f>
        <v>#VALUE!</v>
      </c>
      <c r="B1960" t="e">
        <f>IF(Table1[[#This Row],[categories]]="","",
IF(ISNUMBER(SEARCH("*ADULTS*",Table1[categories])),"ADULTS",
IF(ISNUMBER(SEARCH("*CHILDREN*",Table1[categories])),"CHILDREN",
IF(ISNUMBER(SEARCH("*TEENS*",Table1[categories])),"TEENS"))))</f>
        <v>#VALUE!</v>
      </c>
      <c r="C1960" t="e">
        <f>Table1[[#This Row],[startdatetime]]</f>
        <v>#VALUE!</v>
      </c>
      <c r="D1960" t="e">
        <f>CONCATENATE(Table1[[#This Row],[summary]],
CHAR(13),
Table1[[#This Row],[startdayname]],
", ",
TEXT((Table1[[#This Row],[startshortdate]]),"MMM D"),
CHAR(13),
TEXT((Table1[[#This Row],[starttime]]), "h:mm am/pm"),CHAR(13),Table1[[#This Row],[description]],CHAR(13))</f>
        <v>#VALUE!</v>
      </c>
    </row>
    <row r="1961" spans="1:4" x14ac:dyDescent="0.25">
      <c r="A1961" t="e">
        <f>VLOOKUP(Table1[[#This Row],[locationaddress]],VENUEID!$A$2:$B$28,1,TRUE)</f>
        <v>#VALUE!</v>
      </c>
      <c r="B1961" t="e">
        <f>IF(Table1[[#This Row],[categories]]="","",
IF(ISNUMBER(SEARCH("*ADULTS*",Table1[categories])),"ADULTS",
IF(ISNUMBER(SEARCH("*CHILDREN*",Table1[categories])),"CHILDREN",
IF(ISNUMBER(SEARCH("*TEENS*",Table1[categories])),"TEENS"))))</f>
        <v>#VALUE!</v>
      </c>
      <c r="C1961" t="e">
        <f>Table1[[#This Row],[startdatetime]]</f>
        <v>#VALUE!</v>
      </c>
      <c r="D1961" t="e">
        <f>CONCATENATE(Table1[[#This Row],[summary]],
CHAR(13),
Table1[[#This Row],[startdayname]],
", ",
TEXT((Table1[[#This Row],[startshortdate]]),"MMM D"),
CHAR(13),
TEXT((Table1[[#This Row],[starttime]]), "h:mm am/pm"),CHAR(13),Table1[[#This Row],[description]],CHAR(13))</f>
        <v>#VALUE!</v>
      </c>
    </row>
    <row r="1962" spans="1:4" x14ac:dyDescent="0.25">
      <c r="A1962" t="e">
        <f>VLOOKUP(Table1[[#This Row],[locationaddress]],VENUEID!$A$2:$B$28,1,TRUE)</f>
        <v>#VALUE!</v>
      </c>
      <c r="B1962" t="e">
        <f>IF(Table1[[#This Row],[categories]]="","",
IF(ISNUMBER(SEARCH("*ADULTS*",Table1[categories])),"ADULTS",
IF(ISNUMBER(SEARCH("*CHILDREN*",Table1[categories])),"CHILDREN",
IF(ISNUMBER(SEARCH("*TEENS*",Table1[categories])),"TEENS"))))</f>
        <v>#VALUE!</v>
      </c>
      <c r="C1962" t="e">
        <f>Table1[[#This Row],[startdatetime]]</f>
        <v>#VALUE!</v>
      </c>
      <c r="D1962" t="e">
        <f>CONCATENATE(Table1[[#This Row],[summary]],
CHAR(13),
Table1[[#This Row],[startdayname]],
", ",
TEXT((Table1[[#This Row],[startshortdate]]),"MMM D"),
CHAR(13),
TEXT((Table1[[#This Row],[starttime]]), "h:mm am/pm"),CHAR(13),Table1[[#This Row],[description]],CHAR(13))</f>
        <v>#VALUE!</v>
      </c>
    </row>
    <row r="1963" spans="1:4" x14ac:dyDescent="0.25">
      <c r="A1963" t="e">
        <f>VLOOKUP(Table1[[#This Row],[locationaddress]],VENUEID!$A$2:$B$28,1,TRUE)</f>
        <v>#VALUE!</v>
      </c>
      <c r="B1963" t="e">
        <f>IF(Table1[[#This Row],[categories]]="","",
IF(ISNUMBER(SEARCH("*ADULTS*",Table1[categories])),"ADULTS",
IF(ISNUMBER(SEARCH("*CHILDREN*",Table1[categories])),"CHILDREN",
IF(ISNUMBER(SEARCH("*TEENS*",Table1[categories])),"TEENS"))))</f>
        <v>#VALUE!</v>
      </c>
      <c r="C1963" t="e">
        <f>Table1[[#This Row],[startdatetime]]</f>
        <v>#VALUE!</v>
      </c>
      <c r="D1963" t="e">
        <f>CONCATENATE(Table1[[#This Row],[summary]],
CHAR(13),
Table1[[#This Row],[startdayname]],
", ",
TEXT((Table1[[#This Row],[startshortdate]]),"MMM D"),
CHAR(13),
TEXT((Table1[[#This Row],[starttime]]), "h:mm am/pm"),CHAR(13),Table1[[#This Row],[description]],CHAR(13))</f>
        <v>#VALUE!</v>
      </c>
    </row>
    <row r="1964" spans="1:4" x14ac:dyDescent="0.25">
      <c r="A1964" t="e">
        <f>VLOOKUP(Table1[[#This Row],[locationaddress]],VENUEID!$A$2:$B$28,1,TRUE)</f>
        <v>#VALUE!</v>
      </c>
      <c r="B1964" t="e">
        <f>IF(Table1[[#This Row],[categories]]="","",
IF(ISNUMBER(SEARCH("*ADULTS*",Table1[categories])),"ADULTS",
IF(ISNUMBER(SEARCH("*CHILDREN*",Table1[categories])),"CHILDREN",
IF(ISNUMBER(SEARCH("*TEENS*",Table1[categories])),"TEENS"))))</f>
        <v>#VALUE!</v>
      </c>
      <c r="C1964" t="e">
        <f>Table1[[#This Row],[startdatetime]]</f>
        <v>#VALUE!</v>
      </c>
      <c r="D1964" t="e">
        <f>CONCATENATE(Table1[[#This Row],[summary]],
CHAR(13),
Table1[[#This Row],[startdayname]],
", ",
TEXT((Table1[[#This Row],[startshortdate]]),"MMM D"),
CHAR(13),
TEXT((Table1[[#This Row],[starttime]]), "h:mm am/pm"),CHAR(13),Table1[[#This Row],[description]],CHAR(13))</f>
        <v>#VALUE!</v>
      </c>
    </row>
    <row r="1965" spans="1:4" x14ac:dyDescent="0.25">
      <c r="A1965" t="e">
        <f>VLOOKUP(Table1[[#This Row],[locationaddress]],VENUEID!$A$2:$B$28,1,TRUE)</f>
        <v>#VALUE!</v>
      </c>
      <c r="B1965" t="e">
        <f>IF(Table1[[#This Row],[categories]]="","",
IF(ISNUMBER(SEARCH("*ADULTS*",Table1[categories])),"ADULTS",
IF(ISNUMBER(SEARCH("*CHILDREN*",Table1[categories])),"CHILDREN",
IF(ISNUMBER(SEARCH("*TEENS*",Table1[categories])),"TEENS"))))</f>
        <v>#VALUE!</v>
      </c>
      <c r="C1965" t="e">
        <f>Table1[[#This Row],[startdatetime]]</f>
        <v>#VALUE!</v>
      </c>
      <c r="D1965" t="e">
        <f>CONCATENATE(Table1[[#This Row],[summary]],
CHAR(13),
Table1[[#This Row],[startdayname]],
", ",
TEXT((Table1[[#This Row],[startshortdate]]),"MMM D"),
CHAR(13),
TEXT((Table1[[#This Row],[starttime]]), "h:mm am/pm"),CHAR(13),Table1[[#This Row],[description]],CHAR(13))</f>
        <v>#VALUE!</v>
      </c>
    </row>
    <row r="1966" spans="1:4" x14ac:dyDescent="0.25">
      <c r="A1966" t="e">
        <f>VLOOKUP(Table1[[#This Row],[locationaddress]],VENUEID!$A$2:$B$28,1,TRUE)</f>
        <v>#VALUE!</v>
      </c>
      <c r="B1966" t="e">
        <f>IF(Table1[[#This Row],[categories]]="","",
IF(ISNUMBER(SEARCH("*ADULTS*",Table1[categories])),"ADULTS",
IF(ISNUMBER(SEARCH("*CHILDREN*",Table1[categories])),"CHILDREN",
IF(ISNUMBER(SEARCH("*TEENS*",Table1[categories])),"TEENS"))))</f>
        <v>#VALUE!</v>
      </c>
      <c r="C1966" t="e">
        <f>Table1[[#This Row],[startdatetime]]</f>
        <v>#VALUE!</v>
      </c>
      <c r="D1966" t="e">
        <f>CONCATENATE(Table1[[#This Row],[summary]],
CHAR(13),
Table1[[#This Row],[startdayname]],
", ",
TEXT((Table1[[#This Row],[startshortdate]]),"MMM D"),
CHAR(13),
TEXT((Table1[[#This Row],[starttime]]), "h:mm am/pm"),CHAR(13),Table1[[#This Row],[description]],CHAR(13))</f>
        <v>#VALUE!</v>
      </c>
    </row>
    <row r="1967" spans="1:4" x14ac:dyDescent="0.25">
      <c r="A1967" t="e">
        <f>VLOOKUP(Table1[[#This Row],[locationaddress]],VENUEID!$A$2:$B$28,1,TRUE)</f>
        <v>#VALUE!</v>
      </c>
      <c r="B1967" t="e">
        <f>IF(Table1[[#This Row],[categories]]="","",
IF(ISNUMBER(SEARCH("*ADULTS*",Table1[categories])),"ADULTS",
IF(ISNUMBER(SEARCH("*CHILDREN*",Table1[categories])),"CHILDREN",
IF(ISNUMBER(SEARCH("*TEENS*",Table1[categories])),"TEENS"))))</f>
        <v>#VALUE!</v>
      </c>
      <c r="C1967" t="e">
        <f>Table1[[#This Row],[startdatetime]]</f>
        <v>#VALUE!</v>
      </c>
      <c r="D1967" t="e">
        <f>CONCATENATE(Table1[[#This Row],[summary]],
CHAR(13),
Table1[[#This Row],[startdayname]],
", ",
TEXT((Table1[[#This Row],[startshortdate]]),"MMM D"),
CHAR(13),
TEXT((Table1[[#This Row],[starttime]]), "h:mm am/pm"),CHAR(13),Table1[[#This Row],[description]],CHAR(13))</f>
        <v>#VALUE!</v>
      </c>
    </row>
    <row r="1968" spans="1:4" x14ac:dyDescent="0.25">
      <c r="A1968" t="e">
        <f>VLOOKUP(Table1[[#This Row],[locationaddress]],VENUEID!$A$2:$B$28,1,TRUE)</f>
        <v>#VALUE!</v>
      </c>
      <c r="B1968" t="e">
        <f>IF(Table1[[#This Row],[categories]]="","",
IF(ISNUMBER(SEARCH("*ADULTS*",Table1[categories])),"ADULTS",
IF(ISNUMBER(SEARCH("*CHILDREN*",Table1[categories])),"CHILDREN",
IF(ISNUMBER(SEARCH("*TEENS*",Table1[categories])),"TEENS"))))</f>
        <v>#VALUE!</v>
      </c>
      <c r="C1968" t="e">
        <f>Table1[[#This Row],[startdatetime]]</f>
        <v>#VALUE!</v>
      </c>
      <c r="D1968" t="e">
        <f>CONCATENATE(Table1[[#This Row],[summary]],
CHAR(13),
Table1[[#This Row],[startdayname]],
", ",
TEXT((Table1[[#This Row],[startshortdate]]),"MMM D"),
CHAR(13),
TEXT((Table1[[#This Row],[starttime]]), "h:mm am/pm"),CHAR(13),Table1[[#This Row],[description]],CHAR(13))</f>
        <v>#VALUE!</v>
      </c>
    </row>
    <row r="1969" spans="1:4" x14ac:dyDescent="0.25">
      <c r="A1969" t="e">
        <f>VLOOKUP(Table1[[#This Row],[locationaddress]],VENUEID!$A$2:$B$28,1,TRUE)</f>
        <v>#VALUE!</v>
      </c>
      <c r="B1969" t="e">
        <f>IF(Table1[[#This Row],[categories]]="","",
IF(ISNUMBER(SEARCH("*ADULTS*",Table1[categories])),"ADULTS",
IF(ISNUMBER(SEARCH("*CHILDREN*",Table1[categories])),"CHILDREN",
IF(ISNUMBER(SEARCH("*TEENS*",Table1[categories])),"TEENS"))))</f>
        <v>#VALUE!</v>
      </c>
      <c r="C1969" t="e">
        <f>Table1[[#This Row],[startdatetime]]</f>
        <v>#VALUE!</v>
      </c>
      <c r="D1969" t="e">
        <f>CONCATENATE(Table1[[#This Row],[summary]],
CHAR(13),
Table1[[#This Row],[startdayname]],
", ",
TEXT((Table1[[#This Row],[startshortdate]]),"MMM D"),
CHAR(13),
TEXT((Table1[[#This Row],[starttime]]), "h:mm am/pm"),CHAR(13),Table1[[#This Row],[description]],CHAR(13))</f>
        <v>#VALUE!</v>
      </c>
    </row>
    <row r="1970" spans="1:4" x14ac:dyDescent="0.25">
      <c r="A1970" t="e">
        <f>VLOOKUP(Table1[[#This Row],[locationaddress]],VENUEID!$A$2:$B$28,1,TRUE)</f>
        <v>#VALUE!</v>
      </c>
      <c r="B1970" t="e">
        <f>IF(Table1[[#This Row],[categories]]="","",
IF(ISNUMBER(SEARCH("*ADULTS*",Table1[categories])),"ADULTS",
IF(ISNUMBER(SEARCH("*CHILDREN*",Table1[categories])),"CHILDREN",
IF(ISNUMBER(SEARCH("*TEENS*",Table1[categories])),"TEENS"))))</f>
        <v>#VALUE!</v>
      </c>
      <c r="C1970" t="e">
        <f>Table1[[#This Row],[startdatetime]]</f>
        <v>#VALUE!</v>
      </c>
      <c r="D1970" t="e">
        <f>CONCATENATE(Table1[[#This Row],[summary]],
CHAR(13),
Table1[[#This Row],[startdayname]],
", ",
TEXT((Table1[[#This Row],[startshortdate]]),"MMM D"),
CHAR(13),
TEXT((Table1[[#This Row],[starttime]]), "h:mm am/pm"),CHAR(13),Table1[[#This Row],[description]],CHAR(13))</f>
        <v>#VALUE!</v>
      </c>
    </row>
    <row r="1971" spans="1:4" x14ac:dyDescent="0.25">
      <c r="A1971" t="e">
        <f>VLOOKUP(Table1[[#This Row],[locationaddress]],VENUEID!$A$2:$B$28,1,TRUE)</f>
        <v>#VALUE!</v>
      </c>
      <c r="B1971" t="e">
        <f>IF(Table1[[#This Row],[categories]]="","",
IF(ISNUMBER(SEARCH("*ADULTS*",Table1[categories])),"ADULTS",
IF(ISNUMBER(SEARCH("*CHILDREN*",Table1[categories])),"CHILDREN",
IF(ISNUMBER(SEARCH("*TEENS*",Table1[categories])),"TEENS"))))</f>
        <v>#VALUE!</v>
      </c>
      <c r="C1971" t="e">
        <f>Table1[[#This Row],[startdatetime]]</f>
        <v>#VALUE!</v>
      </c>
      <c r="D1971" t="e">
        <f>CONCATENATE(Table1[[#This Row],[summary]],
CHAR(13),
Table1[[#This Row],[startdayname]],
", ",
TEXT((Table1[[#This Row],[startshortdate]]),"MMM D"),
CHAR(13),
TEXT((Table1[[#This Row],[starttime]]), "h:mm am/pm"),CHAR(13),Table1[[#This Row],[description]],CHAR(13))</f>
        <v>#VALUE!</v>
      </c>
    </row>
    <row r="1972" spans="1:4" x14ac:dyDescent="0.25">
      <c r="A1972" t="e">
        <f>VLOOKUP(Table1[[#This Row],[locationaddress]],VENUEID!$A$2:$B$28,1,TRUE)</f>
        <v>#VALUE!</v>
      </c>
      <c r="B1972" t="e">
        <f>IF(Table1[[#This Row],[categories]]="","",
IF(ISNUMBER(SEARCH("*ADULTS*",Table1[categories])),"ADULTS",
IF(ISNUMBER(SEARCH("*CHILDREN*",Table1[categories])),"CHILDREN",
IF(ISNUMBER(SEARCH("*TEENS*",Table1[categories])),"TEENS"))))</f>
        <v>#VALUE!</v>
      </c>
      <c r="C1972" t="e">
        <f>Table1[[#This Row],[startdatetime]]</f>
        <v>#VALUE!</v>
      </c>
      <c r="D1972" t="e">
        <f>CONCATENATE(Table1[[#This Row],[summary]],
CHAR(13),
Table1[[#This Row],[startdayname]],
", ",
TEXT((Table1[[#This Row],[startshortdate]]),"MMM D"),
CHAR(13),
TEXT((Table1[[#This Row],[starttime]]), "h:mm am/pm"),CHAR(13),Table1[[#This Row],[description]],CHAR(13))</f>
        <v>#VALUE!</v>
      </c>
    </row>
    <row r="1973" spans="1:4" x14ac:dyDescent="0.25">
      <c r="A1973" t="e">
        <f>VLOOKUP(Table1[[#This Row],[locationaddress]],VENUEID!$A$2:$B$28,1,TRUE)</f>
        <v>#VALUE!</v>
      </c>
      <c r="B1973" t="e">
        <f>IF(Table1[[#This Row],[categories]]="","",
IF(ISNUMBER(SEARCH("*ADULTS*",Table1[categories])),"ADULTS",
IF(ISNUMBER(SEARCH("*CHILDREN*",Table1[categories])),"CHILDREN",
IF(ISNUMBER(SEARCH("*TEENS*",Table1[categories])),"TEENS"))))</f>
        <v>#VALUE!</v>
      </c>
      <c r="C1973" t="e">
        <f>Table1[[#This Row],[startdatetime]]</f>
        <v>#VALUE!</v>
      </c>
      <c r="D1973" t="e">
        <f>CONCATENATE(Table1[[#This Row],[summary]],
CHAR(13),
Table1[[#This Row],[startdayname]],
", ",
TEXT((Table1[[#This Row],[startshortdate]]),"MMM D"),
CHAR(13),
TEXT((Table1[[#This Row],[starttime]]), "h:mm am/pm"),CHAR(13),Table1[[#This Row],[description]],CHAR(13))</f>
        <v>#VALUE!</v>
      </c>
    </row>
    <row r="1974" spans="1:4" x14ac:dyDescent="0.25">
      <c r="A1974" t="e">
        <f>VLOOKUP(Table1[[#This Row],[locationaddress]],VENUEID!$A$2:$B$28,1,TRUE)</f>
        <v>#VALUE!</v>
      </c>
      <c r="B1974" t="e">
        <f>IF(Table1[[#This Row],[categories]]="","",
IF(ISNUMBER(SEARCH("*ADULTS*",Table1[categories])),"ADULTS",
IF(ISNUMBER(SEARCH("*CHILDREN*",Table1[categories])),"CHILDREN",
IF(ISNUMBER(SEARCH("*TEENS*",Table1[categories])),"TEENS"))))</f>
        <v>#VALUE!</v>
      </c>
      <c r="C1974" t="e">
        <f>Table1[[#This Row],[startdatetime]]</f>
        <v>#VALUE!</v>
      </c>
      <c r="D1974" t="e">
        <f>CONCATENATE(Table1[[#This Row],[summary]],
CHAR(13),
Table1[[#This Row],[startdayname]],
", ",
TEXT((Table1[[#This Row],[startshortdate]]),"MMM D"),
CHAR(13),
TEXT((Table1[[#This Row],[starttime]]), "h:mm am/pm"),CHAR(13),Table1[[#This Row],[description]],CHAR(13))</f>
        <v>#VALUE!</v>
      </c>
    </row>
    <row r="1975" spans="1:4" x14ac:dyDescent="0.25">
      <c r="A1975" t="e">
        <f>VLOOKUP(Table1[[#This Row],[locationaddress]],VENUEID!$A$2:$B$28,1,TRUE)</f>
        <v>#VALUE!</v>
      </c>
      <c r="B1975" t="e">
        <f>IF(Table1[[#This Row],[categories]]="","",
IF(ISNUMBER(SEARCH("*ADULTS*",Table1[categories])),"ADULTS",
IF(ISNUMBER(SEARCH("*CHILDREN*",Table1[categories])),"CHILDREN",
IF(ISNUMBER(SEARCH("*TEENS*",Table1[categories])),"TEENS"))))</f>
        <v>#VALUE!</v>
      </c>
      <c r="C1975" t="e">
        <f>Table1[[#This Row],[startdatetime]]</f>
        <v>#VALUE!</v>
      </c>
      <c r="D1975" t="e">
        <f>CONCATENATE(Table1[[#This Row],[summary]],
CHAR(13),
Table1[[#This Row],[startdayname]],
", ",
TEXT((Table1[[#This Row],[startshortdate]]),"MMM D"),
CHAR(13),
TEXT((Table1[[#This Row],[starttime]]), "h:mm am/pm"),CHAR(13),Table1[[#This Row],[description]],CHAR(13))</f>
        <v>#VALUE!</v>
      </c>
    </row>
    <row r="1976" spans="1:4" x14ac:dyDescent="0.25">
      <c r="A1976" t="e">
        <f>VLOOKUP(Table1[[#This Row],[locationaddress]],VENUEID!$A$2:$B$28,1,TRUE)</f>
        <v>#VALUE!</v>
      </c>
      <c r="B1976" t="e">
        <f>IF(Table1[[#This Row],[categories]]="","",
IF(ISNUMBER(SEARCH("*ADULTS*",Table1[categories])),"ADULTS",
IF(ISNUMBER(SEARCH("*CHILDREN*",Table1[categories])),"CHILDREN",
IF(ISNUMBER(SEARCH("*TEENS*",Table1[categories])),"TEENS"))))</f>
        <v>#VALUE!</v>
      </c>
      <c r="C1976" t="e">
        <f>Table1[[#This Row],[startdatetime]]</f>
        <v>#VALUE!</v>
      </c>
      <c r="D1976" t="e">
        <f>CONCATENATE(Table1[[#This Row],[summary]],
CHAR(13),
Table1[[#This Row],[startdayname]],
", ",
TEXT((Table1[[#This Row],[startshortdate]]),"MMM D"),
CHAR(13),
TEXT((Table1[[#This Row],[starttime]]), "h:mm am/pm"),CHAR(13),Table1[[#This Row],[description]],CHAR(13))</f>
        <v>#VALUE!</v>
      </c>
    </row>
    <row r="1977" spans="1:4" x14ac:dyDescent="0.25">
      <c r="A1977" t="e">
        <f>VLOOKUP(Table1[[#This Row],[locationaddress]],VENUEID!$A$2:$B$28,1,TRUE)</f>
        <v>#VALUE!</v>
      </c>
      <c r="B1977" t="e">
        <f>IF(Table1[[#This Row],[categories]]="","",
IF(ISNUMBER(SEARCH("*ADULTS*",Table1[categories])),"ADULTS",
IF(ISNUMBER(SEARCH("*CHILDREN*",Table1[categories])),"CHILDREN",
IF(ISNUMBER(SEARCH("*TEENS*",Table1[categories])),"TEENS"))))</f>
        <v>#VALUE!</v>
      </c>
      <c r="C1977" t="e">
        <f>Table1[[#This Row],[startdatetime]]</f>
        <v>#VALUE!</v>
      </c>
      <c r="D1977" t="e">
        <f>CONCATENATE(Table1[[#This Row],[summary]],
CHAR(13),
Table1[[#This Row],[startdayname]],
", ",
TEXT((Table1[[#This Row],[startshortdate]]),"MMM D"),
CHAR(13),
TEXT((Table1[[#This Row],[starttime]]), "h:mm am/pm"),CHAR(13),Table1[[#This Row],[description]],CHAR(13))</f>
        <v>#VALUE!</v>
      </c>
    </row>
    <row r="1978" spans="1:4" x14ac:dyDescent="0.25">
      <c r="A1978" t="e">
        <f>VLOOKUP(Table1[[#This Row],[locationaddress]],VENUEID!$A$2:$B$28,1,TRUE)</f>
        <v>#VALUE!</v>
      </c>
      <c r="B1978" t="e">
        <f>IF(Table1[[#This Row],[categories]]="","",
IF(ISNUMBER(SEARCH("*ADULTS*",Table1[categories])),"ADULTS",
IF(ISNUMBER(SEARCH("*CHILDREN*",Table1[categories])),"CHILDREN",
IF(ISNUMBER(SEARCH("*TEENS*",Table1[categories])),"TEENS"))))</f>
        <v>#VALUE!</v>
      </c>
      <c r="C1978" t="e">
        <f>Table1[[#This Row],[startdatetime]]</f>
        <v>#VALUE!</v>
      </c>
      <c r="D1978" t="e">
        <f>CONCATENATE(Table1[[#This Row],[summary]],
CHAR(13),
Table1[[#This Row],[startdayname]],
", ",
TEXT((Table1[[#This Row],[startshortdate]]),"MMM D"),
CHAR(13),
TEXT((Table1[[#This Row],[starttime]]), "h:mm am/pm"),CHAR(13),Table1[[#This Row],[description]],CHAR(13))</f>
        <v>#VALUE!</v>
      </c>
    </row>
    <row r="1979" spans="1:4" x14ac:dyDescent="0.25">
      <c r="A1979" t="e">
        <f>VLOOKUP(Table1[[#This Row],[locationaddress]],VENUEID!$A$2:$B$28,1,TRUE)</f>
        <v>#VALUE!</v>
      </c>
      <c r="B1979" t="e">
        <f>IF(Table1[[#This Row],[categories]]="","",
IF(ISNUMBER(SEARCH("*ADULTS*",Table1[categories])),"ADULTS",
IF(ISNUMBER(SEARCH("*CHILDREN*",Table1[categories])),"CHILDREN",
IF(ISNUMBER(SEARCH("*TEENS*",Table1[categories])),"TEENS"))))</f>
        <v>#VALUE!</v>
      </c>
      <c r="C1979" t="e">
        <f>Table1[[#This Row],[startdatetime]]</f>
        <v>#VALUE!</v>
      </c>
      <c r="D1979" t="e">
        <f>CONCATENATE(Table1[[#This Row],[summary]],
CHAR(13),
Table1[[#This Row],[startdayname]],
", ",
TEXT((Table1[[#This Row],[startshortdate]]),"MMM D"),
CHAR(13),
TEXT((Table1[[#This Row],[starttime]]), "h:mm am/pm"),CHAR(13),Table1[[#This Row],[description]],CHAR(13))</f>
        <v>#VALUE!</v>
      </c>
    </row>
    <row r="1980" spans="1:4" x14ac:dyDescent="0.25">
      <c r="A1980" t="e">
        <f>VLOOKUP(Table1[[#This Row],[locationaddress]],VENUEID!$A$2:$B$28,1,TRUE)</f>
        <v>#VALUE!</v>
      </c>
      <c r="B1980" t="e">
        <f>IF(Table1[[#This Row],[categories]]="","",
IF(ISNUMBER(SEARCH("*ADULTS*",Table1[categories])),"ADULTS",
IF(ISNUMBER(SEARCH("*CHILDREN*",Table1[categories])),"CHILDREN",
IF(ISNUMBER(SEARCH("*TEENS*",Table1[categories])),"TEENS"))))</f>
        <v>#VALUE!</v>
      </c>
      <c r="C1980" t="e">
        <f>Table1[[#This Row],[startdatetime]]</f>
        <v>#VALUE!</v>
      </c>
      <c r="D1980" t="e">
        <f>CONCATENATE(Table1[[#This Row],[summary]],
CHAR(13),
Table1[[#This Row],[startdayname]],
", ",
TEXT((Table1[[#This Row],[startshortdate]]),"MMM D"),
CHAR(13),
TEXT((Table1[[#This Row],[starttime]]), "h:mm am/pm"),CHAR(13),Table1[[#This Row],[description]],CHAR(13))</f>
        <v>#VALUE!</v>
      </c>
    </row>
    <row r="1981" spans="1:4" x14ac:dyDescent="0.25">
      <c r="A1981" t="e">
        <f>VLOOKUP(Table1[[#This Row],[locationaddress]],VENUEID!$A$2:$B$28,1,TRUE)</f>
        <v>#VALUE!</v>
      </c>
      <c r="B1981" t="e">
        <f>IF(Table1[[#This Row],[categories]]="","",
IF(ISNUMBER(SEARCH("*ADULTS*",Table1[categories])),"ADULTS",
IF(ISNUMBER(SEARCH("*CHILDREN*",Table1[categories])),"CHILDREN",
IF(ISNUMBER(SEARCH("*TEENS*",Table1[categories])),"TEENS"))))</f>
        <v>#VALUE!</v>
      </c>
      <c r="C1981" t="e">
        <f>Table1[[#This Row],[startdatetime]]</f>
        <v>#VALUE!</v>
      </c>
      <c r="D1981" t="e">
        <f>CONCATENATE(Table1[[#This Row],[summary]],
CHAR(13),
Table1[[#This Row],[startdayname]],
", ",
TEXT((Table1[[#This Row],[startshortdate]]),"MMM D"),
CHAR(13),
TEXT((Table1[[#This Row],[starttime]]), "h:mm am/pm"),CHAR(13),Table1[[#This Row],[description]],CHAR(13))</f>
        <v>#VALUE!</v>
      </c>
    </row>
    <row r="1982" spans="1:4" x14ac:dyDescent="0.25">
      <c r="A1982" t="e">
        <f>VLOOKUP(Table1[[#This Row],[locationaddress]],VENUEID!$A$2:$B$28,1,TRUE)</f>
        <v>#VALUE!</v>
      </c>
      <c r="B1982" t="e">
        <f>IF(Table1[[#This Row],[categories]]="","",
IF(ISNUMBER(SEARCH("*ADULTS*",Table1[categories])),"ADULTS",
IF(ISNUMBER(SEARCH("*CHILDREN*",Table1[categories])),"CHILDREN",
IF(ISNUMBER(SEARCH("*TEENS*",Table1[categories])),"TEENS"))))</f>
        <v>#VALUE!</v>
      </c>
      <c r="C1982" t="e">
        <f>Table1[[#This Row],[startdatetime]]</f>
        <v>#VALUE!</v>
      </c>
      <c r="D1982" t="e">
        <f>CONCATENATE(Table1[[#This Row],[summary]],
CHAR(13),
Table1[[#This Row],[startdayname]],
", ",
TEXT((Table1[[#This Row],[startshortdate]]),"MMM D"),
CHAR(13),
TEXT((Table1[[#This Row],[starttime]]), "h:mm am/pm"),CHAR(13),Table1[[#This Row],[description]],CHAR(13))</f>
        <v>#VALUE!</v>
      </c>
    </row>
    <row r="1983" spans="1:4" x14ac:dyDescent="0.25">
      <c r="A1983" t="e">
        <f>VLOOKUP(Table1[[#This Row],[locationaddress]],VENUEID!$A$2:$B$28,1,TRUE)</f>
        <v>#VALUE!</v>
      </c>
      <c r="B1983" t="e">
        <f>IF(Table1[[#This Row],[categories]]="","",
IF(ISNUMBER(SEARCH("*ADULTS*",Table1[categories])),"ADULTS",
IF(ISNUMBER(SEARCH("*CHILDREN*",Table1[categories])),"CHILDREN",
IF(ISNUMBER(SEARCH("*TEENS*",Table1[categories])),"TEENS"))))</f>
        <v>#VALUE!</v>
      </c>
      <c r="C1983" t="e">
        <f>Table1[[#This Row],[startdatetime]]</f>
        <v>#VALUE!</v>
      </c>
      <c r="D1983" t="e">
        <f>CONCATENATE(Table1[[#This Row],[summary]],
CHAR(13),
Table1[[#This Row],[startdayname]],
", ",
TEXT((Table1[[#This Row],[startshortdate]]),"MMM D"),
CHAR(13),
TEXT((Table1[[#This Row],[starttime]]), "h:mm am/pm"),CHAR(13),Table1[[#This Row],[description]],CHAR(13))</f>
        <v>#VALUE!</v>
      </c>
    </row>
    <row r="1984" spans="1:4" x14ac:dyDescent="0.25">
      <c r="A1984" t="e">
        <f>VLOOKUP(Table1[[#This Row],[locationaddress]],VENUEID!$A$2:$B$28,1,TRUE)</f>
        <v>#VALUE!</v>
      </c>
      <c r="B1984" t="e">
        <f>IF(Table1[[#This Row],[categories]]="","",
IF(ISNUMBER(SEARCH("*ADULTS*",Table1[categories])),"ADULTS",
IF(ISNUMBER(SEARCH("*CHILDREN*",Table1[categories])),"CHILDREN",
IF(ISNUMBER(SEARCH("*TEENS*",Table1[categories])),"TEENS"))))</f>
        <v>#VALUE!</v>
      </c>
      <c r="C1984" t="e">
        <f>Table1[[#This Row],[startdatetime]]</f>
        <v>#VALUE!</v>
      </c>
      <c r="D1984" t="e">
        <f>CONCATENATE(Table1[[#This Row],[summary]],
CHAR(13),
Table1[[#This Row],[startdayname]],
", ",
TEXT((Table1[[#This Row],[startshortdate]]),"MMM D"),
CHAR(13),
TEXT((Table1[[#This Row],[starttime]]), "h:mm am/pm"),CHAR(13),Table1[[#This Row],[description]],CHAR(13))</f>
        <v>#VALUE!</v>
      </c>
    </row>
    <row r="1985" spans="1:4" x14ac:dyDescent="0.25">
      <c r="A1985" t="e">
        <f>VLOOKUP(Table1[[#This Row],[locationaddress]],VENUEID!$A$2:$B$28,1,TRUE)</f>
        <v>#VALUE!</v>
      </c>
      <c r="B1985" t="e">
        <f>IF(Table1[[#This Row],[categories]]="","",
IF(ISNUMBER(SEARCH("*ADULTS*",Table1[categories])),"ADULTS",
IF(ISNUMBER(SEARCH("*CHILDREN*",Table1[categories])),"CHILDREN",
IF(ISNUMBER(SEARCH("*TEENS*",Table1[categories])),"TEENS"))))</f>
        <v>#VALUE!</v>
      </c>
      <c r="C1985" t="e">
        <f>Table1[[#This Row],[startdatetime]]</f>
        <v>#VALUE!</v>
      </c>
      <c r="D1985" t="e">
        <f>CONCATENATE(Table1[[#This Row],[summary]],
CHAR(13),
Table1[[#This Row],[startdayname]],
", ",
TEXT((Table1[[#This Row],[startshortdate]]),"MMM D"),
CHAR(13),
TEXT((Table1[[#This Row],[starttime]]), "h:mm am/pm"),CHAR(13),Table1[[#This Row],[description]],CHAR(13))</f>
        <v>#VALUE!</v>
      </c>
    </row>
    <row r="1986" spans="1:4" x14ac:dyDescent="0.25">
      <c r="A1986" t="e">
        <f>VLOOKUP(Table1[[#This Row],[locationaddress]],VENUEID!$A$2:$B$28,1,TRUE)</f>
        <v>#VALUE!</v>
      </c>
      <c r="B1986" t="e">
        <f>IF(Table1[[#This Row],[categories]]="","",
IF(ISNUMBER(SEARCH("*ADULTS*",Table1[categories])),"ADULTS",
IF(ISNUMBER(SEARCH("*CHILDREN*",Table1[categories])),"CHILDREN",
IF(ISNUMBER(SEARCH("*TEENS*",Table1[categories])),"TEENS"))))</f>
        <v>#VALUE!</v>
      </c>
      <c r="C1986" t="e">
        <f>Table1[[#This Row],[startdatetime]]</f>
        <v>#VALUE!</v>
      </c>
      <c r="D1986" t="e">
        <f>CONCATENATE(Table1[[#This Row],[summary]],
CHAR(13),
Table1[[#This Row],[startdayname]],
", ",
TEXT((Table1[[#This Row],[startshortdate]]),"MMM D"),
CHAR(13),
TEXT((Table1[[#This Row],[starttime]]), "h:mm am/pm"),CHAR(13),Table1[[#This Row],[description]],CHAR(13))</f>
        <v>#VALUE!</v>
      </c>
    </row>
    <row r="1987" spans="1:4" x14ac:dyDescent="0.25">
      <c r="A1987" t="e">
        <f>VLOOKUP(Table1[[#This Row],[locationaddress]],VENUEID!$A$2:$B$28,1,TRUE)</f>
        <v>#VALUE!</v>
      </c>
      <c r="B1987" t="e">
        <f>IF(Table1[[#This Row],[categories]]="","",
IF(ISNUMBER(SEARCH("*ADULTS*",Table1[categories])),"ADULTS",
IF(ISNUMBER(SEARCH("*CHILDREN*",Table1[categories])),"CHILDREN",
IF(ISNUMBER(SEARCH("*TEENS*",Table1[categories])),"TEENS"))))</f>
        <v>#VALUE!</v>
      </c>
      <c r="C1987" t="e">
        <f>Table1[[#This Row],[startdatetime]]</f>
        <v>#VALUE!</v>
      </c>
      <c r="D1987" t="e">
        <f>CONCATENATE(Table1[[#This Row],[summary]],
CHAR(13),
Table1[[#This Row],[startdayname]],
", ",
TEXT((Table1[[#This Row],[startshortdate]]),"MMM D"),
CHAR(13),
TEXT((Table1[[#This Row],[starttime]]), "h:mm am/pm"),CHAR(13),Table1[[#This Row],[description]],CHAR(13))</f>
        <v>#VALUE!</v>
      </c>
    </row>
    <row r="1988" spans="1:4" x14ac:dyDescent="0.25">
      <c r="A1988" t="e">
        <f>VLOOKUP(Table1[[#This Row],[locationaddress]],VENUEID!$A$2:$B$28,1,TRUE)</f>
        <v>#VALUE!</v>
      </c>
      <c r="B1988" t="e">
        <f>IF(Table1[[#This Row],[categories]]="","",
IF(ISNUMBER(SEARCH("*ADULTS*",Table1[categories])),"ADULTS",
IF(ISNUMBER(SEARCH("*CHILDREN*",Table1[categories])),"CHILDREN",
IF(ISNUMBER(SEARCH("*TEENS*",Table1[categories])),"TEENS"))))</f>
        <v>#VALUE!</v>
      </c>
      <c r="C1988" t="e">
        <f>Table1[[#This Row],[startdatetime]]</f>
        <v>#VALUE!</v>
      </c>
      <c r="D1988" t="e">
        <f>CONCATENATE(Table1[[#This Row],[summary]],
CHAR(13),
Table1[[#This Row],[startdayname]],
", ",
TEXT((Table1[[#This Row],[startshortdate]]),"MMM D"),
CHAR(13),
TEXT((Table1[[#This Row],[starttime]]), "h:mm am/pm"),CHAR(13),Table1[[#This Row],[description]],CHAR(13))</f>
        <v>#VALUE!</v>
      </c>
    </row>
    <row r="1989" spans="1:4" x14ac:dyDescent="0.25">
      <c r="A1989" t="e">
        <f>VLOOKUP(Table1[[#This Row],[locationaddress]],VENUEID!$A$2:$B$28,1,TRUE)</f>
        <v>#VALUE!</v>
      </c>
      <c r="B1989" t="e">
        <f>IF(Table1[[#This Row],[categories]]="","",
IF(ISNUMBER(SEARCH("*ADULTS*",Table1[categories])),"ADULTS",
IF(ISNUMBER(SEARCH("*CHILDREN*",Table1[categories])),"CHILDREN",
IF(ISNUMBER(SEARCH("*TEENS*",Table1[categories])),"TEENS"))))</f>
        <v>#VALUE!</v>
      </c>
      <c r="C1989" t="e">
        <f>Table1[[#This Row],[startdatetime]]</f>
        <v>#VALUE!</v>
      </c>
      <c r="D1989" t="e">
        <f>CONCATENATE(Table1[[#This Row],[summary]],
CHAR(13),
Table1[[#This Row],[startdayname]],
", ",
TEXT((Table1[[#This Row],[startshortdate]]),"MMM D"),
CHAR(13),
TEXT((Table1[[#This Row],[starttime]]), "h:mm am/pm"),CHAR(13),Table1[[#This Row],[description]],CHAR(13))</f>
        <v>#VALUE!</v>
      </c>
    </row>
    <row r="1990" spans="1:4" x14ac:dyDescent="0.25">
      <c r="A1990" t="e">
        <f>VLOOKUP(Table1[[#This Row],[locationaddress]],VENUEID!$A$2:$B$28,1,TRUE)</f>
        <v>#VALUE!</v>
      </c>
      <c r="B1990" t="e">
        <f>IF(Table1[[#This Row],[categories]]="","",
IF(ISNUMBER(SEARCH("*ADULTS*",Table1[categories])),"ADULTS",
IF(ISNUMBER(SEARCH("*CHILDREN*",Table1[categories])),"CHILDREN",
IF(ISNUMBER(SEARCH("*TEENS*",Table1[categories])),"TEENS"))))</f>
        <v>#VALUE!</v>
      </c>
      <c r="C1990" t="e">
        <f>Table1[[#This Row],[startdatetime]]</f>
        <v>#VALUE!</v>
      </c>
      <c r="D1990" t="e">
        <f>CONCATENATE(Table1[[#This Row],[summary]],
CHAR(13),
Table1[[#This Row],[startdayname]],
", ",
TEXT((Table1[[#This Row],[startshortdate]]),"MMM D"),
CHAR(13),
TEXT((Table1[[#This Row],[starttime]]), "h:mm am/pm"),CHAR(13),Table1[[#This Row],[description]],CHAR(13))</f>
        <v>#VALUE!</v>
      </c>
    </row>
    <row r="1991" spans="1:4" x14ac:dyDescent="0.25">
      <c r="A1991" t="e">
        <f>VLOOKUP(Table1[[#This Row],[locationaddress]],VENUEID!$A$2:$B$28,1,TRUE)</f>
        <v>#VALUE!</v>
      </c>
      <c r="B1991" t="e">
        <f>IF(Table1[[#This Row],[categories]]="","",
IF(ISNUMBER(SEARCH("*ADULTS*",Table1[categories])),"ADULTS",
IF(ISNUMBER(SEARCH("*CHILDREN*",Table1[categories])),"CHILDREN",
IF(ISNUMBER(SEARCH("*TEENS*",Table1[categories])),"TEENS"))))</f>
        <v>#VALUE!</v>
      </c>
      <c r="C1991" t="e">
        <f>Table1[[#This Row],[startdatetime]]</f>
        <v>#VALUE!</v>
      </c>
      <c r="D1991" t="e">
        <f>CONCATENATE(Table1[[#This Row],[summary]],
CHAR(13),
Table1[[#This Row],[startdayname]],
", ",
TEXT((Table1[[#This Row],[startshortdate]]),"MMM D"),
CHAR(13),
TEXT((Table1[[#This Row],[starttime]]), "h:mm am/pm"),CHAR(13),Table1[[#This Row],[description]],CHAR(13))</f>
        <v>#VALUE!</v>
      </c>
    </row>
    <row r="1992" spans="1:4" x14ac:dyDescent="0.25">
      <c r="A1992" t="e">
        <f>VLOOKUP(Table1[[#This Row],[locationaddress]],VENUEID!$A$2:$B$28,1,TRUE)</f>
        <v>#VALUE!</v>
      </c>
      <c r="B1992" t="e">
        <f>IF(Table1[[#This Row],[categories]]="","",
IF(ISNUMBER(SEARCH("*ADULTS*",Table1[categories])),"ADULTS",
IF(ISNUMBER(SEARCH("*CHILDREN*",Table1[categories])),"CHILDREN",
IF(ISNUMBER(SEARCH("*TEENS*",Table1[categories])),"TEENS"))))</f>
        <v>#VALUE!</v>
      </c>
      <c r="C1992" t="e">
        <f>Table1[[#This Row],[startdatetime]]</f>
        <v>#VALUE!</v>
      </c>
      <c r="D1992" t="e">
        <f>CONCATENATE(Table1[[#This Row],[summary]],
CHAR(13),
Table1[[#This Row],[startdayname]],
", ",
TEXT((Table1[[#This Row],[startshortdate]]),"MMM D"),
CHAR(13),
TEXT((Table1[[#This Row],[starttime]]), "h:mm am/pm"),CHAR(13),Table1[[#This Row],[description]],CHAR(13))</f>
        <v>#VALUE!</v>
      </c>
    </row>
    <row r="1993" spans="1:4" x14ac:dyDescent="0.25">
      <c r="A1993" t="e">
        <f>VLOOKUP(Table1[[#This Row],[locationaddress]],VENUEID!$A$2:$B$28,1,TRUE)</f>
        <v>#VALUE!</v>
      </c>
      <c r="B1993" t="e">
        <f>IF(Table1[[#This Row],[categories]]="","",
IF(ISNUMBER(SEARCH("*ADULTS*",Table1[categories])),"ADULTS",
IF(ISNUMBER(SEARCH("*CHILDREN*",Table1[categories])),"CHILDREN",
IF(ISNUMBER(SEARCH("*TEENS*",Table1[categories])),"TEENS"))))</f>
        <v>#VALUE!</v>
      </c>
      <c r="C1993" t="e">
        <f>Table1[[#This Row],[startdatetime]]</f>
        <v>#VALUE!</v>
      </c>
      <c r="D1993" t="e">
        <f>CONCATENATE(Table1[[#This Row],[summary]],
CHAR(13),
Table1[[#This Row],[startdayname]],
", ",
TEXT((Table1[[#This Row],[startshortdate]]),"MMM D"),
CHAR(13),
TEXT((Table1[[#This Row],[starttime]]), "h:mm am/pm"),CHAR(13),Table1[[#This Row],[description]],CHAR(13))</f>
        <v>#VALUE!</v>
      </c>
    </row>
    <row r="1994" spans="1:4" x14ac:dyDescent="0.25">
      <c r="A1994" t="e">
        <f>VLOOKUP(Table1[[#This Row],[locationaddress]],VENUEID!$A$2:$B$28,1,TRUE)</f>
        <v>#VALUE!</v>
      </c>
      <c r="B1994" t="e">
        <f>IF(Table1[[#This Row],[categories]]="","",
IF(ISNUMBER(SEARCH("*ADULTS*",Table1[categories])),"ADULTS",
IF(ISNUMBER(SEARCH("*CHILDREN*",Table1[categories])),"CHILDREN",
IF(ISNUMBER(SEARCH("*TEENS*",Table1[categories])),"TEENS"))))</f>
        <v>#VALUE!</v>
      </c>
      <c r="C1994" t="e">
        <f>Table1[[#This Row],[startdatetime]]</f>
        <v>#VALUE!</v>
      </c>
      <c r="D1994" t="e">
        <f>CONCATENATE(Table1[[#This Row],[summary]],
CHAR(13),
Table1[[#This Row],[startdayname]],
", ",
TEXT((Table1[[#This Row],[startshortdate]]),"MMM D"),
CHAR(13),
TEXT((Table1[[#This Row],[starttime]]), "h:mm am/pm"),CHAR(13),Table1[[#This Row],[description]],CHAR(13))</f>
        <v>#VALUE!</v>
      </c>
    </row>
    <row r="1995" spans="1:4" x14ac:dyDescent="0.25">
      <c r="A1995" t="e">
        <f>VLOOKUP(Table1[[#This Row],[locationaddress]],VENUEID!$A$2:$B$28,1,TRUE)</f>
        <v>#VALUE!</v>
      </c>
      <c r="B1995" t="e">
        <f>IF(Table1[[#This Row],[categories]]="","",
IF(ISNUMBER(SEARCH("*ADULTS*",Table1[categories])),"ADULTS",
IF(ISNUMBER(SEARCH("*CHILDREN*",Table1[categories])),"CHILDREN",
IF(ISNUMBER(SEARCH("*TEENS*",Table1[categories])),"TEENS"))))</f>
        <v>#VALUE!</v>
      </c>
      <c r="C1995" t="e">
        <f>Table1[[#This Row],[startdatetime]]</f>
        <v>#VALUE!</v>
      </c>
      <c r="D1995" t="e">
        <f>CONCATENATE(Table1[[#This Row],[summary]],
CHAR(13),
Table1[[#This Row],[startdayname]],
", ",
TEXT((Table1[[#This Row],[startshortdate]]),"MMM D"),
CHAR(13),
TEXT((Table1[[#This Row],[starttime]]), "h:mm am/pm"),CHAR(13),Table1[[#This Row],[description]],CHAR(13))</f>
        <v>#VALUE!</v>
      </c>
    </row>
    <row r="1996" spans="1:4" x14ac:dyDescent="0.25">
      <c r="A1996" t="e">
        <f>VLOOKUP(Table1[[#This Row],[locationaddress]],VENUEID!$A$2:$B$28,1,TRUE)</f>
        <v>#VALUE!</v>
      </c>
      <c r="B1996" t="e">
        <f>IF(Table1[[#This Row],[categories]]="","",
IF(ISNUMBER(SEARCH("*ADULTS*",Table1[categories])),"ADULTS",
IF(ISNUMBER(SEARCH("*CHILDREN*",Table1[categories])),"CHILDREN",
IF(ISNUMBER(SEARCH("*TEENS*",Table1[categories])),"TEENS"))))</f>
        <v>#VALUE!</v>
      </c>
      <c r="C1996" t="e">
        <f>Table1[[#This Row],[startdatetime]]</f>
        <v>#VALUE!</v>
      </c>
      <c r="D1996" t="e">
        <f>CONCATENATE(Table1[[#This Row],[summary]],
CHAR(13),
Table1[[#This Row],[startdayname]],
", ",
TEXT((Table1[[#This Row],[startshortdate]]),"MMM D"),
CHAR(13),
TEXT((Table1[[#This Row],[starttime]]), "h:mm am/pm"),CHAR(13),Table1[[#This Row],[description]],CHAR(13))</f>
        <v>#VALUE!</v>
      </c>
    </row>
    <row r="1997" spans="1:4" x14ac:dyDescent="0.25">
      <c r="A1997" t="e">
        <f>VLOOKUP(Table1[[#This Row],[locationaddress]],VENUEID!$A$2:$B$28,1,TRUE)</f>
        <v>#VALUE!</v>
      </c>
      <c r="B1997" t="e">
        <f>IF(Table1[[#This Row],[categories]]="","",
IF(ISNUMBER(SEARCH("*ADULTS*",Table1[categories])),"ADULTS",
IF(ISNUMBER(SEARCH("*CHILDREN*",Table1[categories])),"CHILDREN",
IF(ISNUMBER(SEARCH("*TEENS*",Table1[categories])),"TEENS"))))</f>
        <v>#VALUE!</v>
      </c>
      <c r="C1997" t="e">
        <f>Table1[[#This Row],[startdatetime]]</f>
        <v>#VALUE!</v>
      </c>
      <c r="D1997" t="e">
        <f>CONCATENATE(Table1[[#This Row],[summary]],
CHAR(13),
Table1[[#This Row],[startdayname]],
", ",
TEXT((Table1[[#This Row],[startshortdate]]),"MMM D"),
CHAR(13),
TEXT((Table1[[#This Row],[starttime]]), "h:mm am/pm"),CHAR(13),Table1[[#This Row],[description]],CHAR(13))</f>
        <v>#VALUE!</v>
      </c>
    </row>
    <row r="1998" spans="1:4" x14ac:dyDescent="0.25">
      <c r="A1998" t="e">
        <f>VLOOKUP(Table1[[#This Row],[locationaddress]],VENUEID!$A$2:$B$28,1,TRUE)</f>
        <v>#VALUE!</v>
      </c>
      <c r="B1998" t="e">
        <f>IF(Table1[[#This Row],[categories]]="","",
IF(ISNUMBER(SEARCH("*ADULTS*",Table1[categories])),"ADULTS",
IF(ISNUMBER(SEARCH("*CHILDREN*",Table1[categories])),"CHILDREN",
IF(ISNUMBER(SEARCH("*TEENS*",Table1[categories])),"TEENS"))))</f>
        <v>#VALUE!</v>
      </c>
      <c r="C1998" t="e">
        <f>Table1[[#This Row],[startdatetime]]</f>
        <v>#VALUE!</v>
      </c>
      <c r="D1998" t="e">
        <f>CONCATENATE(Table1[[#This Row],[summary]],
CHAR(13),
Table1[[#This Row],[startdayname]],
", ",
TEXT((Table1[[#This Row],[startshortdate]]),"MMM D"),
CHAR(13),
TEXT((Table1[[#This Row],[starttime]]), "h:mm am/pm"),CHAR(13),Table1[[#This Row],[description]],CHAR(13))</f>
        <v>#VALUE!</v>
      </c>
    </row>
    <row r="1999" spans="1:4" x14ac:dyDescent="0.25">
      <c r="A1999" t="e">
        <f>VLOOKUP(Table1[[#This Row],[locationaddress]],VENUEID!$A$2:$B$28,1,TRUE)</f>
        <v>#VALUE!</v>
      </c>
      <c r="B1999" t="e">
        <f>IF(Table1[[#This Row],[categories]]="","",
IF(ISNUMBER(SEARCH("*ADULTS*",Table1[categories])),"ADULTS",
IF(ISNUMBER(SEARCH("*CHILDREN*",Table1[categories])),"CHILDREN",
IF(ISNUMBER(SEARCH("*TEENS*",Table1[categories])),"TEENS"))))</f>
        <v>#VALUE!</v>
      </c>
      <c r="C1999" t="e">
        <f>Table1[[#This Row],[startdatetime]]</f>
        <v>#VALUE!</v>
      </c>
      <c r="D1999" t="e">
        <f>CONCATENATE(Table1[[#This Row],[summary]],
CHAR(13),
Table1[[#This Row],[startdayname]],
", ",
TEXT((Table1[[#This Row],[startshortdate]]),"MMM D"),
CHAR(13),
TEXT((Table1[[#This Row],[starttime]]), "h:mm am/pm"),CHAR(13),Table1[[#This Row],[description]],CHAR(13))</f>
        <v>#VALUE!</v>
      </c>
    </row>
    <row r="2000" spans="1:4" x14ac:dyDescent="0.25">
      <c r="A2000" t="e">
        <f>VLOOKUP(Table1[[#This Row],[locationaddress]],VENUEID!$A$2:$B$28,1,TRUE)</f>
        <v>#VALUE!</v>
      </c>
      <c r="B2000" t="e">
        <f>IF(Table1[[#This Row],[categories]]="","",
IF(ISNUMBER(SEARCH("*ADULTS*",Table1[categories])),"ADULTS",
IF(ISNUMBER(SEARCH("*CHILDREN*",Table1[categories])),"CHILDREN",
IF(ISNUMBER(SEARCH("*TEENS*",Table1[categories])),"TEENS"))))</f>
        <v>#VALUE!</v>
      </c>
      <c r="C2000" t="e">
        <f>Table1[[#This Row],[startdatetime]]</f>
        <v>#VALUE!</v>
      </c>
      <c r="D2000" t="e">
        <f>CONCATENATE(Table1[[#This Row],[summary]],
CHAR(13),
Table1[[#This Row],[startdayname]],
", ",
TEXT((Table1[[#This Row],[startshortdate]]),"MMM D"),
CHAR(13),
TEXT((Table1[[#This Row],[starttime]]), "h:mm am/pm"),CHAR(13),Table1[[#This Row],[description]],CHAR(13))</f>
        <v>#VALUE!</v>
      </c>
    </row>
    <row r="2001" spans="1:4" x14ac:dyDescent="0.25">
      <c r="A2001" t="e">
        <f>VLOOKUP(Table1[[#This Row],[locationaddress]],VENUEID!$A$2:$B$28,1,TRUE)</f>
        <v>#VALUE!</v>
      </c>
      <c r="B2001" t="e">
        <f>IF(Table1[[#This Row],[categories]]="","",
IF(ISNUMBER(SEARCH("*ADULTS*",Table1[categories])),"ADULTS",
IF(ISNUMBER(SEARCH("*CHILDREN*",Table1[categories])),"CHILDREN",
IF(ISNUMBER(SEARCH("*TEENS*",Table1[categories])),"TEENS"))))</f>
        <v>#VALUE!</v>
      </c>
      <c r="C2001" t="e">
        <f>Table1[[#This Row],[startdatetime]]</f>
        <v>#VALUE!</v>
      </c>
      <c r="D2001" t="e">
        <f>CONCATENATE(Table1[[#This Row],[summary]],
CHAR(13),
Table1[[#This Row],[startdayname]],
", ",
TEXT((Table1[[#This Row],[startshortdate]]),"MMM D"),
CHAR(13),
TEXT((Table1[[#This Row],[starttime]]), "h:mm am/pm"),CHAR(13),Table1[[#This Row],[description]],CHAR(13))</f>
        <v>#VALUE!</v>
      </c>
    </row>
    <row r="2002" spans="1:4" x14ac:dyDescent="0.25">
      <c r="A2002" t="e">
        <f>VLOOKUP(Table1[[#This Row],[locationaddress]],VENUEID!$A$2:$B$28,1,TRUE)</f>
        <v>#VALUE!</v>
      </c>
      <c r="B2002" t="e">
        <f>IF(Table1[[#This Row],[categories]]="","",
IF(ISNUMBER(SEARCH("*ADULTS*",Table1[categories])),"ADULTS",
IF(ISNUMBER(SEARCH("*CHILDREN*",Table1[categories])),"CHILDREN",
IF(ISNUMBER(SEARCH("*TEENS*",Table1[categories])),"TEENS"))))</f>
        <v>#VALUE!</v>
      </c>
      <c r="C2002" t="e">
        <f>Table1[[#This Row],[startdatetime]]</f>
        <v>#VALUE!</v>
      </c>
      <c r="D2002" t="e">
        <f>CONCATENATE(Table1[[#This Row],[summary]],
CHAR(13),
Table1[[#This Row],[startdayname]],
", ",
TEXT((Table1[[#This Row],[startshortdate]]),"MMM D"),
CHAR(13),
TEXT((Table1[[#This Row],[starttime]]), "h:mm am/pm"),CHAR(13),Table1[[#This Row],[description]],CHAR(13))</f>
        <v>#VALUE!</v>
      </c>
    </row>
    <row r="2003" spans="1:4" x14ac:dyDescent="0.25">
      <c r="A2003" t="e">
        <f>VLOOKUP(Table1[[#This Row],[locationaddress]],VENUEID!$A$2:$B$28,1,TRUE)</f>
        <v>#VALUE!</v>
      </c>
      <c r="B2003" t="e">
        <f>IF(Table1[[#This Row],[categories]]="","",
IF(ISNUMBER(SEARCH("*ADULTS*",Table1[categories])),"ADULTS",
IF(ISNUMBER(SEARCH("*CHILDREN*",Table1[categories])),"CHILDREN",
IF(ISNUMBER(SEARCH("*TEENS*",Table1[categories])),"TEENS"))))</f>
        <v>#VALUE!</v>
      </c>
      <c r="C2003" t="e">
        <f>Table1[[#This Row],[startdatetime]]</f>
        <v>#VALUE!</v>
      </c>
      <c r="D2003" t="e">
        <f>CONCATENATE(Table1[[#This Row],[summary]],
CHAR(13),
Table1[[#This Row],[startdayname]],
", ",
TEXT((Table1[[#This Row],[startshortdate]]),"MMM D"),
CHAR(13),
TEXT((Table1[[#This Row],[starttime]]), "h:mm am/pm"),CHAR(13),Table1[[#This Row],[description]],CHAR(13))</f>
        <v>#VALUE!</v>
      </c>
    </row>
    <row r="2004" spans="1:4" x14ac:dyDescent="0.25">
      <c r="A2004" t="e">
        <f>VLOOKUP(Table1[[#This Row],[locationaddress]],VENUEID!$A$2:$B$28,1,TRUE)</f>
        <v>#VALUE!</v>
      </c>
      <c r="B2004" t="e">
        <f>IF(Table1[[#This Row],[categories]]="","",
IF(ISNUMBER(SEARCH("*ADULTS*",Table1[categories])),"ADULTS",
IF(ISNUMBER(SEARCH("*CHILDREN*",Table1[categories])),"CHILDREN",
IF(ISNUMBER(SEARCH("*TEENS*",Table1[categories])),"TEENS"))))</f>
        <v>#VALUE!</v>
      </c>
      <c r="C2004" t="e">
        <f>Table1[[#This Row],[startdatetime]]</f>
        <v>#VALUE!</v>
      </c>
      <c r="D2004" t="e">
        <f>CONCATENATE(Table1[[#This Row],[summary]],
CHAR(13),
Table1[[#This Row],[startdayname]],
", ",
TEXT((Table1[[#This Row],[startshortdate]]),"MMM D"),
CHAR(13),
TEXT((Table1[[#This Row],[starttime]]), "h:mm am/pm"),CHAR(13),Table1[[#This Row],[description]],CHAR(13))</f>
        <v>#VALUE!</v>
      </c>
    </row>
    <row r="2005" spans="1:4" x14ac:dyDescent="0.25">
      <c r="A2005" t="e">
        <f>VLOOKUP(Table1[[#This Row],[locationaddress]],VENUEID!$A$2:$B$28,1,TRUE)</f>
        <v>#VALUE!</v>
      </c>
      <c r="B2005" t="e">
        <f>IF(Table1[[#This Row],[categories]]="","",
IF(ISNUMBER(SEARCH("*ADULTS*",Table1[categories])),"ADULTS",
IF(ISNUMBER(SEARCH("*CHILDREN*",Table1[categories])),"CHILDREN",
IF(ISNUMBER(SEARCH("*TEENS*",Table1[categories])),"TEENS"))))</f>
        <v>#VALUE!</v>
      </c>
      <c r="C2005" t="e">
        <f>Table1[[#This Row],[startdatetime]]</f>
        <v>#VALUE!</v>
      </c>
      <c r="D2005" t="e">
        <f>CONCATENATE(Table1[[#This Row],[summary]],
CHAR(13),
Table1[[#This Row],[startdayname]],
", ",
TEXT((Table1[[#This Row],[startshortdate]]),"MMM D"),
CHAR(13),
TEXT((Table1[[#This Row],[starttime]]), "h:mm am/pm"),CHAR(13),Table1[[#This Row],[description]],CHAR(13))</f>
        <v>#VALUE!</v>
      </c>
    </row>
    <row r="2006" spans="1:4" x14ac:dyDescent="0.25">
      <c r="A2006" t="e">
        <f>VLOOKUP(Table1[[#This Row],[locationaddress]],VENUEID!$A$2:$B$28,1,TRUE)</f>
        <v>#VALUE!</v>
      </c>
      <c r="B2006" t="e">
        <f>IF(Table1[[#This Row],[categories]]="","",
IF(ISNUMBER(SEARCH("*ADULTS*",Table1[categories])),"ADULTS",
IF(ISNUMBER(SEARCH("*CHILDREN*",Table1[categories])),"CHILDREN",
IF(ISNUMBER(SEARCH("*TEENS*",Table1[categories])),"TEENS"))))</f>
        <v>#VALUE!</v>
      </c>
      <c r="C2006" t="e">
        <f>Table1[[#This Row],[startdatetime]]</f>
        <v>#VALUE!</v>
      </c>
      <c r="D2006" t="e">
        <f>CONCATENATE(Table1[[#This Row],[summary]],
CHAR(13),
Table1[[#This Row],[startdayname]],
", ",
TEXT((Table1[[#This Row],[startshortdate]]),"MMM D"),
CHAR(13),
TEXT((Table1[[#This Row],[starttime]]), "h:mm am/pm"),CHAR(13),Table1[[#This Row],[description]],CHAR(13))</f>
        <v>#VALUE!</v>
      </c>
    </row>
    <row r="2007" spans="1:4" x14ac:dyDescent="0.25">
      <c r="A2007" t="e">
        <f>VLOOKUP(Table1[[#This Row],[locationaddress]],VENUEID!$A$2:$B$28,1,TRUE)</f>
        <v>#VALUE!</v>
      </c>
      <c r="B2007" t="e">
        <f>IF(Table1[[#This Row],[categories]]="","",
IF(ISNUMBER(SEARCH("*ADULTS*",Table1[categories])),"ADULTS",
IF(ISNUMBER(SEARCH("*CHILDREN*",Table1[categories])),"CHILDREN",
IF(ISNUMBER(SEARCH("*TEENS*",Table1[categories])),"TEENS"))))</f>
        <v>#VALUE!</v>
      </c>
      <c r="C2007" t="e">
        <f>Table1[[#This Row],[startdatetime]]</f>
        <v>#VALUE!</v>
      </c>
      <c r="D2007" t="e">
        <f>CONCATENATE(Table1[[#This Row],[summary]],
CHAR(13),
Table1[[#This Row],[startdayname]],
", ",
TEXT((Table1[[#This Row],[startshortdate]]),"MMM D"),
CHAR(13),
TEXT((Table1[[#This Row],[starttime]]), "h:mm am/pm"),CHAR(13),Table1[[#This Row],[description]],CHAR(13))</f>
        <v>#VALUE!</v>
      </c>
    </row>
    <row r="2008" spans="1:4" x14ac:dyDescent="0.25">
      <c r="A2008" t="e">
        <f>VLOOKUP(Table1[[#This Row],[locationaddress]],VENUEID!$A$2:$B$28,1,TRUE)</f>
        <v>#VALUE!</v>
      </c>
      <c r="B2008" t="e">
        <f>IF(Table1[[#This Row],[categories]]="","",
IF(ISNUMBER(SEARCH("*ADULTS*",Table1[categories])),"ADULTS",
IF(ISNUMBER(SEARCH("*CHILDREN*",Table1[categories])),"CHILDREN",
IF(ISNUMBER(SEARCH("*TEENS*",Table1[categories])),"TEENS"))))</f>
        <v>#VALUE!</v>
      </c>
      <c r="C2008" t="e">
        <f>Table1[[#This Row],[startdatetime]]</f>
        <v>#VALUE!</v>
      </c>
      <c r="D2008" t="e">
        <f>CONCATENATE(Table1[[#This Row],[summary]],
CHAR(13),
Table1[[#This Row],[startdayname]],
", ",
TEXT((Table1[[#This Row],[startshortdate]]),"MMM D"),
CHAR(13),
TEXT((Table1[[#This Row],[starttime]]), "h:mm am/pm"),CHAR(13),Table1[[#This Row],[description]],CHAR(13))</f>
        <v>#VALUE!</v>
      </c>
    </row>
    <row r="2009" spans="1:4" x14ac:dyDescent="0.25">
      <c r="A2009" t="e">
        <f>VLOOKUP(Table1[[#This Row],[locationaddress]],VENUEID!$A$2:$B$28,1,TRUE)</f>
        <v>#VALUE!</v>
      </c>
      <c r="B2009" t="e">
        <f>IF(Table1[[#This Row],[categories]]="","",
IF(ISNUMBER(SEARCH("*ADULTS*",Table1[categories])),"ADULTS",
IF(ISNUMBER(SEARCH("*CHILDREN*",Table1[categories])),"CHILDREN",
IF(ISNUMBER(SEARCH("*TEENS*",Table1[categories])),"TEENS"))))</f>
        <v>#VALUE!</v>
      </c>
      <c r="C2009" t="e">
        <f>Table1[[#This Row],[startdatetime]]</f>
        <v>#VALUE!</v>
      </c>
      <c r="D2009" t="e">
        <f>CONCATENATE(Table1[[#This Row],[summary]],
CHAR(13),
Table1[[#This Row],[startdayname]],
", ",
TEXT((Table1[[#This Row],[startshortdate]]),"MMM D"),
CHAR(13),
TEXT((Table1[[#This Row],[starttime]]), "h:mm am/pm"),CHAR(13),Table1[[#This Row],[description]],CHAR(13))</f>
        <v>#VALUE!</v>
      </c>
    </row>
    <row r="2010" spans="1:4" x14ac:dyDescent="0.25">
      <c r="A2010" t="e">
        <f>VLOOKUP(Table1[[#This Row],[locationaddress]],VENUEID!$A$2:$B$28,1,TRUE)</f>
        <v>#VALUE!</v>
      </c>
      <c r="B2010" t="e">
        <f>IF(Table1[[#This Row],[categories]]="","",
IF(ISNUMBER(SEARCH("*ADULTS*",Table1[categories])),"ADULTS",
IF(ISNUMBER(SEARCH("*CHILDREN*",Table1[categories])),"CHILDREN",
IF(ISNUMBER(SEARCH("*TEENS*",Table1[categories])),"TEENS"))))</f>
        <v>#VALUE!</v>
      </c>
      <c r="C2010" t="e">
        <f>Table1[[#This Row],[startdatetime]]</f>
        <v>#VALUE!</v>
      </c>
      <c r="D2010" t="e">
        <f>CONCATENATE(Table1[[#This Row],[summary]],
CHAR(13),
Table1[[#This Row],[startdayname]],
", ",
TEXT((Table1[[#This Row],[startshortdate]]),"MMM D"),
CHAR(13),
TEXT((Table1[[#This Row],[starttime]]), "h:mm am/pm"),CHAR(13),Table1[[#This Row],[description]],CHAR(13))</f>
        <v>#VALUE!</v>
      </c>
    </row>
    <row r="2011" spans="1:4" x14ac:dyDescent="0.25">
      <c r="A2011" t="e">
        <f>VLOOKUP(Table1[[#This Row],[locationaddress]],VENUEID!$A$2:$B$28,1,TRUE)</f>
        <v>#VALUE!</v>
      </c>
      <c r="B2011" t="e">
        <f>IF(Table1[[#This Row],[categories]]="","",
IF(ISNUMBER(SEARCH("*ADULTS*",Table1[categories])),"ADULTS",
IF(ISNUMBER(SEARCH("*CHILDREN*",Table1[categories])),"CHILDREN",
IF(ISNUMBER(SEARCH("*TEENS*",Table1[categories])),"TEENS"))))</f>
        <v>#VALUE!</v>
      </c>
      <c r="C2011" t="e">
        <f>Table1[[#This Row],[startdatetime]]</f>
        <v>#VALUE!</v>
      </c>
      <c r="D2011" t="e">
        <f>CONCATENATE(Table1[[#This Row],[summary]],
CHAR(13),
Table1[[#This Row],[startdayname]],
", ",
TEXT((Table1[[#This Row],[startshortdate]]),"MMM D"),
CHAR(13),
TEXT((Table1[[#This Row],[starttime]]), "h:mm am/pm"),CHAR(13),Table1[[#This Row],[description]],CHAR(13))</f>
        <v>#VALUE!</v>
      </c>
    </row>
    <row r="2012" spans="1:4" x14ac:dyDescent="0.25">
      <c r="A2012" t="e">
        <f>VLOOKUP(Table1[[#This Row],[locationaddress]],VENUEID!$A$2:$B$28,1,TRUE)</f>
        <v>#VALUE!</v>
      </c>
      <c r="B2012" t="e">
        <f>IF(Table1[[#This Row],[categories]]="","",
IF(ISNUMBER(SEARCH("*ADULTS*",Table1[categories])),"ADULTS",
IF(ISNUMBER(SEARCH("*CHILDREN*",Table1[categories])),"CHILDREN",
IF(ISNUMBER(SEARCH("*TEENS*",Table1[categories])),"TEENS"))))</f>
        <v>#VALUE!</v>
      </c>
      <c r="C2012" t="e">
        <f>Table1[[#This Row],[startdatetime]]</f>
        <v>#VALUE!</v>
      </c>
      <c r="D2012" t="e">
        <f>CONCATENATE(Table1[[#This Row],[summary]],
CHAR(13),
Table1[[#This Row],[startdayname]],
", ",
TEXT((Table1[[#This Row],[startshortdate]]),"MMM D"),
CHAR(13),
TEXT((Table1[[#This Row],[starttime]]), "h:mm am/pm"),CHAR(13),Table1[[#This Row],[description]],CHAR(13))</f>
        <v>#VALUE!</v>
      </c>
    </row>
    <row r="2013" spans="1:4" x14ac:dyDescent="0.25">
      <c r="A2013" t="e">
        <f>VLOOKUP(Table1[[#This Row],[locationaddress]],VENUEID!$A$2:$B$28,1,TRUE)</f>
        <v>#VALUE!</v>
      </c>
      <c r="B2013" t="e">
        <f>IF(Table1[[#This Row],[categories]]="","",
IF(ISNUMBER(SEARCH("*ADULTS*",Table1[categories])),"ADULTS",
IF(ISNUMBER(SEARCH("*CHILDREN*",Table1[categories])),"CHILDREN",
IF(ISNUMBER(SEARCH("*TEENS*",Table1[categories])),"TEENS"))))</f>
        <v>#VALUE!</v>
      </c>
      <c r="C2013" t="e">
        <f>Table1[[#This Row],[startdatetime]]</f>
        <v>#VALUE!</v>
      </c>
      <c r="D2013" t="e">
        <f>CONCATENATE(Table1[[#This Row],[summary]],
CHAR(13),
Table1[[#This Row],[startdayname]],
", ",
TEXT((Table1[[#This Row],[startshortdate]]),"MMM D"),
CHAR(13),
TEXT((Table1[[#This Row],[starttime]]), "h:mm am/pm"),CHAR(13),Table1[[#This Row],[description]],CHAR(13))</f>
        <v>#VALUE!</v>
      </c>
    </row>
    <row r="2014" spans="1:4" x14ac:dyDescent="0.25">
      <c r="A2014" t="e">
        <f>VLOOKUP(Table1[[#This Row],[locationaddress]],VENUEID!$A$2:$B$28,1,TRUE)</f>
        <v>#VALUE!</v>
      </c>
      <c r="B2014" t="e">
        <f>IF(Table1[[#This Row],[categories]]="","",
IF(ISNUMBER(SEARCH("*ADULTS*",Table1[categories])),"ADULTS",
IF(ISNUMBER(SEARCH("*CHILDREN*",Table1[categories])),"CHILDREN",
IF(ISNUMBER(SEARCH("*TEENS*",Table1[categories])),"TEENS"))))</f>
        <v>#VALUE!</v>
      </c>
      <c r="C2014" t="e">
        <f>Table1[[#This Row],[startdatetime]]</f>
        <v>#VALUE!</v>
      </c>
      <c r="D2014" t="e">
        <f>CONCATENATE(Table1[[#This Row],[summary]],
CHAR(13),
Table1[[#This Row],[startdayname]],
", ",
TEXT((Table1[[#This Row],[startshortdate]]),"MMM D"),
CHAR(13),
TEXT((Table1[[#This Row],[starttime]]), "h:mm am/pm"),CHAR(13),Table1[[#This Row],[description]],CHAR(13))</f>
        <v>#VALUE!</v>
      </c>
    </row>
    <row r="2015" spans="1:4" x14ac:dyDescent="0.25">
      <c r="A2015" t="e">
        <f>VLOOKUP(Table1[[#This Row],[locationaddress]],VENUEID!$A$2:$B$28,1,TRUE)</f>
        <v>#VALUE!</v>
      </c>
      <c r="B2015" t="e">
        <f>IF(Table1[[#This Row],[categories]]="","",
IF(ISNUMBER(SEARCH("*ADULTS*",Table1[categories])),"ADULTS",
IF(ISNUMBER(SEARCH("*CHILDREN*",Table1[categories])),"CHILDREN",
IF(ISNUMBER(SEARCH("*TEENS*",Table1[categories])),"TEENS"))))</f>
        <v>#VALUE!</v>
      </c>
      <c r="C2015" t="e">
        <f>Table1[[#This Row],[startdatetime]]</f>
        <v>#VALUE!</v>
      </c>
      <c r="D2015" t="e">
        <f>CONCATENATE(Table1[[#This Row],[summary]],
CHAR(13),
Table1[[#This Row],[startdayname]],
", ",
TEXT((Table1[[#This Row],[startshortdate]]),"MMM D"),
CHAR(13),
TEXT((Table1[[#This Row],[starttime]]), "h:mm am/pm"),CHAR(13),Table1[[#This Row],[description]],CHAR(13))</f>
        <v>#VALUE!</v>
      </c>
    </row>
    <row r="2016" spans="1:4" x14ac:dyDescent="0.25">
      <c r="A2016" t="e">
        <f>VLOOKUP(Table1[[#This Row],[locationaddress]],VENUEID!$A$2:$B$28,1,TRUE)</f>
        <v>#VALUE!</v>
      </c>
      <c r="B2016" t="e">
        <f>IF(Table1[[#This Row],[categories]]="","",
IF(ISNUMBER(SEARCH("*ADULTS*",Table1[categories])),"ADULTS",
IF(ISNUMBER(SEARCH("*CHILDREN*",Table1[categories])),"CHILDREN",
IF(ISNUMBER(SEARCH("*TEENS*",Table1[categories])),"TEENS"))))</f>
        <v>#VALUE!</v>
      </c>
      <c r="C2016" t="e">
        <f>Table1[[#This Row],[startdatetime]]</f>
        <v>#VALUE!</v>
      </c>
      <c r="D2016" t="e">
        <f>CONCATENATE(Table1[[#This Row],[summary]],
CHAR(13),
Table1[[#This Row],[startdayname]],
", ",
TEXT((Table1[[#This Row],[startshortdate]]),"MMM D"),
CHAR(13),
TEXT((Table1[[#This Row],[starttime]]), "h:mm am/pm"),CHAR(13),Table1[[#This Row],[description]],CHAR(13))</f>
        <v>#VALUE!</v>
      </c>
    </row>
    <row r="2017" spans="1:4" x14ac:dyDescent="0.25">
      <c r="A2017" t="e">
        <f>VLOOKUP(Table1[[#This Row],[locationaddress]],VENUEID!$A$2:$B$28,1,TRUE)</f>
        <v>#VALUE!</v>
      </c>
      <c r="B2017" t="e">
        <f>IF(Table1[[#This Row],[categories]]="","",
IF(ISNUMBER(SEARCH("*ADULTS*",Table1[categories])),"ADULTS",
IF(ISNUMBER(SEARCH("*CHILDREN*",Table1[categories])),"CHILDREN",
IF(ISNUMBER(SEARCH("*TEENS*",Table1[categories])),"TEENS"))))</f>
        <v>#VALUE!</v>
      </c>
      <c r="C2017" t="e">
        <f>Table1[[#This Row],[startdatetime]]</f>
        <v>#VALUE!</v>
      </c>
      <c r="D2017" t="e">
        <f>CONCATENATE(Table1[[#This Row],[summary]],
CHAR(13),
Table1[[#This Row],[startdayname]],
", ",
TEXT((Table1[[#This Row],[startshortdate]]),"MMM D"),
CHAR(13),
TEXT((Table1[[#This Row],[starttime]]), "h:mm am/pm"),CHAR(13),Table1[[#This Row],[description]],CHAR(13))</f>
        <v>#VALUE!</v>
      </c>
    </row>
    <row r="2018" spans="1:4" x14ac:dyDescent="0.25">
      <c r="A2018" t="e">
        <f>VLOOKUP(Table1[[#This Row],[locationaddress]],VENUEID!$A$2:$B$28,1,TRUE)</f>
        <v>#VALUE!</v>
      </c>
      <c r="B2018" t="e">
        <f>IF(Table1[[#This Row],[categories]]="","",
IF(ISNUMBER(SEARCH("*ADULTS*",Table1[categories])),"ADULTS",
IF(ISNUMBER(SEARCH("*CHILDREN*",Table1[categories])),"CHILDREN",
IF(ISNUMBER(SEARCH("*TEENS*",Table1[categories])),"TEENS"))))</f>
        <v>#VALUE!</v>
      </c>
      <c r="C2018" t="e">
        <f>Table1[[#This Row],[startdatetime]]</f>
        <v>#VALUE!</v>
      </c>
      <c r="D2018" t="e">
        <f>CONCATENATE(Table1[[#This Row],[summary]],
CHAR(13),
Table1[[#This Row],[startdayname]],
", ",
TEXT((Table1[[#This Row],[startshortdate]]),"MMM D"),
CHAR(13),
TEXT((Table1[[#This Row],[starttime]]), "h:mm am/pm"),CHAR(13),Table1[[#This Row],[description]],CHAR(13))</f>
        <v>#VALUE!</v>
      </c>
    </row>
    <row r="2019" spans="1:4" x14ac:dyDescent="0.25">
      <c r="A2019" t="e">
        <f>VLOOKUP(Table1[[#This Row],[locationaddress]],VENUEID!$A$2:$B$28,1,TRUE)</f>
        <v>#VALUE!</v>
      </c>
      <c r="B2019" t="e">
        <f>IF(Table1[[#This Row],[categories]]="","",
IF(ISNUMBER(SEARCH("*ADULTS*",Table1[categories])),"ADULTS",
IF(ISNUMBER(SEARCH("*CHILDREN*",Table1[categories])),"CHILDREN",
IF(ISNUMBER(SEARCH("*TEENS*",Table1[categories])),"TEENS"))))</f>
        <v>#VALUE!</v>
      </c>
      <c r="C2019" t="e">
        <f>Table1[[#This Row],[startdatetime]]</f>
        <v>#VALUE!</v>
      </c>
      <c r="D2019" t="e">
        <f>CONCATENATE(Table1[[#This Row],[summary]],
CHAR(13),
Table1[[#This Row],[startdayname]],
", ",
TEXT((Table1[[#This Row],[startshortdate]]),"MMM D"),
CHAR(13),
TEXT((Table1[[#This Row],[starttime]]), "h:mm am/pm"),CHAR(13),Table1[[#This Row],[description]],CHAR(13))</f>
        <v>#VALUE!</v>
      </c>
    </row>
    <row r="2020" spans="1:4" x14ac:dyDescent="0.25">
      <c r="A2020" t="e">
        <f>VLOOKUP(Table1[[#This Row],[locationaddress]],VENUEID!$A$2:$B$28,1,TRUE)</f>
        <v>#VALUE!</v>
      </c>
      <c r="B2020" t="e">
        <f>IF(Table1[[#This Row],[categories]]="","",
IF(ISNUMBER(SEARCH("*ADULTS*",Table1[categories])),"ADULTS",
IF(ISNUMBER(SEARCH("*CHILDREN*",Table1[categories])),"CHILDREN",
IF(ISNUMBER(SEARCH("*TEENS*",Table1[categories])),"TEENS"))))</f>
        <v>#VALUE!</v>
      </c>
      <c r="C2020" t="e">
        <f>Table1[[#This Row],[startdatetime]]</f>
        <v>#VALUE!</v>
      </c>
      <c r="D2020" t="e">
        <f>CONCATENATE(Table1[[#This Row],[summary]],
CHAR(13),
Table1[[#This Row],[startdayname]],
", ",
TEXT((Table1[[#This Row],[startshortdate]]),"MMM D"),
CHAR(13),
TEXT((Table1[[#This Row],[starttime]]), "h:mm am/pm"),CHAR(13),Table1[[#This Row],[description]],CHAR(13))</f>
        <v>#VALUE!</v>
      </c>
    </row>
    <row r="2021" spans="1:4" x14ac:dyDescent="0.25">
      <c r="A2021" t="e">
        <f>VLOOKUP(Table1[[#This Row],[locationaddress]],VENUEID!$A$2:$B$28,1,TRUE)</f>
        <v>#VALUE!</v>
      </c>
      <c r="B2021" t="e">
        <f>IF(Table1[[#This Row],[categories]]="","",
IF(ISNUMBER(SEARCH("*ADULTS*",Table1[categories])),"ADULTS",
IF(ISNUMBER(SEARCH("*CHILDREN*",Table1[categories])),"CHILDREN",
IF(ISNUMBER(SEARCH("*TEENS*",Table1[categories])),"TEENS"))))</f>
        <v>#VALUE!</v>
      </c>
      <c r="C2021" t="e">
        <f>Table1[[#This Row],[startdatetime]]</f>
        <v>#VALUE!</v>
      </c>
      <c r="D2021" t="e">
        <f>CONCATENATE(Table1[[#This Row],[summary]],
CHAR(13),
Table1[[#This Row],[startdayname]],
", ",
TEXT((Table1[[#This Row],[startshortdate]]),"MMM D"),
CHAR(13),
TEXT((Table1[[#This Row],[starttime]]), "h:mm am/pm"),CHAR(13),Table1[[#This Row],[description]],CHAR(13))</f>
        <v>#VALUE!</v>
      </c>
    </row>
    <row r="2022" spans="1:4" x14ac:dyDescent="0.25">
      <c r="A2022" t="e">
        <f>VLOOKUP(Table1[[#This Row],[locationaddress]],VENUEID!$A$2:$B$28,1,TRUE)</f>
        <v>#VALUE!</v>
      </c>
      <c r="B2022" t="e">
        <f>IF(Table1[[#This Row],[categories]]="","",
IF(ISNUMBER(SEARCH("*ADULTS*",Table1[categories])),"ADULTS",
IF(ISNUMBER(SEARCH("*CHILDREN*",Table1[categories])),"CHILDREN",
IF(ISNUMBER(SEARCH("*TEENS*",Table1[categories])),"TEENS"))))</f>
        <v>#VALUE!</v>
      </c>
      <c r="C2022" t="e">
        <f>Table1[[#This Row],[startdatetime]]</f>
        <v>#VALUE!</v>
      </c>
      <c r="D2022" t="e">
        <f>CONCATENATE(Table1[[#This Row],[summary]],
CHAR(13),
Table1[[#This Row],[startdayname]],
", ",
TEXT((Table1[[#This Row],[startshortdate]]),"MMM D"),
CHAR(13),
TEXT((Table1[[#This Row],[starttime]]), "h:mm am/pm"),CHAR(13),Table1[[#This Row],[description]],CHAR(13))</f>
        <v>#VALUE!</v>
      </c>
    </row>
    <row r="2023" spans="1:4" x14ac:dyDescent="0.25">
      <c r="A2023" t="e">
        <f>VLOOKUP(Table1[[#This Row],[locationaddress]],VENUEID!$A$2:$B$28,1,TRUE)</f>
        <v>#VALUE!</v>
      </c>
      <c r="B2023" t="e">
        <f>IF(Table1[[#This Row],[categories]]="","",
IF(ISNUMBER(SEARCH("*ADULTS*",Table1[categories])),"ADULTS",
IF(ISNUMBER(SEARCH("*CHILDREN*",Table1[categories])),"CHILDREN",
IF(ISNUMBER(SEARCH("*TEENS*",Table1[categories])),"TEENS"))))</f>
        <v>#VALUE!</v>
      </c>
      <c r="C2023" t="e">
        <f>Table1[[#This Row],[startdatetime]]</f>
        <v>#VALUE!</v>
      </c>
      <c r="D2023" t="e">
        <f>CONCATENATE(Table1[[#This Row],[summary]],
CHAR(13),
Table1[[#This Row],[startdayname]],
", ",
TEXT((Table1[[#This Row],[startshortdate]]),"MMM D"),
CHAR(13),
TEXT((Table1[[#This Row],[starttime]]), "h:mm am/pm"),CHAR(13),Table1[[#This Row],[description]],CHAR(13))</f>
        <v>#VALUE!</v>
      </c>
    </row>
    <row r="2024" spans="1:4" x14ac:dyDescent="0.25">
      <c r="A2024" t="e">
        <f>VLOOKUP(Table1[[#This Row],[locationaddress]],VENUEID!$A$2:$B$28,1,TRUE)</f>
        <v>#VALUE!</v>
      </c>
      <c r="B2024" t="e">
        <f>IF(Table1[[#This Row],[categories]]="","",
IF(ISNUMBER(SEARCH("*ADULTS*",Table1[categories])),"ADULTS",
IF(ISNUMBER(SEARCH("*CHILDREN*",Table1[categories])),"CHILDREN",
IF(ISNUMBER(SEARCH("*TEENS*",Table1[categories])),"TEENS"))))</f>
        <v>#VALUE!</v>
      </c>
      <c r="C2024" t="e">
        <f>Table1[[#This Row],[startdatetime]]</f>
        <v>#VALUE!</v>
      </c>
      <c r="D2024" t="e">
        <f>CONCATENATE(Table1[[#This Row],[summary]],
CHAR(13),
Table1[[#This Row],[startdayname]],
", ",
TEXT((Table1[[#This Row],[startshortdate]]),"MMM D"),
CHAR(13),
TEXT((Table1[[#This Row],[starttime]]), "h:mm am/pm"),CHAR(13),Table1[[#This Row],[description]],CHAR(13))</f>
        <v>#VALUE!</v>
      </c>
    </row>
    <row r="2025" spans="1:4" x14ac:dyDescent="0.25">
      <c r="A2025" t="e">
        <f>VLOOKUP(Table1[[#This Row],[locationaddress]],VENUEID!$A$2:$B$28,1,TRUE)</f>
        <v>#VALUE!</v>
      </c>
      <c r="B2025" t="e">
        <f>IF(Table1[[#This Row],[categories]]="","",
IF(ISNUMBER(SEARCH("*ADULTS*",Table1[categories])),"ADULTS",
IF(ISNUMBER(SEARCH("*CHILDREN*",Table1[categories])),"CHILDREN",
IF(ISNUMBER(SEARCH("*TEENS*",Table1[categories])),"TEENS"))))</f>
        <v>#VALUE!</v>
      </c>
      <c r="C2025" t="e">
        <f>Table1[[#This Row],[startdatetime]]</f>
        <v>#VALUE!</v>
      </c>
      <c r="D2025" t="e">
        <f>CONCATENATE(Table1[[#This Row],[summary]],
CHAR(13),
Table1[[#This Row],[startdayname]],
", ",
TEXT((Table1[[#This Row],[startshortdate]]),"MMM D"),
CHAR(13),
TEXT((Table1[[#This Row],[starttime]]), "h:mm am/pm"),CHAR(13),Table1[[#This Row],[description]],CHAR(13))</f>
        <v>#VALUE!</v>
      </c>
    </row>
    <row r="2026" spans="1:4" x14ac:dyDescent="0.25">
      <c r="A2026" t="e">
        <f>VLOOKUP(Table1[[#This Row],[locationaddress]],VENUEID!$A$2:$B$28,1,TRUE)</f>
        <v>#VALUE!</v>
      </c>
      <c r="B2026" t="e">
        <f>IF(Table1[[#This Row],[categories]]="","",
IF(ISNUMBER(SEARCH("*ADULTS*",Table1[categories])),"ADULTS",
IF(ISNUMBER(SEARCH("*CHILDREN*",Table1[categories])),"CHILDREN",
IF(ISNUMBER(SEARCH("*TEENS*",Table1[categories])),"TEENS"))))</f>
        <v>#VALUE!</v>
      </c>
      <c r="C2026" t="e">
        <f>Table1[[#This Row],[startdatetime]]</f>
        <v>#VALUE!</v>
      </c>
      <c r="D2026" t="e">
        <f>CONCATENATE(Table1[[#This Row],[summary]],
CHAR(13),
Table1[[#This Row],[startdayname]],
", ",
TEXT((Table1[[#This Row],[startshortdate]]),"MMM D"),
CHAR(13),
TEXT((Table1[[#This Row],[starttime]]), "h:mm am/pm"),CHAR(13),Table1[[#This Row],[description]],CHAR(13))</f>
        <v>#VALUE!</v>
      </c>
    </row>
    <row r="2027" spans="1:4" x14ac:dyDescent="0.25">
      <c r="A2027" t="e">
        <f>VLOOKUP(Table1[[#This Row],[locationaddress]],VENUEID!$A$2:$B$28,1,TRUE)</f>
        <v>#VALUE!</v>
      </c>
      <c r="B2027" t="e">
        <f>IF(Table1[[#This Row],[categories]]="","",
IF(ISNUMBER(SEARCH("*ADULTS*",Table1[categories])),"ADULTS",
IF(ISNUMBER(SEARCH("*CHILDREN*",Table1[categories])),"CHILDREN",
IF(ISNUMBER(SEARCH("*TEENS*",Table1[categories])),"TEENS"))))</f>
        <v>#VALUE!</v>
      </c>
      <c r="C2027" t="e">
        <f>Table1[[#This Row],[startdatetime]]</f>
        <v>#VALUE!</v>
      </c>
      <c r="D2027" t="e">
        <f>CONCATENATE(Table1[[#This Row],[summary]],
CHAR(13),
Table1[[#This Row],[startdayname]],
", ",
TEXT((Table1[[#This Row],[startshortdate]]),"MMM D"),
CHAR(13),
TEXT((Table1[[#This Row],[starttime]]), "h:mm am/pm"),CHAR(13),Table1[[#This Row],[description]],CHAR(13))</f>
        <v>#VALUE!</v>
      </c>
    </row>
    <row r="2028" spans="1:4" x14ac:dyDescent="0.25">
      <c r="A2028" t="e">
        <f>VLOOKUP(Table1[[#This Row],[locationaddress]],VENUEID!$A$2:$B$28,1,TRUE)</f>
        <v>#VALUE!</v>
      </c>
      <c r="B2028" t="e">
        <f>IF(Table1[[#This Row],[categories]]="","",
IF(ISNUMBER(SEARCH("*ADULTS*",Table1[categories])),"ADULTS",
IF(ISNUMBER(SEARCH("*CHILDREN*",Table1[categories])),"CHILDREN",
IF(ISNUMBER(SEARCH("*TEENS*",Table1[categories])),"TEENS"))))</f>
        <v>#VALUE!</v>
      </c>
      <c r="C2028" t="e">
        <f>Table1[[#This Row],[startdatetime]]</f>
        <v>#VALUE!</v>
      </c>
      <c r="D2028" t="e">
        <f>CONCATENATE(Table1[[#This Row],[summary]],
CHAR(13),
Table1[[#This Row],[startdayname]],
", ",
TEXT((Table1[[#This Row],[startshortdate]]),"MMM D"),
CHAR(13),
TEXT((Table1[[#This Row],[starttime]]), "h:mm am/pm"),CHAR(13),Table1[[#This Row],[description]],CHAR(13))</f>
        <v>#VALUE!</v>
      </c>
    </row>
    <row r="2029" spans="1:4" x14ac:dyDescent="0.25">
      <c r="A2029" t="e">
        <f>VLOOKUP(Table1[[#This Row],[locationaddress]],VENUEID!$A$2:$B$28,1,TRUE)</f>
        <v>#VALUE!</v>
      </c>
      <c r="B2029" t="e">
        <f>IF(Table1[[#This Row],[categories]]="","",
IF(ISNUMBER(SEARCH("*ADULTS*",Table1[categories])),"ADULTS",
IF(ISNUMBER(SEARCH("*CHILDREN*",Table1[categories])),"CHILDREN",
IF(ISNUMBER(SEARCH("*TEENS*",Table1[categories])),"TEENS"))))</f>
        <v>#VALUE!</v>
      </c>
      <c r="C2029" t="e">
        <f>Table1[[#This Row],[startdatetime]]</f>
        <v>#VALUE!</v>
      </c>
      <c r="D2029" t="e">
        <f>CONCATENATE(Table1[[#This Row],[summary]],
CHAR(13),
Table1[[#This Row],[startdayname]],
", ",
TEXT((Table1[[#This Row],[startshortdate]]),"MMM D"),
CHAR(13),
TEXT((Table1[[#This Row],[starttime]]), "h:mm am/pm"),CHAR(13),Table1[[#This Row],[description]],CHAR(13))</f>
        <v>#VALUE!</v>
      </c>
    </row>
    <row r="2030" spans="1:4" x14ac:dyDescent="0.25">
      <c r="A2030" t="e">
        <f>VLOOKUP(Table1[[#This Row],[locationaddress]],VENUEID!$A$2:$B$28,1,TRUE)</f>
        <v>#VALUE!</v>
      </c>
      <c r="B2030" t="e">
        <f>IF(Table1[[#This Row],[categories]]="","",
IF(ISNUMBER(SEARCH("*ADULTS*",Table1[categories])),"ADULTS",
IF(ISNUMBER(SEARCH("*CHILDREN*",Table1[categories])),"CHILDREN",
IF(ISNUMBER(SEARCH("*TEENS*",Table1[categories])),"TEENS"))))</f>
        <v>#VALUE!</v>
      </c>
      <c r="C2030" t="e">
        <f>Table1[[#This Row],[startdatetime]]</f>
        <v>#VALUE!</v>
      </c>
      <c r="D2030" t="e">
        <f>CONCATENATE(Table1[[#This Row],[summary]],
CHAR(13),
Table1[[#This Row],[startdayname]],
", ",
TEXT((Table1[[#This Row],[startshortdate]]),"MMM D"),
CHAR(13),
TEXT((Table1[[#This Row],[starttime]]), "h:mm am/pm"),CHAR(13),Table1[[#This Row],[description]],CHAR(13))</f>
        <v>#VALUE!</v>
      </c>
    </row>
    <row r="2031" spans="1:4" x14ac:dyDescent="0.25">
      <c r="A2031" t="e">
        <f>VLOOKUP(Table1[[#This Row],[locationaddress]],VENUEID!$A$2:$B$28,1,TRUE)</f>
        <v>#VALUE!</v>
      </c>
      <c r="B2031" t="e">
        <f>IF(Table1[[#This Row],[categories]]="","",
IF(ISNUMBER(SEARCH("*ADULTS*",Table1[categories])),"ADULTS",
IF(ISNUMBER(SEARCH("*CHILDREN*",Table1[categories])),"CHILDREN",
IF(ISNUMBER(SEARCH("*TEENS*",Table1[categories])),"TEENS"))))</f>
        <v>#VALUE!</v>
      </c>
      <c r="C2031" t="e">
        <f>Table1[[#This Row],[startdatetime]]</f>
        <v>#VALUE!</v>
      </c>
      <c r="D2031" t="e">
        <f>CONCATENATE(Table1[[#This Row],[summary]],
CHAR(13),
Table1[[#This Row],[startdayname]],
", ",
TEXT((Table1[[#This Row],[startshortdate]]),"MMM D"),
CHAR(13),
TEXT((Table1[[#This Row],[starttime]]), "h:mm am/pm"),CHAR(13),Table1[[#This Row],[description]],CHAR(13))</f>
        <v>#VALUE!</v>
      </c>
    </row>
    <row r="2032" spans="1:4" x14ac:dyDescent="0.25">
      <c r="A2032" t="e">
        <f>VLOOKUP(Table1[[#This Row],[locationaddress]],VENUEID!$A$2:$B$28,1,TRUE)</f>
        <v>#VALUE!</v>
      </c>
      <c r="B2032" t="e">
        <f>IF(Table1[[#This Row],[categories]]="","",
IF(ISNUMBER(SEARCH("*ADULTS*",Table1[categories])),"ADULTS",
IF(ISNUMBER(SEARCH("*CHILDREN*",Table1[categories])),"CHILDREN",
IF(ISNUMBER(SEARCH("*TEENS*",Table1[categories])),"TEENS"))))</f>
        <v>#VALUE!</v>
      </c>
      <c r="C2032" t="e">
        <f>Table1[[#This Row],[startdatetime]]</f>
        <v>#VALUE!</v>
      </c>
      <c r="D2032" t="e">
        <f>CONCATENATE(Table1[[#This Row],[summary]],
CHAR(13),
Table1[[#This Row],[startdayname]],
", ",
TEXT((Table1[[#This Row],[startshortdate]]),"MMM D"),
CHAR(13),
TEXT((Table1[[#This Row],[starttime]]), "h:mm am/pm"),CHAR(13),Table1[[#This Row],[description]],CHAR(13))</f>
        <v>#VALUE!</v>
      </c>
    </row>
    <row r="2033" spans="1:4" x14ac:dyDescent="0.25">
      <c r="A2033" t="e">
        <f>VLOOKUP(Table1[[#This Row],[locationaddress]],VENUEID!$A$2:$B$28,1,TRUE)</f>
        <v>#VALUE!</v>
      </c>
      <c r="B2033" t="e">
        <f>IF(Table1[[#This Row],[categories]]="","",
IF(ISNUMBER(SEARCH("*ADULTS*",Table1[categories])),"ADULTS",
IF(ISNUMBER(SEARCH("*CHILDREN*",Table1[categories])),"CHILDREN",
IF(ISNUMBER(SEARCH("*TEENS*",Table1[categories])),"TEENS"))))</f>
        <v>#VALUE!</v>
      </c>
      <c r="C2033" t="e">
        <f>Table1[[#This Row],[startdatetime]]</f>
        <v>#VALUE!</v>
      </c>
      <c r="D2033" t="e">
        <f>CONCATENATE(Table1[[#This Row],[summary]],
CHAR(13),
Table1[[#This Row],[startdayname]],
", ",
TEXT((Table1[[#This Row],[startshortdate]]),"MMM D"),
CHAR(13),
TEXT((Table1[[#This Row],[starttime]]), "h:mm am/pm"),CHAR(13),Table1[[#This Row],[description]],CHAR(13))</f>
        <v>#VALUE!</v>
      </c>
    </row>
    <row r="2034" spans="1:4" x14ac:dyDescent="0.25">
      <c r="A2034" t="e">
        <f>VLOOKUP(Table1[[#This Row],[locationaddress]],VENUEID!$A$2:$B$28,1,TRUE)</f>
        <v>#VALUE!</v>
      </c>
      <c r="B2034" t="e">
        <f>IF(Table1[[#This Row],[categories]]="","",
IF(ISNUMBER(SEARCH("*ADULTS*",Table1[categories])),"ADULTS",
IF(ISNUMBER(SEARCH("*CHILDREN*",Table1[categories])),"CHILDREN",
IF(ISNUMBER(SEARCH("*TEENS*",Table1[categories])),"TEENS"))))</f>
        <v>#VALUE!</v>
      </c>
      <c r="C2034" t="e">
        <f>Table1[[#This Row],[startdatetime]]</f>
        <v>#VALUE!</v>
      </c>
      <c r="D2034" t="e">
        <f>CONCATENATE(Table1[[#This Row],[summary]],
CHAR(13),
Table1[[#This Row],[startdayname]],
", ",
TEXT((Table1[[#This Row],[startshortdate]]),"MMM D"),
CHAR(13),
TEXT((Table1[[#This Row],[starttime]]), "h:mm am/pm"),CHAR(13),Table1[[#This Row],[description]],CHAR(13))</f>
        <v>#VALUE!</v>
      </c>
    </row>
    <row r="2035" spans="1:4" x14ac:dyDescent="0.25">
      <c r="A2035" t="e">
        <f>VLOOKUP(Table1[[#This Row],[locationaddress]],VENUEID!$A$2:$B$28,1,TRUE)</f>
        <v>#VALUE!</v>
      </c>
      <c r="B2035" t="e">
        <f>IF(Table1[[#This Row],[categories]]="","",
IF(ISNUMBER(SEARCH("*ADULTS*",Table1[categories])),"ADULTS",
IF(ISNUMBER(SEARCH("*CHILDREN*",Table1[categories])),"CHILDREN",
IF(ISNUMBER(SEARCH("*TEENS*",Table1[categories])),"TEENS"))))</f>
        <v>#VALUE!</v>
      </c>
      <c r="C2035" t="e">
        <f>Table1[[#This Row],[startdatetime]]</f>
        <v>#VALUE!</v>
      </c>
      <c r="D2035" t="e">
        <f>CONCATENATE(Table1[[#This Row],[summary]],
CHAR(13),
Table1[[#This Row],[startdayname]],
", ",
TEXT((Table1[[#This Row],[startshortdate]]),"MMM D"),
CHAR(13),
TEXT((Table1[[#This Row],[starttime]]), "h:mm am/pm"),CHAR(13),Table1[[#This Row],[description]],CHAR(13))</f>
        <v>#VALUE!</v>
      </c>
    </row>
    <row r="2036" spans="1:4" x14ac:dyDescent="0.25">
      <c r="A2036" t="e">
        <f>VLOOKUP(Table1[[#This Row],[locationaddress]],VENUEID!$A$2:$B$28,1,TRUE)</f>
        <v>#VALUE!</v>
      </c>
      <c r="B2036" t="e">
        <f>IF(Table1[[#This Row],[categories]]="","",
IF(ISNUMBER(SEARCH("*ADULTS*",Table1[categories])),"ADULTS",
IF(ISNUMBER(SEARCH("*CHILDREN*",Table1[categories])),"CHILDREN",
IF(ISNUMBER(SEARCH("*TEENS*",Table1[categories])),"TEENS"))))</f>
        <v>#VALUE!</v>
      </c>
      <c r="C2036" t="e">
        <f>Table1[[#This Row],[startdatetime]]</f>
        <v>#VALUE!</v>
      </c>
      <c r="D2036" t="e">
        <f>CONCATENATE(Table1[[#This Row],[summary]],
CHAR(13),
Table1[[#This Row],[startdayname]],
", ",
TEXT((Table1[[#This Row],[startshortdate]]),"MMM D"),
CHAR(13),
TEXT((Table1[[#This Row],[starttime]]), "h:mm am/pm"),CHAR(13),Table1[[#This Row],[description]],CHAR(13))</f>
        <v>#VALUE!</v>
      </c>
    </row>
    <row r="2037" spans="1:4" x14ac:dyDescent="0.25">
      <c r="A2037" t="e">
        <f>VLOOKUP(Table1[[#This Row],[locationaddress]],VENUEID!$A$2:$B$28,1,TRUE)</f>
        <v>#VALUE!</v>
      </c>
      <c r="B2037" t="e">
        <f>IF(Table1[[#This Row],[categories]]="","",
IF(ISNUMBER(SEARCH("*ADULTS*",Table1[categories])),"ADULTS",
IF(ISNUMBER(SEARCH("*CHILDREN*",Table1[categories])),"CHILDREN",
IF(ISNUMBER(SEARCH("*TEENS*",Table1[categories])),"TEENS"))))</f>
        <v>#VALUE!</v>
      </c>
      <c r="C2037" t="e">
        <f>Table1[[#This Row],[startdatetime]]</f>
        <v>#VALUE!</v>
      </c>
      <c r="D2037" t="e">
        <f>CONCATENATE(Table1[[#This Row],[summary]],
CHAR(13),
Table1[[#This Row],[startdayname]],
", ",
TEXT((Table1[[#This Row],[startshortdate]]),"MMM D"),
CHAR(13),
TEXT((Table1[[#This Row],[starttime]]), "h:mm am/pm"),CHAR(13),Table1[[#This Row],[description]],CHAR(13))</f>
        <v>#VALUE!</v>
      </c>
    </row>
    <row r="2038" spans="1:4" x14ac:dyDescent="0.25">
      <c r="A2038" t="e">
        <f>VLOOKUP(Table1[[#This Row],[locationaddress]],VENUEID!$A$2:$B$28,1,TRUE)</f>
        <v>#VALUE!</v>
      </c>
      <c r="B2038" t="e">
        <f>IF(Table1[[#This Row],[categories]]="","",
IF(ISNUMBER(SEARCH("*ADULTS*",Table1[categories])),"ADULTS",
IF(ISNUMBER(SEARCH("*CHILDREN*",Table1[categories])),"CHILDREN",
IF(ISNUMBER(SEARCH("*TEENS*",Table1[categories])),"TEENS"))))</f>
        <v>#VALUE!</v>
      </c>
      <c r="C2038" t="e">
        <f>Table1[[#This Row],[startdatetime]]</f>
        <v>#VALUE!</v>
      </c>
      <c r="D2038" t="e">
        <f>CONCATENATE(Table1[[#This Row],[summary]],
CHAR(13),
Table1[[#This Row],[startdayname]],
", ",
TEXT((Table1[[#This Row],[startshortdate]]),"MMM D"),
CHAR(13),
TEXT((Table1[[#This Row],[starttime]]), "h:mm am/pm"),CHAR(13),Table1[[#This Row],[description]],CHAR(13))</f>
        <v>#VALUE!</v>
      </c>
    </row>
    <row r="2039" spans="1:4" x14ac:dyDescent="0.25">
      <c r="A2039" t="e">
        <f>VLOOKUP(Table1[[#This Row],[locationaddress]],VENUEID!$A$2:$B$28,1,TRUE)</f>
        <v>#VALUE!</v>
      </c>
      <c r="B2039" t="e">
        <f>IF(Table1[[#This Row],[categories]]="","",
IF(ISNUMBER(SEARCH("*ADULTS*",Table1[categories])),"ADULTS",
IF(ISNUMBER(SEARCH("*CHILDREN*",Table1[categories])),"CHILDREN",
IF(ISNUMBER(SEARCH("*TEENS*",Table1[categories])),"TEENS"))))</f>
        <v>#VALUE!</v>
      </c>
      <c r="C2039" t="e">
        <f>Table1[[#This Row],[startdatetime]]</f>
        <v>#VALUE!</v>
      </c>
      <c r="D2039" t="e">
        <f>CONCATENATE(Table1[[#This Row],[summary]],
CHAR(13),
Table1[[#This Row],[startdayname]],
", ",
TEXT((Table1[[#This Row],[startshortdate]]),"MMM D"),
CHAR(13),
TEXT((Table1[[#This Row],[starttime]]), "h:mm am/pm"),CHAR(13),Table1[[#This Row],[description]],CHAR(13))</f>
        <v>#VALUE!</v>
      </c>
    </row>
    <row r="2040" spans="1:4" x14ac:dyDescent="0.25">
      <c r="A2040" t="e">
        <f>VLOOKUP(Table1[[#This Row],[locationaddress]],VENUEID!$A$2:$B$28,1,TRUE)</f>
        <v>#VALUE!</v>
      </c>
      <c r="B2040" t="e">
        <f>IF(Table1[[#This Row],[categories]]="","",
IF(ISNUMBER(SEARCH("*ADULTS*",Table1[categories])),"ADULTS",
IF(ISNUMBER(SEARCH("*CHILDREN*",Table1[categories])),"CHILDREN",
IF(ISNUMBER(SEARCH("*TEENS*",Table1[categories])),"TEENS"))))</f>
        <v>#VALUE!</v>
      </c>
      <c r="C2040" t="e">
        <f>Table1[[#This Row],[startdatetime]]</f>
        <v>#VALUE!</v>
      </c>
      <c r="D2040" t="e">
        <f>CONCATENATE(Table1[[#This Row],[summary]],
CHAR(13),
Table1[[#This Row],[startdayname]],
", ",
TEXT((Table1[[#This Row],[startshortdate]]),"MMM D"),
CHAR(13),
TEXT((Table1[[#This Row],[starttime]]), "h:mm am/pm"),CHAR(13),Table1[[#This Row],[description]],CHAR(13))</f>
        <v>#VALUE!</v>
      </c>
    </row>
    <row r="2041" spans="1:4" x14ac:dyDescent="0.25">
      <c r="A2041" t="e">
        <f>VLOOKUP(Table1[[#This Row],[locationaddress]],VENUEID!$A$2:$B$28,1,TRUE)</f>
        <v>#VALUE!</v>
      </c>
      <c r="B2041" t="e">
        <f>IF(Table1[[#This Row],[categories]]="","",
IF(ISNUMBER(SEARCH("*ADULTS*",Table1[categories])),"ADULTS",
IF(ISNUMBER(SEARCH("*CHILDREN*",Table1[categories])),"CHILDREN",
IF(ISNUMBER(SEARCH("*TEENS*",Table1[categories])),"TEENS"))))</f>
        <v>#VALUE!</v>
      </c>
      <c r="C2041" t="e">
        <f>Table1[[#This Row],[startdatetime]]</f>
        <v>#VALUE!</v>
      </c>
      <c r="D2041" t="e">
        <f>CONCATENATE(Table1[[#This Row],[summary]],
CHAR(13),
Table1[[#This Row],[startdayname]],
", ",
TEXT((Table1[[#This Row],[startshortdate]]),"MMM D"),
CHAR(13),
TEXT((Table1[[#This Row],[starttime]]), "h:mm am/pm"),CHAR(13),Table1[[#This Row],[description]],CHAR(13))</f>
        <v>#VALUE!</v>
      </c>
    </row>
    <row r="2042" spans="1:4" x14ac:dyDescent="0.25">
      <c r="A2042" t="e">
        <f>VLOOKUP(Table1[[#This Row],[locationaddress]],VENUEID!$A$2:$B$28,1,TRUE)</f>
        <v>#VALUE!</v>
      </c>
      <c r="B2042" t="e">
        <f>IF(Table1[[#This Row],[categories]]="","",
IF(ISNUMBER(SEARCH("*ADULTS*",Table1[categories])),"ADULTS",
IF(ISNUMBER(SEARCH("*CHILDREN*",Table1[categories])),"CHILDREN",
IF(ISNUMBER(SEARCH("*TEENS*",Table1[categories])),"TEENS"))))</f>
        <v>#VALUE!</v>
      </c>
      <c r="C2042" t="e">
        <f>Table1[[#This Row],[startdatetime]]</f>
        <v>#VALUE!</v>
      </c>
      <c r="D2042" t="e">
        <f>CONCATENATE(Table1[[#This Row],[summary]],
CHAR(13),
Table1[[#This Row],[startdayname]],
", ",
TEXT((Table1[[#This Row],[startshortdate]]),"MMM D"),
CHAR(13),
TEXT((Table1[[#This Row],[starttime]]), "h:mm am/pm"),CHAR(13),Table1[[#This Row],[description]],CHAR(13))</f>
        <v>#VALUE!</v>
      </c>
    </row>
    <row r="2043" spans="1:4" x14ac:dyDescent="0.25">
      <c r="A2043" t="e">
        <f>VLOOKUP(Table1[[#This Row],[locationaddress]],VENUEID!$A$2:$B$28,1,TRUE)</f>
        <v>#VALUE!</v>
      </c>
      <c r="B2043" t="e">
        <f>IF(Table1[[#This Row],[categories]]="","",
IF(ISNUMBER(SEARCH("*ADULTS*",Table1[categories])),"ADULTS",
IF(ISNUMBER(SEARCH("*CHILDREN*",Table1[categories])),"CHILDREN",
IF(ISNUMBER(SEARCH("*TEENS*",Table1[categories])),"TEENS"))))</f>
        <v>#VALUE!</v>
      </c>
      <c r="C2043" t="e">
        <f>Table1[[#This Row],[startdatetime]]</f>
        <v>#VALUE!</v>
      </c>
      <c r="D2043" t="e">
        <f>CONCATENATE(Table1[[#This Row],[summary]],
CHAR(13),
Table1[[#This Row],[startdayname]],
", ",
TEXT((Table1[[#This Row],[startshortdate]]),"MMM D"),
CHAR(13),
TEXT((Table1[[#This Row],[starttime]]), "h:mm am/pm"),CHAR(13),Table1[[#This Row],[description]],CHAR(13))</f>
        <v>#VALUE!</v>
      </c>
    </row>
    <row r="2044" spans="1:4" x14ac:dyDescent="0.25">
      <c r="A2044" t="e">
        <f>VLOOKUP(Table1[[#This Row],[locationaddress]],VENUEID!$A$2:$B$28,1,TRUE)</f>
        <v>#VALUE!</v>
      </c>
      <c r="B2044" t="e">
        <f>IF(Table1[[#This Row],[categories]]="","",
IF(ISNUMBER(SEARCH("*ADULTS*",Table1[categories])),"ADULTS",
IF(ISNUMBER(SEARCH("*CHILDREN*",Table1[categories])),"CHILDREN",
IF(ISNUMBER(SEARCH("*TEENS*",Table1[categories])),"TEENS"))))</f>
        <v>#VALUE!</v>
      </c>
      <c r="C2044" t="e">
        <f>Table1[[#This Row],[startdatetime]]</f>
        <v>#VALUE!</v>
      </c>
      <c r="D2044" t="e">
        <f>CONCATENATE(Table1[[#This Row],[summary]],
CHAR(13),
Table1[[#This Row],[startdayname]],
", ",
TEXT((Table1[[#This Row],[startshortdate]]),"MMM D"),
CHAR(13),
TEXT((Table1[[#This Row],[starttime]]), "h:mm am/pm"),CHAR(13),Table1[[#This Row],[description]],CHAR(13))</f>
        <v>#VALUE!</v>
      </c>
    </row>
    <row r="2045" spans="1:4" x14ac:dyDescent="0.25">
      <c r="A2045" t="e">
        <f>VLOOKUP(Table1[[#This Row],[locationaddress]],VENUEID!$A$2:$B$28,1,TRUE)</f>
        <v>#VALUE!</v>
      </c>
      <c r="B2045" t="e">
        <f>IF(Table1[[#This Row],[categories]]="","",
IF(ISNUMBER(SEARCH("*ADULTS*",Table1[categories])),"ADULTS",
IF(ISNUMBER(SEARCH("*CHILDREN*",Table1[categories])),"CHILDREN",
IF(ISNUMBER(SEARCH("*TEENS*",Table1[categories])),"TEENS"))))</f>
        <v>#VALUE!</v>
      </c>
      <c r="C2045" t="e">
        <f>Table1[[#This Row],[startdatetime]]</f>
        <v>#VALUE!</v>
      </c>
      <c r="D2045" t="e">
        <f>CONCATENATE(Table1[[#This Row],[summary]],
CHAR(13),
Table1[[#This Row],[startdayname]],
", ",
TEXT((Table1[[#This Row],[startshortdate]]),"MMM D"),
CHAR(13),
TEXT((Table1[[#This Row],[starttime]]), "h:mm am/pm"),CHAR(13),Table1[[#This Row],[description]],CHAR(13))</f>
        <v>#VALUE!</v>
      </c>
    </row>
    <row r="2046" spans="1:4" x14ac:dyDescent="0.25">
      <c r="A2046" t="e">
        <f>VLOOKUP(Table1[[#This Row],[locationaddress]],VENUEID!$A$2:$B$28,1,TRUE)</f>
        <v>#VALUE!</v>
      </c>
      <c r="B2046" t="e">
        <f>IF(Table1[[#This Row],[categories]]="","",
IF(ISNUMBER(SEARCH("*ADULTS*",Table1[categories])),"ADULTS",
IF(ISNUMBER(SEARCH("*CHILDREN*",Table1[categories])),"CHILDREN",
IF(ISNUMBER(SEARCH("*TEENS*",Table1[categories])),"TEENS"))))</f>
        <v>#VALUE!</v>
      </c>
      <c r="C2046" t="e">
        <f>Table1[[#This Row],[startdatetime]]</f>
        <v>#VALUE!</v>
      </c>
      <c r="D2046" t="e">
        <f>CONCATENATE(Table1[[#This Row],[summary]],
CHAR(13),
Table1[[#This Row],[startdayname]],
", ",
TEXT((Table1[[#This Row],[startshortdate]]),"MMM D"),
CHAR(13),
TEXT((Table1[[#This Row],[starttime]]), "h:mm am/pm"),CHAR(13),Table1[[#This Row],[description]],CHAR(13))</f>
        <v>#VALUE!</v>
      </c>
    </row>
    <row r="2047" spans="1:4" x14ac:dyDescent="0.25">
      <c r="A2047" t="e">
        <f>VLOOKUP(Table1[[#This Row],[locationaddress]],VENUEID!$A$2:$B$28,1,TRUE)</f>
        <v>#VALUE!</v>
      </c>
      <c r="B2047" t="e">
        <f>IF(Table1[[#This Row],[categories]]="","",
IF(ISNUMBER(SEARCH("*ADULTS*",Table1[categories])),"ADULTS",
IF(ISNUMBER(SEARCH("*CHILDREN*",Table1[categories])),"CHILDREN",
IF(ISNUMBER(SEARCH("*TEENS*",Table1[categories])),"TEENS"))))</f>
        <v>#VALUE!</v>
      </c>
      <c r="C2047" t="e">
        <f>Table1[[#This Row],[startdatetime]]</f>
        <v>#VALUE!</v>
      </c>
      <c r="D2047" t="e">
        <f>CONCATENATE(Table1[[#This Row],[summary]],
CHAR(13),
Table1[[#This Row],[startdayname]],
", ",
TEXT((Table1[[#This Row],[startshortdate]]),"MMM D"),
CHAR(13),
TEXT((Table1[[#This Row],[starttime]]), "h:mm am/pm"),CHAR(13),Table1[[#This Row],[description]],CHAR(13))</f>
        <v>#VALUE!</v>
      </c>
    </row>
    <row r="2048" spans="1:4" x14ac:dyDescent="0.25">
      <c r="A2048" t="e">
        <f>VLOOKUP(Table1[[#This Row],[locationaddress]],VENUEID!$A$2:$B$28,1,TRUE)</f>
        <v>#VALUE!</v>
      </c>
      <c r="B2048" t="e">
        <f>IF(Table1[[#This Row],[categories]]="","",
IF(ISNUMBER(SEARCH("*ADULTS*",Table1[categories])),"ADULTS",
IF(ISNUMBER(SEARCH("*CHILDREN*",Table1[categories])),"CHILDREN",
IF(ISNUMBER(SEARCH("*TEENS*",Table1[categories])),"TEENS"))))</f>
        <v>#VALUE!</v>
      </c>
      <c r="C2048" t="e">
        <f>Table1[[#This Row],[startdatetime]]</f>
        <v>#VALUE!</v>
      </c>
      <c r="D2048" t="e">
        <f>CONCATENATE(Table1[[#This Row],[summary]],
CHAR(13),
Table1[[#This Row],[startdayname]],
", ",
TEXT((Table1[[#This Row],[startshortdate]]),"MMM D"),
CHAR(13),
TEXT((Table1[[#This Row],[starttime]]), "h:mm am/pm"),CHAR(13),Table1[[#This Row],[description]],CHAR(13))</f>
        <v>#VALUE!</v>
      </c>
    </row>
    <row r="2049" spans="1:4" x14ac:dyDescent="0.25">
      <c r="A2049" t="e">
        <f>VLOOKUP(Table1[[#This Row],[locationaddress]],VENUEID!$A$2:$B$28,1,TRUE)</f>
        <v>#VALUE!</v>
      </c>
      <c r="B2049" t="e">
        <f>IF(Table1[[#This Row],[categories]]="","",
IF(ISNUMBER(SEARCH("*ADULTS*",Table1[categories])),"ADULTS",
IF(ISNUMBER(SEARCH("*CHILDREN*",Table1[categories])),"CHILDREN",
IF(ISNUMBER(SEARCH("*TEENS*",Table1[categories])),"TEENS"))))</f>
        <v>#VALUE!</v>
      </c>
      <c r="C2049" t="e">
        <f>Table1[[#This Row],[startdatetime]]</f>
        <v>#VALUE!</v>
      </c>
      <c r="D2049" t="e">
        <f>CONCATENATE(Table1[[#This Row],[summary]],
CHAR(13),
Table1[[#This Row],[startdayname]],
", ",
TEXT((Table1[[#This Row],[startshortdate]]),"MMM D"),
CHAR(13),
TEXT((Table1[[#This Row],[starttime]]), "h:mm am/pm"),CHAR(13),Table1[[#This Row],[description]],CHAR(13))</f>
        <v>#VALUE!</v>
      </c>
    </row>
    <row r="2050" spans="1:4" x14ac:dyDescent="0.25">
      <c r="A2050" t="e">
        <f>VLOOKUP(Table1[[#This Row],[locationaddress]],VENUEID!$A$2:$B$28,1,TRUE)</f>
        <v>#VALUE!</v>
      </c>
      <c r="B2050" t="e">
        <f>IF(Table1[[#This Row],[categories]]="","",
IF(ISNUMBER(SEARCH("*ADULTS*",Table1[categories])),"ADULTS",
IF(ISNUMBER(SEARCH("*CHILDREN*",Table1[categories])),"CHILDREN",
IF(ISNUMBER(SEARCH("*TEENS*",Table1[categories])),"TEENS"))))</f>
        <v>#VALUE!</v>
      </c>
      <c r="C2050" t="e">
        <f>Table1[[#This Row],[startdatetime]]</f>
        <v>#VALUE!</v>
      </c>
      <c r="D2050" t="e">
        <f>CONCATENATE(Table1[[#This Row],[summary]],
CHAR(13),
Table1[[#This Row],[startdayname]],
", ",
TEXT((Table1[[#This Row],[startshortdate]]),"MMM D"),
CHAR(13),
TEXT((Table1[[#This Row],[starttime]]), "h:mm am/pm"),CHAR(13),Table1[[#This Row],[description]],CHAR(13))</f>
        <v>#VALUE!</v>
      </c>
    </row>
    <row r="2051" spans="1:4" x14ac:dyDescent="0.25">
      <c r="A2051" t="e">
        <f>VLOOKUP(Table1[[#This Row],[locationaddress]],VENUEID!$A$2:$B$28,1,TRUE)</f>
        <v>#VALUE!</v>
      </c>
      <c r="B2051" t="e">
        <f>IF(Table1[[#This Row],[categories]]="","",
IF(ISNUMBER(SEARCH("*ADULTS*",Table1[categories])),"ADULTS",
IF(ISNUMBER(SEARCH("*CHILDREN*",Table1[categories])),"CHILDREN",
IF(ISNUMBER(SEARCH("*TEENS*",Table1[categories])),"TEENS"))))</f>
        <v>#VALUE!</v>
      </c>
      <c r="C2051" t="e">
        <f>Table1[[#This Row],[startdatetime]]</f>
        <v>#VALUE!</v>
      </c>
      <c r="D2051" t="e">
        <f>CONCATENATE(Table1[[#This Row],[summary]],
CHAR(13),
Table1[[#This Row],[startdayname]],
", ",
TEXT((Table1[[#This Row],[startshortdate]]),"MMM D"),
CHAR(13),
TEXT((Table1[[#This Row],[starttime]]), "h:mm am/pm"),CHAR(13),Table1[[#This Row],[description]],CHAR(13))</f>
        <v>#VALUE!</v>
      </c>
    </row>
    <row r="2052" spans="1:4" x14ac:dyDescent="0.25">
      <c r="A2052" t="e">
        <f>VLOOKUP(Table1[[#This Row],[locationaddress]],VENUEID!$A$2:$B$28,1,TRUE)</f>
        <v>#VALUE!</v>
      </c>
      <c r="B2052" t="e">
        <f>IF(Table1[[#This Row],[categories]]="","",
IF(ISNUMBER(SEARCH("*ADULTS*",Table1[categories])),"ADULTS",
IF(ISNUMBER(SEARCH("*CHILDREN*",Table1[categories])),"CHILDREN",
IF(ISNUMBER(SEARCH("*TEENS*",Table1[categories])),"TEENS"))))</f>
        <v>#VALUE!</v>
      </c>
      <c r="C2052" t="e">
        <f>Table1[[#This Row],[startdatetime]]</f>
        <v>#VALUE!</v>
      </c>
      <c r="D2052" t="e">
        <f>CONCATENATE(Table1[[#This Row],[summary]],
CHAR(13),
Table1[[#This Row],[startdayname]],
", ",
TEXT((Table1[[#This Row],[startshortdate]]),"MMM D"),
CHAR(13),
TEXT((Table1[[#This Row],[starttime]]), "h:mm am/pm"),CHAR(13),Table1[[#This Row],[description]],CHAR(13))</f>
        <v>#VALUE!</v>
      </c>
    </row>
    <row r="2053" spans="1:4" x14ac:dyDescent="0.25">
      <c r="A2053" t="e">
        <f>VLOOKUP(Table1[[#This Row],[locationaddress]],VENUEID!$A$2:$B$28,1,TRUE)</f>
        <v>#VALUE!</v>
      </c>
      <c r="B2053" t="e">
        <f>IF(Table1[[#This Row],[categories]]="","",
IF(ISNUMBER(SEARCH("*ADULTS*",Table1[categories])),"ADULTS",
IF(ISNUMBER(SEARCH("*CHILDREN*",Table1[categories])),"CHILDREN",
IF(ISNUMBER(SEARCH("*TEENS*",Table1[categories])),"TEENS"))))</f>
        <v>#VALUE!</v>
      </c>
      <c r="C2053" t="e">
        <f>Table1[[#This Row],[startdatetime]]</f>
        <v>#VALUE!</v>
      </c>
      <c r="D2053" t="e">
        <f>CONCATENATE(Table1[[#This Row],[summary]],
CHAR(13),
Table1[[#This Row],[startdayname]],
", ",
TEXT((Table1[[#This Row],[startshortdate]]),"MMM D"),
CHAR(13),
TEXT((Table1[[#This Row],[starttime]]), "h:mm am/pm"),CHAR(13),Table1[[#This Row],[description]],CHAR(13))</f>
        <v>#VALUE!</v>
      </c>
    </row>
    <row r="2054" spans="1:4" x14ac:dyDescent="0.25">
      <c r="A2054" t="e">
        <f>VLOOKUP(Table1[[#This Row],[locationaddress]],VENUEID!$A$2:$B$28,1,TRUE)</f>
        <v>#VALUE!</v>
      </c>
      <c r="B2054" t="e">
        <f>IF(Table1[[#This Row],[categories]]="","",
IF(ISNUMBER(SEARCH("*ADULTS*",Table1[categories])),"ADULTS",
IF(ISNUMBER(SEARCH("*CHILDREN*",Table1[categories])),"CHILDREN",
IF(ISNUMBER(SEARCH("*TEENS*",Table1[categories])),"TEENS"))))</f>
        <v>#VALUE!</v>
      </c>
      <c r="C2054" t="e">
        <f>Table1[[#This Row],[startdatetime]]</f>
        <v>#VALUE!</v>
      </c>
      <c r="D2054" t="e">
        <f>CONCATENATE(Table1[[#This Row],[summary]],
CHAR(13),
Table1[[#This Row],[startdayname]],
", ",
TEXT((Table1[[#This Row],[startshortdate]]),"MMM D"),
CHAR(13),
TEXT((Table1[[#This Row],[starttime]]), "h:mm am/pm"),CHAR(13),Table1[[#This Row],[description]],CHAR(13))</f>
        <v>#VALUE!</v>
      </c>
    </row>
    <row r="2055" spans="1:4" x14ac:dyDescent="0.25">
      <c r="A2055" t="e">
        <f>VLOOKUP(Table1[[#This Row],[locationaddress]],VENUEID!$A$2:$B$28,1,TRUE)</f>
        <v>#VALUE!</v>
      </c>
      <c r="B2055" t="e">
        <f>IF(Table1[[#This Row],[categories]]="","",
IF(ISNUMBER(SEARCH("*ADULTS*",Table1[categories])),"ADULTS",
IF(ISNUMBER(SEARCH("*CHILDREN*",Table1[categories])),"CHILDREN",
IF(ISNUMBER(SEARCH("*TEENS*",Table1[categories])),"TEENS"))))</f>
        <v>#VALUE!</v>
      </c>
      <c r="C2055" t="e">
        <f>Table1[[#This Row],[startdatetime]]</f>
        <v>#VALUE!</v>
      </c>
      <c r="D2055" t="e">
        <f>CONCATENATE(Table1[[#This Row],[summary]],
CHAR(13),
Table1[[#This Row],[startdayname]],
", ",
TEXT((Table1[[#This Row],[startshortdate]]),"MMM D"),
CHAR(13),
TEXT((Table1[[#This Row],[starttime]]), "h:mm am/pm"),CHAR(13),Table1[[#This Row],[description]],CHAR(13))</f>
        <v>#VALUE!</v>
      </c>
    </row>
    <row r="2056" spans="1:4" x14ac:dyDescent="0.25">
      <c r="A2056" t="e">
        <f>VLOOKUP(Table1[[#This Row],[locationaddress]],VENUEID!$A$2:$B$28,1,TRUE)</f>
        <v>#VALUE!</v>
      </c>
      <c r="B2056" t="e">
        <f>IF(Table1[[#This Row],[categories]]="","",
IF(ISNUMBER(SEARCH("*ADULTS*",Table1[categories])),"ADULTS",
IF(ISNUMBER(SEARCH("*CHILDREN*",Table1[categories])),"CHILDREN",
IF(ISNUMBER(SEARCH("*TEENS*",Table1[categories])),"TEENS"))))</f>
        <v>#VALUE!</v>
      </c>
      <c r="C2056" t="e">
        <f>Table1[[#This Row],[startdatetime]]</f>
        <v>#VALUE!</v>
      </c>
      <c r="D2056" t="e">
        <f>CONCATENATE(Table1[[#This Row],[summary]],
CHAR(13),
Table1[[#This Row],[startdayname]],
", ",
TEXT((Table1[[#This Row],[startshortdate]]),"MMM D"),
CHAR(13),
TEXT((Table1[[#This Row],[starttime]]), "h:mm am/pm"),CHAR(13),Table1[[#This Row],[description]],CHAR(13))</f>
        <v>#VALUE!</v>
      </c>
    </row>
    <row r="2057" spans="1:4" x14ac:dyDescent="0.25">
      <c r="A2057" t="e">
        <f>VLOOKUP(Table1[[#This Row],[locationaddress]],VENUEID!$A$2:$B$28,1,TRUE)</f>
        <v>#VALUE!</v>
      </c>
      <c r="B2057" t="e">
        <f>IF(Table1[[#This Row],[categories]]="","",
IF(ISNUMBER(SEARCH("*ADULTS*",Table1[categories])),"ADULTS",
IF(ISNUMBER(SEARCH("*CHILDREN*",Table1[categories])),"CHILDREN",
IF(ISNUMBER(SEARCH("*TEENS*",Table1[categories])),"TEENS"))))</f>
        <v>#VALUE!</v>
      </c>
      <c r="C2057" t="e">
        <f>Table1[[#This Row],[startdatetime]]</f>
        <v>#VALUE!</v>
      </c>
      <c r="D2057" t="e">
        <f>CONCATENATE(Table1[[#This Row],[summary]],
CHAR(13),
Table1[[#This Row],[startdayname]],
", ",
TEXT((Table1[[#This Row],[startshortdate]]),"MMM D"),
CHAR(13),
TEXT((Table1[[#This Row],[starttime]]), "h:mm am/pm"),CHAR(13),Table1[[#This Row],[description]],CHAR(13))</f>
        <v>#VALUE!</v>
      </c>
    </row>
    <row r="2058" spans="1:4" x14ac:dyDescent="0.25">
      <c r="A2058" t="e">
        <f>VLOOKUP(Table1[[#This Row],[locationaddress]],VENUEID!$A$2:$B$28,1,TRUE)</f>
        <v>#VALUE!</v>
      </c>
      <c r="B2058" t="e">
        <f>IF(Table1[[#This Row],[categories]]="","",
IF(ISNUMBER(SEARCH("*ADULTS*",Table1[categories])),"ADULTS",
IF(ISNUMBER(SEARCH("*CHILDREN*",Table1[categories])),"CHILDREN",
IF(ISNUMBER(SEARCH("*TEENS*",Table1[categories])),"TEENS"))))</f>
        <v>#VALUE!</v>
      </c>
      <c r="C2058" t="e">
        <f>Table1[[#This Row],[startdatetime]]</f>
        <v>#VALUE!</v>
      </c>
      <c r="D2058" t="e">
        <f>CONCATENATE(Table1[[#This Row],[summary]],
CHAR(13),
Table1[[#This Row],[startdayname]],
", ",
TEXT((Table1[[#This Row],[startshortdate]]),"MMM D"),
CHAR(13),
TEXT((Table1[[#This Row],[starttime]]), "h:mm am/pm"),CHAR(13),Table1[[#This Row],[description]],CHAR(13))</f>
        <v>#VALUE!</v>
      </c>
    </row>
    <row r="2059" spans="1:4" x14ac:dyDescent="0.25">
      <c r="A2059" t="e">
        <f>VLOOKUP(Table1[[#This Row],[locationaddress]],VENUEID!$A$2:$B$28,1,TRUE)</f>
        <v>#VALUE!</v>
      </c>
      <c r="B2059" t="e">
        <f>IF(Table1[[#This Row],[categories]]="","",
IF(ISNUMBER(SEARCH("*ADULTS*",Table1[categories])),"ADULTS",
IF(ISNUMBER(SEARCH("*CHILDREN*",Table1[categories])),"CHILDREN",
IF(ISNUMBER(SEARCH("*TEENS*",Table1[categories])),"TEENS"))))</f>
        <v>#VALUE!</v>
      </c>
      <c r="C2059" t="e">
        <f>Table1[[#This Row],[startdatetime]]</f>
        <v>#VALUE!</v>
      </c>
      <c r="D2059" t="e">
        <f>CONCATENATE(Table1[[#This Row],[summary]],
CHAR(13),
Table1[[#This Row],[startdayname]],
", ",
TEXT((Table1[[#This Row],[startshortdate]]),"MMM D"),
CHAR(13),
TEXT((Table1[[#This Row],[starttime]]), "h:mm am/pm"),CHAR(13),Table1[[#This Row],[description]],CHAR(13))</f>
        <v>#VALUE!</v>
      </c>
    </row>
    <row r="2060" spans="1:4" x14ac:dyDescent="0.25">
      <c r="A2060" t="e">
        <f>VLOOKUP(Table1[[#This Row],[locationaddress]],VENUEID!$A$2:$B$28,1,TRUE)</f>
        <v>#VALUE!</v>
      </c>
      <c r="B2060" t="e">
        <f>IF(Table1[[#This Row],[categories]]="","",
IF(ISNUMBER(SEARCH("*ADULTS*",Table1[categories])),"ADULTS",
IF(ISNUMBER(SEARCH("*CHILDREN*",Table1[categories])),"CHILDREN",
IF(ISNUMBER(SEARCH("*TEENS*",Table1[categories])),"TEENS"))))</f>
        <v>#VALUE!</v>
      </c>
      <c r="C2060" t="e">
        <f>Table1[[#This Row],[startdatetime]]</f>
        <v>#VALUE!</v>
      </c>
      <c r="D2060" t="e">
        <f>CONCATENATE(Table1[[#This Row],[summary]],
CHAR(13),
Table1[[#This Row],[startdayname]],
", ",
TEXT((Table1[[#This Row],[startshortdate]]),"MMM D"),
CHAR(13),
TEXT((Table1[[#This Row],[starttime]]), "h:mm am/pm"),CHAR(13),Table1[[#This Row],[description]],CHAR(13))</f>
        <v>#VALUE!</v>
      </c>
    </row>
    <row r="2061" spans="1:4" x14ac:dyDescent="0.25">
      <c r="A2061" t="e">
        <f>VLOOKUP(Table1[[#This Row],[locationaddress]],VENUEID!$A$2:$B$28,1,TRUE)</f>
        <v>#VALUE!</v>
      </c>
      <c r="B2061" t="e">
        <f>IF(Table1[[#This Row],[categories]]="","",
IF(ISNUMBER(SEARCH("*ADULTS*",Table1[categories])),"ADULTS",
IF(ISNUMBER(SEARCH("*CHILDREN*",Table1[categories])),"CHILDREN",
IF(ISNUMBER(SEARCH("*TEENS*",Table1[categories])),"TEENS"))))</f>
        <v>#VALUE!</v>
      </c>
      <c r="C2061" t="e">
        <f>Table1[[#This Row],[startdatetime]]</f>
        <v>#VALUE!</v>
      </c>
      <c r="D2061" t="e">
        <f>CONCATENATE(Table1[[#This Row],[summary]],
CHAR(13),
Table1[[#This Row],[startdayname]],
", ",
TEXT((Table1[[#This Row],[startshortdate]]),"MMM D"),
CHAR(13),
TEXT((Table1[[#This Row],[starttime]]), "h:mm am/pm"),CHAR(13),Table1[[#This Row],[description]],CHAR(13))</f>
        <v>#VALUE!</v>
      </c>
    </row>
    <row r="2062" spans="1:4" x14ac:dyDescent="0.25">
      <c r="A2062" t="e">
        <f>VLOOKUP(Table1[[#This Row],[locationaddress]],VENUEID!$A$2:$B$28,1,TRUE)</f>
        <v>#VALUE!</v>
      </c>
      <c r="B2062" t="e">
        <f>IF(Table1[[#This Row],[categories]]="","",
IF(ISNUMBER(SEARCH("*ADULTS*",Table1[categories])),"ADULTS",
IF(ISNUMBER(SEARCH("*CHILDREN*",Table1[categories])),"CHILDREN",
IF(ISNUMBER(SEARCH("*TEENS*",Table1[categories])),"TEENS"))))</f>
        <v>#VALUE!</v>
      </c>
      <c r="C2062" t="e">
        <f>Table1[[#This Row],[startdatetime]]</f>
        <v>#VALUE!</v>
      </c>
      <c r="D2062" t="e">
        <f>CONCATENATE(Table1[[#This Row],[summary]],
CHAR(13),
Table1[[#This Row],[startdayname]],
", ",
TEXT((Table1[[#This Row],[startshortdate]]),"MMM D"),
CHAR(13),
TEXT((Table1[[#This Row],[starttime]]), "h:mm am/pm"),CHAR(13),Table1[[#This Row],[description]],CHAR(13))</f>
        <v>#VALUE!</v>
      </c>
    </row>
    <row r="2063" spans="1:4" x14ac:dyDescent="0.25">
      <c r="A2063" t="e">
        <f>VLOOKUP(Table1[[#This Row],[locationaddress]],VENUEID!$A$2:$B$28,1,TRUE)</f>
        <v>#VALUE!</v>
      </c>
      <c r="B2063" t="e">
        <f>IF(Table1[[#This Row],[categories]]="","",
IF(ISNUMBER(SEARCH("*ADULTS*",Table1[categories])),"ADULTS",
IF(ISNUMBER(SEARCH("*CHILDREN*",Table1[categories])),"CHILDREN",
IF(ISNUMBER(SEARCH("*TEENS*",Table1[categories])),"TEENS"))))</f>
        <v>#VALUE!</v>
      </c>
      <c r="C2063" t="e">
        <f>Table1[[#This Row],[startdatetime]]</f>
        <v>#VALUE!</v>
      </c>
      <c r="D2063" t="e">
        <f>CONCATENATE(Table1[[#This Row],[summary]],
CHAR(13),
Table1[[#This Row],[startdayname]],
", ",
TEXT((Table1[[#This Row],[startshortdate]]),"MMM D"),
CHAR(13),
TEXT((Table1[[#This Row],[starttime]]), "h:mm am/pm"),CHAR(13),Table1[[#This Row],[description]],CHAR(13))</f>
        <v>#VALUE!</v>
      </c>
    </row>
    <row r="2064" spans="1:4" x14ac:dyDescent="0.25">
      <c r="A2064" t="e">
        <f>VLOOKUP(Table1[[#This Row],[locationaddress]],VENUEID!$A$2:$B$28,1,TRUE)</f>
        <v>#VALUE!</v>
      </c>
      <c r="B2064" t="e">
        <f>IF(Table1[[#This Row],[categories]]="","",
IF(ISNUMBER(SEARCH("*ADULTS*",Table1[categories])),"ADULTS",
IF(ISNUMBER(SEARCH("*CHILDREN*",Table1[categories])),"CHILDREN",
IF(ISNUMBER(SEARCH("*TEENS*",Table1[categories])),"TEENS"))))</f>
        <v>#VALUE!</v>
      </c>
      <c r="C2064" t="e">
        <f>Table1[[#This Row],[startdatetime]]</f>
        <v>#VALUE!</v>
      </c>
      <c r="D2064" t="e">
        <f>CONCATENATE(Table1[[#This Row],[summary]],
CHAR(13),
Table1[[#This Row],[startdayname]],
", ",
TEXT((Table1[[#This Row],[startshortdate]]),"MMM D"),
CHAR(13),
TEXT((Table1[[#This Row],[starttime]]), "h:mm am/pm"),CHAR(13),Table1[[#This Row],[description]],CHAR(13))</f>
        <v>#VALUE!</v>
      </c>
    </row>
    <row r="2065" spans="1:4" x14ac:dyDescent="0.25">
      <c r="A2065" t="e">
        <f>VLOOKUP(Table1[[#This Row],[locationaddress]],VENUEID!$A$2:$B$28,1,TRUE)</f>
        <v>#VALUE!</v>
      </c>
      <c r="B2065" t="e">
        <f>IF(Table1[[#This Row],[categories]]="","",
IF(ISNUMBER(SEARCH("*ADULTS*",Table1[categories])),"ADULTS",
IF(ISNUMBER(SEARCH("*CHILDREN*",Table1[categories])),"CHILDREN",
IF(ISNUMBER(SEARCH("*TEENS*",Table1[categories])),"TEENS"))))</f>
        <v>#VALUE!</v>
      </c>
      <c r="C2065" t="e">
        <f>Table1[[#This Row],[startdatetime]]</f>
        <v>#VALUE!</v>
      </c>
      <c r="D2065" t="e">
        <f>CONCATENATE(Table1[[#This Row],[summary]],
CHAR(13),
Table1[[#This Row],[startdayname]],
", ",
TEXT((Table1[[#This Row],[startshortdate]]),"MMM D"),
CHAR(13),
TEXT((Table1[[#This Row],[starttime]]), "h:mm am/pm"),CHAR(13),Table1[[#This Row],[description]],CHAR(13))</f>
        <v>#VALUE!</v>
      </c>
    </row>
    <row r="2066" spans="1:4" x14ac:dyDescent="0.25">
      <c r="A2066" t="e">
        <f>VLOOKUP(Table1[[#This Row],[locationaddress]],VENUEID!$A$2:$B$28,1,TRUE)</f>
        <v>#VALUE!</v>
      </c>
      <c r="B2066" t="e">
        <f>IF(Table1[[#This Row],[categories]]="","",
IF(ISNUMBER(SEARCH("*ADULTS*",Table1[categories])),"ADULTS",
IF(ISNUMBER(SEARCH("*CHILDREN*",Table1[categories])),"CHILDREN",
IF(ISNUMBER(SEARCH("*TEENS*",Table1[categories])),"TEENS"))))</f>
        <v>#VALUE!</v>
      </c>
      <c r="C2066" t="e">
        <f>Table1[[#This Row],[startdatetime]]</f>
        <v>#VALUE!</v>
      </c>
      <c r="D2066" t="e">
        <f>CONCATENATE(Table1[[#This Row],[summary]],
CHAR(13),
Table1[[#This Row],[startdayname]],
", ",
TEXT((Table1[[#This Row],[startshortdate]]),"MMM D"),
CHAR(13),
TEXT((Table1[[#This Row],[starttime]]), "h:mm am/pm"),CHAR(13),Table1[[#This Row],[description]],CHAR(13))</f>
        <v>#VALUE!</v>
      </c>
    </row>
    <row r="2067" spans="1:4" x14ac:dyDescent="0.25">
      <c r="A2067" t="e">
        <f>VLOOKUP(Table1[[#This Row],[locationaddress]],VENUEID!$A$2:$B$28,1,TRUE)</f>
        <v>#VALUE!</v>
      </c>
      <c r="B2067" t="e">
        <f>IF(Table1[[#This Row],[categories]]="","",
IF(ISNUMBER(SEARCH("*ADULTS*",Table1[categories])),"ADULTS",
IF(ISNUMBER(SEARCH("*CHILDREN*",Table1[categories])),"CHILDREN",
IF(ISNUMBER(SEARCH("*TEENS*",Table1[categories])),"TEENS"))))</f>
        <v>#VALUE!</v>
      </c>
      <c r="C2067" t="e">
        <f>Table1[[#This Row],[startdatetime]]</f>
        <v>#VALUE!</v>
      </c>
      <c r="D2067" t="e">
        <f>CONCATENATE(Table1[[#This Row],[summary]],
CHAR(13),
Table1[[#This Row],[startdayname]],
", ",
TEXT((Table1[[#This Row],[startshortdate]]),"MMM D"),
CHAR(13),
TEXT((Table1[[#This Row],[starttime]]), "h:mm am/pm"),CHAR(13),Table1[[#This Row],[description]],CHAR(13))</f>
        <v>#VALUE!</v>
      </c>
    </row>
    <row r="2068" spans="1:4" x14ac:dyDescent="0.25">
      <c r="A2068" t="e">
        <f>VLOOKUP(Table1[[#This Row],[locationaddress]],VENUEID!$A$2:$B$28,1,TRUE)</f>
        <v>#VALUE!</v>
      </c>
      <c r="B2068" t="e">
        <f>IF(Table1[[#This Row],[categories]]="","",
IF(ISNUMBER(SEARCH("*ADULTS*",Table1[categories])),"ADULTS",
IF(ISNUMBER(SEARCH("*CHILDREN*",Table1[categories])),"CHILDREN",
IF(ISNUMBER(SEARCH("*TEENS*",Table1[categories])),"TEENS"))))</f>
        <v>#VALUE!</v>
      </c>
      <c r="C2068" t="e">
        <f>Table1[[#This Row],[startdatetime]]</f>
        <v>#VALUE!</v>
      </c>
      <c r="D2068" t="e">
        <f>CONCATENATE(Table1[[#This Row],[summary]],
CHAR(13),
Table1[[#This Row],[startdayname]],
", ",
TEXT((Table1[[#This Row],[startshortdate]]),"MMM D"),
CHAR(13),
TEXT((Table1[[#This Row],[starttime]]), "h:mm am/pm"),CHAR(13),Table1[[#This Row],[description]],CHAR(13))</f>
        <v>#VALUE!</v>
      </c>
    </row>
    <row r="2069" spans="1:4" x14ac:dyDescent="0.25">
      <c r="A2069" t="e">
        <f>VLOOKUP(Table1[[#This Row],[locationaddress]],VENUEID!$A$2:$B$28,1,TRUE)</f>
        <v>#VALUE!</v>
      </c>
      <c r="B2069" t="e">
        <f>IF(Table1[[#This Row],[categories]]="","",
IF(ISNUMBER(SEARCH("*ADULTS*",Table1[categories])),"ADULTS",
IF(ISNUMBER(SEARCH("*CHILDREN*",Table1[categories])),"CHILDREN",
IF(ISNUMBER(SEARCH("*TEENS*",Table1[categories])),"TEENS"))))</f>
        <v>#VALUE!</v>
      </c>
      <c r="C2069" t="e">
        <f>Table1[[#This Row],[startdatetime]]</f>
        <v>#VALUE!</v>
      </c>
      <c r="D2069" t="e">
        <f>CONCATENATE(Table1[[#This Row],[summary]],
CHAR(13),
Table1[[#This Row],[startdayname]],
", ",
TEXT((Table1[[#This Row],[startshortdate]]),"MMM D"),
CHAR(13),
TEXT((Table1[[#This Row],[starttime]]), "h:mm am/pm"),CHAR(13),Table1[[#This Row],[description]],CHAR(13))</f>
        <v>#VALUE!</v>
      </c>
    </row>
    <row r="2070" spans="1:4" x14ac:dyDescent="0.25">
      <c r="A2070" t="e">
        <f>VLOOKUP(Table1[[#This Row],[locationaddress]],VENUEID!$A$2:$B$28,1,TRUE)</f>
        <v>#VALUE!</v>
      </c>
      <c r="B2070" t="e">
        <f>IF(Table1[[#This Row],[categories]]="","",
IF(ISNUMBER(SEARCH("*ADULTS*",Table1[categories])),"ADULTS",
IF(ISNUMBER(SEARCH("*CHILDREN*",Table1[categories])),"CHILDREN",
IF(ISNUMBER(SEARCH("*TEENS*",Table1[categories])),"TEENS"))))</f>
        <v>#VALUE!</v>
      </c>
      <c r="C2070" t="e">
        <f>Table1[[#This Row],[startdatetime]]</f>
        <v>#VALUE!</v>
      </c>
      <c r="D2070" t="e">
        <f>CONCATENATE(Table1[[#This Row],[summary]],
CHAR(13),
Table1[[#This Row],[startdayname]],
", ",
TEXT((Table1[[#This Row],[startshortdate]]),"MMM D"),
CHAR(13),
TEXT((Table1[[#This Row],[starttime]]), "h:mm am/pm"),CHAR(13),Table1[[#This Row],[description]],CHAR(13))</f>
        <v>#VALUE!</v>
      </c>
    </row>
    <row r="2071" spans="1:4" x14ac:dyDescent="0.25">
      <c r="A2071" t="e">
        <f>VLOOKUP(Table1[[#This Row],[locationaddress]],VENUEID!$A$2:$B$28,1,TRUE)</f>
        <v>#VALUE!</v>
      </c>
      <c r="B2071" t="e">
        <f>IF(Table1[[#This Row],[categories]]="","",
IF(ISNUMBER(SEARCH("*ADULTS*",Table1[categories])),"ADULTS",
IF(ISNUMBER(SEARCH("*CHILDREN*",Table1[categories])),"CHILDREN",
IF(ISNUMBER(SEARCH("*TEENS*",Table1[categories])),"TEENS"))))</f>
        <v>#VALUE!</v>
      </c>
      <c r="C2071" t="e">
        <f>Table1[[#This Row],[startdatetime]]</f>
        <v>#VALUE!</v>
      </c>
      <c r="D2071" t="e">
        <f>CONCATENATE(Table1[[#This Row],[summary]],
CHAR(13),
Table1[[#This Row],[startdayname]],
", ",
TEXT((Table1[[#This Row],[startshortdate]]),"MMM D"),
CHAR(13),
TEXT((Table1[[#This Row],[starttime]]), "h:mm am/pm"),CHAR(13),Table1[[#This Row],[description]],CHAR(13))</f>
        <v>#VALUE!</v>
      </c>
    </row>
    <row r="2072" spans="1:4" x14ac:dyDescent="0.25">
      <c r="A2072" t="e">
        <f>VLOOKUP(Table1[[#This Row],[locationaddress]],VENUEID!$A$2:$B$28,1,TRUE)</f>
        <v>#VALUE!</v>
      </c>
      <c r="B2072" t="e">
        <f>IF(Table1[[#This Row],[categories]]="","",
IF(ISNUMBER(SEARCH("*ADULTS*",Table1[categories])),"ADULTS",
IF(ISNUMBER(SEARCH("*CHILDREN*",Table1[categories])),"CHILDREN",
IF(ISNUMBER(SEARCH("*TEENS*",Table1[categories])),"TEENS"))))</f>
        <v>#VALUE!</v>
      </c>
      <c r="C2072" t="e">
        <f>Table1[[#This Row],[startdatetime]]</f>
        <v>#VALUE!</v>
      </c>
      <c r="D2072" t="e">
        <f>CONCATENATE(Table1[[#This Row],[summary]],
CHAR(13),
Table1[[#This Row],[startdayname]],
", ",
TEXT((Table1[[#This Row],[startshortdate]]),"MMM D"),
CHAR(13),
TEXT((Table1[[#This Row],[starttime]]), "h:mm am/pm"),CHAR(13),Table1[[#This Row],[description]],CHAR(13))</f>
        <v>#VALUE!</v>
      </c>
    </row>
    <row r="2073" spans="1:4" x14ac:dyDescent="0.25">
      <c r="A2073" t="e">
        <f>VLOOKUP(Table1[[#This Row],[locationaddress]],VENUEID!$A$2:$B$28,1,TRUE)</f>
        <v>#VALUE!</v>
      </c>
      <c r="B2073" t="e">
        <f>IF(Table1[[#This Row],[categories]]="","",
IF(ISNUMBER(SEARCH("*ADULTS*",Table1[categories])),"ADULTS",
IF(ISNUMBER(SEARCH("*CHILDREN*",Table1[categories])),"CHILDREN",
IF(ISNUMBER(SEARCH("*TEENS*",Table1[categories])),"TEENS"))))</f>
        <v>#VALUE!</v>
      </c>
      <c r="C2073" t="e">
        <f>Table1[[#This Row],[startdatetime]]</f>
        <v>#VALUE!</v>
      </c>
      <c r="D2073" t="e">
        <f>CONCATENATE(Table1[[#This Row],[summary]],
CHAR(13),
Table1[[#This Row],[startdayname]],
", ",
TEXT((Table1[[#This Row],[startshortdate]]),"MMM D"),
CHAR(13),
TEXT((Table1[[#This Row],[starttime]]), "h:mm am/pm"),CHAR(13),Table1[[#This Row],[description]],CHAR(13))</f>
        <v>#VALUE!</v>
      </c>
    </row>
    <row r="2074" spans="1:4" x14ac:dyDescent="0.25">
      <c r="A2074" t="e">
        <f>VLOOKUP(Table1[[#This Row],[locationaddress]],VENUEID!$A$2:$B$28,1,TRUE)</f>
        <v>#VALUE!</v>
      </c>
      <c r="B2074" t="e">
        <f>IF(Table1[[#This Row],[categories]]="","",
IF(ISNUMBER(SEARCH("*ADULTS*",Table1[categories])),"ADULTS",
IF(ISNUMBER(SEARCH("*CHILDREN*",Table1[categories])),"CHILDREN",
IF(ISNUMBER(SEARCH("*TEENS*",Table1[categories])),"TEENS"))))</f>
        <v>#VALUE!</v>
      </c>
      <c r="C2074" t="e">
        <f>Table1[[#This Row],[startdatetime]]</f>
        <v>#VALUE!</v>
      </c>
      <c r="D2074" t="e">
        <f>CONCATENATE(Table1[[#This Row],[summary]],
CHAR(13),
Table1[[#This Row],[startdayname]],
", ",
TEXT((Table1[[#This Row],[startshortdate]]),"MMM D"),
CHAR(13),
TEXT((Table1[[#This Row],[starttime]]), "h:mm am/pm"),CHAR(13),Table1[[#This Row],[description]],CHAR(13))</f>
        <v>#VALUE!</v>
      </c>
    </row>
    <row r="2075" spans="1:4" x14ac:dyDescent="0.25">
      <c r="A2075" t="e">
        <f>VLOOKUP(Table1[[#This Row],[locationaddress]],VENUEID!$A$2:$B$28,1,TRUE)</f>
        <v>#VALUE!</v>
      </c>
      <c r="B2075" t="e">
        <f>IF(Table1[[#This Row],[categories]]="","",
IF(ISNUMBER(SEARCH("*ADULTS*",Table1[categories])),"ADULTS",
IF(ISNUMBER(SEARCH("*CHILDREN*",Table1[categories])),"CHILDREN",
IF(ISNUMBER(SEARCH("*TEENS*",Table1[categories])),"TEENS"))))</f>
        <v>#VALUE!</v>
      </c>
      <c r="C2075" t="e">
        <f>Table1[[#This Row],[startdatetime]]</f>
        <v>#VALUE!</v>
      </c>
      <c r="D2075" t="e">
        <f>CONCATENATE(Table1[[#This Row],[summary]],
CHAR(13),
Table1[[#This Row],[startdayname]],
", ",
TEXT((Table1[[#This Row],[startshortdate]]),"MMM D"),
CHAR(13),
TEXT((Table1[[#This Row],[starttime]]), "h:mm am/pm"),CHAR(13),Table1[[#This Row],[description]],CHAR(13))</f>
        <v>#VALUE!</v>
      </c>
    </row>
    <row r="2076" spans="1:4" x14ac:dyDescent="0.25">
      <c r="A2076" t="e">
        <f>VLOOKUP(Table1[[#This Row],[locationaddress]],VENUEID!$A$2:$B$28,1,TRUE)</f>
        <v>#VALUE!</v>
      </c>
      <c r="B2076" t="e">
        <f>IF(Table1[[#This Row],[categories]]="","",
IF(ISNUMBER(SEARCH("*ADULTS*",Table1[categories])),"ADULTS",
IF(ISNUMBER(SEARCH("*CHILDREN*",Table1[categories])),"CHILDREN",
IF(ISNUMBER(SEARCH("*TEENS*",Table1[categories])),"TEENS"))))</f>
        <v>#VALUE!</v>
      </c>
      <c r="C2076" t="e">
        <f>Table1[[#This Row],[startdatetime]]</f>
        <v>#VALUE!</v>
      </c>
      <c r="D2076" t="e">
        <f>CONCATENATE(Table1[[#This Row],[summary]],
CHAR(13),
Table1[[#This Row],[startdayname]],
", ",
TEXT((Table1[[#This Row],[startshortdate]]),"MMM D"),
CHAR(13),
TEXT((Table1[[#This Row],[starttime]]), "h:mm am/pm"),CHAR(13),Table1[[#This Row],[description]],CHAR(13))</f>
        <v>#VALUE!</v>
      </c>
    </row>
    <row r="2077" spans="1:4" x14ac:dyDescent="0.25">
      <c r="A2077" t="e">
        <f>VLOOKUP(Table1[[#This Row],[locationaddress]],VENUEID!$A$2:$B$28,1,TRUE)</f>
        <v>#VALUE!</v>
      </c>
      <c r="B2077" t="e">
        <f>IF(Table1[[#This Row],[categories]]="","",
IF(ISNUMBER(SEARCH("*ADULTS*",Table1[categories])),"ADULTS",
IF(ISNUMBER(SEARCH("*CHILDREN*",Table1[categories])),"CHILDREN",
IF(ISNUMBER(SEARCH("*TEENS*",Table1[categories])),"TEENS"))))</f>
        <v>#VALUE!</v>
      </c>
      <c r="C2077" t="e">
        <f>Table1[[#This Row],[startdatetime]]</f>
        <v>#VALUE!</v>
      </c>
      <c r="D2077" t="e">
        <f>CONCATENATE(Table1[[#This Row],[summary]],
CHAR(13),
Table1[[#This Row],[startdayname]],
", ",
TEXT((Table1[[#This Row],[startshortdate]]),"MMM D"),
CHAR(13),
TEXT((Table1[[#This Row],[starttime]]), "h:mm am/pm"),CHAR(13),Table1[[#This Row],[description]],CHAR(13))</f>
        <v>#VALUE!</v>
      </c>
    </row>
    <row r="2078" spans="1:4" x14ac:dyDescent="0.25">
      <c r="A2078" t="e">
        <f>VLOOKUP(Table1[[#This Row],[locationaddress]],VENUEID!$A$2:$B$28,1,TRUE)</f>
        <v>#VALUE!</v>
      </c>
      <c r="B2078" t="e">
        <f>IF(Table1[[#This Row],[categories]]="","",
IF(ISNUMBER(SEARCH("*ADULTS*",Table1[categories])),"ADULTS",
IF(ISNUMBER(SEARCH("*CHILDREN*",Table1[categories])),"CHILDREN",
IF(ISNUMBER(SEARCH("*TEENS*",Table1[categories])),"TEENS"))))</f>
        <v>#VALUE!</v>
      </c>
      <c r="C2078" t="e">
        <f>Table1[[#This Row],[startdatetime]]</f>
        <v>#VALUE!</v>
      </c>
      <c r="D2078" t="e">
        <f>CONCATENATE(Table1[[#This Row],[summary]],
CHAR(13),
Table1[[#This Row],[startdayname]],
", ",
TEXT((Table1[[#This Row],[startshortdate]]),"MMM D"),
CHAR(13),
TEXT((Table1[[#This Row],[starttime]]), "h:mm am/pm"),CHAR(13),Table1[[#This Row],[description]],CHAR(13))</f>
        <v>#VALUE!</v>
      </c>
    </row>
    <row r="2079" spans="1:4" x14ac:dyDescent="0.25">
      <c r="A2079" t="e">
        <f>VLOOKUP(Table1[[#This Row],[locationaddress]],VENUEID!$A$2:$B$28,1,TRUE)</f>
        <v>#VALUE!</v>
      </c>
      <c r="B2079" t="e">
        <f>IF(Table1[[#This Row],[categories]]="","",
IF(ISNUMBER(SEARCH("*ADULTS*",Table1[categories])),"ADULTS",
IF(ISNUMBER(SEARCH("*CHILDREN*",Table1[categories])),"CHILDREN",
IF(ISNUMBER(SEARCH("*TEENS*",Table1[categories])),"TEENS"))))</f>
        <v>#VALUE!</v>
      </c>
      <c r="C2079" t="e">
        <f>Table1[[#This Row],[startdatetime]]</f>
        <v>#VALUE!</v>
      </c>
      <c r="D2079" t="e">
        <f>CONCATENATE(Table1[[#This Row],[summary]],
CHAR(13),
Table1[[#This Row],[startdayname]],
", ",
TEXT((Table1[[#This Row],[startshortdate]]),"MMM D"),
CHAR(13),
TEXT((Table1[[#This Row],[starttime]]), "h:mm am/pm"),CHAR(13),Table1[[#This Row],[description]],CHAR(13))</f>
        <v>#VALUE!</v>
      </c>
    </row>
    <row r="2080" spans="1:4" x14ac:dyDescent="0.25">
      <c r="A2080" t="e">
        <f>VLOOKUP(Table1[[#This Row],[locationaddress]],VENUEID!$A$2:$B$28,1,TRUE)</f>
        <v>#VALUE!</v>
      </c>
      <c r="B2080" t="e">
        <f>IF(Table1[[#This Row],[categories]]="","",
IF(ISNUMBER(SEARCH("*ADULTS*",Table1[categories])),"ADULTS",
IF(ISNUMBER(SEARCH("*CHILDREN*",Table1[categories])),"CHILDREN",
IF(ISNUMBER(SEARCH("*TEENS*",Table1[categories])),"TEENS"))))</f>
        <v>#VALUE!</v>
      </c>
      <c r="C2080" t="e">
        <f>Table1[[#This Row],[startdatetime]]</f>
        <v>#VALUE!</v>
      </c>
      <c r="D2080" t="e">
        <f>CONCATENATE(Table1[[#This Row],[summary]],
CHAR(13),
Table1[[#This Row],[startdayname]],
", ",
TEXT((Table1[[#This Row],[startshortdate]]),"MMM D"),
CHAR(13),
TEXT((Table1[[#This Row],[starttime]]), "h:mm am/pm"),CHAR(13),Table1[[#This Row],[description]],CHAR(13))</f>
        <v>#VALUE!</v>
      </c>
    </row>
    <row r="2081" spans="1:4" x14ac:dyDescent="0.25">
      <c r="A2081" t="e">
        <f>VLOOKUP(Table1[[#This Row],[locationaddress]],VENUEID!$A$2:$B$28,1,TRUE)</f>
        <v>#VALUE!</v>
      </c>
      <c r="B2081" t="e">
        <f>IF(Table1[[#This Row],[categories]]="","",
IF(ISNUMBER(SEARCH("*ADULTS*",Table1[categories])),"ADULTS",
IF(ISNUMBER(SEARCH("*CHILDREN*",Table1[categories])),"CHILDREN",
IF(ISNUMBER(SEARCH("*TEENS*",Table1[categories])),"TEENS"))))</f>
        <v>#VALUE!</v>
      </c>
      <c r="C2081" t="e">
        <f>Table1[[#This Row],[startdatetime]]</f>
        <v>#VALUE!</v>
      </c>
      <c r="D2081" t="e">
        <f>CONCATENATE(Table1[[#This Row],[summary]],
CHAR(13),
Table1[[#This Row],[startdayname]],
", ",
TEXT((Table1[[#This Row],[startshortdate]]),"MMM D"),
CHAR(13),
TEXT((Table1[[#This Row],[starttime]]), "h:mm am/pm"),CHAR(13),Table1[[#This Row],[description]],CHAR(13))</f>
        <v>#VALUE!</v>
      </c>
    </row>
    <row r="2082" spans="1:4" x14ac:dyDescent="0.25">
      <c r="A2082" t="e">
        <f>VLOOKUP(Table1[[#This Row],[locationaddress]],VENUEID!$A$2:$B$28,1,TRUE)</f>
        <v>#VALUE!</v>
      </c>
      <c r="B2082" t="e">
        <f>IF(Table1[[#This Row],[categories]]="","",
IF(ISNUMBER(SEARCH("*ADULTS*",Table1[categories])),"ADULTS",
IF(ISNUMBER(SEARCH("*CHILDREN*",Table1[categories])),"CHILDREN",
IF(ISNUMBER(SEARCH("*TEENS*",Table1[categories])),"TEENS"))))</f>
        <v>#VALUE!</v>
      </c>
      <c r="C2082" t="e">
        <f>Table1[[#This Row],[startdatetime]]</f>
        <v>#VALUE!</v>
      </c>
      <c r="D2082" t="e">
        <f>CONCATENATE(Table1[[#This Row],[summary]],
CHAR(13),
Table1[[#This Row],[startdayname]],
", ",
TEXT((Table1[[#This Row],[startshortdate]]),"MMM D"),
CHAR(13),
TEXT((Table1[[#This Row],[starttime]]), "h:mm am/pm"),CHAR(13),Table1[[#This Row],[description]],CHAR(13))</f>
        <v>#VALUE!</v>
      </c>
    </row>
    <row r="2083" spans="1:4" x14ac:dyDescent="0.25">
      <c r="A2083" t="e">
        <f>VLOOKUP(Table1[[#This Row],[locationaddress]],VENUEID!$A$2:$B$28,1,TRUE)</f>
        <v>#VALUE!</v>
      </c>
      <c r="B2083" t="e">
        <f>IF(Table1[[#This Row],[categories]]="","",
IF(ISNUMBER(SEARCH("*ADULTS*",Table1[categories])),"ADULTS",
IF(ISNUMBER(SEARCH("*CHILDREN*",Table1[categories])),"CHILDREN",
IF(ISNUMBER(SEARCH("*TEENS*",Table1[categories])),"TEENS"))))</f>
        <v>#VALUE!</v>
      </c>
      <c r="C2083" t="e">
        <f>Table1[[#This Row],[startdatetime]]</f>
        <v>#VALUE!</v>
      </c>
      <c r="D2083" t="e">
        <f>CONCATENATE(Table1[[#This Row],[summary]],
CHAR(13),
Table1[[#This Row],[startdayname]],
", ",
TEXT((Table1[[#This Row],[startshortdate]]),"MMM D"),
CHAR(13),
TEXT((Table1[[#This Row],[starttime]]), "h:mm am/pm"),CHAR(13),Table1[[#This Row],[description]],CHAR(13))</f>
        <v>#VALUE!</v>
      </c>
    </row>
    <row r="2084" spans="1:4" x14ac:dyDescent="0.25">
      <c r="A2084" t="e">
        <f>VLOOKUP(Table1[[#This Row],[locationaddress]],VENUEID!$A$2:$B$28,1,TRUE)</f>
        <v>#VALUE!</v>
      </c>
      <c r="B2084" t="e">
        <f>IF(Table1[[#This Row],[categories]]="","",
IF(ISNUMBER(SEARCH("*ADULTS*",Table1[categories])),"ADULTS",
IF(ISNUMBER(SEARCH("*CHILDREN*",Table1[categories])),"CHILDREN",
IF(ISNUMBER(SEARCH("*TEENS*",Table1[categories])),"TEENS"))))</f>
        <v>#VALUE!</v>
      </c>
      <c r="C2084" t="e">
        <f>Table1[[#This Row],[startdatetime]]</f>
        <v>#VALUE!</v>
      </c>
      <c r="D2084" t="e">
        <f>CONCATENATE(Table1[[#This Row],[summary]],
CHAR(13),
Table1[[#This Row],[startdayname]],
", ",
TEXT((Table1[[#This Row],[startshortdate]]),"MMM D"),
CHAR(13),
TEXT((Table1[[#This Row],[starttime]]), "h:mm am/pm"),CHAR(13),Table1[[#This Row],[description]],CHAR(13))</f>
        <v>#VALUE!</v>
      </c>
    </row>
    <row r="2085" spans="1:4" x14ac:dyDescent="0.25">
      <c r="A2085" t="e">
        <f>VLOOKUP(Table1[[#This Row],[locationaddress]],VENUEID!$A$2:$B$28,1,TRUE)</f>
        <v>#VALUE!</v>
      </c>
      <c r="B2085" t="e">
        <f>IF(Table1[[#This Row],[categories]]="","",
IF(ISNUMBER(SEARCH("*ADULTS*",Table1[categories])),"ADULTS",
IF(ISNUMBER(SEARCH("*CHILDREN*",Table1[categories])),"CHILDREN",
IF(ISNUMBER(SEARCH("*TEENS*",Table1[categories])),"TEENS"))))</f>
        <v>#VALUE!</v>
      </c>
      <c r="C2085" t="e">
        <f>Table1[[#This Row],[startdatetime]]</f>
        <v>#VALUE!</v>
      </c>
      <c r="D2085" t="e">
        <f>CONCATENATE(Table1[[#This Row],[summary]],
CHAR(13),
Table1[[#This Row],[startdayname]],
", ",
TEXT((Table1[[#This Row],[startshortdate]]),"MMM D"),
CHAR(13),
TEXT((Table1[[#This Row],[starttime]]), "h:mm am/pm"),CHAR(13),Table1[[#This Row],[description]],CHAR(13))</f>
        <v>#VALUE!</v>
      </c>
    </row>
    <row r="2086" spans="1:4" x14ac:dyDescent="0.25">
      <c r="A2086" t="e">
        <f>VLOOKUP(Table1[[#This Row],[locationaddress]],VENUEID!$A$2:$B$28,1,TRUE)</f>
        <v>#VALUE!</v>
      </c>
      <c r="B2086" t="e">
        <f>IF(Table1[[#This Row],[categories]]="","",
IF(ISNUMBER(SEARCH("*ADULTS*",Table1[categories])),"ADULTS",
IF(ISNUMBER(SEARCH("*CHILDREN*",Table1[categories])),"CHILDREN",
IF(ISNUMBER(SEARCH("*TEENS*",Table1[categories])),"TEENS"))))</f>
        <v>#VALUE!</v>
      </c>
      <c r="C2086" t="e">
        <f>Table1[[#This Row],[startdatetime]]</f>
        <v>#VALUE!</v>
      </c>
      <c r="D2086" t="e">
        <f>CONCATENATE(Table1[[#This Row],[summary]],
CHAR(13),
Table1[[#This Row],[startdayname]],
", ",
TEXT((Table1[[#This Row],[startshortdate]]),"MMM D"),
CHAR(13),
TEXT((Table1[[#This Row],[starttime]]), "h:mm am/pm"),CHAR(13),Table1[[#This Row],[description]],CHAR(13))</f>
        <v>#VALUE!</v>
      </c>
    </row>
    <row r="2087" spans="1:4" x14ac:dyDescent="0.25">
      <c r="A2087" t="e">
        <f>VLOOKUP(Table1[[#This Row],[locationaddress]],VENUEID!$A$2:$B$28,1,TRUE)</f>
        <v>#VALUE!</v>
      </c>
      <c r="B2087" t="e">
        <f>IF(Table1[[#This Row],[categories]]="","",
IF(ISNUMBER(SEARCH("*ADULTS*",Table1[categories])),"ADULTS",
IF(ISNUMBER(SEARCH("*CHILDREN*",Table1[categories])),"CHILDREN",
IF(ISNUMBER(SEARCH("*TEENS*",Table1[categories])),"TEENS"))))</f>
        <v>#VALUE!</v>
      </c>
      <c r="C2087" t="e">
        <f>Table1[[#This Row],[startdatetime]]</f>
        <v>#VALUE!</v>
      </c>
      <c r="D2087" t="e">
        <f>CONCATENATE(Table1[[#This Row],[summary]],
CHAR(13),
Table1[[#This Row],[startdayname]],
", ",
TEXT((Table1[[#This Row],[startshortdate]]),"MMM D"),
CHAR(13),
TEXT((Table1[[#This Row],[starttime]]), "h:mm am/pm"),CHAR(13),Table1[[#This Row],[description]],CHAR(13))</f>
        <v>#VALUE!</v>
      </c>
    </row>
    <row r="2088" spans="1:4" x14ac:dyDescent="0.25">
      <c r="A2088" t="e">
        <f>VLOOKUP(Table1[[#This Row],[locationaddress]],VENUEID!$A$2:$B$28,1,TRUE)</f>
        <v>#VALUE!</v>
      </c>
      <c r="B2088" t="e">
        <f>IF(Table1[[#This Row],[categories]]="","",
IF(ISNUMBER(SEARCH("*ADULTS*",Table1[categories])),"ADULTS",
IF(ISNUMBER(SEARCH("*CHILDREN*",Table1[categories])),"CHILDREN",
IF(ISNUMBER(SEARCH("*TEENS*",Table1[categories])),"TEENS"))))</f>
        <v>#VALUE!</v>
      </c>
      <c r="C2088" t="e">
        <f>Table1[[#This Row],[startdatetime]]</f>
        <v>#VALUE!</v>
      </c>
      <c r="D2088" t="e">
        <f>CONCATENATE(Table1[[#This Row],[summary]],
CHAR(13),
Table1[[#This Row],[startdayname]],
", ",
TEXT((Table1[[#This Row],[startshortdate]]),"MMM D"),
CHAR(13),
TEXT((Table1[[#This Row],[starttime]]), "h:mm am/pm"),CHAR(13),Table1[[#This Row],[description]],CHAR(13))</f>
        <v>#VALUE!</v>
      </c>
    </row>
    <row r="2089" spans="1:4" x14ac:dyDescent="0.25">
      <c r="A2089" t="e">
        <f>VLOOKUP(Table1[[#This Row],[locationaddress]],VENUEID!$A$2:$B$28,1,TRUE)</f>
        <v>#VALUE!</v>
      </c>
      <c r="B2089" t="e">
        <f>IF(Table1[[#This Row],[categories]]="","",
IF(ISNUMBER(SEARCH("*ADULTS*",Table1[categories])),"ADULTS",
IF(ISNUMBER(SEARCH("*CHILDREN*",Table1[categories])),"CHILDREN",
IF(ISNUMBER(SEARCH("*TEENS*",Table1[categories])),"TEENS"))))</f>
        <v>#VALUE!</v>
      </c>
      <c r="C2089" t="e">
        <f>Table1[[#This Row],[startdatetime]]</f>
        <v>#VALUE!</v>
      </c>
      <c r="D2089" t="e">
        <f>CONCATENATE(Table1[[#This Row],[summary]],
CHAR(13),
Table1[[#This Row],[startdayname]],
", ",
TEXT((Table1[[#This Row],[startshortdate]]),"MMM D"),
CHAR(13),
TEXT((Table1[[#This Row],[starttime]]), "h:mm am/pm"),CHAR(13),Table1[[#This Row],[description]],CHAR(13))</f>
        <v>#VALUE!</v>
      </c>
    </row>
    <row r="2090" spans="1:4" x14ac:dyDescent="0.25">
      <c r="A2090" t="e">
        <f>VLOOKUP(Table1[[#This Row],[locationaddress]],VENUEID!$A$2:$B$28,1,TRUE)</f>
        <v>#VALUE!</v>
      </c>
      <c r="B2090" t="e">
        <f>IF(Table1[[#This Row],[categories]]="","",
IF(ISNUMBER(SEARCH("*ADULTS*",Table1[categories])),"ADULTS",
IF(ISNUMBER(SEARCH("*CHILDREN*",Table1[categories])),"CHILDREN",
IF(ISNUMBER(SEARCH("*TEENS*",Table1[categories])),"TEENS"))))</f>
        <v>#VALUE!</v>
      </c>
      <c r="C2090" t="e">
        <f>Table1[[#This Row],[startdatetime]]</f>
        <v>#VALUE!</v>
      </c>
      <c r="D2090" t="e">
        <f>CONCATENATE(Table1[[#This Row],[summary]],
CHAR(13),
Table1[[#This Row],[startdayname]],
", ",
TEXT((Table1[[#This Row],[startshortdate]]),"MMM D"),
CHAR(13),
TEXT((Table1[[#This Row],[starttime]]), "h:mm am/pm"),CHAR(13),Table1[[#This Row],[description]],CHAR(13))</f>
        <v>#VALUE!</v>
      </c>
    </row>
    <row r="2091" spans="1:4" x14ac:dyDescent="0.25">
      <c r="A2091" t="e">
        <f>VLOOKUP(Table1[[#This Row],[locationaddress]],VENUEID!$A$2:$B$28,1,TRUE)</f>
        <v>#VALUE!</v>
      </c>
      <c r="B2091" t="e">
        <f>IF(Table1[[#This Row],[categories]]="","",
IF(ISNUMBER(SEARCH("*ADULTS*",Table1[categories])),"ADULTS",
IF(ISNUMBER(SEARCH("*CHILDREN*",Table1[categories])),"CHILDREN",
IF(ISNUMBER(SEARCH("*TEENS*",Table1[categories])),"TEENS"))))</f>
        <v>#VALUE!</v>
      </c>
      <c r="C2091" t="e">
        <f>Table1[[#This Row],[startdatetime]]</f>
        <v>#VALUE!</v>
      </c>
      <c r="D2091" t="e">
        <f>CONCATENATE(Table1[[#This Row],[summary]],
CHAR(13),
Table1[[#This Row],[startdayname]],
", ",
TEXT((Table1[[#This Row],[startshortdate]]),"MMM D"),
CHAR(13),
TEXT((Table1[[#This Row],[starttime]]), "h:mm am/pm"),CHAR(13),Table1[[#This Row],[description]],CHAR(13))</f>
        <v>#VALUE!</v>
      </c>
    </row>
    <row r="2092" spans="1:4" x14ac:dyDescent="0.25">
      <c r="A2092" t="e">
        <f>VLOOKUP(Table1[[#This Row],[locationaddress]],VENUEID!$A$2:$B$28,1,TRUE)</f>
        <v>#VALUE!</v>
      </c>
      <c r="B2092" t="e">
        <f>IF(Table1[[#This Row],[categories]]="","",
IF(ISNUMBER(SEARCH("*ADULTS*",Table1[categories])),"ADULTS",
IF(ISNUMBER(SEARCH("*CHILDREN*",Table1[categories])),"CHILDREN",
IF(ISNUMBER(SEARCH("*TEENS*",Table1[categories])),"TEENS"))))</f>
        <v>#VALUE!</v>
      </c>
      <c r="C2092" t="e">
        <f>Table1[[#This Row],[startdatetime]]</f>
        <v>#VALUE!</v>
      </c>
      <c r="D2092" t="e">
        <f>CONCATENATE(Table1[[#This Row],[summary]],
CHAR(13),
Table1[[#This Row],[startdayname]],
", ",
TEXT((Table1[[#This Row],[startshortdate]]),"MMM D"),
CHAR(13),
TEXT((Table1[[#This Row],[starttime]]), "h:mm am/pm"),CHAR(13),Table1[[#This Row],[description]],CHAR(13))</f>
        <v>#VALUE!</v>
      </c>
    </row>
    <row r="2093" spans="1:4" x14ac:dyDescent="0.25">
      <c r="A2093" t="e">
        <f>VLOOKUP(Table1[[#This Row],[locationaddress]],VENUEID!$A$2:$B$28,1,TRUE)</f>
        <v>#VALUE!</v>
      </c>
      <c r="B2093" t="e">
        <f>IF(Table1[[#This Row],[categories]]="","",
IF(ISNUMBER(SEARCH("*ADULTS*",Table1[categories])),"ADULTS",
IF(ISNUMBER(SEARCH("*CHILDREN*",Table1[categories])),"CHILDREN",
IF(ISNUMBER(SEARCH("*TEENS*",Table1[categories])),"TEENS"))))</f>
        <v>#VALUE!</v>
      </c>
      <c r="C2093" t="e">
        <f>Table1[[#This Row],[startdatetime]]</f>
        <v>#VALUE!</v>
      </c>
      <c r="D2093" t="e">
        <f>CONCATENATE(Table1[[#This Row],[summary]],
CHAR(13),
Table1[[#This Row],[startdayname]],
", ",
TEXT((Table1[[#This Row],[startshortdate]]),"MMM D"),
CHAR(13),
TEXT((Table1[[#This Row],[starttime]]), "h:mm am/pm"),CHAR(13),Table1[[#This Row],[description]],CHAR(13))</f>
        <v>#VALUE!</v>
      </c>
    </row>
    <row r="2094" spans="1:4" x14ac:dyDescent="0.25">
      <c r="A2094" t="e">
        <f>VLOOKUP(Table1[[#This Row],[locationaddress]],VENUEID!$A$2:$B$28,1,TRUE)</f>
        <v>#VALUE!</v>
      </c>
      <c r="B2094" t="e">
        <f>IF(Table1[[#This Row],[categories]]="","",
IF(ISNUMBER(SEARCH("*ADULTS*",Table1[categories])),"ADULTS",
IF(ISNUMBER(SEARCH("*CHILDREN*",Table1[categories])),"CHILDREN",
IF(ISNUMBER(SEARCH("*TEENS*",Table1[categories])),"TEENS"))))</f>
        <v>#VALUE!</v>
      </c>
      <c r="C2094" t="e">
        <f>Table1[[#This Row],[startdatetime]]</f>
        <v>#VALUE!</v>
      </c>
      <c r="D2094" t="e">
        <f>CONCATENATE(Table1[[#This Row],[summary]],
CHAR(13),
Table1[[#This Row],[startdayname]],
", ",
TEXT((Table1[[#This Row],[startshortdate]]),"MMM D"),
CHAR(13),
TEXT((Table1[[#This Row],[starttime]]), "h:mm am/pm"),CHAR(13),Table1[[#This Row],[description]],CHAR(13))</f>
        <v>#VALUE!</v>
      </c>
    </row>
    <row r="2095" spans="1:4" x14ac:dyDescent="0.25">
      <c r="A2095" t="e">
        <f>VLOOKUP(Table1[[#This Row],[locationaddress]],VENUEID!$A$2:$B$28,1,TRUE)</f>
        <v>#VALUE!</v>
      </c>
      <c r="B2095" t="e">
        <f>IF(Table1[[#This Row],[categories]]="","",
IF(ISNUMBER(SEARCH("*ADULTS*",Table1[categories])),"ADULTS",
IF(ISNUMBER(SEARCH("*CHILDREN*",Table1[categories])),"CHILDREN",
IF(ISNUMBER(SEARCH("*TEENS*",Table1[categories])),"TEENS"))))</f>
        <v>#VALUE!</v>
      </c>
      <c r="C2095" t="e">
        <f>Table1[[#This Row],[startdatetime]]</f>
        <v>#VALUE!</v>
      </c>
      <c r="D2095" t="e">
        <f>CONCATENATE(Table1[[#This Row],[summary]],
CHAR(13),
Table1[[#This Row],[startdayname]],
", ",
TEXT((Table1[[#This Row],[startshortdate]]),"MMM D"),
CHAR(13),
TEXT((Table1[[#This Row],[starttime]]), "h:mm am/pm"),CHAR(13),Table1[[#This Row],[description]],CHAR(13))</f>
        <v>#VALUE!</v>
      </c>
    </row>
    <row r="2096" spans="1:4" x14ac:dyDescent="0.25">
      <c r="A2096" t="e">
        <f>VLOOKUP(Table1[[#This Row],[locationaddress]],VENUEID!$A$2:$B$28,1,TRUE)</f>
        <v>#VALUE!</v>
      </c>
      <c r="B2096" t="e">
        <f>IF(Table1[[#This Row],[categories]]="","",
IF(ISNUMBER(SEARCH("*ADULTS*",Table1[categories])),"ADULTS",
IF(ISNUMBER(SEARCH("*CHILDREN*",Table1[categories])),"CHILDREN",
IF(ISNUMBER(SEARCH("*TEENS*",Table1[categories])),"TEENS"))))</f>
        <v>#VALUE!</v>
      </c>
      <c r="C2096" t="e">
        <f>Table1[[#This Row],[startdatetime]]</f>
        <v>#VALUE!</v>
      </c>
      <c r="D2096" t="e">
        <f>CONCATENATE(Table1[[#This Row],[summary]],
CHAR(13),
Table1[[#This Row],[startdayname]],
", ",
TEXT((Table1[[#This Row],[startshortdate]]),"MMM D"),
CHAR(13),
TEXT((Table1[[#This Row],[starttime]]), "h:mm am/pm"),CHAR(13),Table1[[#This Row],[description]],CHAR(13))</f>
        <v>#VALUE!</v>
      </c>
    </row>
    <row r="2097" spans="1:4" x14ac:dyDescent="0.25">
      <c r="A2097" t="e">
        <f>VLOOKUP(Table1[[#This Row],[locationaddress]],VENUEID!$A$2:$B$28,1,TRUE)</f>
        <v>#VALUE!</v>
      </c>
      <c r="B2097" t="e">
        <f>IF(Table1[[#This Row],[categories]]="","",
IF(ISNUMBER(SEARCH("*ADULTS*",Table1[categories])),"ADULTS",
IF(ISNUMBER(SEARCH("*CHILDREN*",Table1[categories])),"CHILDREN",
IF(ISNUMBER(SEARCH("*TEENS*",Table1[categories])),"TEENS"))))</f>
        <v>#VALUE!</v>
      </c>
      <c r="C2097" t="e">
        <f>Table1[[#This Row],[startdatetime]]</f>
        <v>#VALUE!</v>
      </c>
      <c r="D2097" t="e">
        <f>CONCATENATE(Table1[[#This Row],[summary]],
CHAR(13),
Table1[[#This Row],[startdayname]],
", ",
TEXT((Table1[[#This Row],[startshortdate]]),"MMM D"),
CHAR(13),
TEXT((Table1[[#This Row],[starttime]]), "h:mm am/pm"),CHAR(13),Table1[[#This Row],[description]],CHAR(13))</f>
        <v>#VALUE!</v>
      </c>
    </row>
    <row r="2098" spans="1:4" x14ac:dyDescent="0.25">
      <c r="A2098" t="e">
        <f>VLOOKUP(Table1[[#This Row],[locationaddress]],VENUEID!$A$2:$B$28,1,TRUE)</f>
        <v>#VALUE!</v>
      </c>
      <c r="B2098" t="e">
        <f>IF(Table1[[#This Row],[categories]]="","",
IF(ISNUMBER(SEARCH("*ADULTS*",Table1[categories])),"ADULTS",
IF(ISNUMBER(SEARCH("*CHILDREN*",Table1[categories])),"CHILDREN",
IF(ISNUMBER(SEARCH("*TEENS*",Table1[categories])),"TEENS"))))</f>
        <v>#VALUE!</v>
      </c>
      <c r="C2098" t="e">
        <f>Table1[[#This Row],[startdatetime]]</f>
        <v>#VALUE!</v>
      </c>
      <c r="D2098" t="e">
        <f>CONCATENATE(Table1[[#This Row],[summary]],
CHAR(13),
Table1[[#This Row],[startdayname]],
", ",
TEXT((Table1[[#This Row],[startshortdate]]),"MMM D"),
CHAR(13),
TEXT((Table1[[#This Row],[starttime]]), "h:mm am/pm"),CHAR(13),Table1[[#This Row],[description]],CHAR(13))</f>
        <v>#VALUE!</v>
      </c>
    </row>
    <row r="2099" spans="1:4" x14ac:dyDescent="0.25">
      <c r="A2099" t="e">
        <f>VLOOKUP(Table1[[#This Row],[locationaddress]],VENUEID!$A$2:$B$28,1,TRUE)</f>
        <v>#VALUE!</v>
      </c>
      <c r="B2099" t="e">
        <f>IF(Table1[[#This Row],[categories]]="","",
IF(ISNUMBER(SEARCH("*ADULTS*",Table1[categories])),"ADULTS",
IF(ISNUMBER(SEARCH("*CHILDREN*",Table1[categories])),"CHILDREN",
IF(ISNUMBER(SEARCH("*TEENS*",Table1[categories])),"TEENS"))))</f>
        <v>#VALUE!</v>
      </c>
      <c r="C2099" t="e">
        <f>Table1[[#This Row],[startdatetime]]</f>
        <v>#VALUE!</v>
      </c>
      <c r="D2099" t="e">
        <f>CONCATENATE(Table1[[#This Row],[summary]],
CHAR(13),
Table1[[#This Row],[startdayname]],
", ",
TEXT((Table1[[#This Row],[startshortdate]]),"MMM D"),
CHAR(13),
TEXT((Table1[[#This Row],[starttime]]), "h:mm am/pm"),CHAR(13),Table1[[#This Row],[description]],CHAR(13))</f>
        <v>#VALUE!</v>
      </c>
    </row>
    <row r="2100" spans="1:4" x14ac:dyDescent="0.25">
      <c r="A2100" t="e">
        <f>VLOOKUP(Table1[[#This Row],[locationaddress]],VENUEID!$A$2:$B$28,1,TRUE)</f>
        <v>#VALUE!</v>
      </c>
      <c r="B2100" t="e">
        <f>IF(Table1[[#This Row],[categories]]="","",
IF(ISNUMBER(SEARCH("*ADULTS*",Table1[categories])),"ADULTS",
IF(ISNUMBER(SEARCH("*CHILDREN*",Table1[categories])),"CHILDREN",
IF(ISNUMBER(SEARCH("*TEENS*",Table1[categories])),"TEENS"))))</f>
        <v>#VALUE!</v>
      </c>
      <c r="C2100" t="e">
        <f>Table1[[#This Row],[startdatetime]]</f>
        <v>#VALUE!</v>
      </c>
      <c r="D2100" t="e">
        <f>CONCATENATE(Table1[[#This Row],[summary]],
CHAR(13),
Table1[[#This Row],[startdayname]],
", ",
TEXT((Table1[[#This Row],[startshortdate]]),"MMM D"),
CHAR(13),
TEXT((Table1[[#This Row],[starttime]]), "h:mm am/pm"),CHAR(13),Table1[[#This Row],[description]],CHAR(13))</f>
        <v>#VALUE!</v>
      </c>
    </row>
    <row r="2101" spans="1:4" x14ac:dyDescent="0.25">
      <c r="A2101" t="e">
        <f>VLOOKUP(Table1[[#This Row],[locationaddress]],VENUEID!$A$2:$B$28,1,TRUE)</f>
        <v>#VALUE!</v>
      </c>
      <c r="B2101" t="e">
        <f>IF(Table1[[#This Row],[categories]]="","",
IF(ISNUMBER(SEARCH("*ADULTS*",Table1[categories])),"ADULTS",
IF(ISNUMBER(SEARCH("*CHILDREN*",Table1[categories])),"CHILDREN",
IF(ISNUMBER(SEARCH("*TEENS*",Table1[categories])),"TEENS"))))</f>
        <v>#VALUE!</v>
      </c>
      <c r="C2101" t="e">
        <f>Table1[[#This Row],[startdatetime]]</f>
        <v>#VALUE!</v>
      </c>
      <c r="D2101" t="e">
        <f>CONCATENATE(Table1[[#This Row],[summary]],
CHAR(13),
Table1[[#This Row],[startdayname]],
", ",
TEXT((Table1[[#This Row],[startshortdate]]),"MMM D"),
CHAR(13),
TEXT((Table1[[#This Row],[starttime]]), "h:mm am/pm"),CHAR(13),Table1[[#This Row],[description]],CHAR(13))</f>
        <v>#VALUE!</v>
      </c>
    </row>
    <row r="2102" spans="1:4" x14ac:dyDescent="0.25">
      <c r="A2102" t="e">
        <f>VLOOKUP(Table1[[#This Row],[locationaddress]],VENUEID!$A$2:$B$28,1,TRUE)</f>
        <v>#VALUE!</v>
      </c>
      <c r="B2102" t="e">
        <f>IF(Table1[[#This Row],[categories]]="","",
IF(ISNUMBER(SEARCH("*ADULTS*",Table1[categories])),"ADULTS",
IF(ISNUMBER(SEARCH("*CHILDREN*",Table1[categories])),"CHILDREN",
IF(ISNUMBER(SEARCH("*TEENS*",Table1[categories])),"TEENS"))))</f>
        <v>#VALUE!</v>
      </c>
      <c r="C2102" t="e">
        <f>Table1[[#This Row],[startdatetime]]</f>
        <v>#VALUE!</v>
      </c>
      <c r="D2102" t="e">
        <f>CONCATENATE(Table1[[#This Row],[summary]],
CHAR(13),
Table1[[#This Row],[startdayname]],
", ",
TEXT((Table1[[#This Row],[startshortdate]]),"MMM D"),
CHAR(13),
TEXT((Table1[[#This Row],[starttime]]), "h:mm am/pm"),CHAR(13),Table1[[#This Row],[description]],CHAR(13))</f>
        <v>#VALUE!</v>
      </c>
    </row>
    <row r="2103" spans="1:4" x14ac:dyDescent="0.25">
      <c r="A2103" t="e">
        <f>VLOOKUP(Table1[[#This Row],[locationaddress]],VENUEID!$A$2:$B$28,1,TRUE)</f>
        <v>#VALUE!</v>
      </c>
      <c r="B2103" t="e">
        <f>IF(Table1[[#This Row],[categories]]="","",
IF(ISNUMBER(SEARCH("*ADULTS*",Table1[categories])),"ADULTS",
IF(ISNUMBER(SEARCH("*CHILDREN*",Table1[categories])),"CHILDREN",
IF(ISNUMBER(SEARCH("*TEENS*",Table1[categories])),"TEENS"))))</f>
        <v>#VALUE!</v>
      </c>
      <c r="C2103" t="e">
        <f>Table1[[#This Row],[startdatetime]]</f>
        <v>#VALUE!</v>
      </c>
      <c r="D2103" t="e">
        <f>CONCATENATE(Table1[[#This Row],[summary]],
CHAR(13),
Table1[[#This Row],[startdayname]],
", ",
TEXT((Table1[[#This Row],[startshortdate]]),"MMM D"),
CHAR(13),
TEXT((Table1[[#This Row],[starttime]]), "h:mm am/pm"),CHAR(13),Table1[[#This Row],[description]],CHAR(13))</f>
        <v>#VALUE!</v>
      </c>
    </row>
    <row r="2104" spans="1:4" x14ac:dyDescent="0.25">
      <c r="A2104" t="e">
        <f>VLOOKUP(Table1[[#This Row],[locationaddress]],VENUEID!$A$2:$B$28,1,TRUE)</f>
        <v>#VALUE!</v>
      </c>
      <c r="B2104" t="e">
        <f>IF(Table1[[#This Row],[categories]]="","",
IF(ISNUMBER(SEARCH("*ADULTS*",Table1[categories])),"ADULTS",
IF(ISNUMBER(SEARCH("*CHILDREN*",Table1[categories])),"CHILDREN",
IF(ISNUMBER(SEARCH("*TEENS*",Table1[categories])),"TEENS"))))</f>
        <v>#VALUE!</v>
      </c>
      <c r="C2104" t="e">
        <f>Table1[[#This Row],[startdatetime]]</f>
        <v>#VALUE!</v>
      </c>
      <c r="D2104" t="e">
        <f>CONCATENATE(Table1[[#This Row],[summary]],
CHAR(13),
Table1[[#This Row],[startdayname]],
", ",
TEXT((Table1[[#This Row],[startshortdate]]),"MMM D"),
CHAR(13),
TEXT((Table1[[#This Row],[starttime]]), "h:mm am/pm"),CHAR(13),Table1[[#This Row],[description]],CHAR(13))</f>
        <v>#VALUE!</v>
      </c>
    </row>
    <row r="2105" spans="1:4" x14ac:dyDescent="0.25">
      <c r="A2105" t="e">
        <f>VLOOKUP(Table1[[#This Row],[locationaddress]],VENUEID!$A$2:$B$28,1,TRUE)</f>
        <v>#VALUE!</v>
      </c>
      <c r="B2105" t="e">
        <f>IF(Table1[[#This Row],[categories]]="","",
IF(ISNUMBER(SEARCH("*ADULTS*",Table1[categories])),"ADULTS",
IF(ISNUMBER(SEARCH("*CHILDREN*",Table1[categories])),"CHILDREN",
IF(ISNUMBER(SEARCH("*TEENS*",Table1[categories])),"TEENS"))))</f>
        <v>#VALUE!</v>
      </c>
      <c r="C2105" t="e">
        <f>Table1[[#This Row],[startdatetime]]</f>
        <v>#VALUE!</v>
      </c>
      <c r="D2105" t="e">
        <f>CONCATENATE(Table1[[#This Row],[summary]],
CHAR(13),
Table1[[#This Row],[startdayname]],
", ",
TEXT((Table1[[#This Row],[startshortdate]]),"MMM D"),
CHAR(13),
TEXT((Table1[[#This Row],[starttime]]), "h:mm am/pm"),CHAR(13),Table1[[#This Row],[description]],CHAR(13))</f>
        <v>#VALUE!</v>
      </c>
    </row>
    <row r="2106" spans="1:4" x14ac:dyDescent="0.25">
      <c r="A2106" t="e">
        <f>VLOOKUP(Table1[[#This Row],[locationaddress]],VENUEID!$A$2:$B$28,1,TRUE)</f>
        <v>#VALUE!</v>
      </c>
      <c r="B2106" t="e">
        <f>IF(Table1[[#This Row],[categories]]="","",
IF(ISNUMBER(SEARCH("*ADULTS*",Table1[categories])),"ADULTS",
IF(ISNUMBER(SEARCH("*CHILDREN*",Table1[categories])),"CHILDREN",
IF(ISNUMBER(SEARCH("*TEENS*",Table1[categories])),"TEENS"))))</f>
        <v>#VALUE!</v>
      </c>
      <c r="C2106" t="e">
        <f>Table1[[#This Row],[startdatetime]]</f>
        <v>#VALUE!</v>
      </c>
      <c r="D2106" t="e">
        <f>CONCATENATE(Table1[[#This Row],[summary]],
CHAR(13),
Table1[[#This Row],[startdayname]],
", ",
TEXT((Table1[[#This Row],[startshortdate]]),"MMM D"),
CHAR(13),
TEXT((Table1[[#This Row],[starttime]]), "h:mm am/pm"),CHAR(13),Table1[[#This Row],[description]],CHAR(13))</f>
        <v>#VALUE!</v>
      </c>
    </row>
    <row r="2107" spans="1:4" x14ac:dyDescent="0.25">
      <c r="A2107" t="e">
        <f>VLOOKUP(Table1[[#This Row],[locationaddress]],VENUEID!$A$2:$B$28,1,TRUE)</f>
        <v>#VALUE!</v>
      </c>
      <c r="B2107" t="e">
        <f>IF(Table1[[#This Row],[categories]]="","",
IF(ISNUMBER(SEARCH("*ADULTS*",Table1[categories])),"ADULTS",
IF(ISNUMBER(SEARCH("*CHILDREN*",Table1[categories])),"CHILDREN",
IF(ISNUMBER(SEARCH("*TEENS*",Table1[categories])),"TEENS"))))</f>
        <v>#VALUE!</v>
      </c>
      <c r="C2107" t="e">
        <f>Table1[[#This Row],[startdatetime]]</f>
        <v>#VALUE!</v>
      </c>
      <c r="D2107" t="e">
        <f>CONCATENATE(Table1[[#This Row],[summary]],
CHAR(13),
Table1[[#This Row],[startdayname]],
", ",
TEXT((Table1[[#This Row],[startshortdate]]),"MMM D"),
CHAR(13),
TEXT((Table1[[#This Row],[starttime]]), "h:mm am/pm"),CHAR(13),Table1[[#This Row],[description]],CHAR(13))</f>
        <v>#VALUE!</v>
      </c>
    </row>
    <row r="2108" spans="1:4" x14ac:dyDescent="0.25">
      <c r="A2108" t="e">
        <f>VLOOKUP(Table1[[#This Row],[locationaddress]],VENUEID!$A$2:$B$28,1,TRUE)</f>
        <v>#VALUE!</v>
      </c>
      <c r="B2108" t="e">
        <f>IF(Table1[[#This Row],[categories]]="","",
IF(ISNUMBER(SEARCH("*ADULTS*",Table1[categories])),"ADULTS",
IF(ISNUMBER(SEARCH("*CHILDREN*",Table1[categories])),"CHILDREN",
IF(ISNUMBER(SEARCH("*TEENS*",Table1[categories])),"TEENS"))))</f>
        <v>#VALUE!</v>
      </c>
      <c r="C2108" t="e">
        <f>Table1[[#This Row],[startdatetime]]</f>
        <v>#VALUE!</v>
      </c>
      <c r="D2108" t="e">
        <f>CONCATENATE(Table1[[#This Row],[summary]],
CHAR(13),
Table1[[#This Row],[startdayname]],
", ",
TEXT((Table1[[#This Row],[startshortdate]]),"MMM D"),
CHAR(13),
TEXT((Table1[[#This Row],[starttime]]), "h:mm am/pm"),CHAR(13),Table1[[#This Row],[description]],CHAR(13))</f>
        <v>#VALUE!</v>
      </c>
    </row>
    <row r="2109" spans="1:4" x14ac:dyDescent="0.25">
      <c r="A2109" t="e">
        <f>VLOOKUP(Table1[[#This Row],[locationaddress]],VENUEID!$A$2:$B$28,1,TRUE)</f>
        <v>#VALUE!</v>
      </c>
      <c r="B2109" t="e">
        <f>IF(Table1[[#This Row],[categories]]="","",
IF(ISNUMBER(SEARCH("*ADULTS*",Table1[categories])),"ADULTS",
IF(ISNUMBER(SEARCH("*CHILDREN*",Table1[categories])),"CHILDREN",
IF(ISNUMBER(SEARCH("*TEENS*",Table1[categories])),"TEENS"))))</f>
        <v>#VALUE!</v>
      </c>
      <c r="C2109" t="e">
        <f>Table1[[#This Row],[startdatetime]]</f>
        <v>#VALUE!</v>
      </c>
      <c r="D2109" t="e">
        <f>CONCATENATE(Table1[[#This Row],[summary]],
CHAR(13),
Table1[[#This Row],[startdayname]],
", ",
TEXT((Table1[[#This Row],[startshortdate]]),"MMM D"),
CHAR(13),
TEXT((Table1[[#This Row],[starttime]]), "h:mm am/pm"),CHAR(13),Table1[[#This Row],[description]],CHAR(13))</f>
        <v>#VALUE!</v>
      </c>
    </row>
    <row r="2110" spans="1:4" x14ac:dyDescent="0.25">
      <c r="A2110" t="e">
        <f>VLOOKUP(Table1[[#This Row],[locationaddress]],VENUEID!$A$2:$B$28,1,TRUE)</f>
        <v>#VALUE!</v>
      </c>
      <c r="B2110" t="e">
        <f>IF(Table1[[#This Row],[categories]]="","",
IF(ISNUMBER(SEARCH("*ADULTS*",Table1[categories])),"ADULTS",
IF(ISNUMBER(SEARCH("*CHILDREN*",Table1[categories])),"CHILDREN",
IF(ISNUMBER(SEARCH("*TEENS*",Table1[categories])),"TEENS"))))</f>
        <v>#VALUE!</v>
      </c>
      <c r="C2110" t="e">
        <f>Table1[[#This Row],[startdatetime]]</f>
        <v>#VALUE!</v>
      </c>
      <c r="D2110" t="e">
        <f>CONCATENATE(Table1[[#This Row],[summary]],
CHAR(13),
Table1[[#This Row],[startdayname]],
", ",
TEXT((Table1[[#This Row],[startshortdate]]),"MMM D"),
CHAR(13),
TEXT((Table1[[#This Row],[starttime]]), "h:mm am/pm"),CHAR(13),Table1[[#This Row],[description]],CHAR(13))</f>
        <v>#VALUE!</v>
      </c>
    </row>
    <row r="2111" spans="1:4" x14ac:dyDescent="0.25">
      <c r="A2111" t="e">
        <f>VLOOKUP(Table1[[#This Row],[locationaddress]],VENUEID!$A$2:$B$28,1,TRUE)</f>
        <v>#VALUE!</v>
      </c>
      <c r="B2111" t="e">
        <f>IF(Table1[[#This Row],[categories]]="","",
IF(ISNUMBER(SEARCH("*ADULTS*",Table1[categories])),"ADULTS",
IF(ISNUMBER(SEARCH("*CHILDREN*",Table1[categories])),"CHILDREN",
IF(ISNUMBER(SEARCH("*TEENS*",Table1[categories])),"TEENS"))))</f>
        <v>#VALUE!</v>
      </c>
      <c r="C2111" t="e">
        <f>Table1[[#This Row],[startdatetime]]</f>
        <v>#VALUE!</v>
      </c>
      <c r="D2111" t="e">
        <f>CONCATENATE(Table1[[#This Row],[summary]],
CHAR(13),
Table1[[#This Row],[startdayname]],
", ",
TEXT((Table1[[#This Row],[startshortdate]]),"MMM D"),
CHAR(13),
TEXT((Table1[[#This Row],[starttime]]), "h:mm am/pm"),CHAR(13),Table1[[#This Row],[description]],CHAR(13))</f>
        <v>#VALUE!</v>
      </c>
    </row>
    <row r="2112" spans="1:4" x14ac:dyDescent="0.25">
      <c r="A2112" t="e">
        <f>VLOOKUP(Table1[[#This Row],[locationaddress]],VENUEID!$A$2:$B$28,1,TRUE)</f>
        <v>#VALUE!</v>
      </c>
      <c r="B2112" t="e">
        <f>IF(Table1[[#This Row],[categories]]="","",
IF(ISNUMBER(SEARCH("*ADULTS*",Table1[categories])),"ADULTS",
IF(ISNUMBER(SEARCH("*CHILDREN*",Table1[categories])),"CHILDREN",
IF(ISNUMBER(SEARCH("*TEENS*",Table1[categories])),"TEENS"))))</f>
        <v>#VALUE!</v>
      </c>
      <c r="C2112" t="e">
        <f>Table1[[#This Row],[startdatetime]]</f>
        <v>#VALUE!</v>
      </c>
      <c r="D2112" t="e">
        <f>CONCATENATE(Table1[[#This Row],[summary]],
CHAR(13),
Table1[[#This Row],[startdayname]],
", ",
TEXT((Table1[[#This Row],[startshortdate]]),"MMM D"),
CHAR(13),
TEXT((Table1[[#This Row],[starttime]]), "h:mm am/pm"),CHAR(13),Table1[[#This Row],[description]],CHAR(13))</f>
        <v>#VALUE!</v>
      </c>
    </row>
    <row r="2113" spans="1:4" x14ac:dyDescent="0.25">
      <c r="A2113" t="e">
        <f>VLOOKUP(Table1[[#This Row],[locationaddress]],VENUEID!$A$2:$B$28,1,TRUE)</f>
        <v>#VALUE!</v>
      </c>
      <c r="B2113" t="e">
        <f>IF(Table1[[#This Row],[categories]]="","",
IF(ISNUMBER(SEARCH("*ADULTS*",Table1[categories])),"ADULTS",
IF(ISNUMBER(SEARCH("*CHILDREN*",Table1[categories])),"CHILDREN",
IF(ISNUMBER(SEARCH("*TEENS*",Table1[categories])),"TEENS"))))</f>
        <v>#VALUE!</v>
      </c>
      <c r="C2113" t="e">
        <f>Table1[[#This Row],[startdatetime]]</f>
        <v>#VALUE!</v>
      </c>
      <c r="D2113" t="e">
        <f>CONCATENATE(Table1[[#This Row],[summary]],
CHAR(13),
Table1[[#This Row],[startdayname]],
", ",
TEXT((Table1[[#This Row],[startshortdate]]),"MMM D"),
CHAR(13),
TEXT((Table1[[#This Row],[starttime]]), "h:mm am/pm"),CHAR(13),Table1[[#This Row],[description]],CHAR(13))</f>
        <v>#VALUE!</v>
      </c>
    </row>
    <row r="2114" spans="1:4" x14ac:dyDescent="0.25">
      <c r="A2114" t="e">
        <f>VLOOKUP(Table1[[#This Row],[locationaddress]],VENUEID!$A$2:$B$28,1,TRUE)</f>
        <v>#VALUE!</v>
      </c>
      <c r="B2114" t="e">
        <f>IF(Table1[[#This Row],[categories]]="","",
IF(ISNUMBER(SEARCH("*ADULTS*",Table1[categories])),"ADULTS",
IF(ISNUMBER(SEARCH("*CHILDREN*",Table1[categories])),"CHILDREN",
IF(ISNUMBER(SEARCH("*TEENS*",Table1[categories])),"TEENS"))))</f>
        <v>#VALUE!</v>
      </c>
      <c r="C2114" t="e">
        <f>Table1[[#This Row],[startdatetime]]</f>
        <v>#VALUE!</v>
      </c>
      <c r="D2114" t="e">
        <f>CONCATENATE(Table1[[#This Row],[summary]],
CHAR(13),
Table1[[#This Row],[startdayname]],
", ",
TEXT((Table1[[#This Row],[startshortdate]]),"MMM D"),
CHAR(13),
TEXT((Table1[[#This Row],[starttime]]), "h:mm am/pm"),CHAR(13),Table1[[#This Row],[description]],CHAR(13))</f>
        <v>#VALUE!</v>
      </c>
    </row>
    <row r="2115" spans="1:4" x14ac:dyDescent="0.25">
      <c r="A2115" t="e">
        <f>VLOOKUP(Table1[[#This Row],[locationaddress]],VENUEID!$A$2:$B$28,1,TRUE)</f>
        <v>#VALUE!</v>
      </c>
      <c r="B2115" t="e">
        <f>IF(Table1[[#This Row],[categories]]="","",
IF(ISNUMBER(SEARCH("*ADULTS*",Table1[categories])),"ADULTS",
IF(ISNUMBER(SEARCH("*CHILDREN*",Table1[categories])),"CHILDREN",
IF(ISNUMBER(SEARCH("*TEENS*",Table1[categories])),"TEENS"))))</f>
        <v>#VALUE!</v>
      </c>
      <c r="C2115" t="e">
        <f>Table1[[#This Row],[startdatetime]]</f>
        <v>#VALUE!</v>
      </c>
      <c r="D2115" t="e">
        <f>CONCATENATE(Table1[[#This Row],[summary]],
CHAR(13),
Table1[[#This Row],[startdayname]],
", ",
TEXT((Table1[[#This Row],[startshortdate]]),"MMM D"),
CHAR(13),
TEXT((Table1[[#This Row],[starttime]]), "h:mm am/pm"),CHAR(13),Table1[[#This Row],[description]],CHAR(13))</f>
        <v>#VALUE!</v>
      </c>
    </row>
    <row r="2116" spans="1:4" x14ac:dyDescent="0.25">
      <c r="A2116" t="e">
        <f>VLOOKUP(Table1[[#This Row],[locationaddress]],VENUEID!$A$2:$B$28,1,TRUE)</f>
        <v>#VALUE!</v>
      </c>
      <c r="B2116" t="e">
        <f>IF(Table1[[#This Row],[categories]]="","",
IF(ISNUMBER(SEARCH("*ADULTS*",Table1[categories])),"ADULTS",
IF(ISNUMBER(SEARCH("*CHILDREN*",Table1[categories])),"CHILDREN",
IF(ISNUMBER(SEARCH("*TEENS*",Table1[categories])),"TEENS"))))</f>
        <v>#VALUE!</v>
      </c>
      <c r="C2116" t="e">
        <f>Table1[[#This Row],[startdatetime]]</f>
        <v>#VALUE!</v>
      </c>
      <c r="D2116" t="e">
        <f>CONCATENATE(Table1[[#This Row],[summary]],
CHAR(13),
Table1[[#This Row],[startdayname]],
", ",
TEXT((Table1[[#This Row],[startshortdate]]),"MMM D"),
CHAR(13),
TEXT((Table1[[#This Row],[starttime]]), "h:mm am/pm"),CHAR(13),Table1[[#This Row],[description]],CHAR(13))</f>
        <v>#VALUE!</v>
      </c>
    </row>
    <row r="2117" spans="1:4" x14ac:dyDescent="0.25">
      <c r="A2117" t="e">
        <f>VLOOKUP(Table1[[#This Row],[locationaddress]],VENUEID!$A$2:$B$28,1,TRUE)</f>
        <v>#VALUE!</v>
      </c>
      <c r="B2117" t="e">
        <f>IF(Table1[[#This Row],[categories]]="","",
IF(ISNUMBER(SEARCH("*ADULTS*",Table1[categories])),"ADULTS",
IF(ISNUMBER(SEARCH("*CHILDREN*",Table1[categories])),"CHILDREN",
IF(ISNUMBER(SEARCH("*TEENS*",Table1[categories])),"TEENS"))))</f>
        <v>#VALUE!</v>
      </c>
      <c r="C2117" t="e">
        <f>Table1[[#This Row],[startdatetime]]</f>
        <v>#VALUE!</v>
      </c>
      <c r="D2117" t="e">
        <f>CONCATENATE(Table1[[#This Row],[summary]],
CHAR(13),
Table1[[#This Row],[startdayname]],
", ",
TEXT((Table1[[#This Row],[startshortdate]]),"MMM D"),
CHAR(13),
TEXT((Table1[[#This Row],[starttime]]), "h:mm am/pm"),CHAR(13),Table1[[#This Row],[description]],CHAR(13))</f>
        <v>#VALUE!</v>
      </c>
    </row>
    <row r="2118" spans="1:4" x14ac:dyDescent="0.25">
      <c r="A2118" t="e">
        <f>VLOOKUP(Table1[[#This Row],[locationaddress]],VENUEID!$A$2:$B$28,1,TRUE)</f>
        <v>#VALUE!</v>
      </c>
      <c r="B2118" t="e">
        <f>IF(Table1[[#This Row],[categories]]="","",
IF(ISNUMBER(SEARCH("*ADULTS*",Table1[categories])),"ADULTS",
IF(ISNUMBER(SEARCH("*CHILDREN*",Table1[categories])),"CHILDREN",
IF(ISNUMBER(SEARCH("*TEENS*",Table1[categories])),"TEENS"))))</f>
        <v>#VALUE!</v>
      </c>
      <c r="C2118" t="e">
        <f>Table1[[#This Row],[startdatetime]]</f>
        <v>#VALUE!</v>
      </c>
      <c r="D2118" t="e">
        <f>CONCATENATE(Table1[[#This Row],[summary]],
CHAR(13),
Table1[[#This Row],[startdayname]],
", ",
TEXT((Table1[[#This Row],[startshortdate]]),"MMM D"),
CHAR(13),
TEXT((Table1[[#This Row],[starttime]]), "h:mm am/pm"),CHAR(13),Table1[[#This Row],[description]],CHAR(13))</f>
        <v>#VALUE!</v>
      </c>
    </row>
    <row r="2119" spans="1:4" x14ac:dyDescent="0.25">
      <c r="A2119" t="e">
        <f>VLOOKUP(Table1[[#This Row],[locationaddress]],VENUEID!$A$2:$B$28,1,TRUE)</f>
        <v>#VALUE!</v>
      </c>
      <c r="B2119" t="e">
        <f>IF(Table1[[#This Row],[categories]]="","",
IF(ISNUMBER(SEARCH("*ADULTS*",Table1[categories])),"ADULTS",
IF(ISNUMBER(SEARCH("*CHILDREN*",Table1[categories])),"CHILDREN",
IF(ISNUMBER(SEARCH("*TEENS*",Table1[categories])),"TEENS"))))</f>
        <v>#VALUE!</v>
      </c>
      <c r="C2119" t="e">
        <f>Table1[[#This Row],[startdatetime]]</f>
        <v>#VALUE!</v>
      </c>
      <c r="D2119" t="e">
        <f>CONCATENATE(Table1[[#This Row],[summary]],
CHAR(13),
Table1[[#This Row],[startdayname]],
", ",
TEXT((Table1[[#This Row],[startshortdate]]),"MMM D"),
CHAR(13),
TEXT((Table1[[#This Row],[starttime]]), "h:mm am/pm"),CHAR(13),Table1[[#This Row],[description]],CHAR(13))</f>
        <v>#VALUE!</v>
      </c>
    </row>
    <row r="2120" spans="1:4" x14ac:dyDescent="0.25">
      <c r="A2120" t="e">
        <f>VLOOKUP(Table1[[#This Row],[locationaddress]],VENUEID!$A$2:$B$28,1,TRUE)</f>
        <v>#VALUE!</v>
      </c>
      <c r="B2120" t="e">
        <f>IF(Table1[[#This Row],[categories]]="","",
IF(ISNUMBER(SEARCH("*ADULTS*",Table1[categories])),"ADULTS",
IF(ISNUMBER(SEARCH("*CHILDREN*",Table1[categories])),"CHILDREN",
IF(ISNUMBER(SEARCH("*TEENS*",Table1[categories])),"TEENS"))))</f>
        <v>#VALUE!</v>
      </c>
      <c r="C2120" t="e">
        <f>Table1[[#This Row],[startdatetime]]</f>
        <v>#VALUE!</v>
      </c>
      <c r="D2120" t="e">
        <f>CONCATENATE(Table1[[#This Row],[summary]],
CHAR(13),
Table1[[#This Row],[startdayname]],
", ",
TEXT((Table1[[#This Row],[startshortdate]]),"MMM D"),
CHAR(13),
TEXT((Table1[[#This Row],[starttime]]), "h:mm am/pm"),CHAR(13),Table1[[#This Row],[description]],CHAR(13))</f>
        <v>#VALUE!</v>
      </c>
    </row>
    <row r="2121" spans="1:4" x14ac:dyDescent="0.25">
      <c r="A2121" t="e">
        <f>VLOOKUP(Table1[[#This Row],[locationaddress]],VENUEID!$A$2:$B$28,1,TRUE)</f>
        <v>#VALUE!</v>
      </c>
      <c r="B2121" t="e">
        <f>IF(Table1[[#This Row],[categories]]="","",
IF(ISNUMBER(SEARCH("*ADULTS*",Table1[categories])),"ADULTS",
IF(ISNUMBER(SEARCH("*CHILDREN*",Table1[categories])),"CHILDREN",
IF(ISNUMBER(SEARCH("*TEENS*",Table1[categories])),"TEENS"))))</f>
        <v>#VALUE!</v>
      </c>
      <c r="C2121" t="e">
        <f>Table1[[#This Row],[startdatetime]]</f>
        <v>#VALUE!</v>
      </c>
      <c r="D2121" t="e">
        <f>CONCATENATE(Table1[[#This Row],[summary]],
CHAR(13),
Table1[[#This Row],[startdayname]],
", ",
TEXT((Table1[[#This Row],[startshortdate]]),"MMM D"),
CHAR(13),
TEXT((Table1[[#This Row],[starttime]]), "h:mm am/pm"),CHAR(13),Table1[[#This Row],[description]],CHAR(13))</f>
        <v>#VALUE!</v>
      </c>
    </row>
    <row r="2122" spans="1:4" x14ac:dyDescent="0.25">
      <c r="A2122" t="e">
        <f>VLOOKUP(Table1[[#This Row],[locationaddress]],VENUEID!$A$2:$B$28,1,TRUE)</f>
        <v>#VALUE!</v>
      </c>
      <c r="B2122" t="e">
        <f>IF(Table1[[#This Row],[categories]]="","",
IF(ISNUMBER(SEARCH("*ADULTS*",Table1[categories])),"ADULTS",
IF(ISNUMBER(SEARCH("*CHILDREN*",Table1[categories])),"CHILDREN",
IF(ISNUMBER(SEARCH("*TEENS*",Table1[categories])),"TEENS"))))</f>
        <v>#VALUE!</v>
      </c>
      <c r="C2122" t="e">
        <f>Table1[[#This Row],[startdatetime]]</f>
        <v>#VALUE!</v>
      </c>
      <c r="D2122" t="e">
        <f>CONCATENATE(Table1[[#This Row],[summary]],
CHAR(13),
Table1[[#This Row],[startdayname]],
", ",
TEXT((Table1[[#This Row],[startshortdate]]),"MMM D"),
CHAR(13),
TEXT((Table1[[#This Row],[starttime]]), "h:mm am/pm"),CHAR(13),Table1[[#This Row],[description]],CHAR(13))</f>
        <v>#VALUE!</v>
      </c>
    </row>
    <row r="2123" spans="1:4" x14ac:dyDescent="0.25">
      <c r="A2123" t="e">
        <f>VLOOKUP(Table1[[#This Row],[locationaddress]],VENUEID!$A$2:$B$28,1,TRUE)</f>
        <v>#VALUE!</v>
      </c>
      <c r="B2123" t="e">
        <f>IF(Table1[[#This Row],[categories]]="","",
IF(ISNUMBER(SEARCH("*ADULTS*",Table1[categories])),"ADULTS",
IF(ISNUMBER(SEARCH("*CHILDREN*",Table1[categories])),"CHILDREN",
IF(ISNUMBER(SEARCH("*TEENS*",Table1[categories])),"TEENS"))))</f>
        <v>#VALUE!</v>
      </c>
      <c r="C2123" t="e">
        <f>Table1[[#This Row],[startdatetime]]</f>
        <v>#VALUE!</v>
      </c>
      <c r="D2123" t="e">
        <f>CONCATENATE(Table1[[#This Row],[summary]],
CHAR(13),
Table1[[#This Row],[startdayname]],
", ",
TEXT((Table1[[#This Row],[startshortdate]]),"MMM D"),
CHAR(13),
TEXT((Table1[[#This Row],[starttime]]), "h:mm am/pm"),CHAR(13),Table1[[#This Row],[description]],CHAR(13))</f>
        <v>#VALUE!</v>
      </c>
    </row>
    <row r="2124" spans="1:4" x14ac:dyDescent="0.25">
      <c r="A2124" t="e">
        <f>VLOOKUP(Table1[[#This Row],[locationaddress]],VENUEID!$A$2:$B$28,1,TRUE)</f>
        <v>#VALUE!</v>
      </c>
      <c r="B2124" t="e">
        <f>IF(Table1[[#This Row],[categories]]="","",
IF(ISNUMBER(SEARCH("*ADULTS*",Table1[categories])),"ADULTS",
IF(ISNUMBER(SEARCH("*CHILDREN*",Table1[categories])),"CHILDREN",
IF(ISNUMBER(SEARCH("*TEENS*",Table1[categories])),"TEENS"))))</f>
        <v>#VALUE!</v>
      </c>
      <c r="C2124" t="e">
        <f>Table1[[#This Row],[startdatetime]]</f>
        <v>#VALUE!</v>
      </c>
      <c r="D2124" t="e">
        <f>CONCATENATE(Table1[[#This Row],[summary]],
CHAR(13),
Table1[[#This Row],[startdayname]],
", ",
TEXT((Table1[[#This Row],[startshortdate]]),"MMM D"),
CHAR(13),
TEXT((Table1[[#This Row],[starttime]]), "h:mm am/pm"),CHAR(13),Table1[[#This Row],[description]],CHAR(13))</f>
        <v>#VALUE!</v>
      </c>
    </row>
    <row r="2125" spans="1:4" x14ac:dyDescent="0.25">
      <c r="A2125" t="e">
        <f>VLOOKUP(Table1[[#This Row],[locationaddress]],VENUEID!$A$2:$B$28,1,TRUE)</f>
        <v>#VALUE!</v>
      </c>
      <c r="B2125" t="e">
        <f>IF(Table1[[#This Row],[categories]]="","",
IF(ISNUMBER(SEARCH("*ADULTS*",Table1[categories])),"ADULTS",
IF(ISNUMBER(SEARCH("*CHILDREN*",Table1[categories])),"CHILDREN",
IF(ISNUMBER(SEARCH("*TEENS*",Table1[categories])),"TEENS"))))</f>
        <v>#VALUE!</v>
      </c>
      <c r="C2125" t="e">
        <f>Table1[[#This Row],[startdatetime]]</f>
        <v>#VALUE!</v>
      </c>
      <c r="D2125" t="e">
        <f>CONCATENATE(Table1[[#This Row],[summary]],
CHAR(13),
Table1[[#This Row],[startdayname]],
", ",
TEXT((Table1[[#This Row],[startshortdate]]),"MMM D"),
CHAR(13),
TEXT((Table1[[#This Row],[starttime]]), "h:mm am/pm"),CHAR(13),Table1[[#This Row],[description]],CHAR(13))</f>
        <v>#VALUE!</v>
      </c>
    </row>
    <row r="2126" spans="1:4" x14ac:dyDescent="0.25">
      <c r="A2126" t="e">
        <f>VLOOKUP(Table1[[#This Row],[locationaddress]],VENUEID!$A$2:$B$28,1,TRUE)</f>
        <v>#VALUE!</v>
      </c>
      <c r="B2126" t="e">
        <f>IF(Table1[[#This Row],[categories]]="","",
IF(ISNUMBER(SEARCH("*ADULTS*",Table1[categories])),"ADULTS",
IF(ISNUMBER(SEARCH("*CHILDREN*",Table1[categories])),"CHILDREN",
IF(ISNUMBER(SEARCH("*TEENS*",Table1[categories])),"TEENS"))))</f>
        <v>#VALUE!</v>
      </c>
      <c r="C2126" t="e">
        <f>Table1[[#This Row],[startdatetime]]</f>
        <v>#VALUE!</v>
      </c>
      <c r="D2126" t="e">
        <f>CONCATENATE(Table1[[#This Row],[summary]],
CHAR(13),
Table1[[#This Row],[startdayname]],
", ",
TEXT((Table1[[#This Row],[startshortdate]]),"MMM D"),
CHAR(13),
TEXT((Table1[[#This Row],[starttime]]), "h:mm am/pm"),CHAR(13),Table1[[#This Row],[description]],CHAR(13))</f>
        <v>#VALUE!</v>
      </c>
    </row>
    <row r="2127" spans="1:4" x14ac:dyDescent="0.25">
      <c r="A2127" t="e">
        <f>VLOOKUP(Table1[[#This Row],[locationaddress]],VENUEID!$A$2:$B$28,1,TRUE)</f>
        <v>#VALUE!</v>
      </c>
      <c r="B2127" t="e">
        <f>IF(Table1[[#This Row],[categories]]="","",
IF(ISNUMBER(SEARCH("*ADULTS*",Table1[categories])),"ADULTS",
IF(ISNUMBER(SEARCH("*CHILDREN*",Table1[categories])),"CHILDREN",
IF(ISNUMBER(SEARCH("*TEENS*",Table1[categories])),"TEENS"))))</f>
        <v>#VALUE!</v>
      </c>
      <c r="C2127" t="e">
        <f>Table1[[#This Row],[startdatetime]]</f>
        <v>#VALUE!</v>
      </c>
      <c r="D2127" t="e">
        <f>CONCATENATE(Table1[[#This Row],[summary]],
CHAR(13),
Table1[[#This Row],[startdayname]],
", ",
TEXT((Table1[[#This Row],[startshortdate]]),"MMM D"),
CHAR(13),
TEXT((Table1[[#This Row],[starttime]]), "h:mm am/pm"),CHAR(13),Table1[[#This Row],[description]],CHAR(13))</f>
        <v>#VALUE!</v>
      </c>
    </row>
    <row r="2128" spans="1:4" x14ac:dyDescent="0.25">
      <c r="A2128" t="e">
        <f>VLOOKUP(Table1[[#This Row],[locationaddress]],VENUEID!$A$2:$B$28,1,TRUE)</f>
        <v>#VALUE!</v>
      </c>
      <c r="B2128" t="e">
        <f>IF(Table1[[#This Row],[categories]]="","",
IF(ISNUMBER(SEARCH("*ADULTS*",Table1[categories])),"ADULTS",
IF(ISNUMBER(SEARCH("*CHILDREN*",Table1[categories])),"CHILDREN",
IF(ISNUMBER(SEARCH("*TEENS*",Table1[categories])),"TEENS"))))</f>
        <v>#VALUE!</v>
      </c>
      <c r="C2128" t="e">
        <f>Table1[[#This Row],[startdatetime]]</f>
        <v>#VALUE!</v>
      </c>
      <c r="D2128" t="e">
        <f>CONCATENATE(Table1[[#This Row],[summary]],
CHAR(13),
Table1[[#This Row],[startdayname]],
", ",
TEXT((Table1[[#This Row],[startshortdate]]),"MMM D"),
CHAR(13),
TEXT((Table1[[#This Row],[starttime]]), "h:mm am/pm"),CHAR(13),Table1[[#This Row],[description]],CHAR(13))</f>
        <v>#VALUE!</v>
      </c>
    </row>
    <row r="2129" spans="1:4" x14ac:dyDescent="0.25">
      <c r="A2129" t="e">
        <f>VLOOKUP(Table1[[#This Row],[locationaddress]],VENUEID!$A$2:$B$28,1,TRUE)</f>
        <v>#VALUE!</v>
      </c>
      <c r="B2129" t="e">
        <f>IF(Table1[[#This Row],[categories]]="","",
IF(ISNUMBER(SEARCH("*ADULTS*",Table1[categories])),"ADULTS",
IF(ISNUMBER(SEARCH("*CHILDREN*",Table1[categories])),"CHILDREN",
IF(ISNUMBER(SEARCH("*TEENS*",Table1[categories])),"TEENS"))))</f>
        <v>#VALUE!</v>
      </c>
      <c r="C2129" t="e">
        <f>Table1[[#This Row],[startdatetime]]</f>
        <v>#VALUE!</v>
      </c>
      <c r="D2129" t="e">
        <f>CONCATENATE(Table1[[#This Row],[summary]],
CHAR(13),
Table1[[#This Row],[startdayname]],
", ",
TEXT((Table1[[#This Row],[startshortdate]]),"MMM D"),
CHAR(13),
TEXT((Table1[[#This Row],[starttime]]), "h:mm am/pm"),CHAR(13),Table1[[#This Row],[description]],CHAR(13))</f>
        <v>#VALUE!</v>
      </c>
    </row>
    <row r="2130" spans="1:4" x14ac:dyDescent="0.25">
      <c r="A2130" t="e">
        <f>VLOOKUP(Table1[[#This Row],[locationaddress]],VENUEID!$A$2:$B$28,1,TRUE)</f>
        <v>#VALUE!</v>
      </c>
      <c r="B2130" t="e">
        <f>IF(Table1[[#This Row],[categories]]="","",
IF(ISNUMBER(SEARCH("*ADULTS*",Table1[categories])),"ADULTS",
IF(ISNUMBER(SEARCH("*CHILDREN*",Table1[categories])),"CHILDREN",
IF(ISNUMBER(SEARCH("*TEENS*",Table1[categories])),"TEENS"))))</f>
        <v>#VALUE!</v>
      </c>
      <c r="C2130" t="e">
        <f>Table1[[#This Row],[startdatetime]]</f>
        <v>#VALUE!</v>
      </c>
      <c r="D2130" t="e">
        <f>CONCATENATE(Table1[[#This Row],[summary]],
CHAR(13),
Table1[[#This Row],[startdayname]],
", ",
TEXT((Table1[[#This Row],[startshortdate]]),"MMM D"),
CHAR(13),
TEXT((Table1[[#This Row],[starttime]]), "h:mm am/pm"),CHAR(13),Table1[[#This Row],[description]],CHAR(13))</f>
        <v>#VALUE!</v>
      </c>
    </row>
    <row r="2131" spans="1:4" x14ac:dyDescent="0.25">
      <c r="A2131" t="e">
        <f>VLOOKUP(Table1[[#This Row],[locationaddress]],VENUEID!$A$2:$B$28,1,TRUE)</f>
        <v>#VALUE!</v>
      </c>
      <c r="B2131" t="e">
        <f>IF(Table1[[#This Row],[categories]]="","",
IF(ISNUMBER(SEARCH("*ADULTS*",Table1[categories])),"ADULTS",
IF(ISNUMBER(SEARCH("*CHILDREN*",Table1[categories])),"CHILDREN",
IF(ISNUMBER(SEARCH("*TEENS*",Table1[categories])),"TEENS"))))</f>
        <v>#VALUE!</v>
      </c>
      <c r="C2131" t="e">
        <f>Table1[[#This Row],[startdatetime]]</f>
        <v>#VALUE!</v>
      </c>
      <c r="D2131" t="e">
        <f>CONCATENATE(Table1[[#This Row],[summary]],
CHAR(13),
Table1[[#This Row],[startdayname]],
", ",
TEXT((Table1[[#This Row],[startshortdate]]),"MMM D"),
CHAR(13),
TEXT((Table1[[#This Row],[starttime]]), "h:mm am/pm"),CHAR(13),Table1[[#This Row],[description]],CHAR(13))</f>
        <v>#VALUE!</v>
      </c>
    </row>
    <row r="2132" spans="1:4" x14ac:dyDescent="0.25">
      <c r="A2132" t="e">
        <f>VLOOKUP(Table1[[#This Row],[locationaddress]],VENUEID!$A$2:$B$28,1,TRUE)</f>
        <v>#VALUE!</v>
      </c>
      <c r="B2132" t="e">
        <f>IF(Table1[[#This Row],[categories]]="","",
IF(ISNUMBER(SEARCH("*ADULTS*",Table1[categories])),"ADULTS",
IF(ISNUMBER(SEARCH("*CHILDREN*",Table1[categories])),"CHILDREN",
IF(ISNUMBER(SEARCH("*TEENS*",Table1[categories])),"TEENS"))))</f>
        <v>#VALUE!</v>
      </c>
      <c r="C2132" t="e">
        <f>Table1[[#This Row],[startdatetime]]</f>
        <v>#VALUE!</v>
      </c>
      <c r="D2132" t="e">
        <f>CONCATENATE(Table1[[#This Row],[summary]],
CHAR(13),
Table1[[#This Row],[startdayname]],
", ",
TEXT((Table1[[#This Row],[startshortdate]]),"MMM D"),
CHAR(13),
TEXT((Table1[[#This Row],[starttime]]), "h:mm am/pm"),CHAR(13),Table1[[#This Row],[description]],CHAR(13))</f>
        <v>#VALUE!</v>
      </c>
    </row>
    <row r="2133" spans="1:4" x14ac:dyDescent="0.25">
      <c r="A2133" t="e">
        <f>VLOOKUP(Table1[[#This Row],[locationaddress]],VENUEID!$A$2:$B$28,1,TRUE)</f>
        <v>#VALUE!</v>
      </c>
      <c r="B2133" t="e">
        <f>IF(Table1[[#This Row],[categories]]="","",
IF(ISNUMBER(SEARCH("*ADULTS*",Table1[categories])),"ADULTS",
IF(ISNUMBER(SEARCH("*CHILDREN*",Table1[categories])),"CHILDREN",
IF(ISNUMBER(SEARCH("*TEENS*",Table1[categories])),"TEENS"))))</f>
        <v>#VALUE!</v>
      </c>
      <c r="C2133" t="e">
        <f>Table1[[#This Row],[startdatetime]]</f>
        <v>#VALUE!</v>
      </c>
      <c r="D2133" t="e">
        <f>CONCATENATE(Table1[[#This Row],[summary]],
CHAR(13),
Table1[[#This Row],[startdayname]],
", ",
TEXT((Table1[[#This Row],[startshortdate]]),"MMM D"),
CHAR(13),
TEXT((Table1[[#This Row],[starttime]]), "h:mm am/pm"),CHAR(13),Table1[[#This Row],[description]],CHAR(13))</f>
        <v>#VALUE!</v>
      </c>
    </row>
    <row r="2134" spans="1:4" x14ac:dyDescent="0.25">
      <c r="A2134" t="e">
        <f>VLOOKUP(Table1[[#This Row],[locationaddress]],VENUEID!$A$2:$B$28,1,TRUE)</f>
        <v>#VALUE!</v>
      </c>
      <c r="B2134" t="e">
        <f>IF(Table1[[#This Row],[categories]]="","",
IF(ISNUMBER(SEARCH("*ADULTS*",Table1[categories])),"ADULTS",
IF(ISNUMBER(SEARCH("*CHILDREN*",Table1[categories])),"CHILDREN",
IF(ISNUMBER(SEARCH("*TEENS*",Table1[categories])),"TEENS"))))</f>
        <v>#VALUE!</v>
      </c>
      <c r="C2134" t="e">
        <f>Table1[[#This Row],[startdatetime]]</f>
        <v>#VALUE!</v>
      </c>
      <c r="D2134" t="e">
        <f>CONCATENATE(Table1[[#This Row],[summary]],
CHAR(13),
Table1[[#This Row],[startdayname]],
", ",
TEXT((Table1[[#This Row],[startshortdate]]),"MMM D"),
CHAR(13),
TEXT((Table1[[#This Row],[starttime]]), "h:mm am/pm"),CHAR(13),Table1[[#This Row],[description]],CHAR(13))</f>
        <v>#VALUE!</v>
      </c>
    </row>
    <row r="2135" spans="1:4" x14ac:dyDescent="0.25">
      <c r="A2135" t="e">
        <f>VLOOKUP(Table1[[#This Row],[locationaddress]],VENUEID!$A$2:$B$28,1,TRUE)</f>
        <v>#VALUE!</v>
      </c>
      <c r="B2135" t="e">
        <f>IF(Table1[[#This Row],[categories]]="","",
IF(ISNUMBER(SEARCH("*ADULTS*",Table1[categories])),"ADULTS",
IF(ISNUMBER(SEARCH("*CHILDREN*",Table1[categories])),"CHILDREN",
IF(ISNUMBER(SEARCH("*TEENS*",Table1[categories])),"TEENS"))))</f>
        <v>#VALUE!</v>
      </c>
      <c r="C2135" t="e">
        <f>Table1[[#This Row],[startdatetime]]</f>
        <v>#VALUE!</v>
      </c>
      <c r="D2135" t="e">
        <f>CONCATENATE(Table1[[#This Row],[summary]],
CHAR(13),
Table1[[#This Row],[startdayname]],
", ",
TEXT((Table1[[#This Row],[startshortdate]]),"MMM D"),
CHAR(13),
TEXT((Table1[[#This Row],[starttime]]), "h:mm am/pm"),CHAR(13),Table1[[#This Row],[description]],CHAR(13))</f>
        <v>#VALUE!</v>
      </c>
    </row>
    <row r="2136" spans="1:4" x14ac:dyDescent="0.25">
      <c r="A2136" t="e">
        <f>VLOOKUP(Table1[[#This Row],[locationaddress]],VENUEID!$A$2:$B$28,1,TRUE)</f>
        <v>#VALUE!</v>
      </c>
      <c r="B2136" t="e">
        <f>IF(Table1[[#This Row],[categories]]="","",
IF(ISNUMBER(SEARCH("*ADULTS*",Table1[categories])),"ADULTS",
IF(ISNUMBER(SEARCH("*CHILDREN*",Table1[categories])),"CHILDREN",
IF(ISNUMBER(SEARCH("*TEENS*",Table1[categories])),"TEENS"))))</f>
        <v>#VALUE!</v>
      </c>
      <c r="C2136" t="e">
        <f>Table1[[#This Row],[startdatetime]]</f>
        <v>#VALUE!</v>
      </c>
      <c r="D2136" t="e">
        <f>CONCATENATE(Table1[[#This Row],[summary]],
CHAR(13),
Table1[[#This Row],[startdayname]],
", ",
TEXT((Table1[[#This Row],[startshortdate]]),"MMM D"),
CHAR(13),
TEXT((Table1[[#This Row],[starttime]]), "h:mm am/pm"),CHAR(13),Table1[[#This Row],[description]],CHAR(13))</f>
        <v>#VALUE!</v>
      </c>
    </row>
    <row r="2137" spans="1:4" x14ac:dyDescent="0.25">
      <c r="A2137" t="e">
        <f>VLOOKUP(Table1[[#This Row],[locationaddress]],VENUEID!$A$2:$B$28,1,TRUE)</f>
        <v>#VALUE!</v>
      </c>
      <c r="B2137" t="e">
        <f>IF(Table1[[#This Row],[categories]]="","",
IF(ISNUMBER(SEARCH("*ADULTS*",Table1[categories])),"ADULTS",
IF(ISNUMBER(SEARCH("*CHILDREN*",Table1[categories])),"CHILDREN",
IF(ISNUMBER(SEARCH("*TEENS*",Table1[categories])),"TEENS"))))</f>
        <v>#VALUE!</v>
      </c>
      <c r="C2137" t="e">
        <f>Table1[[#This Row],[startdatetime]]</f>
        <v>#VALUE!</v>
      </c>
      <c r="D2137" t="e">
        <f>CONCATENATE(Table1[[#This Row],[summary]],
CHAR(13),
Table1[[#This Row],[startdayname]],
", ",
TEXT((Table1[[#This Row],[startshortdate]]),"MMM D"),
CHAR(13),
TEXT((Table1[[#This Row],[starttime]]), "h:mm am/pm"),CHAR(13),Table1[[#This Row],[description]],CHAR(13))</f>
        <v>#VALUE!</v>
      </c>
    </row>
    <row r="2138" spans="1:4" x14ac:dyDescent="0.25">
      <c r="A2138" t="e">
        <f>VLOOKUP(Table1[[#This Row],[locationaddress]],VENUEID!$A$2:$B$28,1,TRUE)</f>
        <v>#VALUE!</v>
      </c>
      <c r="B2138" t="e">
        <f>IF(Table1[[#This Row],[categories]]="","",
IF(ISNUMBER(SEARCH("*ADULTS*",Table1[categories])),"ADULTS",
IF(ISNUMBER(SEARCH("*CHILDREN*",Table1[categories])),"CHILDREN",
IF(ISNUMBER(SEARCH("*TEENS*",Table1[categories])),"TEENS"))))</f>
        <v>#VALUE!</v>
      </c>
      <c r="C2138" t="e">
        <f>Table1[[#This Row],[startdatetime]]</f>
        <v>#VALUE!</v>
      </c>
      <c r="D2138" t="e">
        <f>CONCATENATE(Table1[[#This Row],[summary]],
CHAR(13),
Table1[[#This Row],[startdayname]],
", ",
TEXT((Table1[[#This Row],[startshortdate]]),"MMM D"),
CHAR(13),
TEXT((Table1[[#This Row],[starttime]]), "h:mm am/pm"),CHAR(13),Table1[[#This Row],[description]],CHAR(13))</f>
        <v>#VALUE!</v>
      </c>
    </row>
    <row r="2139" spans="1:4" x14ac:dyDescent="0.25">
      <c r="A2139" t="e">
        <f>VLOOKUP(Table1[[#This Row],[locationaddress]],VENUEID!$A$2:$B$28,1,TRUE)</f>
        <v>#VALUE!</v>
      </c>
      <c r="B2139" t="e">
        <f>IF(Table1[[#This Row],[categories]]="","",
IF(ISNUMBER(SEARCH("*ADULTS*",Table1[categories])),"ADULTS",
IF(ISNUMBER(SEARCH("*CHILDREN*",Table1[categories])),"CHILDREN",
IF(ISNUMBER(SEARCH("*TEENS*",Table1[categories])),"TEENS"))))</f>
        <v>#VALUE!</v>
      </c>
      <c r="C2139" t="e">
        <f>Table1[[#This Row],[startdatetime]]</f>
        <v>#VALUE!</v>
      </c>
      <c r="D2139" t="e">
        <f>CONCATENATE(Table1[[#This Row],[summary]],
CHAR(13),
Table1[[#This Row],[startdayname]],
", ",
TEXT((Table1[[#This Row],[startshortdate]]),"MMM D"),
CHAR(13),
TEXT((Table1[[#This Row],[starttime]]), "h:mm am/pm"),CHAR(13),Table1[[#This Row],[description]],CHAR(13))</f>
        <v>#VALUE!</v>
      </c>
    </row>
    <row r="2140" spans="1:4" x14ac:dyDescent="0.25">
      <c r="A2140" t="e">
        <f>VLOOKUP(Table1[[#This Row],[locationaddress]],VENUEID!$A$2:$B$28,1,TRUE)</f>
        <v>#VALUE!</v>
      </c>
      <c r="B2140" t="e">
        <f>IF(Table1[[#This Row],[categories]]="","",
IF(ISNUMBER(SEARCH("*ADULTS*",Table1[categories])),"ADULTS",
IF(ISNUMBER(SEARCH("*CHILDREN*",Table1[categories])),"CHILDREN",
IF(ISNUMBER(SEARCH("*TEENS*",Table1[categories])),"TEENS"))))</f>
        <v>#VALUE!</v>
      </c>
      <c r="C2140" t="e">
        <f>Table1[[#This Row],[startdatetime]]</f>
        <v>#VALUE!</v>
      </c>
      <c r="D2140" t="e">
        <f>CONCATENATE(Table1[[#This Row],[summary]],
CHAR(13),
Table1[[#This Row],[startdayname]],
", ",
TEXT((Table1[[#This Row],[startshortdate]]),"MMM D"),
CHAR(13),
TEXT((Table1[[#This Row],[starttime]]), "h:mm am/pm"),CHAR(13),Table1[[#This Row],[description]],CHAR(13))</f>
        <v>#VALUE!</v>
      </c>
    </row>
    <row r="2141" spans="1:4" x14ac:dyDescent="0.25">
      <c r="A2141" t="e">
        <f>VLOOKUP(Table1[[#This Row],[locationaddress]],VENUEID!$A$2:$B$28,1,TRUE)</f>
        <v>#VALUE!</v>
      </c>
      <c r="B2141" t="e">
        <f>IF(Table1[[#This Row],[categories]]="","",
IF(ISNUMBER(SEARCH("*ADULTS*",Table1[categories])),"ADULTS",
IF(ISNUMBER(SEARCH("*CHILDREN*",Table1[categories])),"CHILDREN",
IF(ISNUMBER(SEARCH("*TEENS*",Table1[categories])),"TEENS"))))</f>
        <v>#VALUE!</v>
      </c>
      <c r="C2141" t="e">
        <f>Table1[[#This Row],[startdatetime]]</f>
        <v>#VALUE!</v>
      </c>
      <c r="D2141" t="e">
        <f>CONCATENATE(Table1[[#This Row],[summary]],
CHAR(13),
Table1[[#This Row],[startdayname]],
", ",
TEXT((Table1[[#This Row],[startshortdate]]),"MMM D"),
CHAR(13),
TEXT((Table1[[#This Row],[starttime]]), "h:mm am/pm"),CHAR(13),Table1[[#This Row],[description]],CHAR(13))</f>
        <v>#VALUE!</v>
      </c>
    </row>
    <row r="2142" spans="1:4" x14ac:dyDescent="0.25">
      <c r="A2142" t="e">
        <f>VLOOKUP(Table1[[#This Row],[locationaddress]],VENUEID!$A$2:$B$28,1,TRUE)</f>
        <v>#VALUE!</v>
      </c>
      <c r="B2142" t="e">
        <f>IF(Table1[[#This Row],[categories]]="","",
IF(ISNUMBER(SEARCH("*ADULTS*",Table1[categories])),"ADULTS",
IF(ISNUMBER(SEARCH("*CHILDREN*",Table1[categories])),"CHILDREN",
IF(ISNUMBER(SEARCH("*TEENS*",Table1[categories])),"TEENS"))))</f>
        <v>#VALUE!</v>
      </c>
      <c r="C2142" t="e">
        <f>Table1[[#This Row],[startdatetime]]</f>
        <v>#VALUE!</v>
      </c>
      <c r="D2142" t="e">
        <f>CONCATENATE(Table1[[#This Row],[summary]],
CHAR(13),
Table1[[#This Row],[startdayname]],
", ",
TEXT((Table1[[#This Row],[startshortdate]]),"MMM D"),
CHAR(13),
TEXT((Table1[[#This Row],[starttime]]), "h:mm am/pm"),CHAR(13),Table1[[#This Row],[description]],CHAR(13))</f>
        <v>#VALUE!</v>
      </c>
    </row>
    <row r="2143" spans="1:4" x14ac:dyDescent="0.25">
      <c r="A2143" t="e">
        <f>VLOOKUP(Table1[[#This Row],[locationaddress]],VENUEID!$A$2:$B$28,1,TRUE)</f>
        <v>#VALUE!</v>
      </c>
      <c r="B2143" t="e">
        <f>IF(Table1[[#This Row],[categories]]="","",
IF(ISNUMBER(SEARCH("*ADULTS*",Table1[categories])),"ADULTS",
IF(ISNUMBER(SEARCH("*CHILDREN*",Table1[categories])),"CHILDREN",
IF(ISNUMBER(SEARCH("*TEENS*",Table1[categories])),"TEENS"))))</f>
        <v>#VALUE!</v>
      </c>
      <c r="C2143" t="e">
        <f>Table1[[#This Row],[startdatetime]]</f>
        <v>#VALUE!</v>
      </c>
      <c r="D2143" t="e">
        <f>CONCATENATE(Table1[[#This Row],[summary]],
CHAR(13),
Table1[[#This Row],[startdayname]],
", ",
TEXT((Table1[[#This Row],[startshortdate]]),"MMM D"),
CHAR(13),
TEXT((Table1[[#This Row],[starttime]]), "h:mm am/pm"),CHAR(13),Table1[[#This Row],[description]],CHAR(13))</f>
        <v>#VALUE!</v>
      </c>
    </row>
    <row r="2144" spans="1:4" x14ac:dyDescent="0.25">
      <c r="A2144" t="e">
        <f>VLOOKUP(Table1[[#This Row],[locationaddress]],VENUEID!$A$2:$B$28,1,TRUE)</f>
        <v>#VALUE!</v>
      </c>
      <c r="B2144" t="e">
        <f>IF(Table1[[#This Row],[categories]]="","",
IF(ISNUMBER(SEARCH("*ADULTS*",Table1[categories])),"ADULTS",
IF(ISNUMBER(SEARCH("*CHILDREN*",Table1[categories])),"CHILDREN",
IF(ISNUMBER(SEARCH("*TEENS*",Table1[categories])),"TEENS"))))</f>
        <v>#VALUE!</v>
      </c>
      <c r="C2144" t="e">
        <f>Table1[[#This Row],[startdatetime]]</f>
        <v>#VALUE!</v>
      </c>
      <c r="D2144" t="e">
        <f>CONCATENATE(Table1[[#This Row],[summary]],
CHAR(13),
Table1[[#This Row],[startdayname]],
", ",
TEXT((Table1[[#This Row],[startshortdate]]),"MMM D"),
CHAR(13),
TEXT((Table1[[#This Row],[starttime]]), "h:mm am/pm"),CHAR(13),Table1[[#This Row],[description]],CHAR(13))</f>
        <v>#VALUE!</v>
      </c>
    </row>
    <row r="2145" spans="1:4" x14ac:dyDescent="0.25">
      <c r="A2145" t="e">
        <f>VLOOKUP(Table1[[#This Row],[locationaddress]],VENUEID!$A$2:$B$28,1,TRUE)</f>
        <v>#VALUE!</v>
      </c>
      <c r="B2145" t="e">
        <f>IF(Table1[[#This Row],[categories]]="","",
IF(ISNUMBER(SEARCH("*ADULTS*",Table1[categories])),"ADULTS",
IF(ISNUMBER(SEARCH("*CHILDREN*",Table1[categories])),"CHILDREN",
IF(ISNUMBER(SEARCH("*TEENS*",Table1[categories])),"TEENS"))))</f>
        <v>#VALUE!</v>
      </c>
      <c r="C2145" t="e">
        <f>Table1[[#This Row],[startdatetime]]</f>
        <v>#VALUE!</v>
      </c>
      <c r="D2145" t="e">
        <f>CONCATENATE(Table1[[#This Row],[summary]],
CHAR(13),
Table1[[#This Row],[startdayname]],
", ",
TEXT((Table1[[#This Row],[startshortdate]]),"MMM D"),
CHAR(13),
TEXT((Table1[[#This Row],[starttime]]), "h:mm am/pm"),CHAR(13),Table1[[#This Row],[description]],CHAR(13))</f>
        <v>#VALUE!</v>
      </c>
    </row>
    <row r="2146" spans="1:4" x14ac:dyDescent="0.25">
      <c r="A2146" t="e">
        <f>VLOOKUP(Table1[[#This Row],[locationaddress]],VENUEID!$A$2:$B$28,1,TRUE)</f>
        <v>#VALUE!</v>
      </c>
      <c r="B2146" t="e">
        <f>IF(Table1[[#This Row],[categories]]="","",
IF(ISNUMBER(SEARCH("*ADULTS*",Table1[categories])),"ADULTS",
IF(ISNUMBER(SEARCH("*CHILDREN*",Table1[categories])),"CHILDREN",
IF(ISNUMBER(SEARCH("*TEENS*",Table1[categories])),"TEENS"))))</f>
        <v>#VALUE!</v>
      </c>
      <c r="C2146" t="e">
        <f>Table1[[#This Row],[startdatetime]]</f>
        <v>#VALUE!</v>
      </c>
      <c r="D2146" t="e">
        <f>CONCATENATE(Table1[[#This Row],[summary]],
CHAR(13),
Table1[[#This Row],[startdayname]],
", ",
TEXT((Table1[[#This Row],[startshortdate]]),"MMM D"),
CHAR(13),
TEXT((Table1[[#This Row],[starttime]]), "h:mm am/pm"),CHAR(13),Table1[[#This Row],[description]],CHAR(13))</f>
        <v>#VALUE!</v>
      </c>
    </row>
    <row r="2147" spans="1:4" x14ac:dyDescent="0.25">
      <c r="A2147" t="e">
        <f>VLOOKUP(Table1[[#This Row],[locationaddress]],VENUEID!$A$2:$B$28,1,TRUE)</f>
        <v>#VALUE!</v>
      </c>
      <c r="B2147" t="e">
        <f>IF(Table1[[#This Row],[categories]]="","",
IF(ISNUMBER(SEARCH("*ADULTS*",Table1[categories])),"ADULTS",
IF(ISNUMBER(SEARCH("*CHILDREN*",Table1[categories])),"CHILDREN",
IF(ISNUMBER(SEARCH("*TEENS*",Table1[categories])),"TEENS"))))</f>
        <v>#VALUE!</v>
      </c>
      <c r="C2147" t="e">
        <f>Table1[[#This Row],[startdatetime]]</f>
        <v>#VALUE!</v>
      </c>
      <c r="D2147" t="e">
        <f>CONCATENATE(Table1[[#This Row],[summary]],
CHAR(13),
Table1[[#This Row],[startdayname]],
", ",
TEXT((Table1[[#This Row],[startshortdate]]),"MMM D"),
CHAR(13),
TEXT((Table1[[#This Row],[starttime]]), "h:mm am/pm"),CHAR(13),Table1[[#This Row],[description]],CHAR(13))</f>
        <v>#VALUE!</v>
      </c>
    </row>
    <row r="2148" spans="1:4" x14ac:dyDescent="0.25">
      <c r="A2148" t="e">
        <f>VLOOKUP(Table1[[#This Row],[locationaddress]],VENUEID!$A$2:$B$28,1,TRUE)</f>
        <v>#VALUE!</v>
      </c>
      <c r="B2148" t="e">
        <f>IF(Table1[[#This Row],[categories]]="","",
IF(ISNUMBER(SEARCH("*ADULTS*",Table1[categories])),"ADULTS",
IF(ISNUMBER(SEARCH("*CHILDREN*",Table1[categories])),"CHILDREN",
IF(ISNUMBER(SEARCH("*TEENS*",Table1[categories])),"TEENS"))))</f>
        <v>#VALUE!</v>
      </c>
      <c r="C2148" t="e">
        <f>Table1[[#This Row],[startdatetime]]</f>
        <v>#VALUE!</v>
      </c>
      <c r="D2148" t="e">
        <f>CONCATENATE(Table1[[#This Row],[summary]],
CHAR(13),
Table1[[#This Row],[startdayname]],
", ",
TEXT((Table1[[#This Row],[startshortdate]]),"MMM D"),
CHAR(13),
TEXT((Table1[[#This Row],[starttime]]), "h:mm am/pm"),CHAR(13),Table1[[#This Row],[description]],CHAR(13))</f>
        <v>#VALUE!</v>
      </c>
    </row>
    <row r="2149" spans="1:4" x14ac:dyDescent="0.25">
      <c r="A2149" t="e">
        <f>VLOOKUP(Table1[[#This Row],[locationaddress]],VENUEID!$A$2:$B$28,1,TRUE)</f>
        <v>#VALUE!</v>
      </c>
      <c r="B2149" t="e">
        <f>IF(Table1[[#This Row],[categories]]="","",
IF(ISNUMBER(SEARCH("*ADULTS*",Table1[categories])),"ADULTS",
IF(ISNUMBER(SEARCH("*CHILDREN*",Table1[categories])),"CHILDREN",
IF(ISNUMBER(SEARCH("*TEENS*",Table1[categories])),"TEENS"))))</f>
        <v>#VALUE!</v>
      </c>
      <c r="C2149" t="e">
        <f>Table1[[#This Row],[startdatetime]]</f>
        <v>#VALUE!</v>
      </c>
      <c r="D2149" t="e">
        <f>CONCATENATE(Table1[[#This Row],[summary]],
CHAR(13),
Table1[[#This Row],[startdayname]],
", ",
TEXT((Table1[[#This Row],[startshortdate]]),"MMM D"),
CHAR(13),
TEXT((Table1[[#This Row],[starttime]]), "h:mm am/pm"),CHAR(13),Table1[[#This Row],[description]],CHAR(13))</f>
        <v>#VALUE!</v>
      </c>
    </row>
    <row r="2150" spans="1:4" x14ac:dyDescent="0.25">
      <c r="A2150" t="e">
        <f>VLOOKUP(Table1[[#This Row],[locationaddress]],VENUEID!$A$2:$B$28,1,TRUE)</f>
        <v>#VALUE!</v>
      </c>
      <c r="B2150" t="e">
        <f>IF(Table1[[#This Row],[categories]]="","",
IF(ISNUMBER(SEARCH("*ADULTS*",Table1[categories])),"ADULTS",
IF(ISNUMBER(SEARCH("*CHILDREN*",Table1[categories])),"CHILDREN",
IF(ISNUMBER(SEARCH("*TEENS*",Table1[categories])),"TEENS"))))</f>
        <v>#VALUE!</v>
      </c>
      <c r="C2150" t="e">
        <f>Table1[[#This Row],[startdatetime]]</f>
        <v>#VALUE!</v>
      </c>
      <c r="D2150" t="e">
        <f>CONCATENATE(Table1[[#This Row],[summary]],
CHAR(13),
Table1[[#This Row],[startdayname]],
", ",
TEXT((Table1[[#This Row],[startshortdate]]),"MMM D"),
CHAR(13),
TEXT((Table1[[#This Row],[starttime]]), "h:mm am/pm"),CHAR(13),Table1[[#This Row],[description]],CHAR(13))</f>
        <v>#VALUE!</v>
      </c>
    </row>
    <row r="2151" spans="1:4" x14ac:dyDescent="0.25">
      <c r="A2151" t="e">
        <f>VLOOKUP(Table1[[#This Row],[locationaddress]],VENUEID!$A$2:$B$28,1,TRUE)</f>
        <v>#VALUE!</v>
      </c>
      <c r="B2151" t="e">
        <f>IF(Table1[[#This Row],[categories]]="","",
IF(ISNUMBER(SEARCH("*ADULTS*",Table1[categories])),"ADULTS",
IF(ISNUMBER(SEARCH("*CHILDREN*",Table1[categories])),"CHILDREN",
IF(ISNUMBER(SEARCH("*TEENS*",Table1[categories])),"TEENS"))))</f>
        <v>#VALUE!</v>
      </c>
      <c r="C2151" t="e">
        <f>Table1[[#This Row],[startdatetime]]</f>
        <v>#VALUE!</v>
      </c>
      <c r="D2151" t="e">
        <f>CONCATENATE(Table1[[#This Row],[summary]],
CHAR(13),
Table1[[#This Row],[startdayname]],
", ",
TEXT((Table1[[#This Row],[startshortdate]]),"MMM D"),
CHAR(13),
TEXT((Table1[[#This Row],[starttime]]), "h:mm am/pm"),CHAR(13),Table1[[#This Row],[description]],CHAR(13))</f>
        <v>#VALUE!</v>
      </c>
    </row>
    <row r="2152" spans="1:4" x14ac:dyDescent="0.25">
      <c r="A2152" t="e">
        <f>VLOOKUP(Table1[[#This Row],[locationaddress]],VENUEID!$A$2:$B$28,1,TRUE)</f>
        <v>#VALUE!</v>
      </c>
      <c r="B2152" t="e">
        <f>IF(Table1[[#This Row],[categories]]="","",
IF(ISNUMBER(SEARCH("*ADULTS*",Table1[categories])),"ADULTS",
IF(ISNUMBER(SEARCH("*CHILDREN*",Table1[categories])),"CHILDREN",
IF(ISNUMBER(SEARCH("*TEENS*",Table1[categories])),"TEENS"))))</f>
        <v>#VALUE!</v>
      </c>
      <c r="C2152" t="e">
        <f>Table1[[#This Row],[startdatetime]]</f>
        <v>#VALUE!</v>
      </c>
      <c r="D2152" t="e">
        <f>CONCATENATE(Table1[[#This Row],[summary]],
CHAR(13),
Table1[[#This Row],[startdayname]],
", ",
TEXT((Table1[[#This Row],[startshortdate]]),"MMM D"),
CHAR(13),
TEXT((Table1[[#This Row],[starttime]]), "h:mm am/pm"),CHAR(13),Table1[[#This Row],[description]],CHAR(13))</f>
        <v>#VALUE!</v>
      </c>
    </row>
    <row r="2153" spans="1:4" x14ac:dyDescent="0.25">
      <c r="A2153" t="e">
        <f>VLOOKUP(Table1[[#This Row],[locationaddress]],VENUEID!$A$2:$B$28,1,TRUE)</f>
        <v>#VALUE!</v>
      </c>
      <c r="B2153" t="e">
        <f>IF(Table1[[#This Row],[categories]]="","",
IF(ISNUMBER(SEARCH("*ADULTS*",Table1[categories])),"ADULTS",
IF(ISNUMBER(SEARCH("*CHILDREN*",Table1[categories])),"CHILDREN",
IF(ISNUMBER(SEARCH("*TEENS*",Table1[categories])),"TEENS"))))</f>
        <v>#VALUE!</v>
      </c>
      <c r="C2153" t="e">
        <f>Table1[[#This Row],[startdatetime]]</f>
        <v>#VALUE!</v>
      </c>
      <c r="D2153" t="e">
        <f>CONCATENATE(Table1[[#This Row],[summary]],
CHAR(13),
Table1[[#This Row],[startdayname]],
", ",
TEXT((Table1[[#This Row],[startshortdate]]),"MMM D"),
CHAR(13),
TEXT((Table1[[#This Row],[starttime]]), "h:mm am/pm"),CHAR(13),Table1[[#This Row],[description]],CHAR(13))</f>
        <v>#VALUE!</v>
      </c>
    </row>
    <row r="2154" spans="1:4" x14ac:dyDescent="0.25">
      <c r="A2154" t="e">
        <f>VLOOKUP(Table1[[#This Row],[locationaddress]],VENUEID!$A$2:$B$28,1,TRUE)</f>
        <v>#VALUE!</v>
      </c>
      <c r="B2154" t="e">
        <f>IF(Table1[[#This Row],[categories]]="","",
IF(ISNUMBER(SEARCH("*ADULTS*",Table1[categories])),"ADULTS",
IF(ISNUMBER(SEARCH("*CHILDREN*",Table1[categories])),"CHILDREN",
IF(ISNUMBER(SEARCH("*TEENS*",Table1[categories])),"TEENS"))))</f>
        <v>#VALUE!</v>
      </c>
      <c r="C2154" t="e">
        <f>Table1[[#This Row],[startdatetime]]</f>
        <v>#VALUE!</v>
      </c>
      <c r="D2154" t="e">
        <f>CONCATENATE(Table1[[#This Row],[summary]],
CHAR(13),
Table1[[#This Row],[startdayname]],
", ",
TEXT((Table1[[#This Row],[startshortdate]]),"MMM D"),
CHAR(13),
TEXT((Table1[[#This Row],[starttime]]), "h:mm am/pm"),CHAR(13),Table1[[#This Row],[description]],CHAR(13))</f>
        <v>#VALUE!</v>
      </c>
    </row>
    <row r="2155" spans="1:4" x14ac:dyDescent="0.25">
      <c r="A2155" t="e">
        <f>VLOOKUP(Table1[[#This Row],[locationaddress]],VENUEID!$A$2:$B$28,1,TRUE)</f>
        <v>#VALUE!</v>
      </c>
      <c r="B2155" t="e">
        <f>IF(Table1[[#This Row],[categories]]="","",
IF(ISNUMBER(SEARCH("*ADULTS*",Table1[categories])),"ADULTS",
IF(ISNUMBER(SEARCH("*CHILDREN*",Table1[categories])),"CHILDREN",
IF(ISNUMBER(SEARCH("*TEENS*",Table1[categories])),"TEENS"))))</f>
        <v>#VALUE!</v>
      </c>
      <c r="C2155" t="e">
        <f>Table1[[#This Row],[startdatetime]]</f>
        <v>#VALUE!</v>
      </c>
      <c r="D2155" t="e">
        <f>CONCATENATE(Table1[[#This Row],[summary]],
CHAR(13),
Table1[[#This Row],[startdayname]],
", ",
TEXT((Table1[[#This Row],[startshortdate]]),"MMM D"),
CHAR(13),
TEXT((Table1[[#This Row],[starttime]]), "h:mm am/pm"),CHAR(13),Table1[[#This Row],[description]],CHAR(13))</f>
        <v>#VALUE!</v>
      </c>
    </row>
    <row r="2156" spans="1:4" x14ac:dyDescent="0.25">
      <c r="A2156" t="e">
        <f>VLOOKUP(Table1[[#This Row],[locationaddress]],VENUEID!$A$2:$B$28,1,TRUE)</f>
        <v>#VALUE!</v>
      </c>
      <c r="B2156" t="e">
        <f>IF(Table1[[#This Row],[categories]]="","",
IF(ISNUMBER(SEARCH("*ADULTS*",Table1[categories])),"ADULTS",
IF(ISNUMBER(SEARCH("*CHILDREN*",Table1[categories])),"CHILDREN",
IF(ISNUMBER(SEARCH("*TEENS*",Table1[categories])),"TEENS"))))</f>
        <v>#VALUE!</v>
      </c>
      <c r="C2156" t="e">
        <f>Table1[[#This Row],[startdatetime]]</f>
        <v>#VALUE!</v>
      </c>
      <c r="D2156" t="e">
        <f>CONCATENATE(Table1[[#This Row],[summary]],
CHAR(13),
Table1[[#This Row],[startdayname]],
", ",
TEXT((Table1[[#This Row],[startshortdate]]),"MMM D"),
CHAR(13),
TEXT((Table1[[#This Row],[starttime]]), "h:mm am/pm"),CHAR(13),Table1[[#This Row],[description]],CHAR(13))</f>
        <v>#VALUE!</v>
      </c>
    </row>
    <row r="2157" spans="1:4" x14ac:dyDescent="0.25">
      <c r="A2157" t="e">
        <f>VLOOKUP(Table1[[#This Row],[locationaddress]],VENUEID!$A$2:$B$28,1,TRUE)</f>
        <v>#VALUE!</v>
      </c>
      <c r="B2157" t="e">
        <f>IF(Table1[[#This Row],[categories]]="","",
IF(ISNUMBER(SEARCH("*ADULTS*",Table1[categories])),"ADULTS",
IF(ISNUMBER(SEARCH("*CHILDREN*",Table1[categories])),"CHILDREN",
IF(ISNUMBER(SEARCH("*TEENS*",Table1[categories])),"TEENS"))))</f>
        <v>#VALUE!</v>
      </c>
      <c r="C2157" t="e">
        <f>Table1[[#This Row],[startdatetime]]</f>
        <v>#VALUE!</v>
      </c>
      <c r="D2157" t="e">
        <f>CONCATENATE(Table1[[#This Row],[summary]],
CHAR(13),
Table1[[#This Row],[startdayname]],
", ",
TEXT((Table1[[#This Row],[startshortdate]]),"MMM D"),
CHAR(13),
TEXT((Table1[[#This Row],[starttime]]), "h:mm am/pm"),CHAR(13),Table1[[#This Row],[description]],CHAR(13))</f>
        <v>#VALUE!</v>
      </c>
    </row>
    <row r="2158" spans="1:4" x14ac:dyDescent="0.25">
      <c r="A2158" t="e">
        <f>VLOOKUP(Table1[[#This Row],[locationaddress]],VENUEID!$A$2:$B$28,1,TRUE)</f>
        <v>#VALUE!</v>
      </c>
      <c r="B2158" t="e">
        <f>IF(Table1[[#This Row],[categories]]="","",
IF(ISNUMBER(SEARCH("*ADULTS*",Table1[categories])),"ADULTS",
IF(ISNUMBER(SEARCH("*CHILDREN*",Table1[categories])),"CHILDREN",
IF(ISNUMBER(SEARCH("*TEENS*",Table1[categories])),"TEENS"))))</f>
        <v>#VALUE!</v>
      </c>
      <c r="C2158" t="e">
        <f>Table1[[#This Row],[startdatetime]]</f>
        <v>#VALUE!</v>
      </c>
      <c r="D2158" t="e">
        <f>CONCATENATE(Table1[[#This Row],[summary]],
CHAR(13),
Table1[[#This Row],[startdayname]],
", ",
TEXT((Table1[[#This Row],[startshortdate]]),"MMM D"),
CHAR(13),
TEXT((Table1[[#This Row],[starttime]]), "h:mm am/pm"),CHAR(13),Table1[[#This Row],[description]],CHAR(13))</f>
        <v>#VALUE!</v>
      </c>
    </row>
    <row r="2159" spans="1:4" x14ac:dyDescent="0.25">
      <c r="A2159" t="e">
        <f>VLOOKUP(Table1[[#This Row],[locationaddress]],VENUEID!$A$2:$B$28,1,TRUE)</f>
        <v>#VALUE!</v>
      </c>
      <c r="B2159" t="e">
        <f>IF(Table1[[#This Row],[categories]]="","",
IF(ISNUMBER(SEARCH("*ADULTS*",Table1[categories])),"ADULTS",
IF(ISNUMBER(SEARCH("*CHILDREN*",Table1[categories])),"CHILDREN",
IF(ISNUMBER(SEARCH("*TEENS*",Table1[categories])),"TEENS"))))</f>
        <v>#VALUE!</v>
      </c>
      <c r="C2159" t="e">
        <f>Table1[[#This Row],[startdatetime]]</f>
        <v>#VALUE!</v>
      </c>
      <c r="D2159" t="e">
        <f>CONCATENATE(Table1[[#This Row],[summary]],
CHAR(13),
Table1[[#This Row],[startdayname]],
", ",
TEXT((Table1[[#This Row],[startshortdate]]),"MMM D"),
CHAR(13),
TEXT((Table1[[#This Row],[starttime]]), "h:mm am/pm"),CHAR(13),Table1[[#This Row],[description]],CHAR(13))</f>
        <v>#VALUE!</v>
      </c>
    </row>
    <row r="2160" spans="1:4" x14ac:dyDescent="0.25">
      <c r="A2160" t="e">
        <f>VLOOKUP(Table1[[#This Row],[locationaddress]],VENUEID!$A$2:$B$28,1,TRUE)</f>
        <v>#VALUE!</v>
      </c>
      <c r="B2160" t="e">
        <f>IF(Table1[[#This Row],[categories]]="","",
IF(ISNUMBER(SEARCH("*ADULTS*",Table1[categories])),"ADULTS",
IF(ISNUMBER(SEARCH("*CHILDREN*",Table1[categories])),"CHILDREN",
IF(ISNUMBER(SEARCH("*TEENS*",Table1[categories])),"TEENS"))))</f>
        <v>#VALUE!</v>
      </c>
      <c r="C2160" t="e">
        <f>Table1[[#This Row],[startdatetime]]</f>
        <v>#VALUE!</v>
      </c>
      <c r="D2160" t="e">
        <f>CONCATENATE(Table1[[#This Row],[summary]],
CHAR(13),
Table1[[#This Row],[startdayname]],
", ",
TEXT((Table1[[#This Row],[startshortdate]]),"MMM D"),
CHAR(13),
TEXT((Table1[[#This Row],[starttime]]), "h:mm am/pm"),CHAR(13),Table1[[#This Row],[description]],CHAR(13))</f>
        <v>#VALUE!</v>
      </c>
    </row>
    <row r="2161" spans="1:4" x14ac:dyDescent="0.25">
      <c r="A2161" t="e">
        <f>VLOOKUP(Table1[[#This Row],[locationaddress]],VENUEID!$A$2:$B$28,1,TRUE)</f>
        <v>#VALUE!</v>
      </c>
      <c r="B2161" t="e">
        <f>IF(Table1[[#This Row],[categories]]="","",
IF(ISNUMBER(SEARCH("*ADULTS*",Table1[categories])),"ADULTS",
IF(ISNUMBER(SEARCH("*CHILDREN*",Table1[categories])),"CHILDREN",
IF(ISNUMBER(SEARCH("*TEENS*",Table1[categories])),"TEENS"))))</f>
        <v>#VALUE!</v>
      </c>
      <c r="C2161" t="e">
        <f>Table1[[#This Row],[startdatetime]]</f>
        <v>#VALUE!</v>
      </c>
      <c r="D2161" t="e">
        <f>CONCATENATE(Table1[[#This Row],[summary]],
CHAR(13),
Table1[[#This Row],[startdayname]],
", ",
TEXT((Table1[[#This Row],[startshortdate]]),"MMM D"),
CHAR(13),
TEXT((Table1[[#This Row],[starttime]]), "h:mm am/pm"),CHAR(13),Table1[[#This Row],[description]],CHAR(13))</f>
        <v>#VALUE!</v>
      </c>
    </row>
    <row r="2162" spans="1:4" x14ac:dyDescent="0.25">
      <c r="A2162" t="e">
        <f>VLOOKUP(Table1[[#This Row],[locationaddress]],VENUEID!$A$2:$B$28,1,TRUE)</f>
        <v>#VALUE!</v>
      </c>
      <c r="B2162" t="e">
        <f>IF(Table1[[#This Row],[categories]]="","",
IF(ISNUMBER(SEARCH("*ADULTS*",Table1[categories])),"ADULTS",
IF(ISNUMBER(SEARCH("*CHILDREN*",Table1[categories])),"CHILDREN",
IF(ISNUMBER(SEARCH("*TEENS*",Table1[categories])),"TEENS"))))</f>
        <v>#VALUE!</v>
      </c>
      <c r="C2162" t="e">
        <f>Table1[[#This Row],[startdatetime]]</f>
        <v>#VALUE!</v>
      </c>
      <c r="D2162" t="e">
        <f>CONCATENATE(Table1[[#This Row],[summary]],
CHAR(13),
Table1[[#This Row],[startdayname]],
", ",
TEXT((Table1[[#This Row],[startshortdate]]),"MMM D"),
CHAR(13),
TEXT((Table1[[#This Row],[starttime]]), "h:mm am/pm"),CHAR(13),Table1[[#This Row],[description]],CHAR(13))</f>
        <v>#VALUE!</v>
      </c>
    </row>
    <row r="2163" spans="1:4" x14ac:dyDescent="0.25">
      <c r="A2163" t="e">
        <f>VLOOKUP(Table1[[#This Row],[locationaddress]],VENUEID!$A$2:$B$28,1,TRUE)</f>
        <v>#VALUE!</v>
      </c>
      <c r="B2163" t="e">
        <f>IF(Table1[[#This Row],[categories]]="","",
IF(ISNUMBER(SEARCH("*ADULTS*",Table1[categories])),"ADULTS",
IF(ISNUMBER(SEARCH("*CHILDREN*",Table1[categories])),"CHILDREN",
IF(ISNUMBER(SEARCH("*TEENS*",Table1[categories])),"TEENS"))))</f>
        <v>#VALUE!</v>
      </c>
      <c r="C2163" t="e">
        <f>Table1[[#This Row],[startdatetime]]</f>
        <v>#VALUE!</v>
      </c>
      <c r="D2163" t="e">
        <f>CONCATENATE(Table1[[#This Row],[summary]],
CHAR(13),
Table1[[#This Row],[startdayname]],
", ",
TEXT((Table1[[#This Row],[startshortdate]]),"MMM D"),
CHAR(13),
TEXT((Table1[[#This Row],[starttime]]), "h:mm am/pm"),CHAR(13),Table1[[#This Row],[description]],CHAR(13))</f>
        <v>#VALUE!</v>
      </c>
    </row>
    <row r="2164" spans="1:4" x14ac:dyDescent="0.25">
      <c r="A2164" t="e">
        <f>VLOOKUP(Table1[[#This Row],[locationaddress]],VENUEID!$A$2:$B$28,1,TRUE)</f>
        <v>#VALUE!</v>
      </c>
      <c r="B2164" t="e">
        <f>IF(Table1[[#This Row],[categories]]="","",
IF(ISNUMBER(SEARCH("*ADULTS*",Table1[categories])),"ADULTS",
IF(ISNUMBER(SEARCH("*CHILDREN*",Table1[categories])),"CHILDREN",
IF(ISNUMBER(SEARCH("*TEENS*",Table1[categories])),"TEENS"))))</f>
        <v>#VALUE!</v>
      </c>
      <c r="C2164" t="e">
        <f>Table1[[#This Row],[startdatetime]]</f>
        <v>#VALUE!</v>
      </c>
      <c r="D2164" t="e">
        <f>CONCATENATE(Table1[[#This Row],[summary]],
CHAR(13),
Table1[[#This Row],[startdayname]],
", ",
TEXT((Table1[[#This Row],[startshortdate]]),"MMM D"),
CHAR(13),
TEXT((Table1[[#This Row],[starttime]]), "h:mm am/pm"),CHAR(13),Table1[[#This Row],[description]],CHAR(13))</f>
        <v>#VALUE!</v>
      </c>
    </row>
    <row r="2165" spans="1:4" x14ac:dyDescent="0.25">
      <c r="A2165" t="e">
        <f>VLOOKUP(Table1[[#This Row],[locationaddress]],VENUEID!$A$2:$B$28,1,TRUE)</f>
        <v>#VALUE!</v>
      </c>
      <c r="B2165" t="e">
        <f>IF(Table1[[#This Row],[categories]]="","",
IF(ISNUMBER(SEARCH("*ADULTS*",Table1[categories])),"ADULTS",
IF(ISNUMBER(SEARCH("*CHILDREN*",Table1[categories])),"CHILDREN",
IF(ISNUMBER(SEARCH("*TEENS*",Table1[categories])),"TEENS"))))</f>
        <v>#VALUE!</v>
      </c>
      <c r="C2165" t="e">
        <f>Table1[[#This Row],[startdatetime]]</f>
        <v>#VALUE!</v>
      </c>
      <c r="D2165" t="e">
        <f>CONCATENATE(Table1[[#This Row],[summary]],
CHAR(13),
Table1[[#This Row],[startdayname]],
", ",
TEXT((Table1[[#This Row],[startshortdate]]),"MMM D"),
CHAR(13),
TEXT((Table1[[#This Row],[starttime]]), "h:mm am/pm"),CHAR(13),Table1[[#This Row],[description]],CHAR(13))</f>
        <v>#VALUE!</v>
      </c>
    </row>
    <row r="2166" spans="1:4" x14ac:dyDescent="0.25">
      <c r="A2166" t="e">
        <f>VLOOKUP(Table1[[#This Row],[locationaddress]],VENUEID!$A$2:$B$28,1,TRUE)</f>
        <v>#VALUE!</v>
      </c>
      <c r="B2166" t="e">
        <f>IF(Table1[[#This Row],[categories]]="","",
IF(ISNUMBER(SEARCH("*ADULTS*",Table1[categories])),"ADULTS",
IF(ISNUMBER(SEARCH("*CHILDREN*",Table1[categories])),"CHILDREN",
IF(ISNUMBER(SEARCH("*TEENS*",Table1[categories])),"TEENS"))))</f>
        <v>#VALUE!</v>
      </c>
      <c r="C2166" t="e">
        <f>Table1[[#This Row],[startdatetime]]</f>
        <v>#VALUE!</v>
      </c>
      <c r="D2166" t="e">
        <f>CONCATENATE(Table1[[#This Row],[summary]],
CHAR(13),
Table1[[#This Row],[startdayname]],
", ",
TEXT((Table1[[#This Row],[startshortdate]]),"MMM D"),
CHAR(13),
TEXT((Table1[[#This Row],[starttime]]), "h:mm am/pm"),CHAR(13),Table1[[#This Row],[description]],CHAR(13))</f>
        <v>#VALUE!</v>
      </c>
    </row>
    <row r="2167" spans="1:4" x14ac:dyDescent="0.25">
      <c r="A2167" t="e">
        <f>VLOOKUP(Table1[[#This Row],[locationaddress]],VENUEID!$A$2:$B$28,1,TRUE)</f>
        <v>#VALUE!</v>
      </c>
      <c r="B2167" t="e">
        <f>IF(Table1[[#This Row],[categories]]="","",
IF(ISNUMBER(SEARCH("*ADULTS*",Table1[categories])),"ADULTS",
IF(ISNUMBER(SEARCH("*CHILDREN*",Table1[categories])),"CHILDREN",
IF(ISNUMBER(SEARCH("*TEENS*",Table1[categories])),"TEENS"))))</f>
        <v>#VALUE!</v>
      </c>
      <c r="C2167" t="e">
        <f>Table1[[#This Row],[startdatetime]]</f>
        <v>#VALUE!</v>
      </c>
      <c r="D2167" t="e">
        <f>CONCATENATE(Table1[[#This Row],[summary]],
CHAR(13),
Table1[[#This Row],[startdayname]],
", ",
TEXT((Table1[[#This Row],[startshortdate]]),"MMM D"),
CHAR(13),
TEXT((Table1[[#This Row],[starttime]]), "h:mm am/pm"),CHAR(13),Table1[[#This Row],[description]],CHAR(13))</f>
        <v>#VALUE!</v>
      </c>
    </row>
    <row r="2168" spans="1:4" x14ac:dyDescent="0.25">
      <c r="A2168" t="e">
        <f>VLOOKUP(Table1[[#This Row],[locationaddress]],VENUEID!$A$2:$B$28,1,TRUE)</f>
        <v>#VALUE!</v>
      </c>
      <c r="B2168" t="e">
        <f>IF(Table1[[#This Row],[categories]]="","",
IF(ISNUMBER(SEARCH("*ADULTS*",Table1[categories])),"ADULTS",
IF(ISNUMBER(SEARCH("*CHILDREN*",Table1[categories])),"CHILDREN",
IF(ISNUMBER(SEARCH("*TEENS*",Table1[categories])),"TEENS"))))</f>
        <v>#VALUE!</v>
      </c>
      <c r="C2168" t="e">
        <f>Table1[[#This Row],[startdatetime]]</f>
        <v>#VALUE!</v>
      </c>
      <c r="D2168" t="e">
        <f>CONCATENATE(Table1[[#This Row],[summary]],
CHAR(13),
Table1[[#This Row],[startdayname]],
", ",
TEXT((Table1[[#This Row],[startshortdate]]),"MMM D"),
CHAR(13),
TEXT((Table1[[#This Row],[starttime]]), "h:mm am/pm"),CHAR(13),Table1[[#This Row],[description]],CHAR(13))</f>
        <v>#VALUE!</v>
      </c>
    </row>
    <row r="2169" spans="1:4" x14ac:dyDescent="0.25">
      <c r="A2169" t="e">
        <f>VLOOKUP(Table1[[#This Row],[locationaddress]],VENUEID!$A$2:$B$28,1,TRUE)</f>
        <v>#VALUE!</v>
      </c>
      <c r="B2169" t="e">
        <f>IF(Table1[[#This Row],[categories]]="","",
IF(ISNUMBER(SEARCH("*ADULTS*",Table1[categories])),"ADULTS",
IF(ISNUMBER(SEARCH("*CHILDREN*",Table1[categories])),"CHILDREN",
IF(ISNUMBER(SEARCH("*TEENS*",Table1[categories])),"TEENS"))))</f>
        <v>#VALUE!</v>
      </c>
      <c r="C2169" t="e">
        <f>Table1[[#This Row],[startdatetime]]</f>
        <v>#VALUE!</v>
      </c>
      <c r="D2169" t="e">
        <f>CONCATENATE(Table1[[#This Row],[summary]],
CHAR(13),
Table1[[#This Row],[startdayname]],
", ",
TEXT((Table1[[#This Row],[startshortdate]]),"MMM D"),
CHAR(13),
TEXT((Table1[[#This Row],[starttime]]), "h:mm am/pm"),CHAR(13),Table1[[#This Row],[description]],CHAR(13))</f>
        <v>#VALUE!</v>
      </c>
    </row>
    <row r="2170" spans="1:4" x14ac:dyDescent="0.25">
      <c r="A2170" t="e">
        <f>VLOOKUP(Table1[[#This Row],[locationaddress]],VENUEID!$A$2:$B$28,1,TRUE)</f>
        <v>#VALUE!</v>
      </c>
      <c r="B2170" t="e">
        <f>IF(Table1[[#This Row],[categories]]="","",
IF(ISNUMBER(SEARCH("*ADULTS*",Table1[categories])),"ADULTS",
IF(ISNUMBER(SEARCH("*CHILDREN*",Table1[categories])),"CHILDREN",
IF(ISNUMBER(SEARCH("*TEENS*",Table1[categories])),"TEENS"))))</f>
        <v>#VALUE!</v>
      </c>
      <c r="C2170" t="e">
        <f>Table1[[#This Row],[startdatetime]]</f>
        <v>#VALUE!</v>
      </c>
      <c r="D2170" t="e">
        <f>CONCATENATE(Table1[[#This Row],[summary]],
CHAR(13),
Table1[[#This Row],[startdayname]],
", ",
TEXT((Table1[[#This Row],[startshortdate]]),"MMM D"),
CHAR(13),
TEXT((Table1[[#This Row],[starttime]]), "h:mm am/pm"),CHAR(13),Table1[[#This Row],[description]],CHAR(13))</f>
        <v>#VALUE!</v>
      </c>
    </row>
    <row r="2171" spans="1:4" x14ac:dyDescent="0.25">
      <c r="A2171" t="e">
        <f>VLOOKUP(Table1[[#This Row],[locationaddress]],VENUEID!$A$2:$B$28,1,TRUE)</f>
        <v>#VALUE!</v>
      </c>
      <c r="B2171" t="e">
        <f>IF(Table1[[#This Row],[categories]]="","",
IF(ISNUMBER(SEARCH("*ADULTS*",Table1[categories])),"ADULTS",
IF(ISNUMBER(SEARCH("*CHILDREN*",Table1[categories])),"CHILDREN",
IF(ISNUMBER(SEARCH("*TEENS*",Table1[categories])),"TEENS"))))</f>
        <v>#VALUE!</v>
      </c>
      <c r="C2171" t="e">
        <f>Table1[[#This Row],[startdatetime]]</f>
        <v>#VALUE!</v>
      </c>
      <c r="D2171" t="e">
        <f>CONCATENATE(Table1[[#This Row],[summary]],
CHAR(13),
Table1[[#This Row],[startdayname]],
", ",
TEXT((Table1[[#This Row],[startshortdate]]),"MMM D"),
CHAR(13),
TEXT((Table1[[#This Row],[starttime]]), "h:mm am/pm"),CHAR(13),Table1[[#This Row],[description]],CHAR(13))</f>
        <v>#VALUE!</v>
      </c>
    </row>
    <row r="2172" spans="1:4" x14ac:dyDescent="0.25">
      <c r="A2172" t="e">
        <f>VLOOKUP(Table1[[#This Row],[locationaddress]],VENUEID!$A$2:$B$28,1,TRUE)</f>
        <v>#VALUE!</v>
      </c>
      <c r="B2172" t="e">
        <f>IF(Table1[[#This Row],[categories]]="","",
IF(ISNUMBER(SEARCH("*ADULTS*",Table1[categories])),"ADULTS",
IF(ISNUMBER(SEARCH("*CHILDREN*",Table1[categories])),"CHILDREN",
IF(ISNUMBER(SEARCH("*TEENS*",Table1[categories])),"TEENS"))))</f>
        <v>#VALUE!</v>
      </c>
      <c r="C2172" t="e">
        <f>Table1[[#This Row],[startdatetime]]</f>
        <v>#VALUE!</v>
      </c>
      <c r="D2172" t="e">
        <f>CONCATENATE(Table1[[#This Row],[summary]],
CHAR(13),
Table1[[#This Row],[startdayname]],
", ",
TEXT((Table1[[#This Row],[startshortdate]]),"MMM D"),
CHAR(13),
TEXT((Table1[[#This Row],[starttime]]), "h:mm am/pm"),CHAR(13),Table1[[#This Row],[description]],CHAR(13))</f>
        <v>#VALUE!</v>
      </c>
    </row>
    <row r="2173" spans="1:4" x14ac:dyDescent="0.25">
      <c r="A2173" t="e">
        <f>VLOOKUP(Table1[[#This Row],[locationaddress]],VENUEID!$A$2:$B$28,1,TRUE)</f>
        <v>#VALUE!</v>
      </c>
      <c r="B2173" t="e">
        <f>IF(Table1[[#This Row],[categories]]="","",
IF(ISNUMBER(SEARCH("*ADULTS*",Table1[categories])),"ADULTS",
IF(ISNUMBER(SEARCH("*CHILDREN*",Table1[categories])),"CHILDREN",
IF(ISNUMBER(SEARCH("*TEENS*",Table1[categories])),"TEENS"))))</f>
        <v>#VALUE!</v>
      </c>
      <c r="C2173" t="e">
        <f>Table1[[#This Row],[startdatetime]]</f>
        <v>#VALUE!</v>
      </c>
      <c r="D2173" t="e">
        <f>CONCATENATE(Table1[[#This Row],[summary]],
CHAR(13),
Table1[[#This Row],[startdayname]],
", ",
TEXT((Table1[[#This Row],[startshortdate]]),"MMM D"),
CHAR(13),
TEXT((Table1[[#This Row],[starttime]]), "h:mm am/pm"),CHAR(13),Table1[[#This Row],[description]],CHAR(13))</f>
        <v>#VALUE!</v>
      </c>
    </row>
    <row r="2174" spans="1:4" x14ac:dyDescent="0.25">
      <c r="A2174" t="e">
        <f>VLOOKUP(Table1[[#This Row],[locationaddress]],VENUEID!$A$2:$B$28,1,TRUE)</f>
        <v>#VALUE!</v>
      </c>
      <c r="B2174" t="e">
        <f>IF(Table1[[#This Row],[categories]]="","",
IF(ISNUMBER(SEARCH("*ADULTS*",Table1[categories])),"ADULTS",
IF(ISNUMBER(SEARCH("*CHILDREN*",Table1[categories])),"CHILDREN",
IF(ISNUMBER(SEARCH("*TEENS*",Table1[categories])),"TEENS"))))</f>
        <v>#VALUE!</v>
      </c>
      <c r="C2174" t="e">
        <f>Table1[[#This Row],[startdatetime]]</f>
        <v>#VALUE!</v>
      </c>
      <c r="D2174" t="e">
        <f>CONCATENATE(Table1[[#This Row],[summary]],
CHAR(13),
Table1[[#This Row],[startdayname]],
", ",
TEXT((Table1[[#This Row],[startshortdate]]),"MMM D"),
CHAR(13),
TEXT((Table1[[#This Row],[starttime]]), "h:mm am/pm"),CHAR(13),Table1[[#This Row],[description]],CHAR(13))</f>
        <v>#VALUE!</v>
      </c>
    </row>
    <row r="2175" spans="1:4" x14ac:dyDescent="0.25">
      <c r="A2175" t="e">
        <f>VLOOKUP(Table1[[#This Row],[locationaddress]],VENUEID!$A$2:$B$28,1,TRUE)</f>
        <v>#VALUE!</v>
      </c>
      <c r="B2175" t="e">
        <f>IF(Table1[[#This Row],[categories]]="","",
IF(ISNUMBER(SEARCH("*ADULTS*",Table1[categories])),"ADULTS",
IF(ISNUMBER(SEARCH("*CHILDREN*",Table1[categories])),"CHILDREN",
IF(ISNUMBER(SEARCH("*TEENS*",Table1[categories])),"TEENS"))))</f>
        <v>#VALUE!</v>
      </c>
      <c r="C2175" t="e">
        <f>Table1[[#This Row],[startdatetime]]</f>
        <v>#VALUE!</v>
      </c>
      <c r="D2175" t="e">
        <f>CONCATENATE(Table1[[#This Row],[summary]],
CHAR(13),
Table1[[#This Row],[startdayname]],
", ",
TEXT((Table1[[#This Row],[startshortdate]]),"MMM D"),
CHAR(13),
TEXT((Table1[[#This Row],[starttime]]), "h:mm am/pm"),CHAR(13),Table1[[#This Row],[description]],CHAR(13))</f>
        <v>#VALUE!</v>
      </c>
    </row>
    <row r="2176" spans="1:4" x14ac:dyDescent="0.25">
      <c r="A2176" t="e">
        <f>VLOOKUP(Table1[[#This Row],[locationaddress]],VENUEID!$A$2:$B$28,1,TRUE)</f>
        <v>#VALUE!</v>
      </c>
      <c r="B2176" t="e">
        <f>IF(Table1[[#This Row],[categories]]="","",
IF(ISNUMBER(SEARCH("*ADULTS*",Table1[categories])),"ADULTS",
IF(ISNUMBER(SEARCH("*CHILDREN*",Table1[categories])),"CHILDREN",
IF(ISNUMBER(SEARCH("*TEENS*",Table1[categories])),"TEENS"))))</f>
        <v>#VALUE!</v>
      </c>
      <c r="C2176" t="e">
        <f>Table1[[#This Row],[startdatetime]]</f>
        <v>#VALUE!</v>
      </c>
      <c r="D2176" t="e">
        <f>CONCATENATE(Table1[[#This Row],[summary]],
CHAR(13),
Table1[[#This Row],[startdayname]],
", ",
TEXT((Table1[[#This Row],[startshortdate]]),"MMM D"),
CHAR(13),
TEXT((Table1[[#This Row],[starttime]]), "h:mm am/pm"),CHAR(13),Table1[[#This Row],[description]],CHAR(13))</f>
        <v>#VALUE!</v>
      </c>
    </row>
    <row r="2177" spans="1:4" x14ac:dyDescent="0.25">
      <c r="A2177" t="e">
        <f>VLOOKUP(Table1[[#This Row],[locationaddress]],VENUEID!$A$2:$B$28,1,TRUE)</f>
        <v>#VALUE!</v>
      </c>
      <c r="B2177" t="e">
        <f>IF(Table1[[#This Row],[categories]]="","",
IF(ISNUMBER(SEARCH("*ADULTS*",Table1[categories])),"ADULTS",
IF(ISNUMBER(SEARCH("*CHILDREN*",Table1[categories])),"CHILDREN",
IF(ISNUMBER(SEARCH("*TEENS*",Table1[categories])),"TEENS"))))</f>
        <v>#VALUE!</v>
      </c>
      <c r="C2177" t="e">
        <f>Table1[[#This Row],[startdatetime]]</f>
        <v>#VALUE!</v>
      </c>
      <c r="D2177" t="e">
        <f>CONCATENATE(Table1[[#This Row],[summary]],
CHAR(13),
Table1[[#This Row],[startdayname]],
", ",
TEXT((Table1[[#This Row],[startshortdate]]),"MMM D"),
CHAR(13),
TEXT((Table1[[#This Row],[starttime]]), "h:mm am/pm"),CHAR(13),Table1[[#This Row],[description]],CHAR(13))</f>
        <v>#VALUE!</v>
      </c>
    </row>
    <row r="2178" spans="1:4" x14ac:dyDescent="0.25">
      <c r="A2178" t="e">
        <f>VLOOKUP(Table1[[#This Row],[locationaddress]],VENUEID!$A$2:$B$28,1,TRUE)</f>
        <v>#VALUE!</v>
      </c>
      <c r="B2178" t="e">
        <f>IF(Table1[[#This Row],[categories]]="","",
IF(ISNUMBER(SEARCH("*ADULTS*",Table1[categories])),"ADULTS",
IF(ISNUMBER(SEARCH("*CHILDREN*",Table1[categories])),"CHILDREN",
IF(ISNUMBER(SEARCH("*TEENS*",Table1[categories])),"TEENS"))))</f>
        <v>#VALUE!</v>
      </c>
      <c r="C2178" t="e">
        <f>Table1[[#This Row],[startdatetime]]</f>
        <v>#VALUE!</v>
      </c>
      <c r="D2178" t="e">
        <f>CONCATENATE(Table1[[#This Row],[summary]],
CHAR(13),
Table1[[#This Row],[startdayname]],
", ",
TEXT((Table1[[#This Row],[startshortdate]]),"MMM D"),
CHAR(13),
TEXT((Table1[[#This Row],[starttime]]), "h:mm am/pm"),CHAR(13),Table1[[#This Row],[description]],CHAR(13))</f>
        <v>#VALUE!</v>
      </c>
    </row>
    <row r="2179" spans="1:4" x14ac:dyDescent="0.25">
      <c r="A2179" t="e">
        <f>VLOOKUP(Table1[[#This Row],[locationaddress]],VENUEID!$A$2:$B$28,1,TRUE)</f>
        <v>#VALUE!</v>
      </c>
      <c r="B2179" t="e">
        <f>IF(Table1[[#This Row],[categories]]="","",
IF(ISNUMBER(SEARCH("*ADULTS*",Table1[categories])),"ADULTS",
IF(ISNUMBER(SEARCH("*CHILDREN*",Table1[categories])),"CHILDREN",
IF(ISNUMBER(SEARCH("*TEENS*",Table1[categories])),"TEENS"))))</f>
        <v>#VALUE!</v>
      </c>
      <c r="C2179" t="e">
        <f>Table1[[#This Row],[startdatetime]]</f>
        <v>#VALUE!</v>
      </c>
      <c r="D2179" t="e">
        <f>CONCATENATE(Table1[[#This Row],[summary]],
CHAR(13),
Table1[[#This Row],[startdayname]],
", ",
TEXT((Table1[[#This Row],[startshortdate]]),"MMM D"),
CHAR(13),
TEXT((Table1[[#This Row],[starttime]]), "h:mm am/pm"),CHAR(13),Table1[[#This Row],[description]],CHAR(13))</f>
        <v>#VALUE!</v>
      </c>
    </row>
    <row r="2180" spans="1:4" x14ac:dyDescent="0.25">
      <c r="A2180" t="e">
        <f>VLOOKUP(Table1[[#This Row],[locationaddress]],VENUEID!$A$2:$B$28,1,TRUE)</f>
        <v>#VALUE!</v>
      </c>
      <c r="B2180" t="e">
        <f>IF(Table1[[#This Row],[categories]]="","",
IF(ISNUMBER(SEARCH("*ADULTS*",Table1[categories])),"ADULTS",
IF(ISNUMBER(SEARCH("*CHILDREN*",Table1[categories])),"CHILDREN",
IF(ISNUMBER(SEARCH("*TEENS*",Table1[categories])),"TEENS"))))</f>
        <v>#VALUE!</v>
      </c>
      <c r="C2180" t="e">
        <f>Table1[[#This Row],[startdatetime]]</f>
        <v>#VALUE!</v>
      </c>
      <c r="D2180" t="e">
        <f>CONCATENATE(Table1[[#This Row],[summary]],
CHAR(13),
Table1[[#This Row],[startdayname]],
", ",
TEXT((Table1[[#This Row],[startshortdate]]),"MMM D"),
CHAR(13),
TEXT((Table1[[#This Row],[starttime]]), "h:mm am/pm"),CHAR(13),Table1[[#This Row],[description]],CHAR(13))</f>
        <v>#VALUE!</v>
      </c>
    </row>
    <row r="2181" spans="1:4" x14ac:dyDescent="0.25">
      <c r="A2181" t="e">
        <f>VLOOKUP(Table1[[#This Row],[locationaddress]],VENUEID!$A$2:$B$28,1,TRUE)</f>
        <v>#VALUE!</v>
      </c>
      <c r="B2181" t="e">
        <f>IF(Table1[[#This Row],[categories]]="","",
IF(ISNUMBER(SEARCH("*ADULTS*",Table1[categories])),"ADULTS",
IF(ISNUMBER(SEARCH("*CHILDREN*",Table1[categories])),"CHILDREN",
IF(ISNUMBER(SEARCH("*TEENS*",Table1[categories])),"TEENS"))))</f>
        <v>#VALUE!</v>
      </c>
      <c r="C2181" t="e">
        <f>Table1[[#This Row],[startdatetime]]</f>
        <v>#VALUE!</v>
      </c>
      <c r="D2181" t="e">
        <f>CONCATENATE(Table1[[#This Row],[summary]],
CHAR(13),
Table1[[#This Row],[startdayname]],
", ",
TEXT((Table1[[#This Row],[startshortdate]]),"MMM D"),
CHAR(13),
TEXT((Table1[[#This Row],[starttime]]), "h:mm am/pm"),CHAR(13),Table1[[#This Row],[description]],CHAR(13))</f>
        <v>#VALUE!</v>
      </c>
    </row>
    <row r="2182" spans="1:4" x14ac:dyDescent="0.25">
      <c r="A2182" t="e">
        <f>VLOOKUP(Table1[[#This Row],[locationaddress]],VENUEID!$A$2:$B$28,1,TRUE)</f>
        <v>#VALUE!</v>
      </c>
      <c r="B2182" t="e">
        <f>IF(Table1[[#This Row],[categories]]="","",
IF(ISNUMBER(SEARCH("*ADULTS*",Table1[categories])),"ADULTS",
IF(ISNUMBER(SEARCH("*CHILDREN*",Table1[categories])),"CHILDREN",
IF(ISNUMBER(SEARCH("*TEENS*",Table1[categories])),"TEENS"))))</f>
        <v>#VALUE!</v>
      </c>
      <c r="C2182" t="e">
        <f>Table1[[#This Row],[startdatetime]]</f>
        <v>#VALUE!</v>
      </c>
      <c r="D2182" t="e">
        <f>CONCATENATE(Table1[[#This Row],[summary]],
CHAR(13),
Table1[[#This Row],[startdayname]],
", ",
TEXT((Table1[[#This Row],[startshortdate]]),"MMM D"),
CHAR(13),
TEXT((Table1[[#This Row],[starttime]]), "h:mm am/pm"),CHAR(13),Table1[[#This Row],[description]],CHAR(13))</f>
        <v>#VALUE!</v>
      </c>
    </row>
    <row r="2183" spans="1:4" x14ac:dyDescent="0.25">
      <c r="A2183" t="e">
        <f>VLOOKUP(Table1[[#This Row],[locationaddress]],VENUEID!$A$2:$B$28,1,TRUE)</f>
        <v>#VALUE!</v>
      </c>
      <c r="B2183" t="e">
        <f>IF(Table1[[#This Row],[categories]]="","",
IF(ISNUMBER(SEARCH("*ADULTS*",Table1[categories])),"ADULTS",
IF(ISNUMBER(SEARCH("*CHILDREN*",Table1[categories])),"CHILDREN",
IF(ISNUMBER(SEARCH("*TEENS*",Table1[categories])),"TEENS"))))</f>
        <v>#VALUE!</v>
      </c>
      <c r="C2183" t="e">
        <f>Table1[[#This Row],[startdatetime]]</f>
        <v>#VALUE!</v>
      </c>
      <c r="D2183" t="e">
        <f>CONCATENATE(Table1[[#This Row],[summary]],
CHAR(13),
Table1[[#This Row],[startdayname]],
", ",
TEXT((Table1[[#This Row],[startshortdate]]),"MMM D"),
CHAR(13),
TEXT((Table1[[#This Row],[starttime]]), "h:mm am/pm"),CHAR(13),Table1[[#This Row],[description]],CHAR(13))</f>
        <v>#VALUE!</v>
      </c>
    </row>
    <row r="2184" spans="1:4" x14ac:dyDescent="0.25">
      <c r="A2184" t="e">
        <f>VLOOKUP(Table1[[#This Row],[locationaddress]],VENUEID!$A$2:$B$28,1,TRUE)</f>
        <v>#VALUE!</v>
      </c>
      <c r="B2184" t="e">
        <f>IF(Table1[[#This Row],[categories]]="","",
IF(ISNUMBER(SEARCH("*ADULTS*",Table1[categories])),"ADULTS",
IF(ISNUMBER(SEARCH("*CHILDREN*",Table1[categories])),"CHILDREN",
IF(ISNUMBER(SEARCH("*TEENS*",Table1[categories])),"TEENS"))))</f>
        <v>#VALUE!</v>
      </c>
      <c r="C2184" t="e">
        <f>Table1[[#This Row],[startdatetime]]</f>
        <v>#VALUE!</v>
      </c>
      <c r="D2184" t="e">
        <f>CONCATENATE(Table1[[#This Row],[summary]],
CHAR(13),
Table1[[#This Row],[startdayname]],
", ",
TEXT((Table1[[#This Row],[startshortdate]]),"MMM D"),
CHAR(13),
TEXT((Table1[[#This Row],[starttime]]), "h:mm am/pm"),CHAR(13),Table1[[#This Row],[description]],CHAR(13))</f>
        <v>#VALUE!</v>
      </c>
    </row>
    <row r="2185" spans="1:4" x14ac:dyDescent="0.25">
      <c r="A2185" t="e">
        <f>VLOOKUP(Table1[[#This Row],[locationaddress]],VENUEID!$A$2:$B$28,1,TRUE)</f>
        <v>#VALUE!</v>
      </c>
      <c r="B2185" t="e">
        <f>IF(Table1[[#This Row],[categories]]="","",
IF(ISNUMBER(SEARCH("*ADULTS*",Table1[categories])),"ADULTS",
IF(ISNUMBER(SEARCH("*CHILDREN*",Table1[categories])),"CHILDREN",
IF(ISNUMBER(SEARCH("*TEENS*",Table1[categories])),"TEENS"))))</f>
        <v>#VALUE!</v>
      </c>
      <c r="C2185" t="e">
        <f>Table1[[#This Row],[startdatetime]]</f>
        <v>#VALUE!</v>
      </c>
      <c r="D2185" t="e">
        <f>CONCATENATE(Table1[[#This Row],[summary]],
CHAR(13),
Table1[[#This Row],[startdayname]],
", ",
TEXT((Table1[[#This Row],[startshortdate]]),"MMM D"),
CHAR(13),
TEXT((Table1[[#This Row],[starttime]]), "h:mm am/pm"),CHAR(13),Table1[[#This Row],[description]],CHAR(13))</f>
        <v>#VALUE!</v>
      </c>
    </row>
    <row r="2186" spans="1:4" x14ac:dyDescent="0.25">
      <c r="A2186" t="e">
        <f>VLOOKUP(Table1[[#This Row],[locationaddress]],VENUEID!$A$2:$B$28,1,TRUE)</f>
        <v>#VALUE!</v>
      </c>
      <c r="B2186" t="e">
        <f>IF(Table1[[#This Row],[categories]]="","",
IF(ISNUMBER(SEARCH("*ADULTS*",Table1[categories])),"ADULTS",
IF(ISNUMBER(SEARCH("*CHILDREN*",Table1[categories])),"CHILDREN",
IF(ISNUMBER(SEARCH("*TEENS*",Table1[categories])),"TEENS"))))</f>
        <v>#VALUE!</v>
      </c>
      <c r="C2186" t="e">
        <f>Table1[[#This Row],[startdatetime]]</f>
        <v>#VALUE!</v>
      </c>
      <c r="D2186" t="e">
        <f>CONCATENATE(Table1[[#This Row],[summary]],
CHAR(13),
Table1[[#This Row],[startdayname]],
", ",
TEXT((Table1[[#This Row],[startshortdate]]),"MMM D"),
CHAR(13),
TEXT((Table1[[#This Row],[starttime]]), "h:mm am/pm"),CHAR(13),Table1[[#This Row],[description]],CHAR(13))</f>
        <v>#VALUE!</v>
      </c>
    </row>
    <row r="2187" spans="1:4" x14ac:dyDescent="0.25">
      <c r="A2187" t="e">
        <f>VLOOKUP(Table1[[#This Row],[locationaddress]],VENUEID!$A$2:$B$28,1,TRUE)</f>
        <v>#VALUE!</v>
      </c>
      <c r="B2187" t="e">
        <f>IF(Table1[[#This Row],[categories]]="","",
IF(ISNUMBER(SEARCH("*ADULTS*",Table1[categories])),"ADULTS",
IF(ISNUMBER(SEARCH("*CHILDREN*",Table1[categories])),"CHILDREN",
IF(ISNUMBER(SEARCH("*TEENS*",Table1[categories])),"TEENS"))))</f>
        <v>#VALUE!</v>
      </c>
      <c r="C2187" t="e">
        <f>Table1[[#This Row],[startdatetime]]</f>
        <v>#VALUE!</v>
      </c>
      <c r="D2187" t="e">
        <f>CONCATENATE(Table1[[#This Row],[summary]],
CHAR(13),
Table1[[#This Row],[startdayname]],
", ",
TEXT((Table1[[#This Row],[startshortdate]]),"MMM D"),
CHAR(13),
TEXT((Table1[[#This Row],[starttime]]), "h:mm am/pm"),CHAR(13),Table1[[#This Row],[description]],CHAR(13))</f>
        <v>#VALUE!</v>
      </c>
    </row>
    <row r="2188" spans="1:4" x14ac:dyDescent="0.25">
      <c r="A2188" t="e">
        <f>VLOOKUP(Table1[[#This Row],[locationaddress]],VENUEID!$A$2:$B$28,1,TRUE)</f>
        <v>#VALUE!</v>
      </c>
      <c r="B2188" t="e">
        <f>IF(Table1[[#This Row],[categories]]="","",
IF(ISNUMBER(SEARCH("*ADULTS*",Table1[categories])),"ADULTS",
IF(ISNUMBER(SEARCH("*CHILDREN*",Table1[categories])),"CHILDREN",
IF(ISNUMBER(SEARCH("*TEENS*",Table1[categories])),"TEENS"))))</f>
        <v>#VALUE!</v>
      </c>
      <c r="C2188" t="e">
        <f>Table1[[#This Row],[startdatetime]]</f>
        <v>#VALUE!</v>
      </c>
      <c r="D2188" t="e">
        <f>CONCATENATE(Table1[[#This Row],[summary]],
CHAR(13),
Table1[[#This Row],[startdayname]],
", ",
TEXT((Table1[[#This Row],[startshortdate]]),"MMM D"),
CHAR(13),
TEXT((Table1[[#This Row],[starttime]]), "h:mm am/pm"),CHAR(13),Table1[[#This Row],[description]],CHAR(13))</f>
        <v>#VALUE!</v>
      </c>
    </row>
    <row r="2189" spans="1:4" x14ac:dyDescent="0.25">
      <c r="A2189" t="e">
        <f>VLOOKUP(Table1[[#This Row],[locationaddress]],VENUEID!$A$2:$B$28,1,TRUE)</f>
        <v>#VALUE!</v>
      </c>
      <c r="B2189" t="e">
        <f>IF(Table1[[#This Row],[categories]]="","",
IF(ISNUMBER(SEARCH("*ADULTS*",Table1[categories])),"ADULTS",
IF(ISNUMBER(SEARCH("*CHILDREN*",Table1[categories])),"CHILDREN",
IF(ISNUMBER(SEARCH("*TEENS*",Table1[categories])),"TEENS"))))</f>
        <v>#VALUE!</v>
      </c>
      <c r="C2189" t="e">
        <f>Table1[[#This Row],[startdatetime]]</f>
        <v>#VALUE!</v>
      </c>
      <c r="D2189" t="e">
        <f>CONCATENATE(Table1[[#This Row],[summary]],
CHAR(13),
Table1[[#This Row],[startdayname]],
", ",
TEXT((Table1[[#This Row],[startshortdate]]),"MMM D"),
CHAR(13),
TEXT((Table1[[#This Row],[starttime]]), "h:mm am/pm"),CHAR(13),Table1[[#This Row],[description]],CHAR(13))</f>
        <v>#VALUE!</v>
      </c>
    </row>
    <row r="2190" spans="1:4" x14ac:dyDescent="0.25">
      <c r="A2190" t="e">
        <f>VLOOKUP(Table1[[#This Row],[locationaddress]],VENUEID!$A$2:$B$28,1,TRUE)</f>
        <v>#VALUE!</v>
      </c>
      <c r="B2190" t="e">
        <f>IF(Table1[[#This Row],[categories]]="","",
IF(ISNUMBER(SEARCH("*ADULTS*",Table1[categories])),"ADULTS",
IF(ISNUMBER(SEARCH("*CHILDREN*",Table1[categories])),"CHILDREN",
IF(ISNUMBER(SEARCH("*TEENS*",Table1[categories])),"TEENS"))))</f>
        <v>#VALUE!</v>
      </c>
      <c r="C2190" t="e">
        <f>Table1[[#This Row],[startdatetime]]</f>
        <v>#VALUE!</v>
      </c>
      <c r="D2190" t="e">
        <f>CONCATENATE(Table1[[#This Row],[summary]],
CHAR(13),
Table1[[#This Row],[startdayname]],
", ",
TEXT((Table1[[#This Row],[startshortdate]]),"MMM D"),
CHAR(13),
TEXT((Table1[[#This Row],[starttime]]), "h:mm am/pm"),CHAR(13),Table1[[#This Row],[description]],CHAR(13))</f>
        <v>#VALUE!</v>
      </c>
    </row>
    <row r="2191" spans="1:4" x14ac:dyDescent="0.25">
      <c r="A2191" t="e">
        <f>VLOOKUP(Table1[[#This Row],[locationaddress]],VENUEID!$A$2:$B$28,1,TRUE)</f>
        <v>#VALUE!</v>
      </c>
      <c r="B2191" t="e">
        <f>IF(Table1[[#This Row],[categories]]="","",
IF(ISNUMBER(SEARCH("*ADULTS*",Table1[categories])),"ADULTS",
IF(ISNUMBER(SEARCH("*CHILDREN*",Table1[categories])),"CHILDREN",
IF(ISNUMBER(SEARCH("*TEENS*",Table1[categories])),"TEENS"))))</f>
        <v>#VALUE!</v>
      </c>
      <c r="C2191" t="e">
        <f>Table1[[#This Row],[startdatetime]]</f>
        <v>#VALUE!</v>
      </c>
      <c r="D2191" t="e">
        <f>CONCATENATE(Table1[[#This Row],[summary]],
CHAR(13),
Table1[[#This Row],[startdayname]],
", ",
TEXT((Table1[[#This Row],[startshortdate]]),"MMM D"),
CHAR(13),
TEXT((Table1[[#This Row],[starttime]]), "h:mm am/pm"),CHAR(13),Table1[[#This Row],[description]],CHAR(13))</f>
        <v>#VALUE!</v>
      </c>
    </row>
    <row r="2192" spans="1:4" x14ac:dyDescent="0.25">
      <c r="A2192" t="e">
        <f>VLOOKUP(Table1[[#This Row],[locationaddress]],VENUEID!$A$2:$B$28,1,TRUE)</f>
        <v>#VALUE!</v>
      </c>
      <c r="B2192" t="e">
        <f>IF(Table1[[#This Row],[categories]]="","",
IF(ISNUMBER(SEARCH("*ADULTS*",Table1[categories])),"ADULTS",
IF(ISNUMBER(SEARCH("*CHILDREN*",Table1[categories])),"CHILDREN",
IF(ISNUMBER(SEARCH("*TEENS*",Table1[categories])),"TEENS"))))</f>
        <v>#VALUE!</v>
      </c>
      <c r="C2192" t="e">
        <f>Table1[[#This Row],[startdatetime]]</f>
        <v>#VALUE!</v>
      </c>
      <c r="D2192" t="e">
        <f>CONCATENATE(Table1[[#This Row],[summary]],
CHAR(13),
Table1[[#This Row],[startdayname]],
", ",
TEXT((Table1[[#This Row],[startshortdate]]),"MMM D"),
CHAR(13),
TEXT((Table1[[#This Row],[starttime]]), "h:mm am/pm"),CHAR(13),Table1[[#This Row],[description]],CHAR(13))</f>
        <v>#VALUE!</v>
      </c>
    </row>
    <row r="2193" spans="1:4" x14ac:dyDescent="0.25">
      <c r="A2193" t="e">
        <f>VLOOKUP(Table1[[#This Row],[locationaddress]],VENUEID!$A$2:$B$28,1,TRUE)</f>
        <v>#VALUE!</v>
      </c>
      <c r="B2193" t="e">
        <f>IF(Table1[[#This Row],[categories]]="","",
IF(ISNUMBER(SEARCH("*ADULTS*",Table1[categories])),"ADULTS",
IF(ISNUMBER(SEARCH("*CHILDREN*",Table1[categories])),"CHILDREN",
IF(ISNUMBER(SEARCH("*TEENS*",Table1[categories])),"TEENS"))))</f>
        <v>#VALUE!</v>
      </c>
      <c r="C2193" t="e">
        <f>Table1[[#This Row],[startdatetime]]</f>
        <v>#VALUE!</v>
      </c>
      <c r="D2193" t="e">
        <f>CONCATENATE(Table1[[#This Row],[summary]],
CHAR(13),
Table1[[#This Row],[startdayname]],
", ",
TEXT((Table1[[#This Row],[startshortdate]]),"MMM D"),
CHAR(13),
TEXT((Table1[[#This Row],[starttime]]), "h:mm am/pm"),CHAR(13),Table1[[#This Row],[description]],CHAR(13))</f>
        <v>#VALUE!</v>
      </c>
    </row>
    <row r="2194" spans="1:4" x14ac:dyDescent="0.25">
      <c r="A2194" t="e">
        <f>VLOOKUP(Table1[[#This Row],[locationaddress]],VENUEID!$A$2:$B$28,1,TRUE)</f>
        <v>#VALUE!</v>
      </c>
      <c r="B2194" t="e">
        <f>IF(Table1[[#This Row],[categories]]="","",
IF(ISNUMBER(SEARCH("*ADULTS*",Table1[categories])),"ADULTS",
IF(ISNUMBER(SEARCH("*CHILDREN*",Table1[categories])),"CHILDREN",
IF(ISNUMBER(SEARCH("*TEENS*",Table1[categories])),"TEENS"))))</f>
        <v>#VALUE!</v>
      </c>
      <c r="C2194" t="e">
        <f>Table1[[#This Row],[startdatetime]]</f>
        <v>#VALUE!</v>
      </c>
      <c r="D2194" t="e">
        <f>CONCATENATE(Table1[[#This Row],[summary]],
CHAR(13),
Table1[[#This Row],[startdayname]],
", ",
TEXT((Table1[[#This Row],[startshortdate]]),"MMM D"),
CHAR(13),
TEXT((Table1[[#This Row],[starttime]]), "h:mm am/pm"),CHAR(13),Table1[[#This Row],[description]],CHAR(13))</f>
        <v>#VALUE!</v>
      </c>
    </row>
    <row r="2195" spans="1:4" x14ac:dyDescent="0.25">
      <c r="A2195" t="e">
        <f>VLOOKUP(Table1[[#This Row],[locationaddress]],VENUEID!$A$2:$B$28,1,TRUE)</f>
        <v>#VALUE!</v>
      </c>
      <c r="B2195" t="e">
        <f>IF(Table1[[#This Row],[categories]]="","",
IF(ISNUMBER(SEARCH("*ADULTS*",Table1[categories])),"ADULTS",
IF(ISNUMBER(SEARCH("*CHILDREN*",Table1[categories])),"CHILDREN",
IF(ISNUMBER(SEARCH("*TEENS*",Table1[categories])),"TEENS"))))</f>
        <v>#VALUE!</v>
      </c>
      <c r="C2195" t="e">
        <f>Table1[[#This Row],[startdatetime]]</f>
        <v>#VALUE!</v>
      </c>
      <c r="D2195" t="e">
        <f>CONCATENATE(Table1[[#This Row],[summary]],
CHAR(13),
Table1[[#This Row],[startdayname]],
", ",
TEXT((Table1[[#This Row],[startshortdate]]),"MMM D"),
CHAR(13),
TEXT((Table1[[#This Row],[starttime]]), "h:mm am/pm"),CHAR(13),Table1[[#This Row],[description]],CHAR(13))</f>
        <v>#VALUE!</v>
      </c>
    </row>
    <row r="2196" spans="1:4" x14ac:dyDescent="0.25">
      <c r="A2196" t="e">
        <f>VLOOKUP(Table1[[#This Row],[locationaddress]],VENUEID!$A$2:$B$28,1,TRUE)</f>
        <v>#VALUE!</v>
      </c>
      <c r="B2196" t="e">
        <f>IF(Table1[[#This Row],[categories]]="","",
IF(ISNUMBER(SEARCH("*ADULTS*",Table1[categories])),"ADULTS",
IF(ISNUMBER(SEARCH("*CHILDREN*",Table1[categories])),"CHILDREN",
IF(ISNUMBER(SEARCH("*TEENS*",Table1[categories])),"TEENS"))))</f>
        <v>#VALUE!</v>
      </c>
      <c r="C2196" t="e">
        <f>Table1[[#This Row],[startdatetime]]</f>
        <v>#VALUE!</v>
      </c>
      <c r="D2196" t="e">
        <f>CONCATENATE(Table1[[#This Row],[summary]],
CHAR(13),
Table1[[#This Row],[startdayname]],
", ",
TEXT((Table1[[#This Row],[startshortdate]]),"MMM D"),
CHAR(13),
TEXT((Table1[[#This Row],[starttime]]), "h:mm am/pm"),CHAR(13),Table1[[#This Row],[description]],CHAR(13))</f>
        <v>#VALUE!</v>
      </c>
    </row>
    <row r="2197" spans="1:4" x14ac:dyDescent="0.25">
      <c r="A2197" t="e">
        <f>VLOOKUP(Table1[[#This Row],[locationaddress]],VENUEID!$A$2:$B$28,1,TRUE)</f>
        <v>#VALUE!</v>
      </c>
      <c r="B2197" t="e">
        <f>IF(Table1[[#This Row],[categories]]="","",
IF(ISNUMBER(SEARCH("*ADULTS*",Table1[categories])),"ADULTS",
IF(ISNUMBER(SEARCH("*CHILDREN*",Table1[categories])),"CHILDREN",
IF(ISNUMBER(SEARCH("*TEENS*",Table1[categories])),"TEENS"))))</f>
        <v>#VALUE!</v>
      </c>
      <c r="C2197" t="e">
        <f>Table1[[#This Row],[startdatetime]]</f>
        <v>#VALUE!</v>
      </c>
      <c r="D2197" t="e">
        <f>CONCATENATE(Table1[[#This Row],[summary]],
CHAR(13),
Table1[[#This Row],[startdayname]],
", ",
TEXT((Table1[[#This Row],[startshortdate]]),"MMM D"),
CHAR(13),
TEXT((Table1[[#This Row],[starttime]]), "h:mm am/pm"),CHAR(13),Table1[[#This Row],[description]],CHAR(13))</f>
        <v>#VALUE!</v>
      </c>
    </row>
    <row r="2198" spans="1:4" x14ac:dyDescent="0.25">
      <c r="A2198" t="e">
        <f>VLOOKUP(Table1[[#This Row],[locationaddress]],VENUEID!$A$2:$B$28,1,TRUE)</f>
        <v>#VALUE!</v>
      </c>
      <c r="B2198" t="e">
        <f>IF(Table1[[#This Row],[categories]]="","",
IF(ISNUMBER(SEARCH("*ADULTS*",Table1[categories])),"ADULTS",
IF(ISNUMBER(SEARCH("*CHILDREN*",Table1[categories])),"CHILDREN",
IF(ISNUMBER(SEARCH("*TEENS*",Table1[categories])),"TEENS"))))</f>
        <v>#VALUE!</v>
      </c>
      <c r="C2198" t="e">
        <f>Table1[[#This Row],[startdatetime]]</f>
        <v>#VALUE!</v>
      </c>
      <c r="D2198" t="e">
        <f>CONCATENATE(Table1[[#This Row],[summary]],
CHAR(13),
Table1[[#This Row],[startdayname]],
", ",
TEXT((Table1[[#This Row],[startshortdate]]),"MMM D"),
CHAR(13),
TEXT((Table1[[#This Row],[starttime]]), "h:mm am/pm"),CHAR(13),Table1[[#This Row],[description]],CHAR(13))</f>
        <v>#VALUE!</v>
      </c>
    </row>
    <row r="2199" spans="1:4" x14ac:dyDescent="0.25">
      <c r="A2199" t="e">
        <f>VLOOKUP(Table1[[#This Row],[locationaddress]],VENUEID!$A$2:$B$28,1,TRUE)</f>
        <v>#VALUE!</v>
      </c>
      <c r="B2199" t="e">
        <f>IF(Table1[[#This Row],[categories]]="","",
IF(ISNUMBER(SEARCH("*ADULTS*",Table1[categories])),"ADULTS",
IF(ISNUMBER(SEARCH("*CHILDREN*",Table1[categories])),"CHILDREN",
IF(ISNUMBER(SEARCH("*TEENS*",Table1[categories])),"TEENS"))))</f>
        <v>#VALUE!</v>
      </c>
      <c r="C2199" t="e">
        <f>Table1[[#This Row],[startdatetime]]</f>
        <v>#VALUE!</v>
      </c>
      <c r="D2199" t="e">
        <f>CONCATENATE(Table1[[#This Row],[summary]],
CHAR(13),
Table1[[#This Row],[startdayname]],
", ",
TEXT((Table1[[#This Row],[startshortdate]]),"MMM D"),
CHAR(13),
TEXT((Table1[[#This Row],[starttime]]), "h:mm am/pm"),CHAR(13),Table1[[#This Row],[description]],CHAR(13))</f>
        <v>#VALUE!</v>
      </c>
    </row>
    <row r="2200" spans="1:4" x14ac:dyDescent="0.25">
      <c r="A2200" t="e">
        <f>VLOOKUP(Table1[[#This Row],[locationaddress]],VENUEID!$A$2:$B$28,1,TRUE)</f>
        <v>#VALUE!</v>
      </c>
      <c r="B2200" t="e">
        <f>IF(Table1[[#This Row],[categories]]="","",
IF(ISNUMBER(SEARCH("*ADULTS*",Table1[categories])),"ADULTS",
IF(ISNUMBER(SEARCH("*CHILDREN*",Table1[categories])),"CHILDREN",
IF(ISNUMBER(SEARCH("*TEENS*",Table1[categories])),"TEENS"))))</f>
        <v>#VALUE!</v>
      </c>
      <c r="C2200" t="e">
        <f>Table1[[#This Row],[startdatetime]]</f>
        <v>#VALUE!</v>
      </c>
      <c r="D2200" t="e">
        <f>CONCATENATE(Table1[[#This Row],[summary]],
CHAR(13),
Table1[[#This Row],[startdayname]],
", ",
TEXT((Table1[[#This Row],[startshortdate]]),"MMM D"),
CHAR(13),
TEXT((Table1[[#This Row],[starttime]]), "h:mm am/pm"),CHAR(13),Table1[[#This Row],[description]],CHAR(13))</f>
        <v>#VALUE!</v>
      </c>
    </row>
    <row r="2201" spans="1:4" x14ac:dyDescent="0.25">
      <c r="A2201" t="e">
        <f>VLOOKUP(Table1[[#This Row],[locationaddress]],VENUEID!$A$2:$B$28,1,TRUE)</f>
        <v>#VALUE!</v>
      </c>
      <c r="B2201" t="e">
        <f>IF(Table1[[#This Row],[categories]]="","",
IF(ISNUMBER(SEARCH("*ADULTS*",Table1[categories])),"ADULTS",
IF(ISNUMBER(SEARCH("*CHILDREN*",Table1[categories])),"CHILDREN",
IF(ISNUMBER(SEARCH("*TEENS*",Table1[categories])),"TEENS"))))</f>
        <v>#VALUE!</v>
      </c>
      <c r="C2201" t="e">
        <f>Table1[[#This Row],[startdatetime]]</f>
        <v>#VALUE!</v>
      </c>
      <c r="D2201" t="e">
        <f>CONCATENATE(Table1[[#This Row],[summary]],
CHAR(13),
Table1[[#This Row],[startdayname]],
", ",
TEXT((Table1[[#This Row],[startshortdate]]),"MMM D"),
CHAR(13),
TEXT((Table1[[#This Row],[starttime]]), "h:mm am/pm"),CHAR(13),Table1[[#This Row],[description]],CHAR(13))</f>
        <v>#VALUE!</v>
      </c>
    </row>
    <row r="2202" spans="1:4" x14ac:dyDescent="0.25">
      <c r="A2202" t="e">
        <f>VLOOKUP(Table1[[#This Row],[locationaddress]],VENUEID!$A$2:$B$28,1,TRUE)</f>
        <v>#VALUE!</v>
      </c>
      <c r="B2202" t="e">
        <f>IF(Table1[[#This Row],[categories]]="","",
IF(ISNUMBER(SEARCH("*ADULTS*",Table1[categories])),"ADULTS",
IF(ISNUMBER(SEARCH("*CHILDREN*",Table1[categories])),"CHILDREN",
IF(ISNUMBER(SEARCH("*TEENS*",Table1[categories])),"TEENS"))))</f>
        <v>#VALUE!</v>
      </c>
      <c r="C2202" t="e">
        <f>Table1[[#This Row],[startdatetime]]</f>
        <v>#VALUE!</v>
      </c>
      <c r="D2202" t="e">
        <f>CONCATENATE(Table1[[#This Row],[summary]],
CHAR(13),
Table1[[#This Row],[startdayname]],
", ",
TEXT((Table1[[#This Row],[startshortdate]]),"MMM D"),
CHAR(13),
TEXT((Table1[[#This Row],[starttime]]), "h:mm am/pm"),CHAR(13),Table1[[#This Row],[description]],CHAR(13))</f>
        <v>#VALUE!</v>
      </c>
    </row>
    <row r="2203" spans="1:4" x14ac:dyDescent="0.25">
      <c r="A2203" t="e">
        <f>VLOOKUP(Table1[[#This Row],[locationaddress]],VENUEID!$A$2:$B$28,1,TRUE)</f>
        <v>#VALUE!</v>
      </c>
      <c r="B2203" t="e">
        <f>IF(Table1[[#This Row],[categories]]="","",
IF(ISNUMBER(SEARCH("*ADULTS*",Table1[categories])),"ADULTS",
IF(ISNUMBER(SEARCH("*CHILDREN*",Table1[categories])),"CHILDREN",
IF(ISNUMBER(SEARCH("*TEENS*",Table1[categories])),"TEENS"))))</f>
        <v>#VALUE!</v>
      </c>
      <c r="C2203" t="e">
        <f>Table1[[#This Row],[startdatetime]]</f>
        <v>#VALUE!</v>
      </c>
      <c r="D2203" t="e">
        <f>CONCATENATE(Table1[[#This Row],[summary]],
CHAR(13),
Table1[[#This Row],[startdayname]],
", ",
TEXT((Table1[[#This Row],[startshortdate]]),"MMM D"),
CHAR(13),
TEXT((Table1[[#This Row],[starttime]]), "h:mm am/pm"),CHAR(13),Table1[[#This Row],[description]],CHAR(13))</f>
        <v>#VALUE!</v>
      </c>
    </row>
    <row r="2204" spans="1:4" x14ac:dyDescent="0.25">
      <c r="A2204" t="e">
        <f>VLOOKUP(Table1[[#This Row],[locationaddress]],VENUEID!$A$2:$B$28,1,TRUE)</f>
        <v>#VALUE!</v>
      </c>
      <c r="B2204" t="e">
        <f>IF(Table1[[#This Row],[categories]]="","",
IF(ISNUMBER(SEARCH("*ADULTS*",Table1[categories])),"ADULTS",
IF(ISNUMBER(SEARCH("*CHILDREN*",Table1[categories])),"CHILDREN",
IF(ISNUMBER(SEARCH("*TEENS*",Table1[categories])),"TEENS"))))</f>
        <v>#VALUE!</v>
      </c>
      <c r="C2204" t="e">
        <f>Table1[[#This Row],[startdatetime]]</f>
        <v>#VALUE!</v>
      </c>
      <c r="D2204" t="e">
        <f>CONCATENATE(Table1[[#This Row],[summary]],
CHAR(13),
Table1[[#This Row],[startdayname]],
", ",
TEXT((Table1[[#This Row],[startshortdate]]),"MMM D"),
CHAR(13),
TEXT((Table1[[#This Row],[starttime]]), "h:mm am/pm"),CHAR(13),Table1[[#This Row],[description]],CHAR(13))</f>
        <v>#VALUE!</v>
      </c>
    </row>
    <row r="2205" spans="1:4" x14ac:dyDescent="0.25">
      <c r="A2205" t="e">
        <f>VLOOKUP(Table1[[#This Row],[locationaddress]],VENUEID!$A$2:$B$28,1,TRUE)</f>
        <v>#VALUE!</v>
      </c>
      <c r="B2205" t="e">
        <f>IF(Table1[[#This Row],[categories]]="","",
IF(ISNUMBER(SEARCH("*ADULTS*",Table1[categories])),"ADULTS",
IF(ISNUMBER(SEARCH("*CHILDREN*",Table1[categories])),"CHILDREN",
IF(ISNUMBER(SEARCH("*TEENS*",Table1[categories])),"TEENS"))))</f>
        <v>#VALUE!</v>
      </c>
      <c r="C2205" t="e">
        <f>Table1[[#This Row],[startdatetime]]</f>
        <v>#VALUE!</v>
      </c>
      <c r="D2205" t="e">
        <f>CONCATENATE(Table1[[#This Row],[summary]],
CHAR(13),
Table1[[#This Row],[startdayname]],
", ",
TEXT((Table1[[#This Row],[startshortdate]]),"MMM D"),
CHAR(13),
TEXT((Table1[[#This Row],[starttime]]), "h:mm am/pm"),CHAR(13),Table1[[#This Row],[description]],CHAR(13))</f>
        <v>#VALUE!</v>
      </c>
    </row>
    <row r="2206" spans="1:4" x14ac:dyDescent="0.25">
      <c r="A2206" t="e">
        <f>VLOOKUP(Table1[[#This Row],[locationaddress]],VENUEID!$A$2:$B$28,1,TRUE)</f>
        <v>#VALUE!</v>
      </c>
      <c r="B2206" t="e">
        <f>IF(Table1[[#This Row],[categories]]="","",
IF(ISNUMBER(SEARCH("*ADULTS*",Table1[categories])),"ADULTS",
IF(ISNUMBER(SEARCH("*CHILDREN*",Table1[categories])),"CHILDREN",
IF(ISNUMBER(SEARCH("*TEENS*",Table1[categories])),"TEENS"))))</f>
        <v>#VALUE!</v>
      </c>
      <c r="C2206" t="e">
        <f>Table1[[#This Row],[startdatetime]]</f>
        <v>#VALUE!</v>
      </c>
      <c r="D2206" t="e">
        <f>CONCATENATE(Table1[[#This Row],[summary]],
CHAR(13),
Table1[[#This Row],[startdayname]],
", ",
TEXT((Table1[[#This Row],[startshortdate]]),"MMM D"),
CHAR(13),
TEXT((Table1[[#This Row],[starttime]]), "h:mm am/pm"),CHAR(13),Table1[[#This Row],[description]],CHAR(13))</f>
        <v>#VALUE!</v>
      </c>
    </row>
    <row r="2207" spans="1:4" x14ac:dyDescent="0.25">
      <c r="A2207" t="e">
        <f>VLOOKUP(Table1[[#This Row],[locationaddress]],VENUEID!$A$2:$B$28,1,TRUE)</f>
        <v>#VALUE!</v>
      </c>
      <c r="B2207" t="e">
        <f>IF(Table1[[#This Row],[categories]]="","",
IF(ISNUMBER(SEARCH("*ADULTS*",Table1[categories])),"ADULTS",
IF(ISNUMBER(SEARCH("*CHILDREN*",Table1[categories])),"CHILDREN",
IF(ISNUMBER(SEARCH("*TEENS*",Table1[categories])),"TEENS"))))</f>
        <v>#VALUE!</v>
      </c>
      <c r="C2207" t="e">
        <f>Table1[[#This Row],[startdatetime]]</f>
        <v>#VALUE!</v>
      </c>
      <c r="D2207" t="e">
        <f>CONCATENATE(Table1[[#This Row],[summary]],
CHAR(13),
Table1[[#This Row],[startdayname]],
", ",
TEXT((Table1[[#This Row],[startshortdate]]),"MMM D"),
CHAR(13),
TEXT((Table1[[#This Row],[starttime]]), "h:mm am/pm"),CHAR(13),Table1[[#This Row],[description]],CHAR(13))</f>
        <v>#VALUE!</v>
      </c>
    </row>
    <row r="2208" spans="1:4" x14ac:dyDescent="0.25">
      <c r="A2208" t="e">
        <f>VLOOKUP(Table1[[#This Row],[locationaddress]],VENUEID!$A$2:$B$28,1,TRUE)</f>
        <v>#VALUE!</v>
      </c>
      <c r="B2208" t="e">
        <f>IF(Table1[[#This Row],[categories]]="","",
IF(ISNUMBER(SEARCH("*ADULTS*",Table1[categories])),"ADULTS",
IF(ISNUMBER(SEARCH("*CHILDREN*",Table1[categories])),"CHILDREN",
IF(ISNUMBER(SEARCH("*TEENS*",Table1[categories])),"TEENS"))))</f>
        <v>#VALUE!</v>
      </c>
      <c r="C2208" t="e">
        <f>Table1[[#This Row],[startdatetime]]</f>
        <v>#VALUE!</v>
      </c>
      <c r="D2208" t="e">
        <f>CONCATENATE(Table1[[#This Row],[summary]],
CHAR(13),
Table1[[#This Row],[startdayname]],
", ",
TEXT((Table1[[#This Row],[startshortdate]]),"MMM D"),
CHAR(13),
TEXT((Table1[[#This Row],[starttime]]), "h:mm am/pm"),CHAR(13),Table1[[#This Row],[description]],CHAR(13))</f>
        <v>#VALUE!</v>
      </c>
    </row>
    <row r="2209" spans="1:4" x14ac:dyDescent="0.25">
      <c r="A2209" t="e">
        <f>VLOOKUP(Table1[[#This Row],[locationaddress]],VENUEID!$A$2:$B$28,1,TRUE)</f>
        <v>#VALUE!</v>
      </c>
      <c r="B2209" t="e">
        <f>IF(Table1[[#This Row],[categories]]="","",
IF(ISNUMBER(SEARCH("*ADULTS*",Table1[categories])),"ADULTS",
IF(ISNUMBER(SEARCH("*CHILDREN*",Table1[categories])),"CHILDREN",
IF(ISNUMBER(SEARCH("*TEENS*",Table1[categories])),"TEENS"))))</f>
        <v>#VALUE!</v>
      </c>
      <c r="C2209" t="e">
        <f>Table1[[#This Row],[startdatetime]]</f>
        <v>#VALUE!</v>
      </c>
      <c r="D2209" t="e">
        <f>CONCATENATE(Table1[[#This Row],[summary]],
CHAR(13),
Table1[[#This Row],[startdayname]],
", ",
TEXT((Table1[[#This Row],[startshortdate]]),"MMM D"),
CHAR(13),
TEXT((Table1[[#This Row],[starttime]]), "h:mm am/pm"),CHAR(13),Table1[[#This Row],[description]],CHAR(13))</f>
        <v>#VALUE!</v>
      </c>
    </row>
    <row r="2210" spans="1:4" x14ac:dyDescent="0.25">
      <c r="A2210" t="e">
        <f>VLOOKUP(Table1[[#This Row],[locationaddress]],VENUEID!$A$2:$B$28,1,TRUE)</f>
        <v>#VALUE!</v>
      </c>
      <c r="B2210" t="e">
        <f>IF(Table1[[#This Row],[categories]]="","",
IF(ISNUMBER(SEARCH("*ADULTS*",Table1[categories])),"ADULTS",
IF(ISNUMBER(SEARCH("*CHILDREN*",Table1[categories])),"CHILDREN",
IF(ISNUMBER(SEARCH("*TEENS*",Table1[categories])),"TEENS"))))</f>
        <v>#VALUE!</v>
      </c>
      <c r="C2210" t="e">
        <f>Table1[[#This Row],[startdatetime]]</f>
        <v>#VALUE!</v>
      </c>
      <c r="D2210" t="e">
        <f>CONCATENATE(Table1[[#This Row],[summary]],
CHAR(13),
Table1[[#This Row],[startdayname]],
", ",
TEXT((Table1[[#This Row],[startshortdate]]),"MMM D"),
CHAR(13),
TEXT((Table1[[#This Row],[starttime]]), "h:mm am/pm"),CHAR(13),Table1[[#This Row],[description]],CHAR(13))</f>
        <v>#VALUE!</v>
      </c>
    </row>
    <row r="2211" spans="1:4" x14ac:dyDescent="0.25">
      <c r="A2211" t="e">
        <f>VLOOKUP(Table1[[#This Row],[locationaddress]],VENUEID!$A$2:$B$28,1,TRUE)</f>
        <v>#VALUE!</v>
      </c>
      <c r="B2211" t="e">
        <f>IF(Table1[[#This Row],[categories]]="","",
IF(ISNUMBER(SEARCH("*ADULTS*",Table1[categories])),"ADULTS",
IF(ISNUMBER(SEARCH("*CHILDREN*",Table1[categories])),"CHILDREN",
IF(ISNUMBER(SEARCH("*TEENS*",Table1[categories])),"TEENS"))))</f>
        <v>#VALUE!</v>
      </c>
      <c r="C2211" t="e">
        <f>Table1[[#This Row],[startdatetime]]</f>
        <v>#VALUE!</v>
      </c>
      <c r="D2211" t="e">
        <f>CONCATENATE(Table1[[#This Row],[summary]],
CHAR(13),
Table1[[#This Row],[startdayname]],
", ",
TEXT((Table1[[#This Row],[startshortdate]]),"MMM D"),
CHAR(13),
TEXT((Table1[[#This Row],[starttime]]), "h:mm am/pm"),CHAR(13),Table1[[#This Row],[description]],CHAR(13))</f>
        <v>#VALUE!</v>
      </c>
    </row>
    <row r="2212" spans="1:4" x14ac:dyDescent="0.25">
      <c r="A2212" t="e">
        <f>VLOOKUP(Table1[[#This Row],[locationaddress]],VENUEID!$A$2:$B$28,1,TRUE)</f>
        <v>#VALUE!</v>
      </c>
      <c r="B2212" t="e">
        <f>IF(Table1[[#This Row],[categories]]="","",
IF(ISNUMBER(SEARCH("*ADULTS*",Table1[categories])),"ADULTS",
IF(ISNUMBER(SEARCH("*CHILDREN*",Table1[categories])),"CHILDREN",
IF(ISNUMBER(SEARCH("*TEENS*",Table1[categories])),"TEENS"))))</f>
        <v>#VALUE!</v>
      </c>
      <c r="C2212" t="e">
        <f>Table1[[#This Row],[startdatetime]]</f>
        <v>#VALUE!</v>
      </c>
      <c r="D2212" t="e">
        <f>CONCATENATE(Table1[[#This Row],[summary]],
CHAR(13),
Table1[[#This Row],[startdayname]],
", ",
TEXT((Table1[[#This Row],[startshortdate]]),"MMM D"),
CHAR(13),
TEXT((Table1[[#This Row],[starttime]]), "h:mm am/pm"),CHAR(13),Table1[[#This Row],[description]],CHAR(13))</f>
        <v>#VALUE!</v>
      </c>
    </row>
    <row r="2213" spans="1:4" x14ac:dyDescent="0.25">
      <c r="A2213" t="e">
        <f>VLOOKUP(Table1[[#This Row],[locationaddress]],VENUEID!$A$2:$B$28,1,TRUE)</f>
        <v>#VALUE!</v>
      </c>
      <c r="B2213" t="e">
        <f>IF(Table1[[#This Row],[categories]]="","",
IF(ISNUMBER(SEARCH("*ADULTS*",Table1[categories])),"ADULTS",
IF(ISNUMBER(SEARCH("*CHILDREN*",Table1[categories])),"CHILDREN",
IF(ISNUMBER(SEARCH("*TEENS*",Table1[categories])),"TEENS"))))</f>
        <v>#VALUE!</v>
      </c>
      <c r="C2213" t="e">
        <f>Table1[[#This Row],[startdatetime]]</f>
        <v>#VALUE!</v>
      </c>
      <c r="D2213" t="e">
        <f>CONCATENATE(Table1[[#This Row],[summary]],
CHAR(13),
Table1[[#This Row],[startdayname]],
", ",
TEXT((Table1[[#This Row],[startshortdate]]),"MMM D"),
CHAR(13),
TEXT((Table1[[#This Row],[starttime]]), "h:mm am/pm"),CHAR(13),Table1[[#This Row],[description]],CHAR(13))</f>
        <v>#VALUE!</v>
      </c>
    </row>
    <row r="2214" spans="1:4" x14ac:dyDescent="0.25">
      <c r="A2214" t="e">
        <f>VLOOKUP(Table1[[#This Row],[locationaddress]],VENUEID!$A$2:$B$28,1,TRUE)</f>
        <v>#VALUE!</v>
      </c>
      <c r="B2214" t="e">
        <f>IF(Table1[[#This Row],[categories]]="","",
IF(ISNUMBER(SEARCH("*ADULTS*",Table1[categories])),"ADULTS",
IF(ISNUMBER(SEARCH("*CHILDREN*",Table1[categories])),"CHILDREN",
IF(ISNUMBER(SEARCH("*TEENS*",Table1[categories])),"TEENS"))))</f>
        <v>#VALUE!</v>
      </c>
      <c r="C2214" t="e">
        <f>Table1[[#This Row],[startdatetime]]</f>
        <v>#VALUE!</v>
      </c>
      <c r="D2214" t="e">
        <f>CONCATENATE(Table1[[#This Row],[summary]],
CHAR(13),
Table1[[#This Row],[startdayname]],
", ",
TEXT((Table1[[#This Row],[startshortdate]]),"MMM D"),
CHAR(13),
TEXT((Table1[[#This Row],[starttime]]), "h:mm am/pm"),CHAR(13),Table1[[#This Row],[description]],CHAR(13))</f>
        <v>#VALUE!</v>
      </c>
    </row>
    <row r="2215" spans="1:4" x14ac:dyDescent="0.25">
      <c r="A2215" t="e">
        <f>VLOOKUP(Table1[[#This Row],[locationaddress]],VENUEID!$A$2:$B$28,1,TRUE)</f>
        <v>#VALUE!</v>
      </c>
      <c r="B2215" t="e">
        <f>IF(Table1[[#This Row],[categories]]="","",
IF(ISNUMBER(SEARCH("*ADULTS*",Table1[categories])),"ADULTS",
IF(ISNUMBER(SEARCH("*CHILDREN*",Table1[categories])),"CHILDREN",
IF(ISNUMBER(SEARCH("*TEENS*",Table1[categories])),"TEENS"))))</f>
        <v>#VALUE!</v>
      </c>
      <c r="C2215" t="e">
        <f>Table1[[#This Row],[startdatetime]]</f>
        <v>#VALUE!</v>
      </c>
      <c r="D2215" t="e">
        <f>CONCATENATE(Table1[[#This Row],[summary]],
CHAR(13),
Table1[[#This Row],[startdayname]],
", ",
TEXT((Table1[[#This Row],[startshortdate]]),"MMM D"),
CHAR(13),
TEXT((Table1[[#This Row],[starttime]]), "h:mm am/pm"),CHAR(13),Table1[[#This Row],[description]],CHAR(13))</f>
        <v>#VALUE!</v>
      </c>
    </row>
    <row r="2216" spans="1:4" x14ac:dyDescent="0.25">
      <c r="A2216" t="e">
        <f>VLOOKUP(Table1[[#This Row],[locationaddress]],VENUEID!$A$2:$B$28,1,TRUE)</f>
        <v>#VALUE!</v>
      </c>
      <c r="B2216" t="e">
        <f>IF(Table1[[#This Row],[categories]]="","",
IF(ISNUMBER(SEARCH("*ADULTS*",Table1[categories])),"ADULTS",
IF(ISNUMBER(SEARCH("*CHILDREN*",Table1[categories])),"CHILDREN",
IF(ISNUMBER(SEARCH("*TEENS*",Table1[categories])),"TEENS"))))</f>
        <v>#VALUE!</v>
      </c>
      <c r="C2216" t="e">
        <f>Table1[[#This Row],[startdatetime]]</f>
        <v>#VALUE!</v>
      </c>
      <c r="D2216" t="e">
        <f>CONCATENATE(Table1[[#This Row],[summary]],
CHAR(13),
Table1[[#This Row],[startdayname]],
", ",
TEXT((Table1[[#This Row],[startshortdate]]),"MMM D"),
CHAR(13),
TEXT((Table1[[#This Row],[starttime]]), "h:mm am/pm"),CHAR(13),Table1[[#This Row],[description]],CHAR(13))</f>
        <v>#VALUE!</v>
      </c>
    </row>
    <row r="2217" spans="1:4" x14ac:dyDescent="0.25">
      <c r="A2217" t="e">
        <f>VLOOKUP(Table1[[#This Row],[locationaddress]],VENUEID!$A$2:$B$28,1,TRUE)</f>
        <v>#VALUE!</v>
      </c>
      <c r="B2217" t="e">
        <f>IF(Table1[[#This Row],[categories]]="","",
IF(ISNUMBER(SEARCH("*ADULTS*",Table1[categories])),"ADULTS",
IF(ISNUMBER(SEARCH("*CHILDREN*",Table1[categories])),"CHILDREN",
IF(ISNUMBER(SEARCH("*TEENS*",Table1[categories])),"TEENS"))))</f>
        <v>#VALUE!</v>
      </c>
      <c r="C2217" t="e">
        <f>Table1[[#This Row],[startdatetime]]</f>
        <v>#VALUE!</v>
      </c>
      <c r="D2217" t="e">
        <f>CONCATENATE(Table1[[#This Row],[summary]],
CHAR(13),
Table1[[#This Row],[startdayname]],
", ",
TEXT((Table1[[#This Row],[startshortdate]]),"MMM D"),
CHAR(13),
TEXT((Table1[[#This Row],[starttime]]), "h:mm am/pm"),CHAR(13),Table1[[#This Row],[description]],CHAR(13))</f>
        <v>#VALUE!</v>
      </c>
    </row>
    <row r="2218" spans="1:4" x14ac:dyDescent="0.25">
      <c r="A2218" t="e">
        <f>VLOOKUP(Table1[[#This Row],[locationaddress]],VENUEID!$A$2:$B$28,1,TRUE)</f>
        <v>#VALUE!</v>
      </c>
      <c r="B2218" t="e">
        <f>IF(Table1[[#This Row],[categories]]="","",
IF(ISNUMBER(SEARCH("*ADULTS*",Table1[categories])),"ADULTS",
IF(ISNUMBER(SEARCH("*CHILDREN*",Table1[categories])),"CHILDREN",
IF(ISNUMBER(SEARCH("*TEENS*",Table1[categories])),"TEENS"))))</f>
        <v>#VALUE!</v>
      </c>
      <c r="C2218" t="e">
        <f>Table1[[#This Row],[startdatetime]]</f>
        <v>#VALUE!</v>
      </c>
      <c r="D2218" t="e">
        <f>CONCATENATE(Table1[[#This Row],[summary]],
CHAR(13),
Table1[[#This Row],[startdayname]],
", ",
TEXT((Table1[[#This Row],[startshortdate]]),"MMM D"),
CHAR(13),
TEXT((Table1[[#This Row],[starttime]]), "h:mm am/pm"),CHAR(13),Table1[[#This Row],[description]],CHAR(13))</f>
        <v>#VALUE!</v>
      </c>
    </row>
    <row r="2219" spans="1:4" x14ac:dyDescent="0.25">
      <c r="A2219" t="e">
        <f>VLOOKUP(Table1[[#This Row],[locationaddress]],VENUEID!$A$2:$B$28,1,TRUE)</f>
        <v>#VALUE!</v>
      </c>
      <c r="B2219" t="e">
        <f>IF(Table1[[#This Row],[categories]]="","",
IF(ISNUMBER(SEARCH("*ADULTS*",Table1[categories])),"ADULTS",
IF(ISNUMBER(SEARCH("*CHILDREN*",Table1[categories])),"CHILDREN",
IF(ISNUMBER(SEARCH("*TEENS*",Table1[categories])),"TEENS"))))</f>
        <v>#VALUE!</v>
      </c>
      <c r="C2219" t="e">
        <f>Table1[[#This Row],[startdatetime]]</f>
        <v>#VALUE!</v>
      </c>
      <c r="D2219" t="e">
        <f>CONCATENATE(Table1[[#This Row],[summary]],
CHAR(13),
Table1[[#This Row],[startdayname]],
", ",
TEXT((Table1[[#This Row],[startshortdate]]),"MMM D"),
CHAR(13),
TEXT((Table1[[#This Row],[starttime]]), "h:mm am/pm"),CHAR(13),Table1[[#This Row],[description]],CHAR(13))</f>
        <v>#VALUE!</v>
      </c>
    </row>
    <row r="2220" spans="1:4" x14ac:dyDescent="0.25">
      <c r="A2220" t="e">
        <f>VLOOKUP(Table1[[#This Row],[locationaddress]],VENUEID!$A$2:$B$28,1,TRUE)</f>
        <v>#VALUE!</v>
      </c>
      <c r="B2220" t="e">
        <f>IF(Table1[[#This Row],[categories]]="","",
IF(ISNUMBER(SEARCH("*ADULTS*",Table1[categories])),"ADULTS",
IF(ISNUMBER(SEARCH("*CHILDREN*",Table1[categories])),"CHILDREN",
IF(ISNUMBER(SEARCH("*TEENS*",Table1[categories])),"TEENS"))))</f>
        <v>#VALUE!</v>
      </c>
      <c r="C2220" t="e">
        <f>Table1[[#This Row],[startdatetime]]</f>
        <v>#VALUE!</v>
      </c>
      <c r="D2220" t="e">
        <f>CONCATENATE(Table1[[#This Row],[summary]],
CHAR(13),
Table1[[#This Row],[startdayname]],
", ",
TEXT((Table1[[#This Row],[startshortdate]]),"MMM D"),
CHAR(13),
TEXT((Table1[[#This Row],[starttime]]), "h:mm am/pm"),CHAR(13),Table1[[#This Row],[description]],CHAR(13))</f>
        <v>#VALUE!</v>
      </c>
    </row>
    <row r="2221" spans="1:4" x14ac:dyDescent="0.25">
      <c r="A2221" t="e">
        <f>VLOOKUP(Table1[[#This Row],[locationaddress]],VENUEID!$A$2:$B$28,1,TRUE)</f>
        <v>#VALUE!</v>
      </c>
      <c r="B2221" t="e">
        <f>IF(Table1[[#This Row],[categories]]="","",
IF(ISNUMBER(SEARCH("*ADULTS*",Table1[categories])),"ADULTS",
IF(ISNUMBER(SEARCH("*CHILDREN*",Table1[categories])),"CHILDREN",
IF(ISNUMBER(SEARCH("*TEENS*",Table1[categories])),"TEENS"))))</f>
        <v>#VALUE!</v>
      </c>
      <c r="C2221" t="e">
        <f>Table1[[#This Row],[startdatetime]]</f>
        <v>#VALUE!</v>
      </c>
      <c r="D2221" t="e">
        <f>CONCATENATE(Table1[[#This Row],[summary]],
CHAR(13),
Table1[[#This Row],[startdayname]],
", ",
TEXT((Table1[[#This Row],[startshortdate]]),"MMM D"),
CHAR(13),
TEXT((Table1[[#This Row],[starttime]]), "h:mm am/pm"),CHAR(13),Table1[[#This Row],[description]],CHAR(13))</f>
        <v>#VALUE!</v>
      </c>
    </row>
    <row r="2222" spans="1:4" x14ac:dyDescent="0.25">
      <c r="A2222" t="e">
        <f>VLOOKUP(Table1[[#This Row],[locationaddress]],VENUEID!$A$2:$B$28,1,TRUE)</f>
        <v>#VALUE!</v>
      </c>
      <c r="B2222" t="e">
        <f>IF(Table1[[#This Row],[categories]]="","",
IF(ISNUMBER(SEARCH("*ADULTS*",Table1[categories])),"ADULTS",
IF(ISNUMBER(SEARCH("*CHILDREN*",Table1[categories])),"CHILDREN",
IF(ISNUMBER(SEARCH("*TEENS*",Table1[categories])),"TEENS"))))</f>
        <v>#VALUE!</v>
      </c>
      <c r="C2222" t="e">
        <f>Table1[[#This Row],[startdatetime]]</f>
        <v>#VALUE!</v>
      </c>
      <c r="D2222" t="e">
        <f>CONCATENATE(Table1[[#This Row],[summary]],
CHAR(13),
Table1[[#This Row],[startdayname]],
", ",
TEXT((Table1[[#This Row],[startshortdate]]),"MMM D"),
CHAR(13),
TEXT((Table1[[#This Row],[starttime]]), "h:mm am/pm"),CHAR(13),Table1[[#This Row],[description]],CHAR(13))</f>
        <v>#VALUE!</v>
      </c>
    </row>
    <row r="2223" spans="1:4" x14ac:dyDescent="0.25">
      <c r="A2223" t="e">
        <f>VLOOKUP(Table1[[#This Row],[locationaddress]],VENUEID!$A$2:$B$28,1,TRUE)</f>
        <v>#VALUE!</v>
      </c>
      <c r="B2223" t="e">
        <f>IF(Table1[[#This Row],[categories]]="","",
IF(ISNUMBER(SEARCH("*ADULTS*",Table1[categories])),"ADULTS",
IF(ISNUMBER(SEARCH("*CHILDREN*",Table1[categories])),"CHILDREN",
IF(ISNUMBER(SEARCH("*TEENS*",Table1[categories])),"TEENS"))))</f>
        <v>#VALUE!</v>
      </c>
      <c r="C2223" t="e">
        <f>Table1[[#This Row],[startdatetime]]</f>
        <v>#VALUE!</v>
      </c>
      <c r="D2223" t="e">
        <f>CONCATENATE(Table1[[#This Row],[summary]],
CHAR(13),
Table1[[#This Row],[startdayname]],
", ",
TEXT((Table1[[#This Row],[startshortdate]]),"MMM D"),
CHAR(13),
TEXT((Table1[[#This Row],[starttime]]), "h:mm am/pm"),CHAR(13),Table1[[#This Row],[description]],CHAR(13))</f>
        <v>#VALUE!</v>
      </c>
    </row>
    <row r="2224" spans="1:4" x14ac:dyDescent="0.25">
      <c r="A2224" t="e">
        <f>VLOOKUP(Table1[[#This Row],[locationaddress]],VENUEID!$A$2:$B$28,1,TRUE)</f>
        <v>#VALUE!</v>
      </c>
      <c r="B2224" t="e">
        <f>IF(Table1[[#This Row],[categories]]="","",
IF(ISNUMBER(SEARCH("*ADULTS*",Table1[categories])),"ADULTS",
IF(ISNUMBER(SEARCH("*CHILDREN*",Table1[categories])),"CHILDREN",
IF(ISNUMBER(SEARCH("*TEENS*",Table1[categories])),"TEENS"))))</f>
        <v>#VALUE!</v>
      </c>
      <c r="C2224" t="e">
        <f>Table1[[#This Row],[startdatetime]]</f>
        <v>#VALUE!</v>
      </c>
      <c r="D2224" t="e">
        <f>CONCATENATE(Table1[[#This Row],[summary]],
CHAR(13),
Table1[[#This Row],[startdayname]],
", ",
TEXT((Table1[[#This Row],[startshortdate]]),"MMM D"),
CHAR(13),
TEXT((Table1[[#This Row],[starttime]]), "h:mm am/pm"),CHAR(13),Table1[[#This Row],[description]],CHAR(13))</f>
        <v>#VALUE!</v>
      </c>
    </row>
    <row r="2225" spans="1:4" x14ac:dyDescent="0.25">
      <c r="A2225" t="e">
        <f>VLOOKUP(Table1[[#This Row],[locationaddress]],VENUEID!$A$2:$B$28,1,TRUE)</f>
        <v>#VALUE!</v>
      </c>
      <c r="B2225" t="e">
        <f>IF(Table1[[#This Row],[categories]]="","",
IF(ISNUMBER(SEARCH("*ADULTS*",Table1[categories])),"ADULTS",
IF(ISNUMBER(SEARCH("*CHILDREN*",Table1[categories])),"CHILDREN",
IF(ISNUMBER(SEARCH("*TEENS*",Table1[categories])),"TEENS"))))</f>
        <v>#VALUE!</v>
      </c>
      <c r="C2225" t="e">
        <f>Table1[[#This Row],[startdatetime]]</f>
        <v>#VALUE!</v>
      </c>
      <c r="D2225" t="e">
        <f>CONCATENATE(Table1[[#This Row],[summary]],
CHAR(13),
Table1[[#This Row],[startdayname]],
", ",
TEXT((Table1[[#This Row],[startshortdate]]),"MMM D"),
CHAR(13),
TEXT((Table1[[#This Row],[starttime]]), "h:mm am/pm"),CHAR(13),Table1[[#This Row],[description]],CHAR(13))</f>
        <v>#VALUE!</v>
      </c>
    </row>
    <row r="2226" spans="1:4" x14ac:dyDescent="0.25">
      <c r="A2226" t="e">
        <f>VLOOKUP(Table1[[#This Row],[locationaddress]],VENUEID!$A$2:$B$28,1,TRUE)</f>
        <v>#VALUE!</v>
      </c>
      <c r="B2226" t="e">
        <f>IF(Table1[[#This Row],[categories]]="","",
IF(ISNUMBER(SEARCH("*ADULTS*",Table1[categories])),"ADULTS",
IF(ISNUMBER(SEARCH("*CHILDREN*",Table1[categories])),"CHILDREN",
IF(ISNUMBER(SEARCH("*TEENS*",Table1[categories])),"TEENS"))))</f>
        <v>#VALUE!</v>
      </c>
      <c r="C2226" t="e">
        <f>Table1[[#This Row],[startdatetime]]</f>
        <v>#VALUE!</v>
      </c>
      <c r="D2226" t="e">
        <f>CONCATENATE(Table1[[#This Row],[summary]],
CHAR(13),
Table1[[#This Row],[startdayname]],
", ",
TEXT((Table1[[#This Row],[startshortdate]]),"MMM D"),
CHAR(13),
TEXT((Table1[[#This Row],[starttime]]), "h:mm am/pm"),CHAR(13),Table1[[#This Row],[description]],CHAR(13))</f>
        <v>#VALUE!</v>
      </c>
    </row>
    <row r="2227" spans="1:4" x14ac:dyDescent="0.25">
      <c r="A2227" t="e">
        <f>VLOOKUP(Table1[[#This Row],[locationaddress]],VENUEID!$A$2:$B$28,1,TRUE)</f>
        <v>#VALUE!</v>
      </c>
      <c r="B2227" t="e">
        <f>IF(Table1[[#This Row],[categories]]="","",
IF(ISNUMBER(SEARCH("*ADULTS*",Table1[categories])),"ADULTS",
IF(ISNUMBER(SEARCH("*CHILDREN*",Table1[categories])),"CHILDREN",
IF(ISNUMBER(SEARCH("*TEENS*",Table1[categories])),"TEENS"))))</f>
        <v>#VALUE!</v>
      </c>
      <c r="C2227" t="e">
        <f>Table1[[#This Row],[startdatetime]]</f>
        <v>#VALUE!</v>
      </c>
      <c r="D2227" t="e">
        <f>CONCATENATE(Table1[[#This Row],[summary]],
CHAR(13),
Table1[[#This Row],[startdayname]],
", ",
TEXT((Table1[[#This Row],[startshortdate]]),"MMM D"),
CHAR(13),
TEXT((Table1[[#This Row],[starttime]]), "h:mm am/pm"),CHAR(13),Table1[[#This Row],[description]],CHAR(13))</f>
        <v>#VALUE!</v>
      </c>
    </row>
    <row r="2228" spans="1:4" x14ac:dyDescent="0.25">
      <c r="A2228" t="e">
        <f>VLOOKUP(Table1[[#This Row],[locationaddress]],VENUEID!$A$2:$B$28,1,TRUE)</f>
        <v>#VALUE!</v>
      </c>
      <c r="B2228" t="e">
        <f>IF(Table1[[#This Row],[categories]]="","",
IF(ISNUMBER(SEARCH("*ADULTS*",Table1[categories])),"ADULTS",
IF(ISNUMBER(SEARCH("*CHILDREN*",Table1[categories])),"CHILDREN",
IF(ISNUMBER(SEARCH("*TEENS*",Table1[categories])),"TEENS"))))</f>
        <v>#VALUE!</v>
      </c>
      <c r="C2228" t="e">
        <f>Table1[[#This Row],[startdatetime]]</f>
        <v>#VALUE!</v>
      </c>
      <c r="D2228" t="e">
        <f>CONCATENATE(Table1[[#This Row],[summary]],
CHAR(13),
Table1[[#This Row],[startdayname]],
", ",
TEXT((Table1[[#This Row],[startshortdate]]),"MMM D"),
CHAR(13),
TEXT((Table1[[#This Row],[starttime]]), "h:mm am/pm"),CHAR(13),Table1[[#This Row],[description]],CHAR(13))</f>
        <v>#VALUE!</v>
      </c>
    </row>
    <row r="2229" spans="1:4" x14ac:dyDescent="0.25">
      <c r="A2229" t="e">
        <f>VLOOKUP(Table1[[#This Row],[locationaddress]],VENUEID!$A$2:$B$28,1,TRUE)</f>
        <v>#VALUE!</v>
      </c>
      <c r="B2229" t="e">
        <f>IF(Table1[[#This Row],[categories]]="","",
IF(ISNUMBER(SEARCH("*ADULTS*",Table1[categories])),"ADULTS",
IF(ISNUMBER(SEARCH("*CHILDREN*",Table1[categories])),"CHILDREN",
IF(ISNUMBER(SEARCH("*TEENS*",Table1[categories])),"TEENS"))))</f>
        <v>#VALUE!</v>
      </c>
      <c r="C2229" t="e">
        <f>Table1[[#This Row],[startdatetime]]</f>
        <v>#VALUE!</v>
      </c>
      <c r="D2229" t="e">
        <f>CONCATENATE(Table1[[#This Row],[summary]],
CHAR(13),
Table1[[#This Row],[startdayname]],
", ",
TEXT((Table1[[#This Row],[startshortdate]]),"MMM D"),
CHAR(13),
TEXT((Table1[[#This Row],[starttime]]), "h:mm am/pm"),CHAR(13),Table1[[#This Row],[description]],CHAR(13))</f>
        <v>#VALUE!</v>
      </c>
    </row>
    <row r="2230" spans="1:4" x14ac:dyDescent="0.25">
      <c r="A2230" t="e">
        <f>VLOOKUP(Table1[[#This Row],[locationaddress]],VENUEID!$A$2:$B$28,1,TRUE)</f>
        <v>#VALUE!</v>
      </c>
      <c r="B2230" t="e">
        <f>IF(Table1[[#This Row],[categories]]="","",
IF(ISNUMBER(SEARCH("*ADULTS*",Table1[categories])),"ADULTS",
IF(ISNUMBER(SEARCH("*CHILDREN*",Table1[categories])),"CHILDREN",
IF(ISNUMBER(SEARCH("*TEENS*",Table1[categories])),"TEENS"))))</f>
        <v>#VALUE!</v>
      </c>
      <c r="C2230" t="e">
        <f>Table1[[#This Row],[startdatetime]]</f>
        <v>#VALUE!</v>
      </c>
      <c r="D2230" t="e">
        <f>CONCATENATE(Table1[[#This Row],[summary]],
CHAR(13),
Table1[[#This Row],[startdayname]],
", ",
TEXT((Table1[[#This Row],[startshortdate]]),"MMM D"),
CHAR(13),
TEXT((Table1[[#This Row],[starttime]]), "h:mm am/pm"),CHAR(13),Table1[[#This Row],[description]],CHAR(13))</f>
        <v>#VALUE!</v>
      </c>
    </row>
    <row r="2231" spans="1:4" x14ac:dyDescent="0.25">
      <c r="A2231" t="e">
        <f>VLOOKUP(Table1[[#This Row],[locationaddress]],VENUEID!$A$2:$B$28,1,TRUE)</f>
        <v>#VALUE!</v>
      </c>
      <c r="B2231" t="e">
        <f>IF(Table1[[#This Row],[categories]]="","",
IF(ISNUMBER(SEARCH("*ADULTS*",Table1[categories])),"ADULTS",
IF(ISNUMBER(SEARCH("*CHILDREN*",Table1[categories])),"CHILDREN",
IF(ISNUMBER(SEARCH("*TEENS*",Table1[categories])),"TEENS"))))</f>
        <v>#VALUE!</v>
      </c>
      <c r="C2231" t="e">
        <f>Table1[[#This Row],[startdatetime]]</f>
        <v>#VALUE!</v>
      </c>
      <c r="D2231" t="e">
        <f>CONCATENATE(Table1[[#This Row],[summary]],
CHAR(13),
Table1[[#This Row],[startdayname]],
", ",
TEXT((Table1[[#This Row],[startshortdate]]),"MMM D"),
CHAR(13),
TEXT((Table1[[#This Row],[starttime]]), "h:mm am/pm"),CHAR(13),Table1[[#This Row],[description]],CHAR(13))</f>
        <v>#VALUE!</v>
      </c>
    </row>
    <row r="2232" spans="1:4" x14ac:dyDescent="0.25">
      <c r="A2232" t="e">
        <f>VLOOKUP(Table1[[#This Row],[locationaddress]],VENUEID!$A$2:$B$28,1,TRUE)</f>
        <v>#VALUE!</v>
      </c>
      <c r="B2232" t="e">
        <f>IF(Table1[[#This Row],[categories]]="","",
IF(ISNUMBER(SEARCH("*ADULTS*",Table1[categories])),"ADULTS",
IF(ISNUMBER(SEARCH("*CHILDREN*",Table1[categories])),"CHILDREN",
IF(ISNUMBER(SEARCH("*TEENS*",Table1[categories])),"TEENS"))))</f>
        <v>#VALUE!</v>
      </c>
      <c r="C2232" t="e">
        <f>Table1[[#This Row],[startdatetime]]</f>
        <v>#VALUE!</v>
      </c>
      <c r="D2232" t="e">
        <f>CONCATENATE(Table1[[#This Row],[summary]],
CHAR(13),
Table1[[#This Row],[startdayname]],
", ",
TEXT((Table1[[#This Row],[startshortdate]]),"MMM D"),
CHAR(13),
TEXT((Table1[[#This Row],[starttime]]), "h:mm am/pm"),CHAR(13),Table1[[#This Row],[description]],CHAR(13))</f>
        <v>#VALUE!</v>
      </c>
    </row>
    <row r="2233" spans="1:4" x14ac:dyDescent="0.25">
      <c r="A2233" t="e">
        <f>VLOOKUP(Table1[[#This Row],[locationaddress]],VENUEID!$A$2:$B$28,1,TRUE)</f>
        <v>#VALUE!</v>
      </c>
      <c r="B2233" t="e">
        <f>IF(Table1[[#This Row],[categories]]="","",
IF(ISNUMBER(SEARCH("*ADULTS*",Table1[categories])),"ADULTS",
IF(ISNUMBER(SEARCH("*CHILDREN*",Table1[categories])),"CHILDREN",
IF(ISNUMBER(SEARCH("*TEENS*",Table1[categories])),"TEENS"))))</f>
        <v>#VALUE!</v>
      </c>
      <c r="C2233" t="e">
        <f>Table1[[#This Row],[startdatetime]]</f>
        <v>#VALUE!</v>
      </c>
      <c r="D2233" t="e">
        <f>CONCATENATE(Table1[[#This Row],[summary]],
CHAR(13),
Table1[[#This Row],[startdayname]],
", ",
TEXT((Table1[[#This Row],[startshortdate]]),"MMM D"),
CHAR(13),
TEXT((Table1[[#This Row],[starttime]]), "h:mm am/pm"),CHAR(13),Table1[[#This Row],[description]],CHAR(13))</f>
        <v>#VALUE!</v>
      </c>
    </row>
    <row r="2234" spans="1:4" x14ac:dyDescent="0.25">
      <c r="A2234" t="e">
        <f>VLOOKUP(Table1[[#This Row],[locationaddress]],VENUEID!$A$2:$B$28,1,TRUE)</f>
        <v>#VALUE!</v>
      </c>
      <c r="B2234" t="e">
        <f>IF(Table1[[#This Row],[categories]]="","",
IF(ISNUMBER(SEARCH("*ADULTS*",Table1[categories])),"ADULTS",
IF(ISNUMBER(SEARCH("*CHILDREN*",Table1[categories])),"CHILDREN",
IF(ISNUMBER(SEARCH("*TEENS*",Table1[categories])),"TEENS"))))</f>
        <v>#VALUE!</v>
      </c>
      <c r="C2234" t="e">
        <f>Table1[[#This Row],[startdatetime]]</f>
        <v>#VALUE!</v>
      </c>
      <c r="D2234" t="e">
        <f>CONCATENATE(Table1[[#This Row],[summary]],
CHAR(13),
Table1[[#This Row],[startdayname]],
", ",
TEXT((Table1[[#This Row],[startshortdate]]),"MMM D"),
CHAR(13),
TEXT((Table1[[#This Row],[starttime]]), "h:mm am/pm"),CHAR(13),Table1[[#This Row],[description]],CHAR(13))</f>
        <v>#VALUE!</v>
      </c>
    </row>
    <row r="2235" spans="1:4" x14ac:dyDescent="0.25">
      <c r="A2235" t="e">
        <f>VLOOKUP(Table1[[#This Row],[locationaddress]],VENUEID!$A$2:$B$28,1,TRUE)</f>
        <v>#VALUE!</v>
      </c>
      <c r="B2235" t="e">
        <f>IF(Table1[[#This Row],[categories]]="","",
IF(ISNUMBER(SEARCH("*ADULTS*",Table1[categories])),"ADULTS",
IF(ISNUMBER(SEARCH("*CHILDREN*",Table1[categories])),"CHILDREN",
IF(ISNUMBER(SEARCH("*TEENS*",Table1[categories])),"TEENS"))))</f>
        <v>#VALUE!</v>
      </c>
      <c r="C2235" t="e">
        <f>Table1[[#This Row],[startdatetime]]</f>
        <v>#VALUE!</v>
      </c>
      <c r="D2235" t="e">
        <f>CONCATENATE(Table1[[#This Row],[summary]],
CHAR(13),
Table1[[#This Row],[startdayname]],
", ",
TEXT((Table1[[#This Row],[startshortdate]]),"MMM D"),
CHAR(13),
TEXT((Table1[[#This Row],[starttime]]), "h:mm am/pm"),CHAR(13),Table1[[#This Row],[description]],CHAR(13))</f>
        <v>#VALUE!</v>
      </c>
    </row>
    <row r="2236" spans="1:4" x14ac:dyDescent="0.25">
      <c r="A2236" t="e">
        <f>VLOOKUP(Table1[[#This Row],[locationaddress]],VENUEID!$A$2:$B$28,1,TRUE)</f>
        <v>#VALUE!</v>
      </c>
      <c r="B2236" t="e">
        <f>IF(Table1[[#This Row],[categories]]="","",
IF(ISNUMBER(SEARCH("*ADULTS*",Table1[categories])),"ADULTS",
IF(ISNUMBER(SEARCH("*CHILDREN*",Table1[categories])),"CHILDREN",
IF(ISNUMBER(SEARCH("*TEENS*",Table1[categories])),"TEENS"))))</f>
        <v>#VALUE!</v>
      </c>
      <c r="C2236" t="e">
        <f>Table1[[#This Row],[startdatetime]]</f>
        <v>#VALUE!</v>
      </c>
      <c r="D2236" t="e">
        <f>CONCATENATE(Table1[[#This Row],[summary]],
CHAR(13),
Table1[[#This Row],[startdayname]],
", ",
TEXT((Table1[[#This Row],[startshortdate]]),"MMM D"),
CHAR(13),
TEXT((Table1[[#This Row],[starttime]]), "h:mm am/pm"),CHAR(13),Table1[[#This Row],[description]],CHAR(13))</f>
        <v>#VALUE!</v>
      </c>
    </row>
    <row r="2237" spans="1:4" x14ac:dyDescent="0.25">
      <c r="A2237" t="e">
        <f>VLOOKUP(Table1[[#This Row],[locationaddress]],VENUEID!$A$2:$B$28,1,TRUE)</f>
        <v>#VALUE!</v>
      </c>
      <c r="B2237" t="e">
        <f>IF(Table1[[#This Row],[categories]]="","",
IF(ISNUMBER(SEARCH("*ADULTS*",Table1[categories])),"ADULTS",
IF(ISNUMBER(SEARCH("*CHILDREN*",Table1[categories])),"CHILDREN",
IF(ISNUMBER(SEARCH("*TEENS*",Table1[categories])),"TEENS"))))</f>
        <v>#VALUE!</v>
      </c>
      <c r="C2237" t="e">
        <f>Table1[[#This Row],[startdatetime]]</f>
        <v>#VALUE!</v>
      </c>
      <c r="D2237" t="e">
        <f>CONCATENATE(Table1[[#This Row],[summary]],
CHAR(13),
Table1[[#This Row],[startdayname]],
", ",
TEXT((Table1[[#This Row],[startshortdate]]),"MMM D"),
CHAR(13),
TEXT((Table1[[#This Row],[starttime]]), "h:mm am/pm"),CHAR(13),Table1[[#This Row],[description]],CHAR(13))</f>
        <v>#VALUE!</v>
      </c>
    </row>
    <row r="2238" spans="1:4" x14ac:dyDescent="0.25">
      <c r="A2238" t="e">
        <f>VLOOKUP(Table1[[#This Row],[locationaddress]],VENUEID!$A$2:$B$28,1,TRUE)</f>
        <v>#VALUE!</v>
      </c>
      <c r="B2238" t="e">
        <f>IF(Table1[[#This Row],[categories]]="","",
IF(ISNUMBER(SEARCH("*ADULTS*",Table1[categories])),"ADULTS",
IF(ISNUMBER(SEARCH("*CHILDREN*",Table1[categories])),"CHILDREN",
IF(ISNUMBER(SEARCH("*TEENS*",Table1[categories])),"TEENS"))))</f>
        <v>#VALUE!</v>
      </c>
      <c r="C2238" t="e">
        <f>Table1[[#This Row],[startdatetime]]</f>
        <v>#VALUE!</v>
      </c>
      <c r="D2238" t="e">
        <f>CONCATENATE(Table1[[#This Row],[summary]],
CHAR(13),
Table1[[#This Row],[startdayname]],
", ",
TEXT((Table1[[#This Row],[startshortdate]]),"MMM D"),
CHAR(13),
TEXT((Table1[[#This Row],[starttime]]), "h:mm am/pm"),CHAR(13),Table1[[#This Row],[description]],CHAR(13))</f>
        <v>#VALUE!</v>
      </c>
    </row>
    <row r="2239" spans="1:4" x14ac:dyDescent="0.25">
      <c r="A2239" t="e">
        <f>VLOOKUP(Table1[[#This Row],[locationaddress]],VENUEID!$A$2:$B$28,1,TRUE)</f>
        <v>#VALUE!</v>
      </c>
      <c r="B2239" t="e">
        <f>IF(Table1[[#This Row],[categories]]="","",
IF(ISNUMBER(SEARCH("*ADULTS*",Table1[categories])),"ADULTS",
IF(ISNUMBER(SEARCH("*CHILDREN*",Table1[categories])),"CHILDREN",
IF(ISNUMBER(SEARCH("*TEENS*",Table1[categories])),"TEENS"))))</f>
        <v>#VALUE!</v>
      </c>
      <c r="C2239" t="e">
        <f>Table1[[#This Row],[startdatetime]]</f>
        <v>#VALUE!</v>
      </c>
      <c r="D2239" t="e">
        <f>CONCATENATE(Table1[[#This Row],[summary]],
CHAR(13),
Table1[[#This Row],[startdayname]],
", ",
TEXT((Table1[[#This Row],[startshortdate]]),"MMM D"),
CHAR(13),
TEXT((Table1[[#This Row],[starttime]]), "h:mm am/pm"),CHAR(13),Table1[[#This Row],[description]],CHAR(13))</f>
        <v>#VALUE!</v>
      </c>
    </row>
    <row r="2240" spans="1:4" x14ac:dyDescent="0.25">
      <c r="A2240" t="e">
        <f>VLOOKUP(Table1[[#This Row],[locationaddress]],VENUEID!$A$2:$B$28,1,TRUE)</f>
        <v>#VALUE!</v>
      </c>
      <c r="B2240" t="e">
        <f>IF(Table1[[#This Row],[categories]]="","",
IF(ISNUMBER(SEARCH("*ADULTS*",Table1[categories])),"ADULTS",
IF(ISNUMBER(SEARCH("*CHILDREN*",Table1[categories])),"CHILDREN",
IF(ISNUMBER(SEARCH("*TEENS*",Table1[categories])),"TEENS"))))</f>
        <v>#VALUE!</v>
      </c>
      <c r="C2240" t="e">
        <f>Table1[[#This Row],[startdatetime]]</f>
        <v>#VALUE!</v>
      </c>
      <c r="D2240" t="e">
        <f>CONCATENATE(Table1[[#This Row],[summary]],
CHAR(13),
Table1[[#This Row],[startdayname]],
", ",
TEXT((Table1[[#This Row],[startshortdate]]),"MMM D"),
CHAR(13),
TEXT((Table1[[#This Row],[starttime]]), "h:mm am/pm"),CHAR(13),Table1[[#This Row],[description]],CHAR(13))</f>
        <v>#VALUE!</v>
      </c>
    </row>
    <row r="2241" spans="1:4" x14ac:dyDescent="0.25">
      <c r="A2241" t="e">
        <f>VLOOKUP(Table1[[#This Row],[locationaddress]],VENUEID!$A$2:$B$28,1,TRUE)</f>
        <v>#VALUE!</v>
      </c>
      <c r="B2241" t="e">
        <f>IF(Table1[[#This Row],[categories]]="","",
IF(ISNUMBER(SEARCH("*ADULTS*",Table1[categories])),"ADULTS",
IF(ISNUMBER(SEARCH("*CHILDREN*",Table1[categories])),"CHILDREN",
IF(ISNUMBER(SEARCH("*TEENS*",Table1[categories])),"TEENS"))))</f>
        <v>#VALUE!</v>
      </c>
      <c r="C2241" t="e">
        <f>Table1[[#This Row],[startdatetime]]</f>
        <v>#VALUE!</v>
      </c>
      <c r="D2241" t="e">
        <f>CONCATENATE(Table1[[#This Row],[summary]],
CHAR(13),
Table1[[#This Row],[startdayname]],
", ",
TEXT((Table1[[#This Row],[startshortdate]]),"MMM D"),
CHAR(13),
TEXT((Table1[[#This Row],[starttime]]), "h:mm am/pm"),CHAR(13),Table1[[#This Row],[description]],CHAR(13))</f>
        <v>#VALUE!</v>
      </c>
    </row>
    <row r="2242" spans="1:4" x14ac:dyDescent="0.25">
      <c r="A2242" t="e">
        <f>VLOOKUP(Table1[[#This Row],[locationaddress]],VENUEID!$A$2:$B$28,1,TRUE)</f>
        <v>#VALUE!</v>
      </c>
      <c r="B2242" t="e">
        <f>IF(Table1[[#This Row],[categories]]="","",
IF(ISNUMBER(SEARCH("*ADULTS*",Table1[categories])),"ADULTS",
IF(ISNUMBER(SEARCH("*CHILDREN*",Table1[categories])),"CHILDREN",
IF(ISNUMBER(SEARCH("*TEENS*",Table1[categories])),"TEENS"))))</f>
        <v>#VALUE!</v>
      </c>
      <c r="C2242" t="e">
        <f>Table1[[#This Row],[startdatetime]]</f>
        <v>#VALUE!</v>
      </c>
      <c r="D2242" t="e">
        <f>CONCATENATE(Table1[[#This Row],[summary]],
CHAR(13),
Table1[[#This Row],[startdayname]],
", ",
TEXT((Table1[[#This Row],[startshortdate]]),"MMM D"),
CHAR(13),
TEXT((Table1[[#This Row],[starttime]]), "h:mm am/pm"),CHAR(13),Table1[[#This Row],[description]],CHAR(13))</f>
        <v>#VALUE!</v>
      </c>
    </row>
    <row r="2243" spans="1:4" x14ac:dyDescent="0.25">
      <c r="A2243" t="e">
        <f>VLOOKUP(Table1[[#This Row],[locationaddress]],VENUEID!$A$2:$B$28,1,TRUE)</f>
        <v>#VALUE!</v>
      </c>
      <c r="B2243" t="e">
        <f>IF(Table1[[#This Row],[categories]]="","",
IF(ISNUMBER(SEARCH("*ADULTS*",Table1[categories])),"ADULTS",
IF(ISNUMBER(SEARCH("*CHILDREN*",Table1[categories])),"CHILDREN",
IF(ISNUMBER(SEARCH("*TEENS*",Table1[categories])),"TEENS"))))</f>
        <v>#VALUE!</v>
      </c>
      <c r="C2243" t="e">
        <f>Table1[[#This Row],[startdatetime]]</f>
        <v>#VALUE!</v>
      </c>
      <c r="D2243" t="e">
        <f>CONCATENATE(Table1[[#This Row],[summary]],
CHAR(13),
Table1[[#This Row],[startdayname]],
", ",
TEXT((Table1[[#This Row],[startshortdate]]),"MMM D"),
CHAR(13),
TEXT((Table1[[#This Row],[starttime]]), "h:mm am/pm"),CHAR(13),Table1[[#This Row],[description]],CHAR(13))</f>
        <v>#VALUE!</v>
      </c>
    </row>
    <row r="2244" spans="1:4" x14ac:dyDescent="0.25">
      <c r="A2244" t="e">
        <f>VLOOKUP(Table1[[#This Row],[locationaddress]],VENUEID!$A$2:$B$28,1,TRUE)</f>
        <v>#VALUE!</v>
      </c>
      <c r="B2244" t="e">
        <f>IF(Table1[[#This Row],[categories]]="","",
IF(ISNUMBER(SEARCH("*ADULTS*",Table1[categories])),"ADULTS",
IF(ISNUMBER(SEARCH("*CHILDREN*",Table1[categories])),"CHILDREN",
IF(ISNUMBER(SEARCH("*TEENS*",Table1[categories])),"TEENS"))))</f>
        <v>#VALUE!</v>
      </c>
      <c r="C2244" t="e">
        <f>Table1[[#This Row],[startdatetime]]</f>
        <v>#VALUE!</v>
      </c>
      <c r="D2244" t="e">
        <f>CONCATENATE(Table1[[#This Row],[summary]],
CHAR(13),
Table1[[#This Row],[startdayname]],
", ",
TEXT((Table1[[#This Row],[startshortdate]]),"MMM D"),
CHAR(13),
TEXT((Table1[[#This Row],[starttime]]), "h:mm am/pm"),CHAR(13),Table1[[#This Row],[description]],CHAR(13))</f>
        <v>#VALUE!</v>
      </c>
    </row>
    <row r="2245" spans="1:4" x14ac:dyDescent="0.25">
      <c r="A2245" t="e">
        <f>VLOOKUP(Table1[[#This Row],[locationaddress]],VENUEID!$A$2:$B$28,1,TRUE)</f>
        <v>#VALUE!</v>
      </c>
      <c r="B2245" t="e">
        <f>IF(Table1[[#This Row],[categories]]="","",
IF(ISNUMBER(SEARCH("*ADULTS*",Table1[categories])),"ADULTS",
IF(ISNUMBER(SEARCH("*CHILDREN*",Table1[categories])),"CHILDREN",
IF(ISNUMBER(SEARCH("*TEENS*",Table1[categories])),"TEENS"))))</f>
        <v>#VALUE!</v>
      </c>
      <c r="C2245" t="e">
        <f>Table1[[#This Row],[startdatetime]]</f>
        <v>#VALUE!</v>
      </c>
      <c r="D2245" t="e">
        <f>CONCATENATE(Table1[[#This Row],[summary]],
CHAR(13),
Table1[[#This Row],[startdayname]],
", ",
TEXT((Table1[[#This Row],[startshortdate]]),"MMM D"),
CHAR(13),
TEXT((Table1[[#This Row],[starttime]]), "h:mm am/pm"),CHAR(13),Table1[[#This Row],[description]],CHAR(13))</f>
        <v>#VALUE!</v>
      </c>
    </row>
    <row r="2246" spans="1:4" x14ac:dyDescent="0.25">
      <c r="A2246" t="e">
        <f>VLOOKUP(Table1[[#This Row],[locationaddress]],VENUEID!$A$2:$B$28,1,TRUE)</f>
        <v>#VALUE!</v>
      </c>
      <c r="B2246" t="e">
        <f>IF(Table1[[#This Row],[categories]]="","",
IF(ISNUMBER(SEARCH("*ADULTS*",Table1[categories])),"ADULTS",
IF(ISNUMBER(SEARCH("*CHILDREN*",Table1[categories])),"CHILDREN",
IF(ISNUMBER(SEARCH("*TEENS*",Table1[categories])),"TEENS"))))</f>
        <v>#VALUE!</v>
      </c>
      <c r="C2246" t="e">
        <f>Table1[[#This Row],[startdatetime]]</f>
        <v>#VALUE!</v>
      </c>
      <c r="D2246" t="e">
        <f>CONCATENATE(Table1[[#This Row],[summary]],
CHAR(13),
Table1[[#This Row],[startdayname]],
", ",
TEXT((Table1[[#This Row],[startshortdate]]),"MMM D"),
CHAR(13),
TEXT((Table1[[#This Row],[starttime]]), "h:mm am/pm"),CHAR(13),Table1[[#This Row],[description]],CHAR(13))</f>
        <v>#VALUE!</v>
      </c>
    </row>
    <row r="2247" spans="1:4" x14ac:dyDescent="0.25">
      <c r="A2247" t="e">
        <f>VLOOKUP(Table1[[#This Row],[locationaddress]],VENUEID!$A$2:$B$28,1,TRUE)</f>
        <v>#VALUE!</v>
      </c>
      <c r="B2247" t="e">
        <f>IF(Table1[[#This Row],[categories]]="","",
IF(ISNUMBER(SEARCH("*ADULTS*",Table1[categories])),"ADULTS",
IF(ISNUMBER(SEARCH("*CHILDREN*",Table1[categories])),"CHILDREN",
IF(ISNUMBER(SEARCH("*TEENS*",Table1[categories])),"TEENS"))))</f>
        <v>#VALUE!</v>
      </c>
      <c r="C2247" t="e">
        <f>Table1[[#This Row],[startdatetime]]</f>
        <v>#VALUE!</v>
      </c>
      <c r="D2247" t="e">
        <f>CONCATENATE(Table1[[#This Row],[summary]],
CHAR(13),
Table1[[#This Row],[startdayname]],
", ",
TEXT((Table1[[#This Row],[startshortdate]]),"MMM D"),
CHAR(13),
TEXT((Table1[[#This Row],[starttime]]), "h:mm am/pm"),CHAR(13),Table1[[#This Row],[description]],CHAR(13))</f>
        <v>#VALUE!</v>
      </c>
    </row>
    <row r="2248" spans="1:4" x14ac:dyDescent="0.25">
      <c r="A2248" t="e">
        <f>VLOOKUP(Table1[[#This Row],[locationaddress]],VENUEID!$A$2:$B$28,1,TRUE)</f>
        <v>#VALUE!</v>
      </c>
      <c r="B2248" t="e">
        <f>IF(Table1[[#This Row],[categories]]="","",
IF(ISNUMBER(SEARCH("*ADULTS*",Table1[categories])),"ADULTS",
IF(ISNUMBER(SEARCH("*CHILDREN*",Table1[categories])),"CHILDREN",
IF(ISNUMBER(SEARCH("*TEENS*",Table1[categories])),"TEENS"))))</f>
        <v>#VALUE!</v>
      </c>
      <c r="C2248" t="e">
        <f>Table1[[#This Row],[startdatetime]]</f>
        <v>#VALUE!</v>
      </c>
      <c r="D2248" t="e">
        <f>CONCATENATE(Table1[[#This Row],[summary]],
CHAR(13),
Table1[[#This Row],[startdayname]],
", ",
TEXT((Table1[[#This Row],[startshortdate]]),"MMM D"),
CHAR(13),
TEXT((Table1[[#This Row],[starttime]]), "h:mm am/pm"),CHAR(13),Table1[[#This Row],[description]],CHAR(13))</f>
        <v>#VALUE!</v>
      </c>
    </row>
    <row r="2249" spans="1:4" x14ac:dyDescent="0.25">
      <c r="A2249" t="e">
        <f>VLOOKUP(Table1[[#This Row],[locationaddress]],VENUEID!$A$2:$B$28,1,TRUE)</f>
        <v>#VALUE!</v>
      </c>
      <c r="B2249" t="e">
        <f>IF(Table1[[#This Row],[categories]]="","",
IF(ISNUMBER(SEARCH("*ADULTS*",Table1[categories])),"ADULTS",
IF(ISNUMBER(SEARCH("*CHILDREN*",Table1[categories])),"CHILDREN",
IF(ISNUMBER(SEARCH("*TEENS*",Table1[categories])),"TEENS"))))</f>
        <v>#VALUE!</v>
      </c>
      <c r="C2249" t="e">
        <f>Table1[[#This Row],[startdatetime]]</f>
        <v>#VALUE!</v>
      </c>
      <c r="D2249" t="e">
        <f>CONCATENATE(Table1[[#This Row],[summary]],
CHAR(13),
Table1[[#This Row],[startdayname]],
", ",
TEXT((Table1[[#This Row],[startshortdate]]),"MMM D"),
CHAR(13),
TEXT((Table1[[#This Row],[starttime]]), "h:mm am/pm"),CHAR(13),Table1[[#This Row],[description]],CHAR(13))</f>
        <v>#VALUE!</v>
      </c>
    </row>
    <row r="2250" spans="1:4" x14ac:dyDescent="0.25">
      <c r="A2250" t="e">
        <f>VLOOKUP(Table1[[#This Row],[locationaddress]],VENUEID!$A$2:$B$28,1,TRUE)</f>
        <v>#VALUE!</v>
      </c>
      <c r="B2250" t="e">
        <f>IF(Table1[[#This Row],[categories]]="","",
IF(ISNUMBER(SEARCH("*ADULTS*",Table1[categories])),"ADULTS",
IF(ISNUMBER(SEARCH("*CHILDREN*",Table1[categories])),"CHILDREN",
IF(ISNUMBER(SEARCH("*TEENS*",Table1[categories])),"TEENS"))))</f>
        <v>#VALUE!</v>
      </c>
      <c r="C2250" t="e">
        <f>Table1[[#This Row],[startdatetime]]</f>
        <v>#VALUE!</v>
      </c>
      <c r="D2250" t="e">
        <f>CONCATENATE(Table1[[#This Row],[summary]],
CHAR(13),
Table1[[#This Row],[startdayname]],
", ",
TEXT((Table1[[#This Row],[startshortdate]]),"MMM D"),
CHAR(13),
TEXT((Table1[[#This Row],[starttime]]), "h:mm am/pm"),CHAR(13),Table1[[#This Row],[description]],CHAR(13))</f>
        <v>#VALUE!</v>
      </c>
    </row>
    <row r="2251" spans="1:4" x14ac:dyDescent="0.25">
      <c r="A2251" t="e">
        <f>VLOOKUP(Table1[[#This Row],[locationaddress]],VENUEID!$A$2:$B$28,1,TRUE)</f>
        <v>#VALUE!</v>
      </c>
      <c r="B2251" t="e">
        <f>IF(Table1[[#This Row],[categories]]="","",
IF(ISNUMBER(SEARCH("*ADULTS*",Table1[categories])),"ADULTS",
IF(ISNUMBER(SEARCH("*CHILDREN*",Table1[categories])),"CHILDREN",
IF(ISNUMBER(SEARCH("*TEENS*",Table1[categories])),"TEENS"))))</f>
        <v>#VALUE!</v>
      </c>
      <c r="C2251" t="e">
        <f>Table1[[#This Row],[startdatetime]]</f>
        <v>#VALUE!</v>
      </c>
      <c r="D2251" t="e">
        <f>CONCATENATE(Table1[[#This Row],[summary]],
CHAR(13),
Table1[[#This Row],[startdayname]],
", ",
TEXT((Table1[[#This Row],[startshortdate]]),"MMM D"),
CHAR(13),
TEXT((Table1[[#This Row],[starttime]]), "h:mm am/pm"),CHAR(13),Table1[[#This Row],[description]],CHAR(13))</f>
        <v>#VALUE!</v>
      </c>
    </row>
    <row r="2252" spans="1:4" x14ac:dyDescent="0.25">
      <c r="A2252" t="e">
        <f>VLOOKUP(Table1[[#This Row],[locationaddress]],VENUEID!$A$2:$B$28,1,TRUE)</f>
        <v>#VALUE!</v>
      </c>
      <c r="B2252" t="e">
        <f>IF(Table1[[#This Row],[categories]]="","",
IF(ISNUMBER(SEARCH("*ADULTS*",Table1[categories])),"ADULTS",
IF(ISNUMBER(SEARCH("*CHILDREN*",Table1[categories])),"CHILDREN",
IF(ISNUMBER(SEARCH("*TEENS*",Table1[categories])),"TEENS"))))</f>
        <v>#VALUE!</v>
      </c>
      <c r="C2252" t="e">
        <f>Table1[[#This Row],[startdatetime]]</f>
        <v>#VALUE!</v>
      </c>
      <c r="D2252" t="e">
        <f>CONCATENATE(Table1[[#This Row],[summary]],
CHAR(13),
Table1[[#This Row],[startdayname]],
", ",
TEXT((Table1[[#This Row],[startshortdate]]),"MMM D"),
CHAR(13),
TEXT((Table1[[#This Row],[starttime]]), "h:mm am/pm"),CHAR(13),Table1[[#This Row],[description]],CHAR(13))</f>
        <v>#VALUE!</v>
      </c>
    </row>
    <row r="2253" spans="1:4" x14ac:dyDescent="0.25">
      <c r="A2253" t="e">
        <f>VLOOKUP(Table1[[#This Row],[locationaddress]],VENUEID!$A$2:$B$28,1,TRUE)</f>
        <v>#VALUE!</v>
      </c>
      <c r="B2253" t="e">
        <f>IF(Table1[[#This Row],[categories]]="","",
IF(ISNUMBER(SEARCH("*ADULTS*",Table1[categories])),"ADULTS",
IF(ISNUMBER(SEARCH("*CHILDREN*",Table1[categories])),"CHILDREN",
IF(ISNUMBER(SEARCH("*TEENS*",Table1[categories])),"TEENS"))))</f>
        <v>#VALUE!</v>
      </c>
      <c r="C2253" t="e">
        <f>Table1[[#This Row],[startdatetime]]</f>
        <v>#VALUE!</v>
      </c>
      <c r="D2253" t="e">
        <f>CONCATENATE(Table1[[#This Row],[summary]],
CHAR(13),
Table1[[#This Row],[startdayname]],
", ",
TEXT((Table1[[#This Row],[startshortdate]]),"MMM D"),
CHAR(13),
TEXT((Table1[[#This Row],[starttime]]), "h:mm am/pm"),CHAR(13),Table1[[#This Row],[description]],CHAR(13))</f>
        <v>#VALUE!</v>
      </c>
    </row>
    <row r="2254" spans="1:4" x14ac:dyDescent="0.25">
      <c r="A2254" t="e">
        <f>VLOOKUP(Table1[[#This Row],[locationaddress]],VENUEID!$A$2:$B$28,1,TRUE)</f>
        <v>#VALUE!</v>
      </c>
      <c r="B2254" t="e">
        <f>IF(Table1[[#This Row],[categories]]="","",
IF(ISNUMBER(SEARCH("*ADULTS*",Table1[categories])),"ADULTS",
IF(ISNUMBER(SEARCH("*CHILDREN*",Table1[categories])),"CHILDREN",
IF(ISNUMBER(SEARCH("*TEENS*",Table1[categories])),"TEENS"))))</f>
        <v>#VALUE!</v>
      </c>
      <c r="C2254" t="e">
        <f>Table1[[#This Row],[startdatetime]]</f>
        <v>#VALUE!</v>
      </c>
      <c r="D2254" t="e">
        <f>CONCATENATE(Table1[[#This Row],[summary]],
CHAR(13),
Table1[[#This Row],[startdayname]],
", ",
TEXT((Table1[[#This Row],[startshortdate]]),"MMM D"),
CHAR(13),
TEXT((Table1[[#This Row],[starttime]]), "h:mm am/pm"),CHAR(13),Table1[[#This Row],[description]],CHAR(13))</f>
        <v>#VALUE!</v>
      </c>
    </row>
    <row r="2255" spans="1:4" x14ac:dyDescent="0.25">
      <c r="A2255" t="e">
        <f>VLOOKUP(Table1[[#This Row],[locationaddress]],VENUEID!$A$2:$B$28,1,TRUE)</f>
        <v>#VALUE!</v>
      </c>
      <c r="B2255" t="e">
        <f>IF(Table1[[#This Row],[categories]]="","",
IF(ISNUMBER(SEARCH("*ADULTS*",Table1[categories])),"ADULTS",
IF(ISNUMBER(SEARCH("*CHILDREN*",Table1[categories])),"CHILDREN",
IF(ISNUMBER(SEARCH("*TEENS*",Table1[categories])),"TEENS"))))</f>
        <v>#VALUE!</v>
      </c>
      <c r="C2255" t="e">
        <f>Table1[[#This Row],[startdatetime]]</f>
        <v>#VALUE!</v>
      </c>
      <c r="D2255" t="e">
        <f>CONCATENATE(Table1[[#This Row],[summary]],
CHAR(13),
Table1[[#This Row],[startdayname]],
", ",
TEXT((Table1[[#This Row],[startshortdate]]),"MMM D"),
CHAR(13),
TEXT((Table1[[#This Row],[starttime]]), "h:mm am/pm"),CHAR(13),Table1[[#This Row],[description]],CHAR(13))</f>
        <v>#VALUE!</v>
      </c>
    </row>
    <row r="2256" spans="1:4" x14ac:dyDescent="0.25">
      <c r="A2256" t="e">
        <f>VLOOKUP(Table1[[#This Row],[locationaddress]],VENUEID!$A$2:$B$28,1,TRUE)</f>
        <v>#VALUE!</v>
      </c>
      <c r="B2256" t="e">
        <f>IF(Table1[[#This Row],[categories]]="","",
IF(ISNUMBER(SEARCH("*ADULTS*",Table1[categories])),"ADULTS",
IF(ISNUMBER(SEARCH("*CHILDREN*",Table1[categories])),"CHILDREN",
IF(ISNUMBER(SEARCH("*TEENS*",Table1[categories])),"TEENS"))))</f>
        <v>#VALUE!</v>
      </c>
      <c r="C2256" t="e">
        <f>Table1[[#This Row],[startdatetime]]</f>
        <v>#VALUE!</v>
      </c>
      <c r="D2256" t="e">
        <f>CONCATENATE(Table1[[#This Row],[summary]],
CHAR(13),
Table1[[#This Row],[startdayname]],
", ",
TEXT((Table1[[#This Row],[startshortdate]]),"MMM D"),
CHAR(13),
TEXT((Table1[[#This Row],[starttime]]), "h:mm am/pm"),CHAR(13),Table1[[#This Row],[description]],CHAR(13))</f>
        <v>#VALUE!</v>
      </c>
    </row>
    <row r="2257" spans="1:4" x14ac:dyDescent="0.25">
      <c r="A2257" t="e">
        <f>VLOOKUP(Table1[[#This Row],[locationaddress]],VENUEID!$A$2:$B$28,1,TRUE)</f>
        <v>#VALUE!</v>
      </c>
      <c r="B2257" t="e">
        <f>IF(Table1[[#This Row],[categories]]="","",
IF(ISNUMBER(SEARCH("*ADULTS*",Table1[categories])),"ADULTS",
IF(ISNUMBER(SEARCH("*CHILDREN*",Table1[categories])),"CHILDREN",
IF(ISNUMBER(SEARCH("*TEENS*",Table1[categories])),"TEENS"))))</f>
        <v>#VALUE!</v>
      </c>
      <c r="C2257" t="e">
        <f>Table1[[#This Row],[startdatetime]]</f>
        <v>#VALUE!</v>
      </c>
      <c r="D2257" t="e">
        <f>CONCATENATE(Table1[[#This Row],[summary]],
CHAR(13),
Table1[[#This Row],[startdayname]],
", ",
TEXT((Table1[[#This Row],[startshortdate]]),"MMM D"),
CHAR(13),
TEXT((Table1[[#This Row],[starttime]]), "h:mm am/pm"),CHAR(13),Table1[[#This Row],[description]],CHAR(13))</f>
        <v>#VALUE!</v>
      </c>
    </row>
    <row r="2258" spans="1:4" x14ac:dyDescent="0.25">
      <c r="A2258" t="e">
        <f>VLOOKUP(Table1[[#This Row],[locationaddress]],VENUEID!$A$2:$B$28,1,TRUE)</f>
        <v>#VALUE!</v>
      </c>
      <c r="B2258" t="e">
        <f>IF(Table1[[#This Row],[categories]]="","",
IF(ISNUMBER(SEARCH("*ADULTS*",Table1[categories])),"ADULTS",
IF(ISNUMBER(SEARCH("*CHILDREN*",Table1[categories])),"CHILDREN",
IF(ISNUMBER(SEARCH("*TEENS*",Table1[categories])),"TEENS"))))</f>
        <v>#VALUE!</v>
      </c>
      <c r="C2258" t="e">
        <f>Table1[[#This Row],[startdatetime]]</f>
        <v>#VALUE!</v>
      </c>
      <c r="D2258" t="e">
        <f>CONCATENATE(Table1[[#This Row],[summary]],
CHAR(13),
Table1[[#This Row],[startdayname]],
", ",
TEXT((Table1[[#This Row],[startshortdate]]),"MMM D"),
CHAR(13),
TEXT((Table1[[#This Row],[starttime]]), "h:mm am/pm"),CHAR(13),Table1[[#This Row],[description]],CHAR(13))</f>
        <v>#VALUE!</v>
      </c>
    </row>
    <row r="2259" spans="1:4" x14ac:dyDescent="0.25">
      <c r="A2259" t="e">
        <f>VLOOKUP(Table1[[#This Row],[locationaddress]],VENUEID!$A$2:$B$28,1,TRUE)</f>
        <v>#VALUE!</v>
      </c>
      <c r="B2259" t="e">
        <f>IF(Table1[[#This Row],[categories]]="","",
IF(ISNUMBER(SEARCH("*ADULTS*",Table1[categories])),"ADULTS",
IF(ISNUMBER(SEARCH("*CHILDREN*",Table1[categories])),"CHILDREN",
IF(ISNUMBER(SEARCH("*TEENS*",Table1[categories])),"TEENS"))))</f>
        <v>#VALUE!</v>
      </c>
      <c r="C2259" t="e">
        <f>Table1[[#This Row],[startdatetime]]</f>
        <v>#VALUE!</v>
      </c>
      <c r="D2259" t="e">
        <f>CONCATENATE(Table1[[#This Row],[summary]],
CHAR(13),
Table1[[#This Row],[startdayname]],
", ",
TEXT((Table1[[#This Row],[startshortdate]]),"MMM D"),
CHAR(13),
TEXT((Table1[[#This Row],[starttime]]), "h:mm am/pm"),CHAR(13),Table1[[#This Row],[description]],CHAR(13))</f>
        <v>#VALUE!</v>
      </c>
    </row>
    <row r="2260" spans="1:4" x14ac:dyDescent="0.25">
      <c r="A2260" t="e">
        <f>VLOOKUP(Table1[[#This Row],[locationaddress]],VENUEID!$A$2:$B$28,1,TRUE)</f>
        <v>#VALUE!</v>
      </c>
      <c r="B2260" t="e">
        <f>IF(Table1[[#This Row],[categories]]="","",
IF(ISNUMBER(SEARCH("*ADULTS*",Table1[categories])),"ADULTS",
IF(ISNUMBER(SEARCH("*CHILDREN*",Table1[categories])),"CHILDREN",
IF(ISNUMBER(SEARCH("*TEENS*",Table1[categories])),"TEENS"))))</f>
        <v>#VALUE!</v>
      </c>
      <c r="C2260" t="e">
        <f>Table1[[#This Row],[startdatetime]]</f>
        <v>#VALUE!</v>
      </c>
      <c r="D2260" t="e">
        <f>CONCATENATE(Table1[[#This Row],[summary]],
CHAR(13),
Table1[[#This Row],[startdayname]],
", ",
TEXT((Table1[[#This Row],[startshortdate]]),"MMM D"),
CHAR(13),
TEXT((Table1[[#This Row],[starttime]]), "h:mm am/pm"),CHAR(13),Table1[[#This Row],[description]],CHAR(13))</f>
        <v>#VALUE!</v>
      </c>
    </row>
    <row r="2261" spans="1:4" x14ac:dyDescent="0.25">
      <c r="A2261" t="e">
        <f>VLOOKUP(Table1[[#This Row],[locationaddress]],VENUEID!$A$2:$B$28,1,TRUE)</f>
        <v>#VALUE!</v>
      </c>
      <c r="B2261" t="e">
        <f>IF(Table1[[#This Row],[categories]]="","",
IF(ISNUMBER(SEARCH("*ADULTS*",Table1[categories])),"ADULTS",
IF(ISNUMBER(SEARCH("*CHILDREN*",Table1[categories])),"CHILDREN",
IF(ISNUMBER(SEARCH("*TEENS*",Table1[categories])),"TEENS"))))</f>
        <v>#VALUE!</v>
      </c>
      <c r="C2261" t="e">
        <f>Table1[[#This Row],[startdatetime]]</f>
        <v>#VALUE!</v>
      </c>
      <c r="D2261" t="e">
        <f>CONCATENATE(Table1[[#This Row],[summary]],
CHAR(13),
Table1[[#This Row],[startdayname]],
", ",
TEXT((Table1[[#This Row],[startshortdate]]),"MMM D"),
CHAR(13),
TEXT((Table1[[#This Row],[starttime]]), "h:mm am/pm"),CHAR(13),Table1[[#This Row],[description]],CHAR(13))</f>
        <v>#VALUE!</v>
      </c>
    </row>
    <row r="2262" spans="1:4" x14ac:dyDescent="0.25">
      <c r="A2262" t="e">
        <f>VLOOKUP(Table1[[#This Row],[locationaddress]],VENUEID!$A$2:$B$28,1,TRUE)</f>
        <v>#VALUE!</v>
      </c>
      <c r="B2262" t="e">
        <f>IF(Table1[[#This Row],[categories]]="","",
IF(ISNUMBER(SEARCH("*ADULTS*",Table1[categories])),"ADULTS",
IF(ISNUMBER(SEARCH("*CHILDREN*",Table1[categories])),"CHILDREN",
IF(ISNUMBER(SEARCH("*TEENS*",Table1[categories])),"TEENS"))))</f>
        <v>#VALUE!</v>
      </c>
      <c r="C2262" t="e">
        <f>Table1[[#This Row],[startdatetime]]</f>
        <v>#VALUE!</v>
      </c>
      <c r="D2262" t="e">
        <f>CONCATENATE(Table1[[#This Row],[summary]],
CHAR(13),
Table1[[#This Row],[startdayname]],
", ",
TEXT((Table1[[#This Row],[startshortdate]]),"MMM D"),
CHAR(13),
TEXT((Table1[[#This Row],[starttime]]), "h:mm am/pm"),CHAR(13),Table1[[#This Row],[description]],CHAR(13))</f>
        <v>#VALUE!</v>
      </c>
    </row>
    <row r="2263" spans="1:4" x14ac:dyDescent="0.25">
      <c r="A2263" t="e">
        <f>VLOOKUP(Table1[[#This Row],[locationaddress]],VENUEID!$A$2:$B$28,1,TRUE)</f>
        <v>#VALUE!</v>
      </c>
      <c r="B2263" t="e">
        <f>IF(Table1[[#This Row],[categories]]="","",
IF(ISNUMBER(SEARCH("*ADULTS*",Table1[categories])),"ADULTS",
IF(ISNUMBER(SEARCH("*CHILDREN*",Table1[categories])),"CHILDREN",
IF(ISNUMBER(SEARCH("*TEENS*",Table1[categories])),"TEENS"))))</f>
        <v>#VALUE!</v>
      </c>
      <c r="C2263" t="e">
        <f>Table1[[#This Row],[startdatetime]]</f>
        <v>#VALUE!</v>
      </c>
      <c r="D2263" t="e">
        <f>CONCATENATE(Table1[[#This Row],[summary]],
CHAR(13),
Table1[[#This Row],[startdayname]],
", ",
TEXT((Table1[[#This Row],[startshortdate]]),"MMM D"),
CHAR(13),
TEXT((Table1[[#This Row],[starttime]]), "h:mm am/pm"),CHAR(13),Table1[[#This Row],[description]],CHAR(13))</f>
        <v>#VALUE!</v>
      </c>
    </row>
    <row r="2264" spans="1:4" x14ac:dyDescent="0.25">
      <c r="A2264" t="e">
        <f>VLOOKUP(Table1[[#This Row],[locationaddress]],VENUEID!$A$2:$B$28,1,TRUE)</f>
        <v>#VALUE!</v>
      </c>
      <c r="B2264" t="e">
        <f>IF(Table1[[#This Row],[categories]]="","",
IF(ISNUMBER(SEARCH("*ADULTS*",Table1[categories])),"ADULTS",
IF(ISNUMBER(SEARCH("*CHILDREN*",Table1[categories])),"CHILDREN",
IF(ISNUMBER(SEARCH("*TEENS*",Table1[categories])),"TEENS"))))</f>
        <v>#VALUE!</v>
      </c>
      <c r="C2264" t="e">
        <f>Table1[[#This Row],[startdatetime]]</f>
        <v>#VALUE!</v>
      </c>
      <c r="D2264" t="e">
        <f>CONCATENATE(Table1[[#This Row],[summary]],
CHAR(13),
Table1[[#This Row],[startdayname]],
", ",
TEXT((Table1[[#This Row],[startshortdate]]),"MMM D"),
CHAR(13),
TEXT((Table1[[#This Row],[starttime]]), "h:mm am/pm"),CHAR(13),Table1[[#This Row],[description]],CHAR(13))</f>
        <v>#VALUE!</v>
      </c>
    </row>
    <row r="2265" spans="1:4" x14ac:dyDescent="0.25">
      <c r="A2265" t="e">
        <f>VLOOKUP(Table1[[#This Row],[locationaddress]],VENUEID!$A$2:$B$28,1,TRUE)</f>
        <v>#VALUE!</v>
      </c>
      <c r="B2265" t="e">
        <f>IF(Table1[[#This Row],[categories]]="","",
IF(ISNUMBER(SEARCH("*ADULTS*",Table1[categories])),"ADULTS",
IF(ISNUMBER(SEARCH("*CHILDREN*",Table1[categories])),"CHILDREN",
IF(ISNUMBER(SEARCH("*TEENS*",Table1[categories])),"TEENS"))))</f>
        <v>#VALUE!</v>
      </c>
      <c r="C2265" t="e">
        <f>Table1[[#This Row],[startdatetime]]</f>
        <v>#VALUE!</v>
      </c>
      <c r="D2265" t="e">
        <f>CONCATENATE(Table1[[#This Row],[summary]],
CHAR(13),
Table1[[#This Row],[startdayname]],
", ",
TEXT((Table1[[#This Row],[startshortdate]]),"MMM D"),
CHAR(13),
TEXT((Table1[[#This Row],[starttime]]), "h:mm am/pm"),CHAR(13),Table1[[#This Row],[description]],CHAR(13))</f>
        <v>#VALUE!</v>
      </c>
    </row>
    <row r="2266" spans="1:4" x14ac:dyDescent="0.25">
      <c r="A2266" t="e">
        <f>VLOOKUP(Table1[[#This Row],[locationaddress]],VENUEID!$A$2:$B$28,1,TRUE)</f>
        <v>#VALUE!</v>
      </c>
      <c r="B2266" t="e">
        <f>IF(Table1[[#This Row],[categories]]="","",
IF(ISNUMBER(SEARCH("*ADULTS*",Table1[categories])),"ADULTS",
IF(ISNUMBER(SEARCH("*CHILDREN*",Table1[categories])),"CHILDREN",
IF(ISNUMBER(SEARCH("*TEENS*",Table1[categories])),"TEENS"))))</f>
        <v>#VALUE!</v>
      </c>
      <c r="C2266" t="e">
        <f>Table1[[#This Row],[startdatetime]]</f>
        <v>#VALUE!</v>
      </c>
      <c r="D2266" t="e">
        <f>CONCATENATE(Table1[[#This Row],[summary]],
CHAR(13),
Table1[[#This Row],[startdayname]],
", ",
TEXT((Table1[[#This Row],[startshortdate]]),"MMM D"),
CHAR(13),
TEXT((Table1[[#This Row],[starttime]]), "h:mm am/pm"),CHAR(13),Table1[[#This Row],[description]],CHAR(13))</f>
        <v>#VALUE!</v>
      </c>
    </row>
    <row r="2267" spans="1:4" x14ac:dyDescent="0.25">
      <c r="A2267" t="e">
        <f>VLOOKUP(Table1[[#This Row],[locationaddress]],VENUEID!$A$2:$B$28,1,TRUE)</f>
        <v>#VALUE!</v>
      </c>
      <c r="B2267" t="e">
        <f>IF(Table1[[#This Row],[categories]]="","",
IF(ISNUMBER(SEARCH("*ADULTS*",Table1[categories])),"ADULTS",
IF(ISNUMBER(SEARCH("*CHILDREN*",Table1[categories])),"CHILDREN",
IF(ISNUMBER(SEARCH("*TEENS*",Table1[categories])),"TEENS"))))</f>
        <v>#VALUE!</v>
      </c>
      <c r="C2267" t="e">
        <f>Table1[[#This Row],[startdatetime]]</f>
        <v>#VALUE!</v>
      </c>
      <c r="D2267" t="e">
        <f>CONCATENATE(Table1[[#This Row],[summary]],
CHAR(13),
Table1[[#This Row],[startdayname]],
", ",
TEXT((Table1[[#This Row],[startshortdate]]),"MMM D"),
CHAR(13),
TEXT((Table1[[#This Row],[starttime]]), "h:mm am/pm"),CHAR(13),Table1[[#This Row],[description]],CHAR(13))</f>
        <v>#VALUE!</v>
      </c>
    </row>
    <row r="2268" spans="1:4" x14ac:dyDescent="0.25">
      <c r="A2268" t="e">
        <f>VLOOKUP(Table1[[#This Row],[locationaddress]],VENUEID!$A$2:$B$28,1,TRUE)</f>
        <v>#VALUE!</v>
      </c>
      <c r="B2268" t="e">
        <f>IF(Table1[[#This Row],[categories]]="","",
IF(ISNUMBER(SEARCH("*ADULTS*",Table1[categories])),"ADULTS",
IF(ISNUMBER(SEARCH("*CHILDREN*",Table1[categories])),"CHILDREN",
IF(ISNUMBER(SEARCH("*TEENS*",Table1[categories])),"TEENS"))))</f>
        <v>#VALUE!</v>
      </c>
      <c r="C2268" t="e">
        <f>Table1[[#This Row],[startdatetime]]</f>
        <v>#VALUE!</v>
      </c>
      <c r="D2268" t="e">
        <f>CONCATENATE(Table1[[#This Row],[summary]],
CHAR(13),
Table1[[#This Row],[startdayname]],
", ",
TEXT((Table1[[#This Row],[startshortdate]]),"MMM D"),
CHAR(13),
TEXT((Table1[[#This Row],[starttime]]), "h:mm am/pm"),CHAR(13),Table1[[#This Row],[description]],CHAR(13))</f>
        <v>#VALUE!</v>
      </c>
    </row>
    <row r="2269" spans="1:4" x14ac:dyDescent="0.25">
      <c r="A2269" t="e">
        <f>VLOOKUP(Table1[[#This Row],[locationaddress]],VENUEID!$A$2:$B$28,1,TRUE)</f>
        <v>#VALUE!</v>
      </c>
      <c r="B2269" t="e">
        <f>IF(Table1[[#This Row],[categories]]="","",
IF(ISNUMBER(SEARCH("*ADULTS*",Table1[categories])),"ADULTS",
IF(ISNUMBER(SEARCH("*CHILDREN*",Table1[categories])),"CHILDREN",
IF(ISNUMBER(SEARCH("*TEENS*",Table1[categories])),"TEENS"))))</f>
        <v>#VALUE!</v>
      </c>
      <c r="C2269" t="e">
        <f>Table1[[#This Row],[startdatetime]]</f>
        <v>#VALUE!</v>
      </c>
      <c r="D2269" t="e">
        <f>CONCATENATE(Table1[[#This Row],[summary]],
CHAR(13),
Table1[[#This Row],[startdayname]],
", ",
TEXT((Table1[[#This Row],[startshortdate]]),"MMM D"),
CHAR(13),
TEXT((Table1[[#This Row],[starttime]]), "h:mm am/pm"),CHAR(13),Table1[[#This Row],[description]],CHAR(13))</f>
        <v>#VALUE!</v>
      </c>
    </row>
    <row r="2270" spans="1:4" x14ac:dyDescent="0.25">
      <c r="A2270" t="e">
        <f>VLOOKUP(Table1[[#This Row],[locationaddress]],VENUEID!$A$2:$B$28,1,TRUE)</f>
        <v>#VALUE!</v>
      </c>
      <c r="B2270" t="e">
        <f>IF(Table1[[#This Row],[categories]]="","",
IF(ISNUMBER(SEARCH("*ADULTS*",Table1[categories])),"ADULTS",
IF(ISNUMBER(SEARCH("*CHILDREN*",Table1[categories])),"CHILDREN",
IF(ISNUMBER(SEARCH("*TEENS*",Table1[categories])),"TEENS"))))</f>
        <v>#VALUE!</v>
      </c>
      <c r="C2270" t="e">
        <f>Table1[[#This Row],[startdatetime]]</f>
        <v>#VALUE!</v>
      </c>
      <c r="D2270" t="e">
        <f>CONCATENATE(Table1[[#This Row],[summary]],
CHAR(13),
Table1[[#This Row],[startdayname]],
", ",
TEXT((Table1[[#This Row],[startshortdate]]),"MMM D"),
CHAR(13),
TEXT((Table1[[#This Row],[starttime]]), "h:mm am/pm"),CHAR(13),Table1[[#This Row],[description]],CHAR(13))</f>
        <v>#VALUE!</v>
      </c>
    </row>
    <row r="2271" spans="1:4" x14ac:dyDescent="0.25">
      <c r="A2271" t="e">
        <f>VLOOKUP(Table1[[#This Row],[locationaddress]],VENUEID!$A$2:$B$28,1,TRUE)</f>
        <v>#VALUE!</v>
      </c>
      <c r="B2271" t="e">
        <f>IF(Table1[[#This Row],[categories]]="","",
IF(ISNUMBER(SEARCH("*ADULTS*",Table1[categories])),"ADULTS",
IF(ISNUMBER(SEARCH("*CHILDREN*",Table1[categories])),"CHILDREN",
IF(ISNUMBER(SEARCH("*TEENS*",Table1[categories])),"TEENS"))))</f>
        <v>#VALUE!</v>
      </c>
      <c r="C2271" t="e">
        <f>Table1[[#This Row],[startdatetime]]</f>
        <v>#VALUE!</v>
      </c>
      <c r="D2271" t="e">
        <f>CONCATENATE(Table1[[#This Row],[summary]],
CHAR(13),
Table1[[#This Row],[startdayname]],
", ",
TEXT((Table1[[#This Row],[startshortdate]]),"MMM D"),
CHAR(13),
TEXT((Table1[[#This Row],[starttime]]), "h:mm am/pm"),CHAR(13),Table1[[#This Row],[description]],CHAR(13))</f>
        <v>#VALUE!</v>
      </c>
    </row>
    <row r="2272" spans="1:4" x14ac:dyDescent="0.25">
      <c r="A2272" t="e">
        <f>VLOOKUP(Table1[[#This Row],[locationaddress]],VENUEID!$A$2:$B$28,1,TRUE)</f>
        <v>#VALUE!</v>
      </c>
      <c r="B2272" t="e">
        <f>IF(Table1[[#This Row],[categories]]="","",
IF(ISNUMBER(SEARCH("*ADULTS*",Table1[categories])),"ADULTS",
IF(ISNUMBER(SEARCH("*CHILDREN*",Table1[categories])),"CHILDREN",
IF(ISNUMBER(SEARCH("*TEENS*",Table1[categories])),"TEENS"))))</f>
        <v>#VALUE!</v>
      </c>
      <c r="C2272" t="e">
        <f>Table1[[#This Row],[startdatetime]]</f>
        <v>#VALUE!</v>
      </c>
      <c r="D2272" t="e">
        <f>CONCATENATE(Table1[[#This Row],[summary]],
CHAR(13),
Table1[[#This Row],[startdayname]],
", ",
TEXT((Table1[[#This Row],[startshortdate]]),"MMM D"),
CHAR(13),
TEXT((Table1[[#This Row],[starttime]]), "h:mm am/pm"),CHAR(13),Table1[[#This Row],[description]],CHAR(13))</f>
        <v>#VALUE!</v>
      </c>
    </row>
    <row r="2273" spans="1:4" x14ac:dyDescent="0.25">
      <c r="A2273" t="e">
        <f>VLOOKUP(Table1[[#This Row],[locationaddress]],VENUEID!$A$2:$B$28,1,TRUE)</f>
        <v>#VALUE!</v>
      </c>
      <c r="B2273" t="e">
        <f>IF(Table1[[#This Row],[categories]]="","",
IF(ISNUMBER(SEARCH("*ADULTS*",Table1[categories])),"ADULTS",
IF(ISNUMBER(SEARCH("*CHILDREN*",Table1[categories])),"CHILDREN",
IF(ISNUMBER(SEARCH("*TEENS*",Table1[categories])),"TEENS"))))</f>
        <v>#VALUE!</v>
      </c>
      <c r="C2273" t="e">
        <f>Table1[[#This Row],[startdatetime]]</f>
        <v>#VALUE!</v>
      </c>
      <c r="D2273" t="e">
        <f>CONCATENATE(Table1[[#This Row],[summary]],
CHAR(13),
Table1[[#This Row],[startdayname]],
", ",
TEXT((Table1[[#This Row],[startshortdate]]),"MMM D"),
CHAR(13),
TEXT((Table1[[#This Row],[starttime]]), "h:mm am/pm"),CHAR(13),Table1[[#This Row],[description]],CHAR(13))</f>
        <v>#VALUE!</v>
      </c>
    </row>
    <row r="2274" spans="1:4" x14ac:dyDescent="0.25">
      <c r="A2274" t="e">
        <f>VLOOKUP(Table1[[#This Row],[locationaddress]],VENUEID!$A$2:$B$28,1,TRUE)</f>
        <v>#VALUE!</v>
      </c>
      <c r="B2274" t="e">
        <f>IF(Table1[[#This Row],[categories]]="","",
IF(ISNUMBER(SEARCH("*ADULTS*",Table1[categories])),"ADULTS",
IF(ISNUMBER(SEARCH("*CHILDREN*",Table1[categories])),"CHILDREN",
IF(ISNUMBER(SEARCH("*TEENS*",Table1[categories])),"TEENS"))))</f>
        <v>#VALUE!</v>
      </c>
      <c r="C2274" t="e">
        <f>Table1[[#This Row],[startdatetime]]</f>
        <v>#VALUE!</v>
      </c>
      <c r="D2274" t="e">
        <f>CONCATENATE(Table1[[#This Row],[summary]],
CHAR(13),
Table1[[#This Row],[startdayname]],
", ",
TEXT((Table1[[#This Row],[startshortdate]]),"MMM D"),
CHAR(13),
TEXT((Table1[[#This Row],[starttime]]), "h:mm am/pm"),CHAR(13),Table1[[#This Row],[description]],CHAR(13))</f>
        <v>#VALUE!</v>
      </c>
    </row>
    <row r="2275" spans="1:4" x14ac:dyDescent="0.25">
      <c r="A2275" t="e">
        <f>VLOOKUP(Table1[[#This Row],[locationaddress]],VENUEID!$A$2:$B$28,1,TRUE)</f>
        <v>#VALUE!</v>
      </c>
      <c r="B2275" t="e">
        <f>IF(Table1[[#This Row],[categories]]="","",
IF(ISNUMBER(SEARCH("*ADULTS*",Table1[categories])),"ADULTS",
IF(ISNUMBER(SEARCH("*CHILDREN*",Table1[categories])),"CHILDREN",
IF(ISNUMBER(SEARCH("*TEENS*",Table1[categories])),"TEENS"))))</f>
        <v>#VALUE!</v>
      </c>
      <c r="C2275" t="e">
        <f>Table1[[#This Row],[startdatetime]]</f>
        <v>#VALUE!</v>
      </c>
      <c r="D2275" t="e">
        <f>CONCATENATE(Table1[[#This Row],[summary]],
CHAR(13),
Table1[[#This Row],[startdayname]],
", ",
TEXT((Table1[[#This Row],[startshortdate]]),"MMM D"),
CHAR(13),
TEXT((Table1[[#This Row],[starttime]]), "h:mm am/pm"),CHAR(13),Table1[[#This Row],[description]],CHAR(13))</f>
        <v>#VALUE!</v>
      </c>
    </row>
    <row r="2276" spans="1:4" x14ac:dyDescent="0.25">
      <c r="A2276" t="e">
        <f>VLOOKUP(Table1[[#This Row],[locationaddress]],VENUEID!$A$2:$B$28,1,TRUE)</f>
        <v>#VALUE!</v>
      </c>
      <c r="B2276" t="e">
        <f>IF(Table1[[#This Row],[categories]]="","",
IF(ISNUMBER(SEARCH("*ADULTS*",Table1[categories])),"ADULTS",
IF(ISNUMBER(SEARCH("*CHILDREN*",Table1[categories])),"CHILDREN",
IF(ISNUMBER(SEARCH("*TEENS*",Table1[categories])),"TEENS"))))</f>
        <v>#VALUE!</v>
      </c>
      <c r="C2276" t="e">
        <f>Table1[[#This Row],[startdatetime]]</f>
        <v>#VALUE!</v>
      </c>
      <c r="D2276" t="e">
        <f>CONCATENATE(Table1[[#This Row],[summary]],
CHAR(13),
Table1[[#This Row],[startdayname]],
", ",
TEXT((Table1[[#This Row],[startshortdate]]),"MMM D"),
CHAR(13),
TEXT((Table1[[#This Row],[starttime]]), "h:mm am/pm"),CHAR(13),Table1[[#This Row],[description]],CHAR(13))</f>
        <v>#VALUE!</v>
      </c>
    </row>
    <row r="2277" spans="1:4" x14ac:dyDescent="0.25">
      <c r="A2277" t="e">
        <f>VLOOKUP(Table1[[#This Row],[locationaddress]],VENUEID!$A$2:$B$28,1,TRUE)</f>
        <v>#VALUE!</v>
      </c>
      <c r="B2277" t="e">
        <f>IF(Table1[[#This Row],[categories]]="","",
IF(ISNUMBER(SEARCH("*ADULTS*",Table1[categories])),"ADULTS",
IF(ISNUMBER(SEARCH("*CHILDREN*",Table1[categories])),"CHILDREN",
IF(ISNUMBER(SEARCH("*TEENS*",Table1[categories])),"TEENS"))))</f>
        <v>#VALUE!</v>
      </c>
      <c r="C2277" t="e">
        <f>Table1[[#This Row],[startdatetime]]</f>
        <v>#VALUE!</v>
      </c>
      <c r="D2277" t="e">
        <f>CONCATENATE(Table1[[#This Row],[summary]],
CHAR(13),
Table1[[#This Row],[startdayname]],
", ",
TEXT((Table1[[#This Row],[startshortdate]]),"MMM D"),
CHAR(13),
TEXT((Table1[[#This Row],[starttime]]), "h:mm am/pm"),CHAR(13),Table1[[#This Row],[description]],CHAR(13))</f>
        <v>#VALUE!</v>
      </c>
    </row>
    <row r="2278" spans="1:4" x14ac:dyDescent="0.25">
      <c r="A2278" t="e">
        <f>VLOOKUP(Table1[[#This Row],[locationaddress]],VENUEID!$A$2:$B$28,1,TRUE)</f>
        <v>#VALUE!</v>
      </c>
      <c r="B2278" t="e">
        <f>IF(Table1[[#This Row],[categories]]="","",
IF(ISNUMBER(SEARCH("*ADULTS*",Table1[categories])),"ADULTS",
IF(ISNUMBER(SEARCH("*CHILDREN*",Table1[categories])),"CHILDREN",
IF(ISNUMBER(SEARCH("*TEENS*",Table1[categories])),"TEENS"))))</f>
        <v>#VALUE!</v>
      </c>
      <c r="C2278" t="e">
        <f>Table1[[#This Row],[startdatetime]]</f>
        <v>#VALUE!</v>
      </c>
      <c r="D2278" t="e">
        <f>CONCATENATE(Table1[[#This Row],[summary]],
CHAR(13),
Table1[[#This Row],[startdayname]],
", ",
TEXT((Table1[[#This Row],[startshortdate]]),"MMM D"),
CHAR(13),
TEXT((Table1[[#This Row],[starttime]]), "h:mm am/pm"),CHAR(13),Table1[[#This Row],[description]],CHAR(13))</f>
        <v>#VALUE!</v>
      </c>
    </row>
    <row r="2279" spans="1:4" x14ac:dyDescent="0.25">
      <c r="A2279" t="e">
        <f>VLOOKUP(Table1[[#This Row],[locationaddress]],VENUEID!$A$2:$B$28,1,TRUE)</f>
        <v>#VALUE!</v>
      </c>
      <c r="B2279" t="e">
        <f>IF(Table1[[#This Row],[categories]]="","",
IF(ISNUMBER(SEARCH("*ADULTS*",Table1[categories])),"ADULTS",
IF(ISNUMBER(SEARCH("*CHILDREN*",Table1[categories])),"CHILDREN",
IF(ISNUMBER(SEARCH("*TEENS*",Table1[categories])),"TEENS"))))</f>
        <v>#VALUE!</v>
      </c>
      <c r="C2279" t="e">
        <f>Table1[[#This Row],[startdatetime]]</f>
        <v>#VALUE!</v>
      </c>
      <c r="D2279" t="e">
        <f>CONCATENATE(Table1[[#This Row],[summary]],
CHAR(13),
Table1[[#This Row],[startdayname]],
", ",
TEXT((Table1[[#This Row],[startshortdate]]),"MMM D"),
CHAR(13),
TEXT((Table1[[#This Row],[starttime]]), "h:mm am/pm"),CHAR(13),Table1[[#This Row],[description]],CHAR(13))</f>
        <v>#VALUE!</v>
      </c>
    </row>
    <row r="2280" spans="1:4" x14ac:dyDescent="0.25">
      <c r="A2280" t="e">
        <f>VLOOKUP(Table1[[#This Row],[locationaddress]],VENUEID!$A$2:$B$28,1,TRUE)</f>
        <v>#VALUE!</v>
      </c>
      <c r="B2280" t="e">
        <f>IF(Table1[[#This Row],[categories]]="","",
IF(ISNUMBER(SEARCH("*ADULTS*",Table1[categories])),"ADULTS",
IF(ISNUMBER(SEARCH("*CHILDREN*",Table1[categories])),"CHILDREN",
IF(ISNUMBER(SEARCH("*TEENS*",Table1[categories])),"TEENS"))))</f>
        <v>#VALUE!</v>
      </c>
      <c r="C2280" t="e">
        <f>Table1[[#This Row],[startdatetime]]</f>
        <v>#VALUE!</v>
      </c>
      <c r="D2280" t="e">
        <f>CONCATENATE(Table1[[#This Row],[summary]],
CHAR(13),
Table1[[#This Row],[startdayname]],
", ",
TEXT((Table1[[#This Row],[startshortdate]]),"MMM D"),
CHAR(13),
TEXT((Table1[[#This Row],[starttime]]), "h:mm am/pm"),CHAR(13),Table1[[#This Row],[description]],CHAR(13))</f>
        <v>#VALUE!</v>
      </c>
    </row>
    <row r="2281" spans="1:4" x14ac:dyDescent="0.25">
      <c r="A2281" t="e">
        <f>VLOOKUP(Table1[[#This Row],[locationaddress]],VENUEID!$A$2:$B$28,1,TRUE)</f>
        <v>#VALUE!</v>
      </c>
      <c r="B2281" t="e">
        <f>IF(Table1[[#This Row],[categories]]="","",
IF(ISNUMBER(SEARCH("*ADULTS*",Table1[categories])),"ADULTS",
IF(ISNUMBER(SEARCH("*CHILDREN*",Table1[categories])),"CHILDREN",
IF(ISNUMBER(SEARCH("*TEENS*",Table1[categories])),"TEENS"))))</f>
        <v>#VALUE!</v>
      </c>
      <c r="C2281" t="e">
        <f>Table1[[#This Row],[startdatetime]]</f>
        <v>#VALUE!</v>
      </c>
      <c r="D2281" t="e">
        <f>CONCATENATE(Table1[[#This Row],[summary]],
CHAR(13),
Table1[[#This Row],[startdayname]],
", ",
TEXT((Table1[[#This Row],[startshortdate]]),"MMM D"),
CHAR(13),
TEXT((Table1[[#This Row],[starttime]]), "h:mm am/pm"),CHAR(13),Table1[[#This Row],[description]],CHAR(13))</f>
        <v>#VALUE!</v>
      </c>
    </row>
    <row r="2282" spans="1:4" x14ac:dyDescent="0.25">
      <c r="A2282" t="e">
        <f>VLOOKUP(Table1[[#This Row],[locationaddress]],VENUEID!$A$2:$B$28,1,TRUE)</f>
        <v>#VALUE!</v>
      </c>
      <c r="B2282" t="e">
        <f>IF(Table1[[#This Row],[categories]]="","",
IF(ISNUMBER(SEARCH("*ADULTS*",Table1[categories])),"ADULTS",
IF(ISNUMBER(SEARCH("*CHILDREN*",Table1[categories])),"CHILDREN",
IF(ISNUMBER(SEARCH("*TEENS*",Table1[categories])),"TEENS"))))</f>
        <v>#VALUE!</v>
      </c>
      <c r="C2282" t="e">
        <f>Table1[[#This Row],[startdatetime]]</f>
        <v>#VALUE!</v>
      </c>
      <c r="D2282" t="e">
        <f>CONCATENATE(Table1[[#This Row],[summary]],
CHAR(13),
Table1[[#This Row],[startdayname]],
", ",
TEXT((Table1[[#This Row],[startshortdate]]),"MMM D"),
CHAR(13),
TEXT((Table1[[#This Row],[starttime]]), "h:mm am/pm"),CHAR(13),Table1[[#This Row],[description]],CHAR(13))</f>
        <v>#VALUE!</v>
      </c>
    </row>
    <row r="2283" spans="1:4" x14ac:dyDescent="0.25">
      <c r="A2283" t="e">
        <f>VLOOKUP(Table1[[#This Row],[locationaddress]],VENUEID!$A$2:$B$28,1,TRUE)</f>
        <v>#VALUE!</v>
      </c>
      <c r="B2283" t="e">
        <f>IF(Table1[[#This Row],[categories]]="","",
IF(ISNUMBER(SEARCH("*ADULTS*",Table1[categories])),"ADULTS",
IF(ISNUMBER(SEARCH("*CHILDREN*",Table1[categories])),"CHILDREN",
IF(ISNUMBER(SEARCH("*TEENS*",Table1[categories])),"TEENS"))))</f>
        <v>#VALUE!</v>
      </c>
      <c r="C2283" t="e">
        <f>Table1[[#This Row],[startdatetime]]</f>
        <v>#VALUE!</v>
      </c>
      <c r="D2283" t="e">
        <f>CONCATENATE(Table1[[#This Row],[summary]],
CHAR(13),
Table1[[#This Row],[startdayname]],
", ",
TEXT((Table1[[#This Row],[startshortdate]]),"MMM D"),
CHAR(13),
TEXT((Table1[[#This Row],[starttime]]), "h:mm am/pm"),CHAR(13),Table1[[#This Row],[description]],CHAR(13))</f>
        <v>#VALUE!</v>
      </c>
    </row>
    <row r="2284" spans="1:4" x14ac:dyDescent="0.25">
      <c r="A2284" t="e">
        <f>VLOOKUP(Table1[[#This Row],[locationaddress]],VENUEID!$A$2:$B$28,1,TRUE)</f>
        <v>#VALUE!</v>
      </c>
      <c r="B2284" t="e">
        <f>IF(Table1[[#This Row],[categories]]="","",
IF(ISNUMBER(SEARCH("*ADULTS*",Table1[categories])),"ADULTS",
IF(ISNUMBER(SEARCH("*CHILDREN*",Table1[categories])),"CHILDREN",
IF(ISNUMBER(SEARCH("*TEENS*",Table1[categories])),"TEENS"))))</f>
        <v>#VALUE!</v>
      </c>
      <c r="C2284" t="e">
        <f>Table1[[#This Row],[startdatetime]]</f>
        <v>#VALUE!</v>
      </c>
      <c r="D2284" t="e">
        <f>CONCATENATE(Table1[[#This Row],[summary]],
CHAR(13),
Table1[[#This Row],[startdayname]],
", ",
TEXT((Table1[[#This Row],[startshortdate]]),"MMM D"),
CHAR(13),
TEXT((Table1[[#This Row],[starttime]]), "h:mm am/pm"),CHAR(13),Table1[[#This Row],[description]],CHAR(13))</f>
        <v>#VALUE!</v>
      </c>
    </row>
    <row r="2285" spans="1:4" x14ac:dyDescent="0.25">
      <c r="A2285" t="e">
        <f>VLOOKUP(Table1[[#This Row],[locationaddress]],VENUEID!$A$2:$B$28,1,TRUE)</f>
        <v>#VALUE!</v>
      </c>
      <c r="B2285" t="e">
        <f>IF(Table1[[#This Row],[categories]]="","",
IF(ISNUMBER(SEARCH("*ADULTS*",Table1[categories])),"ADULTS",
IF(ISNUMBER(SEARCH("*CHILDREN*",Table1[categories])),"CHILDREN",
IF(ISNUMBER(SEARCH("*TEENS*",Table1[categories])),"TEENS"))))</f>
        <v>#VALUE!</v>
      </c>
      <c r="C2285" t="e">
        <f>Table1[[#This Row],[startdatetime]]</f>
        <v>#VALUE!</v>
      </c>
      <c r="D2285" t="e">
        <f>CONCATENATE(Table1[[#This Row],[summary]],
CHAR(13),
Table1[[#This Row],[startdayname]],
", ",
TEXT((Table1[[#This Row],[startshortdate]]),"MMM D"),
CHAR(13),
TEXT((Table1[[#This Row],[starttime]]), "h:mm am/pm"),CHAR(13),Table1[[#This Row],[description]],CHAR(13))</f>
        <v>#VALUE!</v>
      </c>
    </row>
    <row r="2286" spans="1:4" x14ac:dyDescent="0.25">
      <c r="A2286" t="e">
        <f>VLOOKUP(Table1[[#This Row],[locationaddress]],VENUEID!$A$2:$B$28,1,TRUE)</f>
        <v>#VALUE!</v>
      </c>
      <c r="B2286" t="e">
        <f>IF(Table1[[#This Row],[categories]]="","",
IF(ISNUMBER(SEARCH("*ADULTS*",Table1[categories])),"ADULTS",
IF(ISNUMBER(SEARCH("*CHILDREN*",Table1[categories])),"CHILDREN",
IF(ISNUMBER(SEARCH("*TEENS*",Table1[categories])),"TEENS"))))</f>
        <v>#VALUE!</v>
      </c>
      <c r="C2286" t="e">
        <f>Table1[[#This Row],[startdatetime]]</f>
        <v>#VALUE!</v>
      </c>
      <c r="D2286" t="e">
        <f>CONCATENATE(Table1[[#This Row],[summary]],
CHAR(13),
Table1[[#This Row],[startdayname]],
", ",
TEXT((Table1[[#This Row],[startshortdate]]),"MMM D"),
CHAR(13),
TEXT((Table1[[#This Row],[starttime]]), "h:mm am/pm"),CHAR(13),Table1[[#This Row],[description]],CHAR(13))</f>
        <v>#VALUE!</v>
      </c>
    </row>
    <row r="2287" spans="1:4" x14ac:dyDescent="0.25">
      <c r="A2287" t="e">
        <f>VLOOKUP(Table1[[#This Row],[locationaddress]],VENUEID!$A$2:$B$28,1,TRUE)</f>
        <v>#VALUE!</v>
      </c>
      <c r="B2287" t="e">
        <f>IF(Table1[[#This Row],[categories]]="","",
IF(ISNUMBER(SEARCH("*ADULTS*",Table1[categories])),"ADULTS",
IF(ISNUMBER(SEARCH("*CHILDREN*",Table1[categories])),"CHILDREN",
IF(ISNUMBER(SEARCH("*TEENS*",Table1[categories])),"TEENS"))))</f>
        <v>#VALUE!</v>
      </c>
      <c r="C2287" t="e">
        <f>Table1[[#This Row],[startdatetime]]</f>
        <v>#VALUE!</v>
      </c>
      <c r="D2287" t="e">
        <f>CONCATENATE(Table1[[#This Row],[summary]],
CHAR(13),
Table1[[#This Row],[startdayname]],
", ",
TEXT((Table1[[#This Row],[startshortdate]]),"MMM D"),
CHAR(13),
TEXT((Table1[[#This Row],[starttime]]), "h:mm am/pm"),CHAR(13),Table1[[#This Row],[description]],CHAR(13))</f>
        <v>#VALUE!</v>
      </c>
    </row>
    <row r="2288" spans="1:4" x14ac:dyDescent="0.25">
      <c r="A2288" t="e">
        <f>VLOOKUP(Table1[[#This Row],[locationaddress]],VENUEID!$A$2:$B$28,1,TRUE)</f>
        <v>#VALUE!</v>
      </c>
      <c r="B2288" t="e">
        <f>IF(Table1[[#This Row],[categories]]="","",
IF(ISNUMBER(SEARCH("*ADULTS*",Table1[categories])),"ADULTS",
IF(ISNUMBER(SEARCH("*CHILDREN*",Table1[categories])),"CHILDREN",
IF(ISNUMBER(SEARCH("*TEENS*",Table1[categories])),"TEENS"))))</f>
        <v>#VALUE!</v>
      </c>
      <c r="C2288" t="e">
        <f>Table1[[#This Row],[startdatetime]]</f>
        <v>#VALUE!</v>
      </c>
      <c r="D2288" t="e">
        <f>CONCATENATE(Table1[[#This Row],[summary]],
CHAR(13),
Table1[[#This Row],[startdayname]],
", ",
TEXT((Table1[[#This Row],[startshortdate]]),"MMM D"),
CHAR(13),
TEXT((Table1[[#This Row],[starttime]]), "h:mm am/pm"),CHAR(13),Table1[[#This Row],[description]],CHAR(13))</f>
        <v>#VALUE!</v>
      </c>
    </row>
    <row r="2289" spans="1:4" x14ac:dyDescent="0.25">
      <c r="A2289" t="e">
        <f>VLOOKUP(Table1[[#This Row],[locationaddress]],VENUEID!$A$2:$B$28,1,TRUE)</f>
        <v>#VALUE!</v>
      </c>
      <c r="B2289" t="e">
        <f>IF(Table1[[#This Row],[categories]]="","",
IF(ISNUMBER(SEARCH("*ADULTS*",Table1[categories])),"ADULTS",
IF(ISNUMBER(SEARCH("*CHILDREN*",Table1[categories])),"CHILDREN",
IF(ISNUMBER(SEARCH("*TEENS*",Table1[categories])),"TEENS"))))</f>
        <v>#VALUE!</v>
      </c>
      <c r="C2289" t="e">
        <f>Table1[[#This Row],[startdatetime]]</f>
        <v>#VALUE!</v>
      </c>
      <c r="D2289" t="e">
        <f>CONCATENATE(Table1[[#This Row],[summary]],
CHAR(13),
Table1[[#This Row],[startdayname]],
", ",
TEXT((Table1[[#This Row],[startshortdate]]),"MMM D"),
CHAR(13),
TEXT((Table1[[#This Row],[starttime]]), "h:mm am/pm"),CHAR(13),Table1[[#This Row],[description]],CHAR(13))</f>
        <v>#VALUE!</v>
      </c>
    </row>
    <row r="2290" spans="1:4" x14ac:dyDescent="0.25">
      <c r="A2290" t="e">
        <f>VLOOKUP(Table1[[#This Row],[locationaddress]],VENUEID!$A$2:$B$28,1,TRUE)</f>
        <v>#VALUE!</v>
      </c>
      <c r="B2290" t="e">
        <f>IF(Table1[[#This Row],[categories]]="","",
IF(ISNUMBER(SEARCH("*ADULTS*",Table1[categories])),"ADULTS",
IF(ISNUMBER(SEARCH("*CHILDREN*",Table1[categories])),"CHILDREN",
IF(ISNUMBER(SEARCH("*TEENS*",Table1[categories])),"TEENS"))))</f>
        <v>#VALUE!</v>
      </c>
      <c r="C2290" t="e">
        <f>Table1[[#This Row],[startdatetime]]</f>
        <v>#VALUE!</v>
      </c>
      <c r="D2290" t="e">
        <f>CONCATENATE(Table1[[#This Row],[summary]],
CHAR(13),
Table1[[#This Row],[startdayname]],
", ",
TEXT((Table1[[#This Row],[startshortdate]]),"MMM D"),
CHAR(13),
TEXT((Table1[[#This Row],[starttime]]), "h:mm am/pm"),CHAR(13),Table1[[#This Row],[description]],CHAR(13))</f>
        <v>#VALUE!</v>
      </c>
    </row>
    <row r="2291" spans="1:4" x14ac:dyDescent="0.25">
      <c r="A2291" t="e">
        <f>VLOOKUP(Table1[[#This Row],[locationaddress]],VENUEID!$A$2:$B$28,1,TRUE)</f>
        <v>#VALUE!</v>
      </c>
      <c r="B2291" t="e">
        <f>IF(Table1[[#This Row],[categories]]="","",
IF(ISNUMBER(SEARCH("*ADULTS*",Table1[categories])),"ADULTS",
IF(ISNUMBER(SEARCH("*CHILDREN*",Table1[categories])),"CHILDREN",
IF(ISNUMBER(SEARCH("*TEENS*",Table1[categories])),"TEENS"))))</f>
        <v>#VALUE!</v>
      </c>
      <c r="C2291" t="e">
        <f>Table1[[#This Row],[startdatetime]]</f>
        <v>#VALUE!</v>
      </c>
      <c r="D2291" t="e">
        <f>CONCATENATE(Table1[[#This Row],[summary]],
CHAR(13),
Table1[[#This Row],[startdayname]],
", ",
TEXT((Table1[[#This Row],[startshortdate]]),"MMM D"),
CHAR(13),
TEXT((Table1[[#This Row],[starttime]]), "h:mm am/pm"),CHAR(13),Table1[[#This Row],[description]],CHAR(13))</f>
        <v>#VALUE!</v>
      </c>
    </row>
    <row r="2292" spans="1:4" x14ac:dyDescent="0.25">
      <c r="A2292" t="e">
        <f>VLOOKUP(Table1[[#This Row],[locationaddress]],VENUEID!$A$2:$B$28,1,TRUE)</f>
        <v>#VALUE!</v>
      </c>
      <c r="B2292" t="e">
        <f>IF(Table1[[#This Row],[categories]]="","",
IF(ISNUMBER(SEARCH("*ADULTS*",Table1[categories])),"ADULTS",
IF(ISNUMBER(SEARCH("*CHILDREN*",Table1[categories])),"CHILDREN",
IF(ISNUMBER(SEARCH("*TEENS*",Table1[categories])),"TEENS"))))</f>
        <v>#VALUE!</v>
      </c>
      <c r="C2292" t="e">
        <f>Table1[[#This Row],[startdatetime]]</f>
        <v>#VALUE!</v>
      </c>
      <c r="D2292" t="e">
        <f>CONCATENATE(Table1[[#This Row],[summary]],
CHAR(13),
Table1[[#This Row],[startdayname]],
", ",
TEXT((Table1[[#This Row],[startshortdate]]),"MMM D"),
CHAR(13),
TEXT((Table1[[#This Row],[starttime]]), "h:mm am/pm"),CHAR(13),Table1[[#This Row],[description]],CHAR(13))</f>
        <v>#VALUE!</v>
      </c>
    </row>
    <row r="2293" spans="1:4" x14ac:dyDescent="0.25">
      <c r="A2293" t="e">
        <f>VLOOKUP(Table1[[#This Row],[locationaddress]],VENUEID!$A$2:$B$28,1,TRUE)</f>
        <v>#VALUE!</v>
      </c>
      <c r="B2293" t="e">
        <f>IF(Table1[[#This Row],[categories]]="","",
IF(ISNUMBER(SEARCH("*ADULTS*",Table1[categories])),"ADULTS",
IF(ISNUMBER(SEARCH("*CHILDREN*",Table1[categories])),"CHILDREN",
IF(ISNUMBER(SEARCH("*TEENS*",Table1[categories])),"TEENS"))))</f>
        <v>#VALUE!</v>
      </c>
      <c r="C2293" t="e">
        <f>Table1[[#This Row],[startdatetime]]</f>
        <v>#VALUE!</v>
      </c>
      <c r="D2293" t="e">
        <f>CONCATENATE(Table1[[#This Row],[summary]],
CHAR(13),
Table1[[#This Row],[startdayname]],
", ",
TEXT((Table1[[#This Row],[startshortdate]]),"MMM D"),
CHAR(13),
TEXT((Table1[[#This Row],[starttime]]), "h:mm am/pm"),CHAR(13),Table1[[#This Row],[description]],CHAR(13))</f>
        <v>#VALUE!</v>
      </c>
    </row>
    <row r="2294" spans="1:4" x14ac:dyDescent="0.25">
      <c r="A2294" t="e">
        <f>VLOOKUP(Table1[[#This Row],[locationaddress]],VENUEID!$A$2:$B$28,1,TRUE)</f>
        <v>#VALUE!</v>
      </c>
      <c r="B2294" t="e">
        <f>IF(Table1[[#This Row],[categories]]="","",
IF(ISNUMBER(SEARCH("*ADULTS*",Table1[categories])),"ADULTS",
IF(ISNUMBER(SEARCH("*CHILDREN*",Table1[categories])),"CHILDREN",
IF(ISNUMBER(SEARCH("*TEENS*",Table1[categories])),"TEENS"))))</f>
        <v>#VALUE!</v>
      </c>
      <c r="C2294" t="e">
        <f>Table1[[#This Row],[startdatetime]]</f>
        <v>#VALUE!</v>
      </c>
      <c r="D2294" t="e">
        <f>CONCATENATE(Table1[[#This Row],[summary]],
CHAR(13),
Table1[[#This Row],[startdayname]],
", ",
TEXT((Table1[[#This Row],[startshortdate]]),"MMM D"),
CHAR(13),
TEXT((Table1[[#This Row],[starttime]]), "h:mm am/pm"),CHAR(13),Table1[[#This Row],[description]],CHAR(13))</f>
        <v>#VALUE!</v>
      </c>
    </row>
    <row r="2295" spans="1:4" x14ac:dyDescent="0.25">
      <c r="A2295" t="e">
        <f>VLOOKUP(Table1[[#This Row],[locationaddress]],VENUEID!$A$2:$B$28,1,TRUE)</f>
        <v>#VALUE!</v>
      </c>
      <c r="B2295" t="e">
        <f>IF(Table1[[#This Row],[categories]]="","",
IF(ISNUMBER(SEARCH("*ADULTS*",Table1[categories])),"ADULTS",
IF(ISNUMBER(SEARCH("*CHILDREN*",Table1[categories])),"CHILDREN",
IF(ISNUMBER(SEARCH("*TEENS*",Table1[categories])),"TEENS"))))</f>
        <v>#VALUE!</v>
      </c>
      <c r="C2295" t="e">
        <f>Table1[[#This Row],[startdatetime]]</f>
        <v>#VALUE!</v>
      </c>
      <c r="D2295" t="e">
        <f>CONCATENATE(Table1[[#This Row],[summary]],
CHAR(13),
Table1[[#This Row],[startdayname]],
", ",
TEXT((Table1[[#This Row],[startshortdate]]),"MMM D"),
CHAR(13),
TEXT((Table1[[#This Row],[starttime]]), "h:mm am/pm"),CHAR(13),Table1[[#This Row],[description]],CHAR(13))</f>
        <v>#VALUE!</v>
      </c>
    </row>
    <row r="2296" spans="1:4" x14ac:dyDescent="0.25">
      <c r="A2296" t="e">
        <f>VLOOKUP(Table1[[#This Row],[locationaddress]],VENUEID!$A$2:$B$28,1,TRUE)</f>
        <v>#VALUE!</v>
      </c>
      <c r="B2296" t="e">
        <f>IF(Table1[[#This Row],[categories]]="","",
IF(ISNUMBER(SEARCH("*ADULTS*",Table1[categories])),"ADULTS",
IF(ISNUMBER(SEARCH("*CHILDREN*",Table1[categories])),"CHILDREN",
IF(ISNUMBER(SEARCH("*TEENS*",Table1[categories])),"TEENS"))))</f>
        <v>#VALUE!</v>
      </c>
      <c r="C2296" t="e">
        <f>Table1[[#This Row],[startdatetime]]</f>
        <v>#VALUE!</v>
      </c>
      <c r="D2296" t="e">
        <f>CONCATENATE(Table1[[#This Row],[summary]],
CHAR(13),
Table1[[#This Row],[startdayname]],
", ",
TEXT((Table1[[#This Row],[startshortdate]]),"MMM D"),
CHAR(13),
TEXT((Table1[[#This Row],[starttime]]), "h:mm am/pm"),CHAR(13),Table1[[#This Row],[description]],CHAR(13))</f>
        <v>#VALUE!</v>
      </c>
    </row>
    <row r="2297" spans="1:4" x14ac:dyDescent="0.25">
      <c r="A2297" t="e">
        <f>VLOOKUP(Table1[[#This Row],[locationaddress]],VENUEID!$A$2:$B$28,1,TRUE)</f>
        <v>#VALUE!</v>
      </c>
      <c r="B2297" t="e">
        <f>IF(Table1[[#This Row],[categories]]="","",
IF(ISNUMBER(SEARCH("*ADULTS*",Table1[categories])),"ADULTS",
IF(ISNUMBER(SEARCH("*CHILDREN*",Table1[categories])),"CHILDREN",
IF(ISNUMBER(SEARCH("*TEENS*",Table1[categories])),"TEENS"))))</f>
        <v>#VALUE!</v>
      </c>
      <c r="C2297" t="e">
        <f>Table1[[#This Row],[startdatetime]]</f>
        <v>#VALUE!</v>
      </c>
      <c r="D2297" t="e">
        <f>CONCATENATE(Table1[[#This Row],[summary]],
CHAR(13),
Table1[[#This Row],[startdayname]],
", ",
TEXT((Table1[[#This Row],[startshortdate]]),"MMM D"),
CHAR(13),
TEXT((Table1[[#This Row],[starttime]]), "h:mm am/pm"),CHAR(13),Table1[[#This Row],[description]],CHAR(13))</f>
        <v>#VALUE!</v>
      </c>
    </row>
    <row r="2298" spans="1:4" x14ac:dyDescent="0.25">
      <c r="A2298" t="e">
        <f>VLOOKUP(Table1[[#This Row],[locationaddress]],VENUEID!$A$2:$B$28,1,TRUE)</f>
        <v>#VALUE!</v>
      </c>
      <c r="B2298" t="e">
        <f>IF(Table1[[#This Row],[categories]]="","",
IF(ISNUMBER(SEARCH("*ADULTS*",Table1[categories])),"ADULTS",
IF(ISNUMBER(SEARCH("*CHILDREN*",Table1[categories])),"CHILDREN",
IF(ISNUMBER(SEARCH("*TEENS*",Table1[categories])),"TEENS"))))</f>
        <v>#VALUE!</v>
      </c>
      <c r="C2298" t="e">
        <f>Table1[[#This Row],[startdatetime]]</f>
        <v>#VALUE!</v>
      </c>
      <c r="D2298" t="e">
        <f>CONCATENATE(Table1[[#This Row],[summary]],
CHAR(13),
Table1[[#This Row],[startdayname]],
", ",
TEXT((Table1[[#This Row],[startshortdate]]),"MMM D"),
CHAR(13),
TEXT((Table1[[#This Row],[starttime]]), "h:mm am/pm"),CHAR(13),Table1[[#This Row],[description]],CHAR(13))</f>
        <v>#VALUE!</v>
      </c>
    </row>
    <row r="2299" spans="1:4" x14ac:dyDescent="0.25">
      <c r="A2299" t="e">
        <f>VLOOKUP(Table1[[#This Row],[locationaddress]],VENUEID!$A$2:$B$28,1,TRUE)</f>
        <v>#VALUE!</v>
      </c>
      <c r="B2299" t="e">
        <f>IF(Table1[[#This Row],[categories]]="","",
IF(ISNUMBER(SEARCH("*ADULTS*",Table1[categories])),"ADULTS",
IF(ISNUMBER(SEARCH("*CHILDREN*",Table1[categories])),"CHILDREN",
IF(ISNUMBER(SEARCH("*TEENS*",Table1[categories])),"TEENS"))))</f>
        <v>#VALUE!</v>
      </c>
      <c r="C2299" t="e">
        <f>Table1[[#This Row],[startdatetime]]</f>
        <v>#VALUE!</v>
      </c>
      <c r="D2299" t="e">
        <f>CONCATENATE(Table1[[#This Row],[summary]],
CHAR(13),
Table1[[#This Row],[startdayname]],
", ",
TEXT((Table1[[#This Row],[startshortdate]]),"MMM D"),
CHAR(13),
TEXT((Table1[[#This Row],[starttime]]), "h:mm am/pm"),CHAR(13),Table1[[#This Row],[description]],CHAR(13))</f>
        <v>#VALUE!</v>
      </c>
    </row>
    <row r="2300" spans="1:4" x14ac:dyDescent="0.25">
      <c r="A2300" t="e">
        <f>VLOOKUP(Table1[[#This Row],[locationaddress]],VENUEID!$A$2:$B$28,1,TRUE)</f>
        <v>#VALUE!</v>
      </c>
      <c r="B2300" t="e">
        <f>IF(Table1[[#This Row],[categories]]="","",
IF(ISNUMBER(SEARCH("*ADULTS*",Table1[categories])),"ADULTS",
IF(ISNUMBER(SEARCH("*CHILDREN*",Table1[categories])),"CHILDREN",
IF(ISNUMBER(SEARCH("*TEENS*",Table1[categories])),"TEENS"))))</f>
        <v>#VALUE!</v>
      </c>
      <c r="C2300" t="e">
        <f>Table1[[#This Row],[startdatetime]]</f>
        <v>#VALUE!</v>
      </c>
      <c r="D2300" t="e">
        <f>CONCATENATE(Table1[[#This Row],[summary]],
CHAR(13),
Table1[[#This Row],[startdayname]],
", ",
TEXT((Table1[[#This Row],[startshortdate]]),"MMM D"),
CHAR(13),
TEXT((Table1[[#This Row],[starttime]]), "h:mm am/pm"),CHAR(13),Table1[[#This Row],[description]],CHAR(13))</f>
        <v>#VALUE!</v>
      </c>
    </row>
    <row r="2301" spans="1:4" x14ac:dyDescent="0.25">
      <c r="A2301" t="e">
        <f>VLOOKUP(Table1[[#This Row],[locationaddress]],VENUEID!$A$2:$B$28,1,TRUE)</f>
        <v>#VALUE!</v>
      </c>
      <c r="B2301" t="e">
        <f>IF(Table1[[#This Row],[categories]]="","",
IF(ISNUMBER(SEARCH("*ADULTS*",Table1[categories])),"ADULTS",
IF(ISNUMBER(SEARCH("*CHILDREN*",Table1[categories])),"CHILDREN",
IF(ISNUMBER(SEARCH("*TEENS*",Table1[categories])),"TEENS"))))</f>
        <v>#VALUE!</v>
      </c>
      <c r="C2301" t="e">
        <f>Table1[[#This Row],[startdatetime]]</f>
        <v>#VALUE!</v>
      </c>
      <c r="D2301" t="e">
        <f>CONCATENATE(Table1[[#This Row],[summary]],
CHAR(13),
Table1[[#This Row],[startdayname]],
", ",
TEXT((Table1[[#This Row],[startshortdate]]),"MMM D"),
CHAR(13),
TEXT((Table1[[#This Row],[starttime]]), "h:mm am/pm"),CHAR(13),Table1[[#This Row],[description]],CHAR(13))</f>
        <v>#VALUE!</v>
      </c>
    </row>
    <row r="2302" spans="1:4" x14ac:dyDescent="0.25">
      <c r="A2302" t="e">
        <f>VLOOKUP(Table1[[#This Row],[locationaddress]],VENUEID!$A$2:$B$28,1,TRUE)</f>
        <v>#VALUE!</v>
      </c>
      <c r="B2302" t="e">
        <f>IF(Table1[[#This Row],[categories]]="","",
IF(ISNUMBER(SEARCH("*ADULTS*",Table1[categories])),"ADULTS",
IF(ISNUMBER(SEARCH("*CHILDREN*",Table1[categories])),"CHILDREN",
IF(ISNUMBER(SEARCH("*TEENS*",Table1[categories])),"TEENS"))))</f>
        <v>#VALUE!</v>
      </c>
      <c r="C2302" t="e">
        <f>Table1[[#This Row],[startdatetime]]</f>
        <v>#VALUE!</v>
      </c>
      <c r="D2302" t="e">
        <f>CONCATENATE(Table1[[#This Row],[summary]],
CHAR(13),
Table1[[#This Row],[startdayname]],
", ",
TEXT((Table1[[#This Row],[startshortdate]]),"MMM D"),
CHAR(13),
TEXT((Table1[[#This Row],[starttime]]), "h:mm am/pm"),CHAR(13),Table1[[#This Row],[description]],CHAR(13))</f>
        <v>#VALUE!</v>
      </c>
    </row>
    <row r="2303" spans="1:4" x14ac:dyDescent="0.25">
      <c r="A2303" t="e">
        <f>VLOOKUP(Table1[[#This Row],[locationaddress]],VENUEID!$A$2:$B$28,1,TRUE)</f>
        <v>#VALUE!</v>
      </c>
      <c r="B2303" t="e">
        <f>IF(Table1[[#This Row],[categories]]="","",
IF(ISNUMBER(SEARCH("*ADULTS*",Table1[categories])),"ADULTS",
IF(ISNUMBER(SEARCH("*CHILDREN*",Table1[categories])),"CHILDREN",
IF(ISNUMBER(SEARCH("*TEENS*",Table1[categories])),"TEENS"))))</f>
        <v>#VALUE!</v>
      </c>
      <c r="C2303" t="e">
        <f>Table1[[#This Row],[startdatetime]]</f>
        <v>#VALUE!</v>
      </c>
      <c r="D2303" t="e">
        <f>CONCATENATE(Table1[[#This Row],[summary]],
CHAR(13),
Table1[[#This Row],[startdayname]],
", ",
TEXT((Table1[[#This Row],[startshortdate]]),"MMM D"),
CHAR(13),
TEXT((Table1[[#This Row],[starttime]]), "h:mm am/pm"),CHAR(13),Table1[[#This Row],[description]],CHAR(13))</f>
        <v>#VALUE!</v>
      </c>
    </row>
    <row r="2304" spans="1:4" x14ac:dyDescent="0.25">
      <c r="A2304" t="e">
        <f>VLOOKUP(Table1[[#This Row],[locationaddress]],VENUEID!$A$2:$B$28,1,TRUE)</f>
        <v>#VALUE!</v>
      </c>
      <c r="B2304" t="e">
        <f>IF(Table1[[#This Row],[categories]]="","",
IF(ISNUMBER(SEARCH("*ADULTS*",Table1[categories])),"ADULTS",
IF(ISNUMBER(SEARCH("*CHILDREN*",Table1[categories])),"CHILDREN",
IF(ISNUMBER(SEARCH("*TEENS*",Table1[categories])),"TEENS"))))</f>
        <v>#VALUE!</v>
      </c>
      <c r="C2304" t="e">
        <f>Table1[[#This Row],[startdatetime]]</f>
        <v>#VALUE!</v>
      </c>
      <c r="D2304" t="e">
        <f>CONCATENATE(Table1[[#This Row],[summary]],
CHAR(13),
Table1[[#This Row],[startdayname]],
", ",
TEXT((Table1[[#This Row],[startshortdate]]),"MMM D"),
CHAR(13),
TEXT((Table1[[#This Row],[starttime]]), "h:mm am/pm"),CHAR(13),Table1[[#This Row],[description]],CHAR(13))</f>
        <v>#VALUE!</v>
      </c>
    </row>
    <row r="2305" spans="1:4" x14ac:dyDescent="0.25">
      <c r="A2305" t="e">
        <f>VLOOKUP(Table1[[#This Row],[locationaddress]],VENUEID!$A$2:$B$28,1,TRUE)</f>
        <v>#VALUE!</v>
      </c>
      <c r="B2305" t="e">
        <f>IF(Table1[[#This Row],[categories]]="","",
IF(ISNUMBER(SEARCH("*ADULTS*",Table1[categories])),"ADULTS",
IF(ISNUMBER(SEARCH("*CHILDREN*",Table1[categories])),"CHILDREN",
IF(ISNUMBER(SEARCH("*TEENS*",Table1[categories])),"TEENS"))))</f>
        <v>#VALUE!</v>
      </c>
      <c r="C2305" t="e">
        <f>Table1[[#This Row],[startdatetime]]</f>
        <v>#VALUE!</v>
      </c>
      <c r="D2305" t="e">
        <f>CONCATENATE(Table1[[#This Row],[summary]],
CHAR(13),
Table1[[#This Row],[startdayname]],
", ",
TEXT((Table1[[#This Row],[startshortdate]]),"MMM D"),
CHAR(13),
TEXT((Table1[[#This Row],[starttime]]), "h:mm am/pm"),CHAR(13),Table1[[#This Row],[description]],CHAR(13))</f>
        <v>#VALUE!</v>
      </c>
    </row>
    <row r="2306" spans="1:4" x14ac:dyDescent="0.25">
      <c r="A2306" t="e">
        <f>VLOOKUP(Table1[[#This Row],[locationaddress]],VENUEID!$A$2:$B$28,1,TRUE)</f>
        <v>#VALUE!</v>
      </c>
      <c r="B2306" t="e">
        <f>IF(Table1[[#This Row],[categories]]="","",
IF(ISNUMBER(SEARCH("*ADULTS*",Table1[categories])),"ADULTS",
IF(ISNUMBER(SEARCH("*CHILDREN*",Table1[categories])),"CHILDREN",
IF(ISNUMBER(SEARCH("*TEENS*",Table1[categories])),"TEENS"))))</f>
        <v>#VALUE!</v>
      </c>
      <c r="C2306" t="e">
        <f>Table1[[#This Row],[startdatetime]]</f>
        <v>#VALUE!</v>
      </c>
      <c r="D2306" t="e">
        <f>CONCATENATE(Table1[[#This Row],[summary]],
CHAR(13),
Table1[[#This Row],[startdayname]],
", ",
TEXT((Table1[[#This Row],[startshortdate]]),"MMM D"),
CHAR(13),
TEXT((Table1[[#This Row],[starttime]]), "h:mm am/pm"),CHAR(13),Table1[[#This Row],[description]],CHAR(13))</f>
        <v>#VALUE!</v>
      </c>
    </row>
    <row r="2307" spans="1:4" x14ac:dyDescent="0.25">
      <c r="A2307" t="e">
        <f>VLOOKUP(Table1[[#This Row],[locationaddress]],VENUEID!$A$2:$B$28,1,TRUE)</f>
        <v>#VALUE!</v>
      </c>
      <c r="B2307" t="e">
        <f>IF(Table1[[#This Row],[categories]]="","",
IF(ISNUMBER(SEARCH("*ADULTS*",Table1[categories])),"ADULTS",
IF(ISNUMBER(SEARCH("*CHILDREN*",Table1[categories])),"CHILDREN",
IF(ISNUMBER(SEARCH("*TEENS*",Table1[categories])),"TEENS"))))</f>
        <v>#VALUE!</v>
      </c>
      <c r="C2307" t="e">
        <f>Table1[[#This Row],[startdatetime]]</f>
        <v>#VALUE!</v>
      </c>
      <c r="D2307" t="e">
        <f>CONCATENATE(Table1[[#This Row],[summary]],
CHAR(13),
Table1[[#This Row],[startdayname]],
", ",
TEXT((Table1[[#This Row],[startshortdate]]),"MMM D"),
CHAR(13),
TEXT((Table1[[#This Row],[starttime]]), "h:mm am/pm"),CHAR(13),Table1[[#This Row],[description]],CHAR(13))</f>
        <v>#VALUE!</v>
      </c>
    </row>
    <row r="2308" spans="1:4" x14ac:dyDescent="0.25">
      <c r="A2308" t="e">
        <f>VLOOKUP(Table1[[#This Row],[locationaddress]],VENUEID!$A$2:$B$28,1,TRUE)</f>
        <v>#VALUE!</v>
      </c>
      <c r="B2308" t="e">
        <f>IF(Table1[[#This Row],[categories]]="","",
IF(ISNUMBER(SEARCH("*ADULTS*",Table1[categories])),"ADULTS",
IF(ISNUMBER(SEARCH("*CHILDREN*",Table1[categories])),"CHILDREN",
IF(ISNUMBER(SEARCH("*TEENS*",Table1[categories])),"TEENS"))))</f>
        <v>#VALUE!</v>
      </c>
      <c r="C2308" t="e">
        <f>Table1[[#This Row],[startdatetime]]</f>
        <v>#VALUE!</v>
      </c>
      <c r="D2308" t="e">
        <f>CONCATENATE(Table1[[#This Row],[summary]],
CHAR(13),
Table1[[#This Row],[startdayname]],
", ",
TEXT((Table1[[#This Row],[startshortdate]]),"MMM D"),
CHAR(13),
TEXT((Table1[[#This Row],[starttime]]), "h:mm am/pm"),CHAR(13),Table1[[#This Row],[description]],CHAR(13))</f>
        <v>#VALUE!</v>
      </c>
    </row>
    <row r="2309" spans="1:4" x14ac:dyDescent="0.25">
      <c r="A2309" t="e">
        <f>VLOOKUP(Table1[[#This Row],[locationaddress]],VENUEID!$A$2:$B$28,1,TRUE)</f>
        <v>#VALUE!</v>
      </c>
      <c r="B2309" t="e">
        <f>IF(Table1[[#This Row],[categories]]="","",
IF(ISNUMBER(SEARCH("*ADULTS*",Table1[categories])),"ADULTS",
IF(ISNUMBER(SEARCH("*CHILDREN*",Table1[categories])),"CHILDREN",
IF(ISNUMBER(SEARCH("*TEENS*",Table1[categories])),"TEENS"))))</f>
        <v>#VALUE!</v>
      </c>
      <c r="C2309" t="e">
        <f>Table1[[#This Row],[startdatetime]]</f>
        <v>#VALUE!</v>
      </c>
      <c r="D2309" t="e">
        <f>CONCATENATE(Table1[[#This Row],[summary]],
CHAR(13),
Table1[[#This Row],[startdayname]],
", ",
TEXT((Table1[[#This Row],[startshortdate]]),"MMM D"),
CHAR(13),
TEXT((Table1[[#This Row],[starttime]]), "h:mm am/pm"),CHAR(13),Table1[[#This Row],[description]],CHAR(13))</f>
        <v>#VALUE!</v>
      </c>
    </row>
    <row r="2310" spans="1:4" x14ac:dyDescent="0.25">
      <c r="A2310" t="e">
        <f>VLOOKUP(Table1[[#This Row],[locationaddress]],VENUEID!$A$2:$B$28,1,TRUE)</f>
        <v>#VALUE!</v>
      </c>
      <c r="B2310" t="e">
        <f>IF(Table1[[#This Row],[categories]]="","",
IF(ISNUMBER(SEARCH("*ADULTS*",Table1[categories])),"ADULTS",
IF(ISNUMBER(SEARCH("*CHILDREN*",Table1[categories])),"CHILDREN",
IF(ISNUMBER(SEARCH("*TEENS*",Table1[categories])),"TEENS"))))</f>
        <v>#VALUE!</v>
      </c>
      <c r="C2310" t="e">
        <f>Table1[[#This Row],[startdatetime]]</f>
        <v>#VALUE!</v>
      </c>
      <c r="D2310" t="e">
        <f>CONCATENATE(Table1[[#This Row],[summary]],
CHAR(13),
Table1[[#This Row],[startdayname]],
", ",
TEXT((Table1[[#This Row],[startshortdate]]),"MMM D"),
CHAR(13),
TEXT((Table1[[#This Row],[starttime]]), "h:mm am/pm"),CHAR(13),Table1[[#This Row],[description]],CHAR(13))</f>
        <v>#VALUE!</v>
      </c>
    </row>
    <row r="2311" spans="1:4" x14ac:dyDescent="0.25">
      <c r="A2311" t="e">
        <f>VLOOKUP(Table1[[#This Row],[locationaddress]],VENUEID!$A$2:$B$28,1,TRUE)</f>
        <v>#VALUE!</v>
      </c>
      <c r="B2311" t="e">
        <f>IF(Table1[[#This Row],[categories]]="","",
IF(ISNUMBER(SEARCH("*ADULTS*",Table1[categories])),"ADULTS",
IF(ISNUMBER(SEARCH("*CHILDREN*",Table1[categories])),"CHILDREN",
IF(ISNUMBER(SEARCH("*TEENS*",Table1[categories])),"TEENS"))))</f>
        <v>#VALUE!</v>
      </c>
      <c r="C2311" t="e">
        <f>Table1[[#This Row],[startdatetime]]</f>
        <v>#VALUE!</v>
      </c>
      <c r="D2311" t="e">
        <f>CONCATENATE(Table1[[#This Row],[summary]],
CHAR(13),
Table1[[#This Row],[startdayname]],
", ",
TEXT((Table1[[#This Row],[startshortdate]]),"MMM D"),
CHAR(13),
TEXT((Table1[[#This Row],[starttime]]), "h:mm am/pm"),CHAR(13),Table1[[#This Row],[description]],CHAR(13))</f>
        <v>#VALUE!</v>
      </c>
    </row>
    <row r="2312" spans="1:4" x14ac:dyDescent="0.25">
      <c r="A2312" t="e">
        <f>VLOOKUP(Table1[[#This Row],[locationaddress]],VENUEID!$A$2:$B$28,1,TRUE)</f>
        <v>#VALUE!</v>
      </c>
      <c r="B2312" t="e">
        <f>IF(Table1[[#This Row],[categories]]="","",
IF(ISNUMBER(SEARCH("*ADULTS*",Table1[categories])),"ADULTS",
IF(ISNUMBER(SEARCH("*CHILDREN*",Table1[categories])),"CHILDREN",
IF(ISNUMBER(SEARCH("*TEENS*",Table1[categories])),"TEENS"))))</f>
        <v>#VALUE!</v>
      </c>
      <c r="C2312" t="e">
        <f>Table1[[#This Row],[startdatetime]]</f>
        <v>#VALUE!</v>
      </c>
      <c r="D2312" t="e">
        <f>CONCATENATE(Table1[[#This Row],[summary]],
CHAR(13),
Table1[[#This Row],[startdayname]],
", ",
TEXT((Table1[[#This Row],[startshortdate]]),"MMM D"),
CHAR(13),
TEXT((Table1[[#This Row],[starttime]]), "h:mm am/pm"),CHAR(13),Table1[[#This Row],[description]],CHAR(13))</f>
        <v>#VALUE!</v>
      </c>
    </row>
    <row r="2313" spans="1:4" x14ac:dyDescent="0.25">
      <c r="A2313" t="e">
        <f>VLOOKUP(Table1[[#This Row],[locationaddress]],VENUEID!$A$2:$B$28,1,TRUE)</f>
        <v>#VALUE!</v>
      </c>
      <c r="B2313" t="e">
        <f>IF(Table1[[#This Row],[categories]]="","",
IF(ISNUMBER(SEARCH("*ADULTS*",Table1[categories])),"ADULTS",
IF(ISNUMBER(SEARCH("*CHILDREN*",Table1[categories])),"CHILDREN",
IF(ISNUMBER(SEARCH("*TEENS*",Table1[categories])),"TEENS"))))</f>
        <v>#VALUE!</v>
      </c>
      <c r="C2313" t="e">
        <f>Table1[[#This Row],[startdatetime]]</f>
        <v>#VALUE!</v>
      </c>
      <c r="D2313" t="e">
        <f>CONCATENATE(Table1[[#This Row],[summary]],
CHAR(13),
Table1[[#This Row],[startdayname]],
", ",
TEXT((Table1[[#This Row],[startshortdate]]),"MMM D"),
CHAR(13),
TEXT((Table1[[#This Row],[starttime]]), "h:mm am/pm"),CHAR(13),Table1[[#This Row],[description]],CHAR(13))</f>
        <v>#VALUE!</v>
      </c>
    </row>
    <row r="2314" spans="1:4" x14ac:dyDescent="0.25">
      <c r="A2314" t="e">
        <f>VLOOKUP(Table1[[#This Row],[locationaddress]],VENUEID!$A$2:$B$28,1,TRUE)</f>
        <v>#VALUE!</v>
      </c>
      <c r="B2314" t="e">
        <f>IF(Table1[[#This Row],[categories]]="","",
IF(ISNUMBER(SEARCH("*ADULTS*",Table1[categories])),"ADULTS",
IF(ISNUMBER(SEARCH("*CHILDREN*",Table1[categories])),"CHILDREN",
IF(ISNUMBER(SEARCH("*TEENS*",Table1[categories])),"TEENS"))))</f>
        <v>#VALUE!</v>
      </c>
      <c r="C2314" t="e">
        <f>Table1[[#This Row],[startdatetime]]</f>
        <v>#VALUE!</v>
      </c>
      <c r="D2314" t="e">
        <f>CONCATENATE(Table1[[#This Row],[summary]],
CHAR(13),
Table1[[#This Row],[startdayname]],
", ",
TEXT((Table1[[#This Row],[startshortdate]]),"MMM D"),
CHAR(13),
TEXT((Table1[[#This Row],[starttime]]), "h:mm am/pm"),CHAR(13),Table1[[#This Row],[description]],CHAR(13))</f>
        <v>#VALUE!</v>
      </c>
    </row>
    <row r="2315" spans="1:4" x14ac:dyDescent="0.25">
      <c r="A2315" t="e">
        <f>VLOOKUP(Table1[[#This Row],[locationaddress]],VENUEID!$A$2:$B$28,1,TRUE)</f>
        <v>#VALUE!</v>
      </c>
      <c r="B2315" t="e">
        <f>IF(Table1[[#This Row],[categories]]="","",
IF(ISNUMBER(SEARCH("*ADULTS*",Table1[categories])),"ADULTS",
IF(ISNUMBER(SEARCH("*CHILDREN*",Table1[categories])),"CHILDREN",
IF(ISNUMBER(SEARCH("*TEENS*",Table1[categories])),"TEENS"))))</f>
        <v>#VALUE!</v>
      </c>
      <c r="C2315" t="e">
        <f>Table1[[#This Row],[startdatetime]]</f>
        <v>#VALUE!</v>
      </c>
      <c r="D2315" t="e">
        <f>CONCATENATE(Table1[[#This Row],[summary]],
CHAR(13),
Table1[[#This Row],[startdayname]],
", ",
TEXT((Table1[[#This Row],[startshortdate]]),"MMM D"),
CHAR(13),
TEXT((Table1[[#This Row],[starttime]]), "h:mm am/pm"),CHAR(13),Table1[[#This Row],[description]],CHAR(13))</f>
        <v>#VALUE!</v>
      </c>
    </row>
    <row r="2316" spans="1:4" x14ac:dyDescent="0.25">
      <c r="A2316" t="e">
        <f>VLOOKUP(Table1[[#This Row],[locationaddress]],VENUEID!$A$2:$B$28,1,TRUE)</f>
        <v>#VALUE!</v>
      </c>
      <c r="B2316" t="e">
        <f>IF(Table1[[#This Row],[categories]]="","",
IF(ISNUMBER(SEARCH("*ADULTS*",Table1[categories])),"ADULTS",
IF(ISNUMBER(SEARCH("*CHILDREN*",Table1[categories])),"CHILDREN",
IF(ISNUMBER(SEARCH("*TEENS*",Table1[categories])),"TEENS"))))</f>
        <v>#VALUE!</v>
      </c>
      <c r="C2316" t="e">
        <f>Table1[[#This Row],[startdatetime]]</f>
        <v>#VALUE!</v>
      </c>
      <c r="D2316" t="e">
        <f>CONCATENATE(Table1[[#This Row],[summary]],
CHAR(13),
Table1[[#This Row],[startdayname]],
", ",
TEXT((Table1[[#This Row],[startshortdate]]),"MMM D"),
CHAR(13),
TEXT((Table1[[#This Row],[starttime]]), "h:mm am/pm"),CHAR(13),Table1[[#This Row],[description]],CHAR(13))</f>
        <v>#VALUE!</v>
      </c>
    </row>
    <row r="2317" spans="1:4" x14ac:dyDescent="0.25">
      <c r="A2317" t="e">
        <f>VLOOKUP(Table1[[#This Row],[locationaddress]],VENUEID!$A$2:$B$28,1,TRUE)</f>
        <v>#VALUE!</v>
      </c>
      <c r="B2317" t="e">
        <f>IF(Table1[[#This Row],[categories]]="","",
IF(ISNUMBER(SEARCH("*ADULTS*",Table1[categories])),"ADULTS",
IF(ISNUMBER(SEARCH("*CHILDREN*",Table1[categories])),"CHILDREN",
IF(ISNUMBER(SEARCH("*TEENS*",Table1[categories])),"TEENS"))))</f>
        <v>#VALUE!</v>
      </c>
      <c r="C2317" t="e">
        <f>Table1[[#This Row],[startdatetime]]</f>
        <v>#VALUE!</v>
      </c>
      <c r="D2317" t="e">
        <f>CONCATENATE(Table1[[#This Row],[summary]],
CHAR(13),
Table1[[#This Row],[startdayname]],
", ",
TEXT((Table1[[#This Row],[startshortdate]]),"MMM D"),
CHAR(13),
TEXT((Table1[[#This Row],[starttime]]), "h:mm am/pm"),CHAR(13),Table1[[#This Row],[description]],CHAR(13))</f>
        <v>#VALUE!</v>
      </c>
    </row>
    <row r="2318" spans="1:4" x14ac:dyDescent="0.25">
      <c r="A2318" t="e">
        <f>VLOOKUP(Table1[[#This Row],[locationaddress]],VENUEID!$A$2:$B$28,1,TRUE)</f>
        <v>#VALUE!</v>
      </c>
      <c r="B2318" t="e">
        <f>IF(Table1[[#This Row],[categories]]="","",
IF(ISNUMBER(SEARCH("*ADULTS*",Table1[categories])),"ADULTS",
IF(ISNUMBER(SEARCH("*CHILDREN*",Table1[categories])),"CHILDREN",
IF(ISNUMBER(SEARCH("*TEENS*",Table1[categories])),"TEENS"))))</f>
        <v>#VALUE!</v>
      </c>
      <c r="C2318" t="e">
        <f>Table1[[#This Row],[startdatetime]]</f>
        <v>#VALUE!</v>
      </c>
      <c r="D2318" t="e">
        <f>CONCATENATE(Table1[[#This Row],[summary]],
CHAR(13),
Table1[[#This Row],[startdayname]],
", ",
TEXT((Table1[[#This Row],[startshortdate]]),"MMM D"),
CHAR(13),
TEXT((Table1[[#This Row],[starttime]]), "h:mm am/pm"),CHAR(13),Table1[[#This Row],[description]],CHAR(13))</f>
        <v>#VALUE!</v>
      </c>
    </row>
    <row r="2319" spans="1:4" x14ac:dyDescent="0.25">
      <c r="A2319" t="e">
        <f>VLOOKUP(Table1[[#This Row],[locationaddress]],VENUEID!$A$2:$B$28,1,TRUE)</f>
        <v>#VALUE!</v>
      </c>
      <c r="B2319" t="e">
        <f>IF(Table1[[#This Row],[categories]]="","",
IF(ISNUMBER(SEARCH("*ADULTS*",Table1[categories])),"ADULTS",
IF(ISNUMBER(SEARCH("*CHILDREN*",Table1[categories])),"CHILDREN",
IF(ISNUMBER(SEARCH("*TEENS*",Table1[categories])),"TEENS"))))</f>
        <v>#VALUE!</v>
      </c>
      <c r="C2319" t="e">
        <f>Table1[[#This Row],[startdatetime]]</f>
        <v>#VALUE!</v>
      </c>
      <c r="D2319" t="e">
        <f>CONCATENATE(Table1[[#This Row],[summary]],
CHAR(13),
Table1[[#This Row],[startdayname]],
", ",
TEXT((Table1[[#This Row],[startshortdate]]),"MMM D"),
CHAR(13),
TEXT((Table1[[#This Row],[starttime]]), "h:mm am/pm"),CHAR(13),Table1[[#This Row],[description]],CHAR(13))</f>
        <v>#VALUE!</v>
      </c>
    </row>
    <row r="2320" spans="1:4" x14ac:dyDescent="0.25">
      <c r="A2320" t="e">
        <f>VLOOKUP(Table1[[#This Row],[locationaddress]],VENUEID!$A$2:$B$28,1,TRUE)</f>
        <v>#VALUE!</v>
      </c>
      <c r="B2320" t="e">
        <f>IF(Table1[[#This Row],[categories]]="","",
IF(ISNUMBER(SEARCH("*ADULTS*",Table1[categories])),"ADULTS",
IF(ISNUMBER(SEARCH("*CHILDREN*",Table1[categories])),"CHILDREN",
IF(ISNUMBER(SEARCH("*TEENS*",Table1[categories])),"TEENS"))))</f>
        <v>#VALUE!</v>
      </c>
      <c r="C2320" t="e">
        <f>Table1[[#This Row],[startdatetime]]</f>
        <v>#VALUE!</v>
      </c>
      <c r="D2320" t="e">
        <f>CONCATENATE(Table1[[#This Row],[summary]],
CHAR(13),
Table1[[#This Row],[startdayname]],
", ",
TEXT((Table1[[#This Row],[startshortdate]]),"MMM D"),
CHAR(13),
TEXT((Table1[[#This Row],[starttime]]), "h:mm am/pm"),CHAR(13),Table1[[#This Row],[description]],CHAR(13))</f>
        <v>#VALUE!</v>
      </c>
    </row>
    <row r="2321" spans="1:4" x14ac:dyDescent="0.25">
      <c r="A2321" t="e">
        <f>VLOOKUP(Table1[[#This Row],[locationaddress]],VENUEID!$A$2:$B$28,1,TRUE)</f>
        <v>#VALUE!</v>
      </c>
      <c r="B2321" t="e">
        <f>IF(Table1[[#This Row],[categories]]="","",
IF(ISNUMBER(SEARCH("*ADULTS*",Table1[categories])),"ADULTS",
IF(ISNUMBER(SEARCH("*CHILDREN*",Table1[categories])),"CHILDREN",
IF(ISNUMBER(SEARCH("*TEENS*",Table1[categories])),"TEENS"))))</f>
        <v>#VALUE!</v>
      </c>
      <c r="C2321" t="e">
        <f>Table1[[#This Row],[startdatetime]]</f>
        <v>#VALUE!</v>
      </c>
      <c r="D2321" t="e">
        <f>CONCATENATE(Table1[[#This Row],[summary]],
CHAR(13),
Table1[[#This Row],[startdayname]],
", ",
TEXT((Table1[[#This Row],[startshortdate]]),"MMM D"),
CHAR(13),
TEXT((Table1[[#This Row],[starttime]]), "h:mm am/pm"),CHAR(13),Table1[[#This Row],[description]],CHAR(13))</f>
        <v>#VALUE!</v>
      </c>
    </row>
    <row r="2322" spans="1:4" x14ac:dyDescent="0.25">
      <c r="A2322" t="e">
        <f>VLOOKUP(Table1[[#This Row],[locationaddress]],VENUEID!$A$2:$B$28,1,TRUE)</f>
        <v>#VALUE!</v>
      </c>
      <c r="B2322" t="e">
        <f>IF(Table1[[#This Row],[categories]]="","",
IF(ISNUMBER(SEARCH("*ADULTS*",Table1[categories])),"ADULTS",
IF(ISNUMBER(SEARCH("*CHILDREN*",Table1[categories])),"CHILDREN",
IF(ISNUMBER(SEARCH("*TEENS*",Table1[categories])),"TEENS"))))</f>
        <v>#VALUE!</v>
      </c>
      <c r="C2322" t="e">
        <f>Table1[[#This Row],[startdatetime]]</f>
        <v>#VALUE!</v>
      </c>
      <c r="D2322" t="e">
        <f>CONCATENATE(Table1[[#This Row],[summary]],
CHAR(13),
Table1[[#This Row],[startdayname]],
", ",
TEXT((Table1[[#This Row],[startshortdate]]),"MMM D"),
CHAR(13),
TEXT((Table1[[#This Row],[starttime]]), "h:mm am/pm"),CHAR(13),Table1[[#This Row],[description]],CHAR(13))</f>
        <v>#VALUE!</v>
      </c>
    </row>
    <row r="2323" spans="1:4" x14ac:dyDescent="0.25">
      <c r="A2323" t="e">
        <f>VLOOKUP(Table1[[#This Row],[locationaddress]],VENUEID!$A$2:$B$28,1,TRUE)</f>
        <v>#VALUE!</v>
      </c>
      <c r="B2323" t="e">
        <f>IF(Table1[[#This Row],[categories]]="","",
IF(ISNUMBER(SEARCH("*ADULTS*",Table1[categories])),"ADULTS",
IF(ISNUMBER(SEARCH("*CHILDREN*",Table1[categories])),"CHILDREN",
IF(ISNUMBER(SEARCH("*TEENS*",Table1[categories])),"TEENS"))))</f>
        <v>#VALUE!</v>
      </c>
      <c r="C2323" t="e">
        <f>Table1[[#This Row],[startdatetime]]</f>
        <v>#VALUE!</v>
      </c>
      <c r="D2323" t="e">
        <f>CONCATENATE(Table1[[#This Row],[summary]],
CHAR(13),
Table1[[#This Row],[startdayname]],
", ",
TEXT((Table1[[#This Row],[startshortdate]]),"MMM D"),
CHAR(13),
TEXT((Table1[[#This Row],[starttime]]), "h:mm am/pm"),CHAR(13),Table1[[#This Row],[description]],CHAR(13))</f>
        <v>#VALUE!</v>
      </c>
    </row>
    <row r="2324" spans="1:4" x14ac:dyDescent="0.25">
      <c r="A2324" t="e">
        <f>VLOOKUP(Table1[[#This Row],[locationaddress]],VENUEID!$A$2:$B$28,1,TRUE)</f>
        <v>#VALUE!</v>
      </c>
      <c r="B2324" t="e">
        <f>IF(Table1[[#This Row],[categories]]="","",
IF(ISNUMBER(SEARCH("*ADULTS*",Table1[categories])),"ADULTS",
IF(ISNUMBER(SEARCH("*CHILDREN*",Table1[categories])),"CHILDREN",
IF(ISNUMBER(SEARCH("*TEENS*",Table1[categories])),"TEENS"))))</f>
        <v>#VALUE!</v>
      </c>
      <c r="C2324" t="e">
        <f>Table1[[#This Row],[startdatetime]]</f>
        <v>#VALUE!</v>
      </c>
      <c r="D2324" t="e">
        <f>CONCATENATE(Table1[[#This Row],[summary]],
CHAR(13),
Table1[[#This Row],[startdayname]],
", ",
TEXT((Table1[[#This Row],[startshortdate]]),"MMM D"),
CHAR(13),
TEXT((Table1[[#This Row],[starttime]]), "h:mm am/pm"),CHAR(13),Table1[[#This Row],[description]],CHAR(13))</f>
        <v>#VALUE!</v>
      </c>
    </row>
    <row r="2325" spans="1:4" x14ac:dyDescent="0.25">
      <c r="A2325" t="e">
        <f>VLOOKUP(Table1[[#This Row],[locationaddress]],VENUEID!$A$2:$B$28,1,TRUE)</f>
        <v>#VALUE!</v>
      </c>
      <c r="B2325" t="e">
        <f>IF(Table1[[#This Row],[categories]]="","",
IF(ISNUMBER(SEARCH("*ADULTS*",Table1[categories])),"ADULTS",
IF(ISNUMBER(SEARCH("*CHILDREN*",Table1[categories])),"CHILDREN",
IF(ISNUMBER(SEARCH("*TEENS*",Table1[categories])),"TEENS"))))</f>
        <v>#VALUE!</v>
      </c>
      <c r="C2325" t="e">
        <f>Table1[[#This Row],[startdatetime]]</f>
        <v>#VALUE!</v>
      </c>
      <c r="D2325" t="e">
        <f>CONCATENATE(Table1[[#This Row],[summary]],
CHAR(13),
Table1[[#This Row],[startdayname]],
", ",
TEXT((Table1[[#This Row],[startshortdate]]),"MMM D"),
CHAR(13),
TEXT((Table1[[#This Row],[starttime]]), "h:mm am/pm"),CHAR(13),Table1[[#This Row],[description]],CHAR(13))</f>
        <v>#VALUE!</v>
      </c>
    </row>
    <row r="2326" spans="1:4" x14ac:dyDescent="0.25">
      <c r="A2326" t="e">
        <f>VLOOKUP(Table1[[#This Row],[locationaddress]],VENUEID!$A$2:$B$28,1,TRUE)</f>
        <v>#VALUE!</v>
      </c>
      <c r="B2326" t="e">
        <f>IF(Table1[[#This Row],[categories]]="","",
IF(ISNUMBER(SEARCH("*ADULTS*",Table1[categories])),"ADULTS",
IF(ISNUMBER(SEARCH("*CHILDREN*",Table1[categories])),"CHILDREN",
IF(ISNUMBER(SEARCH("*TEENS*",Table1[categories])),"TEENS"))))</f>
        <v>#VALUE!</v>
      </c>
      <c r="C2326" t="e">
        <f>Table1[[#This Row],[startdatetime]]</f>
        <v>#VALUE!</v>
      </c>
      <c r="D2326" t="e">
        <f>CONCATENATE(Table1[[#This Row],[summary]],
CHAR(13),
Table1[[#This Row],[startdayname]],
", ",
TEXT((Table1[[#This Row],[startshortdate]]),"MMM D"),
CHAR(13),
TEXT((Table1[[#This Row],[starttime]]), "h:mm am/pm"),CHAR(13),Table1[[#This Row],[description]],CHAR(13))</f>
        <v>#VALUE!</v>
      </c>
    </row>
    <row r="2327" spans="1:4" x14ac:dyDescent="0.25">
      <c r="A2327" t="e">
        <f>VLOOKUP(Table1[[#This Row],[locationaddress]],VENUEID!$A$2:$B$28,1,TRUE)</f>
        <v>#VALUE!</v>
      </c>
      <c r="B2327" t="e">
        <f>IF(Table1[[#This Row],[categories]]="","",
IF(ISNUMBER(SEARCH("*ADULTS*",Table1[categories])),"ADULTS",
IF(ISNUMBER(SEARCH("*CHILDREN*",Table1[categories])),"CHILDREN",
IF(ISNUMBER(SEARCH("*TEENS*",Table1[categories])),"TEENS"))))</f>
        <v>#VALUE!</v>
      </c>
      <c r="C2327" t="e">
        <f>Table1[[#This Row],[startdatetime]]</f>
        <v>#VALUE!</v>
      </c>
      <c r="D2327" t="e">
        <f>CONCATENATE(Table1[[#This Row],[summary]],
CHAR(13),
Table1[[#This Row],[startdayname]],
", ",
TEXT((Table1[[#This Row],[startshortdate]]),"MMM D"),
CHAR(13),
TEXT((Table1[[#This Row],[starttime]]), "h:mm am/pm"),CHAR(13),Table1[[#This Row],[description]],CHAR(13))</f>
        <v>#VALUE!</v>
      </c>
    </row>
    <row r="2328" spans="1:4" x14ac:dyDescent="0.25">
      <c r="A2328" t="e">
        <f>VLOOKUP(Table1[[#This Row],[locationaddress]],VENUEID!$A$2:$B$28,1,TRUE)</f>
        <v>#VALUE!</v>
      </c>
      <c r="B2328" t="e">
        <f>IF(Table1[[#This Row],[categories]]="","",
IF(ISNUMBER(SEARCH("*ADULTS*",Table1[categories])),"ADULTS",
IF(ISNUMBER(SEARCH("*CHILDREN*",Table1[categories])),"CHILDREN",
IF(ISNUMBER(SEARCH("*TEENS*",Table1[categories])),"TEENS"))))</f>
        <v>#VALUE!</v>
      </c>
      <c r="C2328" t="e">
        <f>Table1[[#This Row],[startdatetime]]</f>
        <v>#VALUE!</v>
      </c>
      <c r="D2328" t="e">
        <f>CONCATENATE(Table1[[#This Row],[summary]],
CHAR(13),
Table1[[#This Row],[startdayname]],
", ",
TEXT((Table1[[#This Row],[startshortdate]]),"MMM D"),
CHAR(13),
TEXT((Table1[[#This Row],[starttime]]), "h:mm am/pm"),CHAR(13),Table1[[#This Row],[description]],CHAR(13))</f>
        <v>#VALUE!</v>
      </c>
    </row>
    <row r="2329" spans="1:4" x14ac:dyDescent="0.25">
      <c r="A2329" t="e">
        <f>VLOOKUP(Table1[[#This Row],[locationaddress]],VENUEID!$A$2:$B$28,1,TRUE)</f>
        <v>#VALUE!</v>
      </c>
      <c r="B2329" t="e">
        <f>IF(Table1[[#This Row],[categories]]="","",
IF(ISNUMBER(SEARCH("*ADULTS*",Table1[categories])),"ADULTS",
IF(ISNUMBER(SEARCH("*CHILDREN*",Table1[categories])),"CHILDREN",
IF(ISNUMBER(SEARCH("*TEENS*",Table1[categories])),"TEENS"))))</f>
        <v>#VALUE!</v>
      </c>
      <c r="C2329" t="e">
        <f>Table1[[#This Row],[startdatetime]]</f>
        <v>#VALUE!</v>
      </c>
      <c r="D2329" t="e">
        <f>CONCATENATE(Table1[[#This Row],[summary]],
CHAR(13),
Table1[[#This Row],[startdayname]],
", ",
TEXT((Table1[[#This Row],[startshortdate]]),"MMM D"),
CHAR(13),
TEXT((Table1[[#This Row],[starttime]]), "h:mm am/pm"),CHAR(13),Table1[[#This Row],[description]],CHAR(13))</f>
        <v>#VALUE!</v>
      </c>
    </row>
    <row r="2330" spans="1:4" x14ac:dyDescent="0.25">
      <c r="A2330" t="e">
        <f>VLOOKUP(Table1[[#This Row],[locationaddress]],VENUEID!$A$2:$B$28,1,TRUE)</f>
        <v>#VALUE!</v>
      </c>
      <c r="B2330" t="e">
        <f>IF(Table1[[#This Row],[categories]]="","",
IF(ISNUMBER(SEARCH("*ADULTS*",Table1[categories])),"ADULTS",
IF(ISNUMBER(SEARCH("*CHILDREN*",Table1[categories])),"CHILDREN",
IF(ISNUMBER(SEARCH("*TEENS*",Table1[categories])),"TEENS"))))</f>
        <v>#VALUE!</v>
      </c>
      <c r="C2330" t="e">
        <f>Table1[[#This Row],[startdatetime]]</f>
        <v>#VALUE!</v>
      </c>
      <c r="D2330" t="e">
        <f>CONCATENATE(Table1[[#This Row],[summary]],
CHAR(13),
Table1[[#This Row],[startdayname]],
", ",
TEXT((Table1[[#This Row],[startshortdate]]),"MMM D"),
CHAR(13),
TEXT((Table1[[#This Row],[starttime]]), "h:mm am/pm"),CHAR(13),Table1[[#This Row],[description]],CHAR(13))</f>
        <v>#VALUE!</v>
      </c>
    </row>
    <row r="2331" spans="1:4" x14ac:dyDescent="0.25">
      <c r="A2331" t="e">
        <f>VLOOKUP(Table1[[#This Row],[locationaddress]],VENUEID!$A$2:$B$28,1,TRUE)</f>
        <v>#VALUE!</v>
      </c>
      <c r="B2331" t="e">
        <f>IF(Table1[[#This Row],[categories]]="","",
IF(ISNUMBER(SEARCH("*ADULTS*",Table1[categories])),"ADULTS",
IF(ISNUMBER(SEARCH("*CHILDREN*",Table1[categories])),"CHILDREN",
IF(ISNUMBER(SEARCH("*TEENS*",Table1[categories])),"TEENS"))))</f>
        <v>#VALUE!</v>
      </c>
      <c r="C2331" t="e">
        <f>Table1[[#This Row],[startdatetime]]</f>
        <v>#VALUE!</v>
      </c>
      <c r="D2331" t="e">
        <f>CONCATENATE(Table1[[#This Row],[summary]],
CHAR(13),
Table1[[#This Row],[startdayname]],
", ",
TEXT((Table1[[#This Row],[startshortdate]]),"MMM D"),
CHAR(13),
TEXT((Table1[[#This Row],[starttime]]), "h:mm am/pm"),CHAR(13),Table1[[#This Row],[description]],CHAR(13))</f>
        <v>#VALUE!</v>
      </c>
    </row>
    <row r="2332" spans="1:4" x14ac:dyDescent="0.25">
      <c r="A2332" t="e">
        <f>VLOOKUP(Table1[[#This Row],[locationaddress]],VENUEID!$A$2:$B$28,1,TRUE)</f>
        <v>#VALUE!</v>
      </c>
      <c r="B2332" t="e">
        <f>IF(Table1[[#This Row],[categories]]="","",
IF(ISNUMBER(SEARCH("*ADULTS*",Table1[categories])),"ADULTS",
IF(ISNUMBER(SEARCH("*CHILDREN*",Table1[categories])),"CHILDREN",
IF(ISNUMBER(SEARCH("*TEENS*",Table1[categories])),"TEENS"))))</f>
        <v>#VALUE!</v>
      </c>
      <c r="C2332" t="e">
        <f>Table1[[#This Row],[startdatetime]]</f>
        <v>#VALUE!</v>
      </c>
      <c r="D2332" t="e">
        <f>CONCATENATE(Table1[[#This Row],[summary]],
CHAR(13),
Table1[[#This Row],[startdayname]],
", ",
TEXT((Table1[[#This Row],[startshortdate]]),"MMM D"),
CHAR(13),
TEXT((Table1[[#This Row],[starttime]]), "h:mm am/pm"),CHAR(13),Table1[[#This Row],[description]],CHAR(13))</f>
        <v>#VALUE!</v>
      </c>
    </row>
    <row r="2333" spans="1:4" x14ac:dyDescent="0.25">
      <c r="A2333" t="e">
        <f>VLOOKUP(Table1[[#This Row],[locationaddress]],VENUEID!$A$2:$B$28,1,TRUE)</f>
        <v>#VALUE!</v>
      </c>
      <c r="B2333" t="e">
        <f>IF(Table1[[#This Row],[categories]]="","",
IF(ISNUMBER(SEARCH("*ADULTS*",Table1[categories])),"ADULTS",
IF(ISNUMBER(SEARCH("*CHILDREN*",Table1[categories])),"CHILDREN",
IF(ISNUMBER(SEARCH("*TEENS*",Table1[categories])),"TEENS"))))</f>
        <v>#VALUE!</v>
      </c>
      <c r="C2333" t="e">
        <f>Table1[[#This Row],[startdatetime]]</f>
        <v>#VALUE!</v>
      </c>
      <c r="D2333" t="e">
        <f>CONCATENATE(Table1[[#This Row],[summary]],
CHAR(13),
Table1[[#This Row],[startdayname]],
", ",
TEXT((Table1[[#This Row],[startshortdate]]),"MMM D"),
CHAR(13),
TEXT((Table1[[#This Row],[starttime]]), "h:mm am/pm"),CHAR(13),Table1[[#This Row],[description]],CHAR(13))</f>
        <v>#VALUE!</v>
      </c>
    </row>
    <row r="2334" spans="1:4" x14ac:dyDescent="0.25">
      <c r="A2334" t="e">
        <f>VLOOKUP(Table1[[#This Row],[locationaddress]],VENUEID!$A$2:$B$28,1,TRUE)</f>
        <v>#VALUE!</v>
      </c>
      <c r="B2334" t="e">
        <f>IF(Table1[[#This Row],[categories]]="","",
IF(ISNUMBER(SEARCH("*ADULTS*",Table1[categories])),"ADULTS",
IF(ISNUMBER(SEARCH("*CHILDREN*",Table1[categories])),"CHILDREN",
IF(ISNUMBER(SEARCH("*TEENS*",Table1[categories])),"TEENS"))))</f>
        <v>#VALUE!</v>
      </c>
      <c r="C2334" t="e">
        <f>Table1[[#This Row],[startdatetime]]</f>
        <v>#VALUE!</v>
      </c>
      <c r="D2334" t="e">
        <f>CONCATENATE(Table1[[#This Row],[summary]],
CHAR(13),
Table1[[#This Row],[startdayname]],
", ",
TEXT((Table1[[#This Row],[startshortdate]]),"MMM D"),
CHAR(13),
TEXT((Table1[[#This Row],[starttime]]), "h:mm am/pm"),CHAR(13),Table1[[#This Row],[description]],CHAR(13))</f>
        <v>#VALUE!</v>
      </c>
    </row>
    <row r="2335" spans="1:4" x14ac:dyDescent="0.25">
      <c r="A2335" t="e">
        <f>VLOOKUP(Table1[[#This Row],[locationaddress]],VENUEID!$A$2:$B$28,1,TRUE)</f>
        <v>#VALUE!</v>
      </c>
      <c r="B2335" t="e">
        <f>IF(Table1[[#This Row],[categories]]="","",
IF(ISNUMBER(SEARCH("*ADULTS*",Table1[categories])),"ADULTS",
IF(ISNUMBER(SEARCH("*CHILDREN*",Table1[categories])),"CHILDREN",
IF(ISNUMBER(SEARCH("*TEENS*",Table1[categories])),"TEENS"))))</f>
        <v>#VALUE!</v>
      </c>
      <c r="C2335" t="e">
        <f>Table1[[#This Row],[startdatetime]]</f>
        <v>#VALUE!</v>
      </c>
      <c r="D2335" t="e">
        <f>CONCATENATE(Table1[[#This Row],[summary]],
CHAR(13),
Table1[[#This Row],[startdayname]],
", ",
TEXT((Table1[[#This Row],[startshortdate]]),"MMM D"),
CHAR(13),
TEXT((Table1[[#This Row],[starttime]]), "h:mm am/pm"),CHAR(13),Table1[[#This Row],[description]],CHAR(13))</f>
        <v>#VALUE!</v>
      </c>
    </row>
    <row r="2336" spans="1:4" x14ac:dyDescent="0.25">
      <c r="A2336" t="e">
        <f>VLOOKUP(Table1[[#This Row],[locationaddress]],VENUEID!$A$2:$B$28,1,TRUE)</f>
        <v>#VALUE!</v>
      </c>
      <c r="B2336" t="e">
        <f>IF(Table1[[#This Row],[categories]]="","",
IF(ISNUMBER(SEARCH("*ADULTS*",Table1[categories])),"ADULTS",
IF(ISNUMBER(SEARCH("*CHILDREN*",Table1[categories])),"CHILDREN",
IF(ISNUMBER(SEARCH("*TEENS*",Table1[categories])),"TEENS"))))</f>
        <v>#VALUE!</v>
      </c>
      <c r="C2336" t="e">
        <f>Table1[[#This Row],[startdatetime]]</f>
        <v>#VALUE!</v>
      </c>
      <c r="D2336" t="e">
        <f>CONCATENATE(Table1[[#This Row],[summary]],
CHAR(13),
Table1[[#This Row],[startdayname]],
", ",
TEXT((Table1[[#This Row],[startshortdate]]),"MMM D"),
CHAR(13),
TEXT((Table1[[#This Row],[starttime]]), "h:mm am/pm"),CHAR(13),Table1[[#This Row],[description]],CHAR(13))</f>
        <v>#VALUE!</v>
      </c>
    </row>
    <row r="2337" spans="1:4" x14ac:dyDescent="0.25">
      <c r="A2337" t="e">
        <f>VLOOKUP(Table1[[#This Row],[locationaddress]],VENUEID!$A$2:$B$28,1,TRUE)</f>
        <v>#VALUE!</v>
      </c>
      <c r="B2337" t="e">
        <f>IF(Table1[[#This Row],[categories]]="","",
IF(ISNUMBER(SEARCH("*ADULTS*",Table1[categories])),"ADULTS",
IF(ISNUMBER(SEARCH("*CHILDREN*",Table1[categories])),"CHILDREN",
IF(ISNUMBER(SEARCH("*TEENS*",Table1[categories])),"TEENS"))))</f>
        <v>#VALUE!</v>
      </c>
      <c r="C2337" t="e">
        <f>Table1[[#This Row],[startdatetime]]</f>
        <v>#VALUE!</v>
      </c>
      <c r="D2337" t="e">
        <f>CONCATENATE(Table1[[#This Row],[summary]],
CHAR(13),
Table1[[#This Row],[startdayname]],
", ",
TEXT((Table1[[#This Row],[startshortdate]]),"MMM D"),
CHAR(13),
TEXT((Table1[[#This Row],[starttime]]), "h:mm am/pm"),CHAR(13),Table1[[#This Row],[description]],CHAR(13))</f>
        <v>#VALUE!</v>
      </c>
    </row>
    <row r="2338" spans="1:4" x14ac:dyDescent="0.25">
      <c r="A2338" t="e">
        <f>VLOOKUP(Table1[[#This Row],[locationaddress]],VENUEID!$A$2:$B$28,1,TRUE)</f>
        <v>#VALUE!</v>
      </c>
      <c r="B2338" t="e">
        <f>IF(Table1[[#This Row],[categories]]="","",
IF(ISNUMBER(SEARCH("*ADULTS*",Table1[categories])),"ADULTS",
IF(ISNUMBER(SEARCH("*CHILDREN*",Table1[categories])),"CHILDREN",
IF(ISNUMBER(SEARCH("*TEENS*",Table1[categories])),"TEENS"))))</f>
        <v>#VALUE!</v>
      </c>
      <c r="C2338" t="e">
        <f>Table1[[#This Row],[startdatetime]]</f>
        <v>#VALUE!</v>
      </c>
      <c r="D2338" t="e">
        <f>CONCATENATE(Table1[[#This Row],[summary]],
CHAR(13),
Table1[[#This Row],[startdayname]],
", ",
TEXT((Table1[[#This Row],[startshortdate]]),"MMM D"),
CHAR(13),
TEXT((Table1[[#This Row],[starttime]]), "h:mm am/pm"),CHAR(13),Table1[[#This Row],[description]],CHAR(13))</f>
        <v>#VALUE!</v>
      </c>
    </row>
    <row r="2339" spans="1:4" x14ac:dyDescent="0.25">
      <c r="A2339" t="e">
        <f>VLOOKUP(Table1[[#This Row],[locationaddress]],VENUEID!$A$2:$B$28,1,TRUE)</f>
        <v>#VALUE!</v>
      </c>
      <c r="B2339" t="e">
        <f>IF(Table1[[#This Row],[categories]]="","",
IF(ISNUMBER(SEARCH("*ADULTS*",Table1[categories])),"ADULTS",
IF(ISNUMBER(SEARCH("*CHILDREN*",Table1[categories])),"CHILDREN",
IF(ISNUMBER(SEARCH("*TEENS*",Table1[categories])),"TEENS"))))</f>
        <v>#VALUE!</v>
      </c>
      <c r="C2339" t="e">
        <f>Table1[[#This Row],[startdatetime]]</f>
        <v>#VALUE!</v>
      </c>
      <c r="D2339" t="e">
        <f>CONCATENATE(Table1[[#This Row],[summary]],
CHAR(13),
Table1[[#This Row],[startdayname]],
", ",
TEXT((Table1[[#This Row],[startshortdate]]),"MMM D"),
CHAR(13),
TEXT((Table1[[#This Row],[starttime]]), "h:mm am/pm"),CHAR(13),Table1[[#This Row],[description]],CHAR(13))</f>
        <v>#VALUE!</v>
      </c>
    </row>
    <row r="2340" spans="1:4" x14ac:dyDescent="0.25">
      <c r="A2340" t="e">
        <f>VLOOKUP(Table1[[#This Row],[locationaddress]],VENUEID!$A$2:$B$28,1,TRUE)</f>
        <v>#VALUE!</v>
      </c>
      <c r="B2340" t="e">
        <f>IF(Table1[[#This Row],[categories]]="","",
IF(ISNUMBER(SEARCH("*ADULTS*",Table1[categories])),"ADULTS",
IF(ISNUMBER(SEARCH("*CHILDREN*",Table1[categories])),"CHILDREN",
IF(ISNUMBER(SEARCH("*TEENS*",Table1[categories])),"TEENS"))))</f>
        <v>#VALUE!</v>
      </c>
      <c r="C2340" t="e">
        <f>Table1[[#This Row],[startdatetime]]</f>
        <v>#VALUE!</v>
      </c>
      <c r="D2340" t="e">
        <f>CONCATENATE(Table1[[#This Row],[summary]],
CHAR(13),
Table1[[#This Row],[startdayname]],
", ",
TEXT((Table1[[#This Row],[startshortdate]]),"MMM D"),
CHAR(13),
TEXT((Table1[[#This Row],[starttime]]), "h:mm am/pm"),CHAR(13),Table1[[#This Row],[description]],CHAR(13))</f>
        <v>#VALUE!</v>
      </c>
    </row>
    <row r="2341" spans="1:4" x14ac:dyDescent="0.25">
      <c r="A2341" t="e">
        <f>VLOOKUP(Table1[[#This Row],[locationaddress]],VENUEID!$A$2:$B$28,1,TRUE)</f>
        <v>#VALUE!</v>
      </c>
      <c r="B2341" t="e">
        <f>IF(Table1[[#This Row],[categories]]="","",
IF(ISNUMBER(SEARCH("*ADULTS*",Table1[categories])),"ADULTS",
IF(ISNUMBER(SEARCH("*CHILDREN*",Table1[categories])),"CHILDREN",
IF(ISNUMBER(SEARCH("*TEENS*",Table1[categories])),"TEENS"))))</f>
        <v>#VALUE!</v>
      </c>
      <c r="C2341" t="e">
        <f>Table1[[#This Row],[startdatetime]]</f>
        <v>#VALUE!</v>
      </c>
      <c r="D2341" t="e">
        <f>CONCATENATE(Table1[[#This Row],[summary]],
CHAR(13),
Table1[[#This Row],[startdayname]],
", ",
TEXT((Table1[[#This Row],[startshortdate]]),"MMM D"),
CHAR(13),
TEXT((Table1[[#This Row],[starttime]]), "h:mm am/pm"),CHAR(13),Table1[[#This Row],[description]],CHAR(13))</f>
        <v>#VALUE!</v>
      </c>
    </row>
    <row r="2342" spans="1:4" x14ac:dyDescent="0.25">
      <c r="A2342" t="e">
        <f>VLOOKUP(Table1[[#This Row],[locationaddress]],VENUEID!$A$2:$B$28,1,TRUE)</f>
        <v>#VALUE!</v>
      </c>
      <c r="B2342" t="e">
        <f>IF(Table1[[#This Row],[categories]]="","",
IF(ISNUMBER(SEARCH("*ADULTS*",Table1[categories])),"ADULTS",
IF(ISNUMBER(SEARCH("*CHILDREN*",Table1[categories])),"CHILDREN",
IF(ISNUMBER(SEARCH("*TEENS*",Table1[categories])),"TEENS"))))</f>
        <v>#VALUE!</v>
      </c>
      <c r="C2342" t="e">
        <f>Table1[[#This Row],[startdatetime]]</f>
        <v>#VALUE!</v>
      </c>
      <c r="D2342" t="e">
        <f>CONCATENATE(Table1[[#This Row],[summary]],
CHAR(13),
Table1[[#This Row],[startdayname]],
", ",
TEXT((Table1[[#This Row],[startshortdate]]),"MMM D"),
CHAR(13),
TEXT((Table1[[#This Row],[starttime]]), "h:mm am/pm"),CHAR(13),Table1[[#This Row],[description]],CHAR(13))</f>
        <v>#VALUE!</v>
      </c>
    </row>
    <row r="2343" spans="1:4" x14ac:dyDescent="0.25">
      <c r="A2343" t="e">
        <f>VLOOKUP(Table1[[#This Row],[locationaddress]],VENUEID!$A$2:$B$28,1,TRUE)</f>
        <v>#VALUE!</v>
      </c>
      <c r="B2343" t="e">
        <f>IF(Table1[[#This Row],[categories]]="","",
IF(ISNUMBER(SEARCH("*ADULTS*",Table1[categories])),"ADULTS",
IF(ISNUMBER(SEARCH("*CHILDREN*",Table1[categories])),"CHILDREN",
IF(ISNUMBER(SEARCH("*TEENS*",Table1[categories])),"TEENS"))))</f>
        <v>#VALUE!</v>
      </c>
      <c r="C2343" t="e">
        <f>Table1[[#This Row],[startdatetime]]</f>
        <v>#VALUE!</v>
      </c>
      <c r="D2343" t="e">
        <f>CONCATENATE(Table1[[#This Row],[summary]],
CHAR(13),
Table1[[#This Row],[startdayname]],
", ",
TEXT((Table1[[#This Row],[startshortdate]]),"MMM D"),
CHAR(13),
TEXT((Table1[[#This Row],[starttime]]), "h:mm am/pm"),CHAR(13),Table1[[#This Row],[description]],CHAR(13))</f>
        <v>#VALUE!</v>
      </c>
    </row>
    <row r="2344" spans="1:4" x14ac:dyDescent="0.25">
      <c r="A2344" t="e">
        <f>VLOOKUP(Table1[[#This Row],[locationaddress]],VENUEID!$A$2:$B$28,1,TRUE)</f>
        <v>#VALUE!</v>
      </c>
      <c r="B2344" t="e">
        <f>IF(Table1[[#This Row],[categories]]="","",
IF(ISNUMBER(SEARCH("*ADULTS*",Table1[categories])),"ADULTS",
IF(ISNUMBER(SEARCH("*CHILDREN*",Table1[categories])),"CHILDREN",
IF(ISNUMBER(SEARCH("*TEENS*",Table1[categories])),"TEENS"))))</f>
        <v>#VALUE!</v>
      </c>
      <c r="C2344" t="e">
        <f>Table1[[#This Row],[startdatetime]]</f>
        <v>#VALUE!</v>
      </c>
      <c r="D2344" t="e">
        <f>CONCATENATE(Table1[[#This Row],[summary]],
CHAR(13),
Table1[[#This Row],[startdayname]],
", ",
TEXT((Table1[[#This Row],[startshortdate]]),"MMM D"),
CHAR(13),
TEXT((Table1[[#This Row],[starttime]]), "h:mm am/pm"),CHAR(13),Table1[[#This Row],[description]],CHAR(13))</f>
        <v>#VALUE!</v>
      </c>
    </row>
    <row r="2345" spans="1:4" x14ac:dyDescent="0.25">
      <c r="A2345" t="e">
        <f>VLOOKUP(Table1[[#This Row],[locationaddress]],VENUEID!$A$2:$B$28,1,TRUE)</f>
        <v>#VALUE!</v>
      </c>
      <c r="B2345" t="e">
        <f>IF(Table1[[#This Row],[categories]]="","",
IF(ISNUMBER(SEARCH("*ADULTS*",Table1[categories])),"ADULTS",
IF(ISNUMBER(SEARCH("*CHILDREN*",Table1[categories])),"CHILDREN",
IF(ISNUMBER(SEARCH("*TEENS*",Table1[categories])),"TEENS"))))</f>
        <v>#VALUE!</v>
      </c>
      <c r="C2345" t="e">
        <f>Table1[[#This Row],[startdatetime]]</f>
        <v>#VALUE!</v>
      </c>
      <c r="D2345" t="e">
        <f>CONCATENATE(Table1[[#This Row],[summary]],
CHAR(13),
Table1[[#This Row],[startdayname]],
", ",
TEXT((Table1[[#This Row],[startshortdate]]),"MMM D"),
CHAR(13),
TEXT((Table1[[#This Row],[starttime]]), "h:mm am/pm"),CHAR(13),Table1[[#This Row],[description]],CHAR(13))</f>
        <v>#VALUE!</v>
      </c>
    </row>
    <row r="2346" spans="1:4" x14ac:dyDescent="0.25">
      <c r="A2346" t="e">
        <f>VLOOKUP(Table1[[#This Row],[locationaddress]],VENUEID!$A$2:$B$28,1,TRUE)</f>
        <v>#VALUE!</v>
      </c>
      <c r="B2346" t="e">
        <f>IF(Table1[[#This Row],[categories]]="","",
IF(ISNUMBER(SEARCH("*ADULTS*",Table1[categories])),"ADULTS",
IF(ISNUMBER(SEARCH("*CHILDREN*",Table1[categories])),"CHILDREN",
IF(ISNUMBER(SEARCH("*TEENS*",Table1[categories])),"TEENS"))))</f>
        <v>#VALUE!</v>
      </c>
      <c r="C2346" t="e">
        <f>Table1[[#This Row],[startdatetime]]</f>
        <v>#VALUE!</v>
      </c>
      <c r="D2346" t="e">
        <f>CONCATENATE(Table1[[#This Row],[summary]],
CHAR(13),
Table1[[#This Row],[startdayname]],
", ",
TEXT((Table1[[#This Row],[startshortdate]]),"MMM D"),
CHAR(13),
TEXT((Table1[[#This Row],[starttime]]), "h:mm am/pm"),CHAR(13),Table1[[#This Row],[description]],CHAR(13))</f>
        <v>#VALUE!</v>
      </c>
    </row>
    <row r="2347" spans="1:4" x14ac:dyDescent="0.25">
      <c r="A2347" t="e">
        <f>VLOOKUP(Table1[[#This Row],[locationaddress]],VENUEID!$A$2:$B$28,1,TRUE)</f>
        <v>#VALUE!</v>
      </c>
      <c r="B2347" t="e">
        <f>IF(Table1[[#This Row],[categories]]="","",
IF(ISNUMBER(SEARCH("*ADULTS*",Table1[categories])),"ADULTS",
IF(ISNUMBER(SEARCH("*CHILDREN*",Table1[categories])),"CHILDREN",
IF(ISNUMBER(SEARCH("*TEENS*",Table1[categories])),"TEENS"))))</f>
        <v>#VALUE!</v>
      </c>
      <c r="C2347" t="e">
        <f>Table1[[#This Row],[startdatetime]]</f>
        <v>#VALUE!</v>
      </c>
      <c r="D2347" t="e">
        <f>CONCATENATE(Table1[[#This Row],[summary]],
CHAR(13),
Table1[[#This Row],[startdayname]],
", ",
TEXT((Table1[[#This Row],[startshortdate]]),"MMM D"),
CHAR(13),
TEXT((Table1[[#This Row],[starttime]]), "h:mm am/pm"),CHAR(13),Table1[[#This Row],[description]],CHAR(13))</f>
        <v>#VALUE!</v>
      </c>
    </row>
    <row r="2348" spans="1:4" x14ac:dyDescent="0.25">
      <c r="A2348" t="e">
        <f>VLOOKUP(Table1[[#This Row],[locationaddress]],VENUEID!$A$2:$B$28,1,TRUE)</f>
        <v>#VALUE!</v>
      </c>
      <c r="B2348" t="e">
        <f>IF(Table1[[#This Row],[categories]]="","",
IF(ISNUMBER(SEARCH("*ADULTS*",Table1[categories])),"ADULTS",
IF(ISNUMBER(SEARCH("*CHILDREN*",Table1[categories])),"CHILDREN",
IF(ISNUMBER(SEARCH("*TEENS*",Table1[categories])),"TEENS"))))</f>
        <v>#VALUE!</v>
      </c>
      <c r="C2348" t="e">
        <f>Table1[[#This Row],[startdatetime]]</f>
        <v>#VALUE!</v>
      </c>
      <c r="D2348" t="e">
        <f>CONCATENATE(Table1[[#This Row],[summary]],
CHAR(13),
Table1[[#This Row],[startdayname]],
", ",
TEXT((Table1[[#This Row],[startshortdate]]),"MMM D"),
CHAR(13),
TEXT((Table1[[#This Row],[starttime]]), "h:mm am/pm"),CHAR(13),Table1[[#This Row],[description]],CHAR(13))</f>
        <v>#VALUE!</v>
      </c>
    </row>
    <row r="2349" spans="1:4" x14ac:dyDescent="0.25">
      <c r="A2349" t="e">
        <f>VLOOKUP(Table1[[#This Row],[locationaddress]],VENUEID!$A$2:$B$28,1,TRUE)</f>
        <v>#VALUE!</v>
      </c>
      <c r="B2349" t="e">
        <f>IF(Table1[[#This Row],[categories]]="","",
IF(ISNUMBER(SEARCH("*ADULTS*",Table1[categories])),"ADULTS",
IF(ISNUMBER(SEARCH("*CHILDREN*",Table1[categories])),"CHILDREN",
IF(ISNUMBER(SEARCH("*TEENS*",Table1[categories])),"TEENS"))))</f>
        <v>#VALUE!</v>
      </c>
      <c r="C2349" t="e">
        <f>Table1[[#This Row],[startdatetime]]</f>
        <v>#VALUE!</v>
      </c>
      <c r="D2349" t="e">
        <f>CONCATENATE(Table1[[#This Row],[summary]],
CHAR(13),
Table1[[#This Row],[startdayname]],
", ",
TEXT((Table1[[#This Row],[startshortdate]]),"MMM D"),
CHAR(13),
TEXT((Table1[[#This Row],[starttime]]), "h:mm am/pm"),CHAR(13),Table1[[#This Row],[description]],CHAR(13))</f>
        <v>#VALUE!</v>
      </c>
    </row>
    <row r="2350" spans="1:4" x14ac:dyDescent="0.25">
      <c r="A2350" t="e">
        <f>VLOOKUP(Table1[[#This Row],[locationaddress]],VENUEID!$A$2:$B$28,1,TRUE)</f>
        <v>#VALUE!</v>
      </c>
      <c r="B2350" t="e">
        <f>IF(Table1[[#This Row],[categories]]="","",
IF(ISNUMBER(SEARCH("*ADULTS*",Table1[categories])),"ADULTS",
IF(ISNUMBER(SEARCH("*CHILDREN*",Table1[categories])),"CHILDREN",
IF(ISNUMBER(SEARCH("*TEENS*",Table1[categories])),"TEENS"))))</f>
        <v>#VALUE!</v>
      </c>
      <c r="C2350" t="e">
        <f>Table1[[#This Row],[startdatetime]]</f>
        <v>#VALUE!</v>
      </c>
      <c r="D2350" t="e">
        <f>CONCATENATE(Table1[[#This Row],[summary]],
CHAR(13),
Table1[[#This Row],[startdayname]],
", ",
TEXT((Table1[[#This Row],[startshortdate]]),"MMM D"),
CHAR(13),
TEXT((Table1[[#This Row],[starttime]]), "h:mm am/pm"),CHAR(13),Table1[[#This Row],[description]],CHAR(13))</f>
        <v>#VALUE!</v>
      </c>
    </row>
    <row r="2351" spans="1:4" x14ac:dyDescent="0.25">
      <c r="A2351" t="e">
        <f>VLOOKUP(Table1[[#This Row],[locationaddress]],VENUEID!$A$2:$B$28,1,TRUE)</f>
        <v>#VALUE!</v>
      </c>
      <c r="B2351" t="e">
        <f>IF(Table1[[#This Row],[categories]]="","",
IF(ISNUMBER(SEARCH("*ADULTS*",Table1[categories])),"ADULTS",
IF(ISNUMBER(SEARCH("*CHILDREN*",Table1[categories])),"CHILDREN",
IF(ISNUMBER(SEARCH("*TEENS*",Table1[categories])),"TEENS"))))</f>
        <v>#VALUE!</v>
      </c>
      <c r="C2351" t="e">
        <f>Table1[[#This Row],[startdatetime]]</f>
        <v>#VALUE!</v>
      </c>
      <c r="D2351" t="e">
        <f>CONCATENATE(Table1[[#This Row],[summary]],
CHAR(13),
Table1[[#This Row],[startdayname]],
", ",
TEXT((Table1[[#This Row],[startshortdate]]),"MMM D"),
CHAR(13),
TEXT((Table1[[#This Row],[starttime]]), "h:mm am/pm"),CHAR(13),Table1[[#This Row],[description]],CHAR(13))</f>
        <v>#VALUE!</v>
      </c>
    </row>
    <row r="2352" spans="1:4" x14ac:dyDescent="0.25">
      <c r="A2352" t="e">
        <f>VLOOKUP(Table1[[#This Row],[locationaddress]],VENUEID!$A$2:$B$28,1,TRUE)</f>
        <v>#VALUE!</v>
      </c>
      <c r="B2352" t="e">
        <f>IF(Table1[[#This Row],[categories]]="","",
IF(ISNUMBER(SEARCH("*ADULTS*",Table1[categories])),"ADULTS",
IF(ISNUMBER(SEARCH("*CHILDREN*",Table1[categories])),"CHILDREN",
IF(ISNUMBER(SEARCH("*TEENS*",Table1[categories])),"TEENS"))))</f>
        <v>#VALUE!</v>
      </c>
      <c r="C2352" t="e">
        <f>Table1[[#This Row],[startdatetime]]</f>
        <v>#VALUE!</v>
      </c>
      <c r="D2352" t="e">
        <f>CONCATENATE(Table1[[#This Row],[summary]],
CHAR(13),
Table1[[#This Row],[startdayname]],
", ",
TEXT((Table1[[#This Row],[startshortdate]]),"MMM D"),
CHAR(13),
TEXT((Table1[[#This Row],[starttime]]), "h:mm am/pm"),CHAR(13),Table1[[#This Row],[description]],CHAR(13))</f>
        <v>#VALUE!</v>
      </c>
    </row>
    <row r="2353" spans="1:4" x14ac:dyDescent="0.25">
      <c r="A2353" t="e">
        <f>VLOOKUP(Table1[[#This Row],[locationaddress]],VENUEID!$A$2:$B$28,1,TRUE)</f>
        <v>#VALUE!</v>
      </c>
      <c r="B2353" t="e">
        <f>IF(Table1[[#This Row],[categories]]="","",
IF(ISNUMBER(SEARCH("*ADULTS*",Table1[categories])),"ADULTS",
IF(ISNUMBER(SEARCH("*CHILDREN*",Table1[categories])),"CHILDREN",
IF(ISNUMBER(SEARCH("*TEENS*",Table1[categories])),"TEENS"))))</f>
        <v>#VALUE!</v>
      </c>
      <c r="C2353" t="e">
        <f>Table1[[#This Row],[startdatetime]]</f>
        <v>#VALUE!</v>
      </c>
      <c r="D2353" t="e">
        <f>CONCATENATE(Table1[[#This Row],[summary]],
CHAR(13),
Table1[[#This Row],[startdayname]],
", ",
TEXT((Table1[[#This Row],[startshortdate]]),"MMM D"),
CHAR(13),
TEXT((Table1[[#This Row],[starttime]]), "h:mm am/pm"),CHAR(13),Table1[[#This Row],[description]],CHAR(13))</f>
        <v>#VALUE!</v>
      </c>
    </row>
    <row r="2354" spans="1:4" x14ac:dyDescent="0.25">
      <c r="A2354" t="e">
        <f>VLOOKUP(Table1[[#This Row],[locationaddress]],VENUEID!$A$2:$B$28,1,TRUE)</f>
        <v>#VALUE!</v>
      </c>
      <c r="B2354" t="e">
        <f>IF(Table1[[#This Row],[categories]]="","",
IF(ISNUMBER(SEARCH("*ADULTS*",Table1[categories])),"ADULTS",
IF(ISNUMBER(SEARCH("*CHILDREN*",Table1[categories])),"CHILDREN",
IF(ISNUMBER(SEARCH("*TEENS*",Table1[categories])),"TEENS"))))</f>
        <v>#VALUE!</v>
      </c>
      <c r="C2354" t="e">
        <f>Table1[[#This Row],[startdatetime]]</f>
        <v>#VALUE!</v>
      </c>
      <c r="D2354" t="e">
        <f>CONCATENATE(Table1[[#This Row],[summary]],
CHAR(13),
Table1[[#This Row],[startdayname]],
", ",
TEXT((Table1[[#This Row],[startshortdate]]),"MMM D"),
CHAR(13),
TEXT((Table1[[#This Row],[starttime]]), "h:mm am/pm"),CHAR(13),Table1[[#This Row],[description]],CHAR(13))</f>
        <v>#VALUE!</v>
      </c>
    </row>
    <row r="2355" spans="1:4" x14ac:dyDescent="0.25">
      <c r="A2355" t="e">
        <f>VLOOKUP(Table1[[#This Row],[locationaddress]],VENUEID!$A$2:$B$28,1,TRUE)</f>
        <v>#VALUE!</v>
      </c>
      <c r="B2355" t="e">
        <f>IF(Table1[[#This Row],[categories]]="","",
IF(ISNUMBER(SEARCH("*ADULTS*",Table1[categories])),"ADULTS",
IF(ISNUMBER(SEARCH("*CHILDREN*",Table1[categories])),"CHILDREN",
IF(ISNUMBER(SEARCH("*TEENS*",Table1[categories])),"TEENS"))))</f>
        <v>#VALUE!</v>
      </c>
      <c r="C2355" t="e">
        <f>Table1[[#This Row],[startdatetime]]</f>
        <v>#VALUE!</v>
      </c>
      <c r="D2355" t="e">
        <f>CONCATENATE(Table1[[#This Row],[summary]],
CHAR(13),
Table1[[#This Row],[startdayname]],
", ",
TEXT((Table1[[#This Row],[startshortdate]]),"MMM D"),
CHAR(13),
TEXT((Table1[[#This Row],[starttime]]), "h:mm am/pm"),CHAR(13),Table1[[#This Row],[description]],CHAR(13))</f>
        <v>#VALUE!</v>
      </c>
    </row>
    <row r="2356" spans="1:4" x14ac:dyDescent="0.25">
      <c r="A2356" t="e">
        <f>VLOOKUP(Table1[[#This Row],[locationaddress]],VENUEID!$A$2:$B$28,1,TRUE)</f>
        <v>#VALUE!</v>
      </c>
      <c r="B2356" t="e">
        <f>IF(Table1[[#This Row],[categories]]="","",
IF(ISNUMBER(SEARCH("*ADULTS*",Table1[categories])),"ADULTS",
IF(ISNUMBER(SEARCH("*CHILDREN*",Table1[categories])),"CHILDREN",
IF(ISNUMBER(SEARCH("*TEENS*",Table1[categories])),"TEENS"))))</f>
        <v>#VALUE!</v>
      </c>
      <c r="C2356" t="e">
        <f>Table1[[#This Row],[startdatetime]]</f>
        <v>#VALUE!</v>
      </c>
      <c r="D2356" t="e">
        <f>CONCATENATE(Table1[[#This Row],[summary]],
CHAR(13),
Table1[[#This Row],[startdayname]],
", ",
TEXT((Table1[[#This Row],[startshortdate]]),"MMM D"),
CHAR(13),
TEXT((Table1[[#This Row],[starttime]]), "h:mm am/pm"),CHAR(13),Table1[[#This Row],[description]],CHAR(13))</f>
        <v>#VALUE!</v>
      </c>
    </row>
    <row r="2357" spans="1:4" x14ac:dyDescent="0.25">
      <c r="A2357" t="e">
        <f>VLOOKUP(Table1[[#This Row],[locationaddress]],VENUEID!$A$2:$B$28,1,TRUE)</f>
        <v>#VALUE!</v>
      </c>
      <c r="B2357" t="e">
        <f>IF(Table1[[#This Row],[categories]]="","",
IF(ISNUMBER(SEARCH("*ADULTS*",Table1[categories])),"ADULTS",
IF(ISNUMBER(SEARCH("*CHILDREN*",Table1[categories])),"CHILDREN",
IF(ISNUMBER(SEARCH("*TEENS*",Table1[categories])),"TEENS"))))</f>
        <v>#VALUE!</v>
      </c>
      <c r="C2357" t="e">
        <f>Table1[[#This Row],[startdatetime]]</f>
        <v>#VALUE!</v>
      </c>
      <c r="D2357" t="e">
        <f>CONCATENATE(Table1[[#This Row],[summary]],
CHAR(13),
Table1[[#This Row],[startdayname]],
", ",
TEXT((Table1[[#This Row],[startshortdate]]),"MMM D"),
CHAR(13),
TEXT((Table1[[#This Row],[starttime]]), "h:mm am/pm"),CHAR(13),Table1[[#This Row],[description]],CHAR(13))</f>
        <v>#VALUE!</v>
      </c>
    </row>
    <row r="2358" spans="1:4" x14ac:dyDescent="0.25">
      <c r="A2358" t="e">
        <f>VLOOKUP(Table1[[#This Row],[locationaddress]],VENUEID!$A$2:$B$28,1,TRUE)</f>
        <v>#VALUE!</v>
      </c>
      <c r="B2358" t="e">
        <f>IF(Table1[[#This Row],[categories]]="","",
IF(ISNUMBER(SEARCH("*ADULTS*",Table1[categories])),"ADULTS",
IF(ISNUMBER(SEARCH("*CHILDREN*",Table1[categories])),"CHILDREN",
IF(ISNUMBER(SEARCH("*TEENS*",Table1[categories])),"TEENS"))))</f>
        <v>#VALUE!</v>
      </c>
      <c r="C2358" t="e">
        <f>Table1[[#This Row],[startdatetime]]</f>
        <v>#VALUE!</v>
      </c>
      <c r="D2358" t="e">
        <f>CONCATENATE(Table1[[#This Row],[summary]],
CHAR(13),
Table1[[#This Row],[startdayname]],
", ",
TEXT((Table1[[#This Row],[startshortdate]]),"MMM D"),
CHAR(13),
TEXT((Table1[[#This Row],[starttime]]), "h:mm am/pm"),CHAR(13),Table1[[#This Row],[description]],CHAR(13))</f>
        <v>#VALUE!</v>
      </c>
    </row>
    <row r="2359" spans="1:4" x14ac:dyDescent="0.25">
      <c r="A2359" t="e">
        <f>VLOOKUP(Table1[[#This Row],[locationaddress]],VENUEID!$A$2:$B$28,1,TRUE)</f>
        <v>#VALUE!</v>
      </c>
      <c r="B2359" t="e">
        <f>IF(Table1[[#This Row],[categories]]="","",
IF(ISNUMBER(SEARCH("*ADULTS*",Table1[categories])),"ADULTS",
IF(ISNUMBER(SEARCH("*CHILDREN*",Table1[categories])),"CHILDREN",
IF(ISNUMBER(SEARCH("*TEENS*",Table1[categories])),"TEENS"))))</f>
        <v>#VALUE!</v>
      </c>
      <c r="C2359" t="e">
        <f>Table1[[#This Row],[startdatetime]]</f>
        <v>#VALUE!</v>
      </c>
      <c r="D2359" t="e">
        <f>CONCATENATE(Table1[[#This Row],[summary]],
CHAR(13),
Table1[[#This Row],[startdayname]],
", ",
TEXT((Table1[[#This Row],[startshortdate]]),"MMM D"),
CHAR(13),
TEXT((Table1[[#This Row],[starttime]]), "h:mm am/pm"),CHAR(13),Table1[[#This Row],[description]],CHAR(13))</f>
        <v>#VALUE!</v>
      </c>
    </row>
    <row r="2360" spans="1:4" x14ac:dyDescent="0.25">
      <c r="A2360" t="e">
        <f>VLOOKUP(Table1[[#This Row],[locationaddress]],VENUEID!$A$2:$B$28,1,TRUE)</f>
        <v>#VALUE!</v>
      </c>
      <c r="B2360" t="e">
        <f>IF(Table1[[#This Row],[categories]]="","",
IF(ISNUMBER(SEARCH("*ADULTS*",Table1[categories])),"ADULTS",
IF(ISNUMBER(SEARCH("*CHILDREN*",Table1[categories])),"CHILDREN",
IF(ISNUMBER(SEARCH("*TEENS*",Table1[categories])),"TEENS"))))</f>
        <v>#VALUE!</v>
      </c>
      <c r="C2360" t="e">
        <f>Table1[[#This Row],[startdatetime]]</f>
        <v>#VALUE!</v>
      </c>
      <c r="D2360" t="e">
        <f>CONCATENATE(Table1[[#This Row],[summary]],
CHAR(13),
Table1[[#This Row],[startdayname]],
", ",
TEXT((Table1[[#This Row],[startshortdate]]),"MMM D"),
CHAR(13),
TEXT((Table1[[#This Row],[starttime]]), "h:mm am/pm"),CHAR(13),Table1[[#This Row],[description]],CHAR(13))</f>
        <v>#VALUE!</v>
      </c>
    </row>
    <row r="2361" spans="1:4" x14ac:dyDescent="0.25">
      <c r="A2361" t="e">
        <f>VLOOKUP(Table1[[#This Row],[locationaddress]],VENUEID!$A$2:$B$28,1,TRUE)</f>
        <v>#VALUE!</v>
      </c>
      <c r="B2361" t="e">
        <f>IF(Table1[[#This Row],[categories]]="","",
IF(ISNUMBER(SEARCH("*ADULTS*",Table1[categories])),"ADULTS",
IF(ISNUMBER(SEARCH("*CHILDREN*",Table1[categories])),"CHILDREN",
IF(ISNUMBER(SEARCH("*TEENS*",Table1[categories])),"TEENS"))))</f>
        <v>#VALUE!</v>
      </c>
      <c r="C2361" t="e">
        <f>Table1[[#This Row],[startdatetime]]</f>
        <v>#VALUE!</v>
      </c>
      <c r="D2361" t="e">
        <f>CONCATENATE(Table1[[#This Row],[summary]],
CHAR(13),
Table1[[#This Row],[startdayname]],
", ",
TEXT((Table1[[#This Row],[startshortdate]]),"MMM D"),
CHAR(13),
TEXT((Table1[[#This Row],[starttime]]), "h:mm am/pm"),CHAR(13),Table1[[#This Row],[description]],CHAR(13))</f>
        <v>#VALUE!</v>
      </c>
    </row>
    <row r="2362" spans="1:4" x14ac:dyDescent="0.25">
      <c r="A2362" t="e">
        <f>VLOOKUP(Table1[[#This Row],[locationaddress]],VENUEID!$A$2:$B$28,1,TRUE)</f>
        <v>#VALUE!</v>
      </c>
      <c r="B2362" t="e">
        <f>IF(Table1[[#This Row],[categories]]="","",
IF(ISNUMBER(SEARCH("*ADULTS*",Table1[categories])),"ADULTS",
IF(ISNUMBER(SEARCH("*CHILDREN*",Table1[categories])),"CHILDREN",
IF(ISNUMBER(SEARCH("*TEENS*",Table1[categories])),"TEENS"))))</f>
        <v>#VALUE!</v>
      </c>
      <c r="C2362" t="e">
        <f>Table1[[#This Row],[startdatetime]]</f>
        <v>#VALUE!</v>
      </c>
      <c r="D2362" t="e">
        <f>CONCATENATE(Table1[[#This Row],[summary]],
CHAR(13),
Table1[[#This Row],[startdayname]],
", ",
TEXT((Table1[[#This Row],[startshortdate]]),"MMM D"),
CHAR(13),
TEXT((Table1[[#This Row],[starttime]]), "h:mm am/pm"),CHAR(13),Table1[[#This Row],[description]],CHAR(13))</f>
        <v>#VALUE!</v>
      </c>
    </row>
    <row r="2363" spans="1:4" x14ac:dyDescent="0.25">
      <c r="A2363" t="e">
        <f>VLOOKUP(Table1[[#This Row],[locationaddress]],VENUEID!$A$2:$B$28,1,TRUE)</f>
        <v>#VALUE!</v>
      </c>
      <c r="B2363" t="e">
        <f>IF(Table1[[#This Row],[categories]]="","",
IF(ISNUMBER(SEARCH("*ADULTS*",Table1[categories])),"ADULTS",
IF(ISNUMBER(SEARCH("*CHILDREN*",Table1[categories])),"CHILDREN",
IF(ISNUMBER(SEARCH("*TEENS*",Table1[categories])),"TEENS"))))</f>
        <v>#VALUE!</v>
      </c>
      <c r="C2363" t="e">
        <f>Table1[[#This Row],[startdatetime]]</f>
        <v>#VALUE!</v>
      </c>
      <c r="D2363" t="e">
        <f>CONCATENATE(Table1[[#This Row],[summary]],
CHAR(13),
Table1[[#This Row],[startdayname]],
", ",
TEXT((Table1[[#This Row],[startshortdate]]),"MMM D"),
CHAR(13),
TEXT((Table1[[#This Row],[starttime]]), "h:mm am/pm"),CHAR(13),Table1[[#This Row],[description]],CHAR(13))</f>
        <v>#VALUE!</v>
      </c>
    </row>
    <row r="2364" spans="1:4" x14ac:dyDescent="0.25">
      <c r="A2364" t="e">
        <f>VLOOKUP(Table1[[#This Row],[locationaddress]],VENUEID!$A$2:$B$28,1,TRUE)</f>
        <v>#VALUE!</v>
      </c>
      <c r="B2364" t="e">
        <f>IF(Table1[[#This Row],[categories]]="","",
IF(ISNUMBER(SEARCH("*ADULTS*",Table1[categories])),"ADULTS",
IF(ISNUMBER(SEARCH("*CHILDREN*",Table1[categories])),"CHILDREN",
IF(ISNUMBER(SEARCH("*TEENS*",Table1[categories])),"TEENS"))))</f>
        <v>#VALUE!</v>
      </c>
      <c r="C2364" t="e">
        <f>Table1[[#This Row],[startdatetime]]</f>
        <v>#VALUE!</v>
      </c>
      <c r="D2364" t="e">
        <f>CONCATENATE(Table1[[#This Row],[summary]],
CHAR(13),
Table1[[#This Row],[startdayname]],
", ",
TEXT((Table1[[#This Row],[startshortdate]]),"MMM D"),
CHAR(13),
TEXT((Table1[[#This Row],[starttime]]), "h:mm am/pm"),CHAR(13),Table1[[#This Row],[description]],CHAR(13))</f>
        <v>#VALUE!</v>
      </c>
    </row>
    <row r="2365" spans="1:4" x14ac:dyDescent="0.25">
      <c r="A2365" t="e">
        <f>VLOOKUP(Table1[[#This Row],[locationaddress]],VENUEID!$A$2:$B$28,1,TRUE)</f>
        <v>#VALUE!</v>
      </c>
      <c r="B2365" t="e">
        <f>IF(Table1[[#This Row],[categories]]="","",
IF(ISNUMBER(SEARCH("*ADULTS*",Table1[categories])),"ADULTS",
IF(ISNUMBER(SEARCH("*CHILDREN*",Table1[categories])),"CHILDREN",
IF(ISNUMBER(SEARCH("*TEENS*",Table1[categories])),"TEENS"))))</f>
        <v>#VALUE!</v>
      </c>
      <c r="C2365" t="e">
        <f>Table1[[#This Row],[startdatetime]]</f>
        <v>#VALUE!</v>
      </c>
      <c r="D2365" t="e">
        <f>CONCATENATE(Table1[[#This Row],[summary]],
CHAR(13),
Table1[[#This Row],[startdayname]],
", ",
TEXT((Table1[[#This Row],[startshortdate]]),"MMM D"),
CHAR(13),
TEXT((Table1[[#This Row],[starttime]]), "h:mm am/pm"),CHAR(13),Table1[[#This Row],[description]],CHAR(13))</f>
        <v>#VALUE!</v>
      </c>
    </row>
    <row r="2366" spans="1:4" x14ac:dyDescent="0.25">
      <c r="A2366" t="e">
        <f>VLOOKUP(Table1[[#This Row],[locationaddress]],VENUEID!$A$2:$B$28,1,TRUE)</f>
        <v>#VALUE!</v>
      </c>
      <c r="B2366" t="e">
        <f>IF(Table1[[#This Row],[categories]]="","",
IF(ISNUMBER(SEARCH("*ADULTS*",Table1[categories])),"ADULTS",
IF(ISNUMBER(SEARCH("*CHILDREN*",Table1[categories])),"CHILDREN",
IF(ISNUMBER(SEARCH("*TEENS*",Table1[categories])),"TEENS"))))</f>
        <v>#VALUE!</v>
      </c>
      <c r="C2366" t="e">
        <f>Table1[[#This Row],[startdatetime]]</f>
        <v>#VALUE!</v>
      </c>
      <c r="D2366" t="e">
        <f>CONCATENATE(Table1[[#This Row],[summary]],
CHAR(13),
Table1[[#This Row],[startdayname]],
", ",
TEXT((Table1[[#This Row],[startshortdate]]),"MMM D"),
CHAR(13),
TEXT((Table1[[#This Row],[starttime]]), "h:mm am/pm"),CHAR(13),Table1[[#This Row],[description]],CHAR(13))</f>
        <v>#VALUE!</v>
      </c>
    </row>
    <row r="2367" spans="1:4" x14ac:dyDescent="0.25">
      <c r="A2367" t="e">
        <f>VLOOKUP(Table1[[#This Row],[locationaddress]],VENUEID!$A$2:$B$28,1,TRUE)</f>
        <v>#VALUE!</v>
      </c>
      <c r="B2367" t="e">
        <f>IF(Table1[[#This Row],[categories]]="","",
IF(ISNUMBER(SEARCH("*ADULTS*",Table1[categories])),"ADULTS",
IF(ISNUMBER(SEARCH("*CHILDREN*",Table1[categories])),"CHILDREN",
IF(ISNUMBER(SEARCH("*TEENS*",Table1[categories])),"TEENS"))))</f>
        <v>#VALUE!</v>
      </c>
      <c r="C2367" t="e">
        <f>Table1[[#This Row],[startdatetime]]</f>
        <v>#VALUE!</v>
      </c>
      <c r="D2367" t="e">
        <f>CONCATENATE(Table1[[#This Row],[summary]],
CHAR(13),
Table1[[#This Row],[startdayname]],
", ",
TEXT((Table1[[#This Row],[startshortdate]]),"MMM D"),
CHAR(13),
TEXT((Table1[[#This Row],[starttime]]), "h:mm am/pm"),CHAR(13),Table1[[#This Row],[description]],CHAR(13))</f>
        <v>#VALUE!</v>
      </c>
    </row>
    <row r="2368" spans="1:4" x14ac:dyDescent="0.25">
      <c r="A2368" t="e">
        <f>VLOOKUP(Table1[[#This Row],[locationaddress]],VENUEID!$A$2:$B$28,1,TRUE)</f>
        <v>#VALUE!</v>
      </c>
      <c r="B2368" t="e">
        <f>IF(Table1[[#This Row],[categories]]="","",
IF(ISNUMBER(SEARCH("*ADULTS*",Table1[categories])),"ADULTS",
IF(ISNUMBER(SEARCH("*CHILDREN*",Table1[categories])),"CHILDREN",
IF(ISNUMBER(SEARCH("*TEENS*",Table1[categories])),"TEENS"))))</f>
        <v>#VALUE!</v>
      </c>
      <c r="C2368" t="e">
        <f>Table1[[#This Row],[startdatetime]]</f>
        <v>#VALUE!</v>
      </c>
      <c r="D2368" t="e">
        <f>CONCATENATE(Table1[[#This Row],[summary]],
CHAR(13),
Table1[[#This Row],[startdayname]],
", ",
TEXT((Table1[[#This Row],[startshortdate]]),"MMM D"),
CHAR(13),
TEXT((Table1[[#This Row],[starttime]]), "h:mm am/pm"),CHAR(13),Table1[[#This Row],[description]],CHAR(13))</f>
        <v>#VALUE!</v>
      </c>
    </row>
    <row r="2369" spans="1:4" x14ac:dyDescent="0.25">
      <c r="A2369" t="e">
        <f>VLOOKUP(Table1[[#This Row],[locationaddress]],VENUEID!$A$2:$B$28,1,TRUE)</f>
        <v>#VALUE!</v>
      </c>
      <c r="B2369" t="e">
        <f>IF(Table1[[#This Row],[categories]]="","",
IF(ISNUMBER(SEARCH("*ADULTS*",Table1[categories])),"ADULTS",
IF(ISNUMBER(SEARCH("*CHILDREN*",Table1[categories])),"CHILDREN",
IF(ISNUMBER(SEARCH("*TEENS*",Table1[categories])),"TEENS"))))</f>
        <v>#VALUE!</v>
      </c>
      <c r="C2369" t="e">
        <f>Table1[[#This Row],[startdatetime]]</f>
        <v>#VALUE!</v>
      </c>
      <c r="D2369" t="e">
        <f>CONCATENATE(Table1[[#This Row],[summary]],
CHAR(13),
Table1[[#This Row],[startdayname]],
", ",
TEXT((Table1[[#This Row],[startshortdate]]),"MMM D"),
CHAR(13),
TEXT((Table1[[#This Row],[starttime]]), "h:mm am/pm"),CHAR(13),Table1[[#This Row],[description]],CHAR(13))</f>
        <v>#VALUE!</v>
      </c>
    </row>
    <row r="2370" spans="1:4" x14ac:dyDescent="0.25">
      <c r="A2370" t="e">
        <f>VLOOKUP(Table1[[#This Row],[locationaddress]],VENUEID!$A$2:$B$28,1,TRUE)</f>
        <v>#VALUE!</v>
      </c>
      <c r="B2370" t="e">
        <f>IF(Table1[[#This Row],[categories]]="","",
IF(ISNUMBER(SEARCH("*ADULTS*",Table1[categories])),"ADULTS",
IF(ISNUMBER(SEARCH("*CHILDREN*",Table1[categories])),"CHILDREN",
IF(ISNUMBER(SEARCH("*TEENS*",Table1[categories])),"TEENS"))))</f>
        <v>#VALUE!</v>
      </c>
      <c r="C2370" t="e">
        <f>Table1[[#This Row],[startdatetime]]</f>
        <v>#VALUE!</v>
      </c>
      <c r="D2370" t="e">
        <f>CONCATENATE(Table1[[#This Row],[summary]],
CHAR(13),
Table1[[#This Row],[startdayname]],
", ",
TEXT((Table1[[#This Row],[startshortdate]]),"MMM D"),
CHAR(13),
TEXT((Table1[[#This Row],[starttime]]), "h:mm am/pm"),CHAR(13),Table1[[#This Row],[description]],CHAR(13))</f>
        <v>#VALUE!</v>
      </c>
    </row>
    <row r="2371" spans="1:4" x14ac:dyDescent="0.25">
      <c r="A2371" t="e">
        <f>VLOOKUP(Table1[[#This Row],[locationaddress]],VENUEID!$A$2:$B$28,1,TRUE)</f>
        <v>#VALUE!</v>
      </c>
      <c r="B2371" t="e">
        <f>IF(Table1[[#This Row],[categories]]="","",
IF(ISNUMBER(SEARCH("*ADULTS*",Table1[categories])),"ADULTS",
IF(ISNUMBER(SEARCH("*CHILDREN*",Table1[categories])),"CHILDREN",
IF(ISNUMBER(SEARCH("*TEENS*",Table1[categories])),"TEENS"))))</f>
        <v>#VALUE!</v>
      </c>
      <c r="C2371" t="e">
        <f>Table1[[#This Row],[startdatetime]]</f>
        <v>#VALUE!</v>
      </c>
      <c r="D2371" t="e">
        <f>CONCATENATE(Table1[[#This Row],[summary]],
CHAR(13),
Table1[[#This Row],[startdayname]],
", ",
TEXT((Table1[[#This Row],[startshortdate]]),"MMM D"),
CHAR(13),
TEXT((Table1[[#This Row],[starttime]]), "h:mm am/pm"),CHAR(13),Table1[[#This Row],[description]],CHAR(13))</f>
        <v>#VALUE!</v>
      </c>
    </row>
    <row r="2372" spans="1:4" x14ac:dyDescent="0.25">
      <c r="A2372" t="e">
        <f>VLOOKUP(Table1[[#This Row],[locationaddress]],VENUEID!$A$2:$B$28,1,TRUE)</f>
        <v>#VALUE!</v>
      </c>
      <c r="B2372" t="e">
        <f>IF(Table1[[#This Row],[categories]]="","",
IF(ISNUMBER(SEARCH("*ADULTS*",Table1[categories])),"ADULTS",
IF(ISNUMBER(SEARCH("*CHILDREN*",Table1[categories])),"CHILDREN",
IF(ISNUMBER(SEARCH("*TEENS*",Table1[categories])),"TEENS"))))</f>
        <v>#VALUE!</v>
      </c>
      <c r="C2372" t="e">
        <f>Table1[[#This Row],[startdatetime]]</f>
        <v>#VALUE!</v>
      </c>
      <c r="D2372" t="e">
        <f>CONCATENATE(Table1[[#This Row],[summary]],
CHAR(13),
Table1[[#This Row],[startdayname]],
", ",
TEXT((Table1[[#This Row],[startshortdate]]),"MMM D"),
CHAR(13),
TEXT((Table1[[#This Row],[starttime]]), "h:mm am/pm"),CHAR(13),Table1[[#This Row],[description]],CHAR(13))</f>
        <v>#VALUE!</v>
      </c>
    </row>
    <row r="2373" spans="1:4" x14ac:dyDescent="0.25">
      <c r="A2373" t="e">
        <f>VLOOKUP(Table1[[#This Row],[locationaddress]],VENUEID!$A$2:$B$28,1,TRUE)</f>
        <v>#VALUE!</v>
      </c>
      <c r="B2373" t="e">
        <f>IF(Table1[[#This Row],[categories]]="","",
IF(ISNUMBER(SEARCH("*ADULTS*",Table1[categories])),"ADULTS",
IF(ISNUMBER(SEARCH("*CHILDREN*",Table1[categories])),"CHILDREN",
IF(ISNUMBER(SEARCH("*TEENS*",Table1[categories])),"TEENS"))))</f>
        <v>#VALUE!</v>
      </c>
      <c r="C2373" t="e">
        <f>Table1[[#This Row],[startdatetime]]</f>
        <v>#VALUE!</v>
      </c>
      <c r="D2373" t="e">
        <f>CONCATENATE(Table1[[#This Row],[summary]],
CHAR(13),
Table1[[#This Row],[startdayname]],
", ",
TEXT((Table1[[#This Row],[startshortdate]]),"MMM D"),
CHAR(13),
TEXT((Table1[[#This Row],[starttime]]), "h:mm am/pm"),CHAR(13),Table1[[#This Row],[description]],CHAR(13))</f>
        <v>#VALUE!</v>
      </c>
    </row>
    <row r="2374" spans="1:4" x14ac:dyDescent="0.25">
      <c r="A2374" t="e">
        <f>VLOOKUP(Table1[[#This Row],[locationaddress]],VENUEID!$A$2:$B$28,1,TRUE)</f>
        <v>#VALUE!</v>
      </c>
      <c r="B2374" t="e">
        <f>IF(Table1[[#This Row],[categories]]="","",
IF(ISNUMBER(SEARCH("*ADULTS*",Table1[categories])),"ADULTS",
IF(ISNUMBER(SEARCH("*CHILDREN*",Table1[categories])),"CHILDREN",
IF(ISNUMBER(SEARCH("*TEENS*",Table1[categories])),"TEENS"))))</f>
        <v>#VALUE!</v>
      </c>
      <c r="C2374" t="e">
        <f>Table1[[#This Row],[startdatetime]]</f>
        <v>#VALUE!</v>
      </c>
      <c r="D2374" t="e">
        <f>CONCATENATE(Table1[[#This Row],[summary]],
CHAR(13),
Table1[[#This Row],[startdayname]],
", ",
TEXT((Table1[[#This Row],[startshortdate]]),"MMM D"),
CHAR(13),
TEXT((Table1[[#This Row],[starttime]]), "h:mm am/pm"),CHAR(13),Table1[[#This Row],[description]],CHAR(13))</f>
        <v>#VALUE!</v>
      </c>
    </row>
    <row r="2375" spans="1:4" x14ac:dyDescent="0.25">
      <c r="A2375" t="e">
        <f>VLOOKUP(Table1[[#This Row],[locationaddress]],VENUEID!$A$2:$B$28,1,TRUE)</f>
        <v>#VALUE!</v>
      </c>
      <c r="B2375" t="e">
        <f>IF(Table1[[#This Row],[categories]]="","",
IF(ISNUMBER(SEARCH("*ADULTS*",Table1[categories])),"ADULTS",
IF(ISNUMBER(SEARCH("*CHILDREN*",Table1[categories])),"CHILDREN",
IF(ISNUMBER(SEARCH("*TEENS*",Table1[categories])),"TEENS"))))</f>
        <v>#VALUE!</v>
      </c>
      <c r="C2375" t="e">
        <f>Table1[[#This Row],[startdatetime]]</f>
        <v>#VALUE!</v>
      </c>
      <c r="D2375" t="e">
        <f>CONCATENATE(Table1[[#This Row],[summary]],
CHAR(13),
Table1[[#This Row],[startdayname]],
", ",
TEXT((Table1[[#This Row],[startshortdate]]),"MMM D"),
CHAR(13),
TEXT((Table1[[#This Row],[starttime]]), "h:mm am/pm"),CHAR(13),Table1[[#This Row],[description]],CHAR(13))</f>
        <v>#VALUE!</v>
      </c>
    </row>
    <row r="2376" spans="1:4" x14ac:dyDescent="0.25">
      <c r="A2376" t="e">
        <f>VLOOKUP(Table1[[#This Row],[locationaddress]],VENUEID!$A$2:$B$28,1,TRUE)</f>
        <v>#VALUE!</v>
      </c>
      <c r="B2376" t="e">
        <f>IF(Table1[[#This Row],[categories]]="","",
IF(ISNUMBER(SEARCH("*ADULTS*",Table1[categories])),"ADULTS",
IF(ISNUMBER(SEARCH("*CHILDREN*",Table1[categories])),"CHILDREN",
IF(ISNUMBER(SEARCH("*TEENS*",Table1[categories])),"TEENS"))))</f>
        <v>#VALUE!</v>
      </c>
      <c r="C2376" t="e">
        <f>Table1[[#This Row],[startdatetime]]</f>
        <v>#VALUE!</v>
      </c>
      <c r="D2376" t="e">
        <f>CONCATENATE(Table1[[#This Row],[summary]],
CHAR(13),
Table1[[#This Row],[startdayname]],
", ",
TEXT((Table1[[#This Row],[startshortdate]]),"MMM D"),
CHAR(13),
TEXT((Table1[[#This Row],[starttime]]), "h:mm am/pm"),CHAR(13),Table1[[#This Row],[description]],CHAR(13))</f>
        <v>#VALUE!</v>
      </c>
    </row>
    <row r="2377" spans="1:4" x14ac:dyDescent="0.25">
      <c r="A2377" t="e">
        <f>VLOOKUP(Table1[[#This Row],[locationaddress]],VENUEID!$A$2:$B$28,1,TRUE)</f>
        <v>#VALUE!</v>
      </c>
      <c r="B2377" t="e">
        <f>IF(Table1[[#This Row],[categories]]="","",
IF(ISNUMBER(SEARCH("*ADULTS*",Table1[categories])),"ADULTS",
IF(ISNUMBER(SEARCH("*CHILDREN*",Table1[categories])),"CHILDREN",
IF(ISNUMBER(SEARCH("*TEENS*",Table1[categories])),"TEENS"))))</f>
        <v>#VALUE!</v>
      </c>
      <c r="C2377" t="e">
        <f>Table1[[#This Row],[startdatetime]]</f>
        <v>#VALUE!</v>
      </c>
      <c r="D2377" t="e">
        <f>CONCATENATE(Table1[[#This Row],[summary]],
CHAR(13),
Table1[[#This Row],[startdayname]],
", ",
TEXT((Table1[[#This Row],[startshortdate]]),"MMM D"),
CHAR(13),
TEXT((Table1[[#This Row],[starttime]]), "h:mm am/pm"),CHAR(13),Table1[[#This Row],[description]],CHAR(13))</f>
        <v>#VALUE!</v>
      </c>
    </row>
    <row r="2378" spans="1:4" x14ac:dyDescent="0.25">
      <c r="A2378" t="e">
        <f>VLOOKUP(Table1[[#This Row],[locationaddress]],VENUEID!$A$2:$B$28,1,TRUE)</f>
        <v>#VALUE!</v>
      </c>
      <c r="B2378" t="e">
        <f>IF(Table1[[#This Row],[categories]]="","",
IF(ISNUMBER(SEARCH("*ADULTS*",Table1[categories])),"ADULTS",
IF(ISNUMBER(SEARCH("*CHILDREN*",Table1[categories])),"CHILDREN",
IF(ISNUMBER(SEARCH("*TEENS*",Table1[categories])),"TEENS"))))</f>
        <v>#VALUE!</v>
      </c>
      <c r="C2378" t="e">
        <f>Table1[[#This Row],[startdatetime]]</f>
        <v>#VALUE!</v>
      </c>
      <c r="D2378" t="e">
        <f>CONCATENATE(Table1[[#This Row],[summary]],
CHAR(13),
Table1[[#This Row],[startdayname]],
", ",
TEXT((Table1[[#This Row],[startshortdate]]),"MMM D"),
CHAR(13),
TEXT((Table1[[#This Row],[starttime]]), "h:mm am/pm"),CHAR(13),Table1[[#This Row],[description]],CHAR(13))</f>
        <v>#VALUE!</v>
      </c>
    </row>
    <row r="2379" spans="1:4" x14ac:dyDescent="0.25">
      <c r="A2379" t="e">
        <f>VLOOKUP(Table1[[#This Row],[locationaddress]],VENUEID!$A$2:$B$28,1,TRUE)</f>
        <v>#VALUE!</v>
      </c>
      <c r="B2379" t="e">
        <f>IF(Table1[[#This Row],[categories]]="","",
IF(ISNUMBER(SEARCH("*ADULTS*",Table1[categories])),"ADULTS",
IF(ISNUMBER(SEARCH("*CHILDREN*",Table1[categories])),"CHILDREN",
IF(ISNUMBER(SEARCH("*TEENS*",Table1[categories])),"TEENS"))))</f>
        <v>#VALUE!</v>
      </c>
      <c r="C2379" t="e">
        <f>Table1[[#This Row],[startdatetime]]</f>
        <v>#VALUE!</v>
      </c>
      <c r="D2379" t="e">
        <f>CONCATENATE(Table1[[#This Row],[summary]],
CHAR(13),
Table1[[#This Row],[startdayname]],
", ",
TEXT((Table1[[#This Row],[startshortdate]]),"MMM D"),
CHAR(13),
TEXT((Table1[[#This Row],[starttime]]), "h:mm am/pm"),CHAR(13),Table1[[#This Row],[description]],CHAR(13))</f>
        <v>#VALUE!</v>
      </c>
    </row>
    <row r="2380" spans="1:4" x14ac:dyDescent="0.25">
      <c r="A2380" t="e">
        <f>VLOOKUP(Table1[[#This Row],[locationaddress]],VENUEID!$A$2:$B$28,1,TRUE)</f>
        <v>#VALUE!</v>
      </c>
      <c r="B2380" t="e">
        <f>IF(Table1[[#This Row],[categories]]="","",
IF(ISNUMBER(SEARCH("*ADULTS*",Table1[categories])),"ADULTS",
IF(ISNUMBER(SEARCH("*CHILDREN*",Table1[categories])),"CHILDREN",
IF(ISNUMBER(SEARCH("*TEENS*",Table1[categories])),"TEENS"))))</f>
        <v>#VALUE!</v>
      </c>
      <c r="C2380" t="e">
        <f>Table1[[#This Row],[startdatetime]]</f>
        <v>#VALUE!</v>
      </c>
      <c r="D2380" t="e">
        <f>CONCATENATE(Table1[[#This Row],[summary]],
CHAR(13),
Table1[[#This Row],[startdayname]],
", ",
TEXT((Table1[[#This Row],[startshortdate]]),"MMM D"),
CHAR(13),
TEXT((Table1[[#This Row],[starttime]]), "h:mm am/pm"),CHAR(13),Table1[[#This Row],[description]],CHAR(13))</f>
        <v>#VALUE!</v>
      </c>
    </row>
    <row r="2381" spans="1:4" x14ac:dyDescent="0.25">
      <c r="A2381" t="e">
        <f>VLOOKUP(Table1[[#This Row],[locationaddress]],VENUEID!$A$2:$B$28,1,TRUE)</f>
        <v>#VALUE!</v>
      </c>
      <c r="B2381" t="e">
        <f>IF(Table1[[#This Row],[categories]]="","",
IF(ISNUMBER(SEARCH("*ADULTS*",Table1[categories])),"ADULTS",
IF(ISNUMBER(SEARCH("*CHILDREN*",Table1[categories])),"CHILDREN",
IF(ISNUMBER(SEARCH("*TEENS*",Table1[categories])),"TEENS"))))</f>
        <v>#VALUE!</v>
      </c>
      <c r="C2381" t="e">
        <f>Table1[[#This Row],[startdatetime]]</f>
        <v>#VALUE!</v>
      </c>
      <c r="D2381" t="e">
        <f>CONCATENATE(Table1[[#This Row],[summary]],
CHAR(13),
Table1[[#This Row],[startdayname]],
", ",
TEXT((Table1[[#This Row],[startshortdate]]),"MMM D"),
CHAR(13),
TEXT((Table1[[#This Row],[starttime]]), "h:mm am/pm"),CHAR(13),Table1[[#This Row],[description]],CHAR(13))</f>
        <v>#VALUE!</v>
      </c>
    </row>
    <row r="2382" spans="1:4" x14ac:dyDescent="0.25">
      <c r="A2382" t="e">
        <f>VLOOKUP(Table1[[#This Row],[locationaddress]],VENUEID!$A$2:$B$28,1,TRUE)</f>
        <v>#VALUE!</v>
      </c>
      <c r="B2382" t="e">
        <f>IF(Table1[[#This Row],[categories]]="","",
IF(ISNUMBER(SEARCH("*ADULTS*",Table1[categories])),"ADULTS",
IF(ISNUMBER(SEARCH("*CHILDREN*",Table1[categories])),"CHILDREN",
IF(ISNUMBER(SEARCH("*TEENS*",Table1[categories])),"TEENS"))))</f>
        <v>#VALUE!</v>
      </c>
      <c r="C2382" t="e">
        <f>Table1[[#This Row],[startdatetime]]</f>
        <v>#VALUE!</v>
      </c>
      <c r="D2382" t="e">
        <f>CONCATENATE(Table1[[#This Row],[summary]],
CHAR(13),
Table1[[#This Row],[startdayname]],
", ",
TEXT((Table1[[#This Row],[startshortdate]]),"MMM D"),
CHAR(13),
TEXT((Table1[[#This Row],[starttime]]), "h:mm am/pm"),CHAR(13),Table1[[#This Row],[description]],CHAR(13))</f>
        <v>#VALUE!</v>
      </c>
    </row>
    <row r="2383" spans="1:4" x14ac:dyDescent="0.25">
      <c r="A2383" t="e">
        <f>VLOOKUP(Table1[[#This Row],[locationaddress]],VENUEID!$A$2:$B$28,1,TRUE)</f>
        <v>#VALUE!</v>
      </c>
      <c r="B2383" t="e">
        <f>IF(Table1[[#This Row],[categories]]="","",
IF(ISNUMBER(SEARCH("*ADULTS*",Table1[categories])),"ADULTS",
IF(ISNUMBER(SEARCH("*CHILDREN*",Table1[categories])),"CHILDREN",
IF(ISNUMBER(SEARCH("*TEENS*",Table1[categories])),"TEENS"))))</f>
        <v>#VALUE!</v>
      </c>
      <c r="C2383" t="e">
        <f>Table1[[#This Row],[startdatetime]]</f>
        <v>#VALUE!</v>
      </c>
      <c r="D2383" t="e">
        <f>CONCATENATE(Table1[[#This Row],[summary]],
CHAR(13),
Table1[[#This Row],[startdayname]],
", ",
TEXT((Table1[[#This Row],[startshortdate]]),"MMM D"),
CHAR(13),
TEXT((Table1[[#This Row],[starttime]]), "h:mm am/pm"),CHAR(13),Table1[[#This Row],[description]],CHAR(13))</f>
        <v>#VALUE!</v>
      </c>
    </row>
    <row r="2384" spans="1:4" x14ac:dyDescent="0.25">
      <c r="A2384" t="e">
        <f>VLOOKUP(Table1[[#This Row],[locationaddress]],VENUEID!$A$2:$B$28,1,TRUE)</f>
        <v>#VALUE!</v>
      </c>
      <c r="B2384" t="e">
        <f>IF(Table1[[#This Row],[categories]]="","",
IF(ISNUMBER(SEARCH("*ADULTS*",Table1[categories])),"ADULTS",
IF(ISNUMBER(SEARCH("*CHILDREN*",Table1[categories])),"CHILDREN",
IF(ISNUMBER(SEARCH("*TEENS*",Table1[categories])),"TEENS"))))</f>
        <v>#VALUE!</v>
      </c>
      <c r="C2384" t="e">
        <f>Table1[[#This Row],[startdatetime]]</f>
        <v>#VALUE!</v>
      </c>
      <c r="D2384" t="e">
        <f>CONCATENATE(Table1[[#This Row],[summary]],
CHAR(13),
Table1[[#This Row],[startdayname]],
", ",
TEXT((Table1[[#This Row],[startshortdate]]),"MMM D"),
CHAR(13),
TEXT((Table1[[#This Row],[starttime]]), "h:mm am/pm"),CHAR(13),Table1[[#This Row],[description]],CHAR(13))</f>
        <v>#VALUE!</v>
      </c>
    </row>
    <row r="2385" spans="1:4" x14ac:dyDescent="0.25">
      <c r="A2385" t="e">
        <f>VLOOKUP(Table1[[#This Row],[locationaddress]],VENUEID!$A$2:$B$28,1,TRUE)</f>
        <v>#VALUE!</v>
      </c>
      <c r="B2385" t="e">
        <f>IF(Table1[[#This Row],[categories]]="","",
IF(ISNUMBER(SEARCH("*ADULTS*",Table1[categories])),"ADULTS",
IF(ISNUMBER(SEARCH("*CHILDREN*",Table1[categories])),"CHILDREN",
IF(ISNUMBER(SEARCH("*TEENS*",Table1[categories])),"TEENS"))))</f>
        <v>#VALUE!</v>
      </c>
      <c r="C2385" t="e">
        <f>Table1[[#This Row],[startdatetime]]</f>
        <v>#VALUE!</v>
      </c>
      <c r="D2385" t="e">
        <f>CONCATENATE(Table1[[#This Row],[summary]],
CHAR(13),
Table1[[#This Row],[startdayname]],
", ",
TEXT((Table1[[#This Row],[startshortdate]]),"MMM D"),
CHAR(13),
TEXT((Table1[[#This Row],[starttime]]), "h:mm am/pm"),CHAR(13),Table1[[#This Row],[description]],CHAR(13))</f>
        <v>#VALUE!</v>
      </c>
    </row>
    <row r="2386" spans="1:4" x14ac:dyDescent="0.25">
      <c r="A2386" t="e">
        <f>VLOOKUP(Table1[[#This Row],[locationaddress]],VENUEID!$A$2:$B$28,1,TRUE)</f>
        <v>#VALUE!</v>
      </c>
      <c r="B2386" t="e">
        <f>IF(Table1[[#This Row],[categories]]="","",
IF(ISNUMBER(SEARCH("*ADULTS*",Table1[categories])),"ADULTS",
IF(ISNUMBER(SEARCH("*CHILDREN*",Table1[categories])),"CHILDREN",
IF(ISNUMBER(SEARCH("*TEENS*",Table1[categories])),"TEENS"))))</f>
        <v>#VALUE!</v>
      </c>
      <c r="C2386" t="e">
        <f>Table1[[#This Row],[startdatetime]]</f>
        <v>#VALUE!</v>
      </c>
      <c r="D2386" t="e">
        <f>CONCATENATE(Table1[[#This Row],[summary]],
CHAR(13),
Table1[[#This Row],[startdayname]],
", ",
TEXT((Table1[[#This Row],[startshortdate]]),"MMM D"),
CHAR(13),
TEXT((Table1[[#This Row],[starttime]]), "h:mm am/pm"),CHAR(13),Table1[[#This Row],[description]],CHAR(13))</f>
        <v>#VALUE!</v>
      </c>
    </row>
    <row r="2387" spans="1:4" x14ac:dyDescent="0.25">
      <c r="A2387" t="e">
        <f>VLOOKUP(Table1[[#This Row],[locationaddress]],VENUEID!$A$2:$B$28,1,TRUE)</f>
        <v>#VALUE!</v>
      </c>
      <c r="B2387" t="e">
        <f>IF(Table1[[#This Row],[categories]]="","",
IF(ISNUMBER(SEARCH("*ADULTS*",Table1[categories])),"ADULTS",
IF(ISNUMBER(SEARCH("*CHILDREN*",Table1[categories])),"CHILDREN",
IF(ISNUMBER(SEARCH("*TEENS*",Table1[categories])),"TEENS"))))</f>
        <v>#VALUE!</v>
      </c>
      <c r="C2387" t="e">
        <f>Table1[[#This Row],[startdatetime]]</f>
        <v>#VALUE!</v>
      </c>
      <c r="D2387" t="e">
        <f>CONCATENATE(Table1[[#This Row],[summary]],
CHAR(13),
Table1[[#This Row],[startdayname]],
", ",
TEXT((Table1[[#This Row],[startshortdate]]),"MMM D"),
CHAR(13),
TEXT((Table1[[#This Row],[starttime]]), "h:mm am/pm"),CHAR(13),Table1[[#This Row],[description]],CHAR(13))</f>
        <v>#VALUE!</v>
      </c>
    </row>
    <row r="2388" spans="1:4" x14ac:dyDescent="0.25">
      <c r="A2388" t="e">
        <f>VLOOKUP(Table1[[#This Row],[locationaddress]],VENUEID!$A$2:$B$28,1,TRUE)</f>
        <v>#VALUE!</v>
      </c>
      <c r="B2388" t="e">
        <f>IF(Table1[[#This Row],[categories]]="","",
IF(ISNUMBER(SEARCH("*ADULTS*",Table1[categories])),"ADULTS",
IF(ISNUMBER(SEARCH("*CHILDREN*",Table1[categories])),"CHILDREN",
IF(ISNUMBER(SEARCH("*TEENS*",Table1[categories])),"TEENS"))))</f>
        <v>#VALUE!</v>
      </c>
      <c r="C2388" t="e">
        <f>Table1[[#This Row],[startdatetime]]</f>
        <v>#VALUE!</v>
      </c>
      <c r="D2388" t="e">
        <f>CONCATENATE(Table1[[#This Row],[summary]],
CHAR(13),
Table1[[#This Row],[startdayname]],
", ",
TEXT((Table1[[#This Row],[startshortdate]]),"MMM D"),
CHAR(13),
TEXT((Table1[[#This Row],[starttime]]), "h:mm am/pm"),CHAR(13),Table1[[#This Row],[description]],CHAR(13))</f>
        <v>#VALUE!</v>
      </c>
    </row>
    <row r="2389" spans="1:4" x14ac:dyDescent="0.25">
      <c r="A2389" t="e">
        <f>VLOOKUP(Table1[[#This Row],[locationaddress]],VENUEID!$A$2:$B$28,1,TRUE)</f>
        <v>#VALUE!</v>
      </c>
      <c r="B2389" t="e">
        <f>IF(Table1[[#This Row],[categories]]="","",
IF(ISNUMBER(SEARCH("*ADULTS*",Table1[categories])),"ADULTS",
IF(ISNUMBER(SEARCH("*CHILDREN*",Table1[categories])),"CHILDREN",
IF(ISNUMBER(SEARCH("*TEENS*",Table1[categories])),"TEENS"))))</f>
        <v>#VALUE!</v>
      </c>
      <c r="C2389" t="e">
        <f>Table1[[#This Row],[startdatetime]]</f>
        <v>#VALUE!</v>
      </c>
      <c r="D2389" t="e">
        <f>CONCATENATE(Table1[[#This Row],[summary]],
CHAR(13),
Table1[[#This Row],[startdayname]],
", ",
TEXT((Table1[[#This Row],[startshortdate]]),"MMM D"),
CHAR(13),
TEXT((Table1[[#This Row],[starttime]]), "h:mm am/pm"),CHAR(13),Table1[[#This Row],[description]],CHAR(13))</f>
        <v>#VALUE!</v>
      </c>
    </row>
    <row r="2390" spans="1:4" x14ac:dyDescent="0.25">
      <c r="A2390" t="e">
        <f>VLOOKUP(Table1[[#This Row],[locationaddress]],VENUEID!$A$2:$B$28,1,TRUE)</f>
        <v>#VALUE!</v>
      </c>
      <c r="B2390" t="e">
        <f>IF(Table1[[#This Row],[categories]]="","",
IF(ISNUMBER(SEARCH("*ADULTS*",Table1[categories])),"ADULTS",
IF(ISNUMBER(SEARCH("*CHILDREN*",Table1[categories])),"CHILDREN",
IF(ISNUMBER(SEARCH("*TEENS*",Table1[categories])),"TEENS"))))</f>
        <v>#VALUE!</v>
      </c>
      <c r="C2390" t="e">
        <f>Table1[[#This Row],[startdatetime]]</f>
        <v>#VALUE!</v>
      </c>
      <c r="D2390" t="e">
        <f>CONCATENATE(Table1[[#This Row],[summary]],
CHAR(13),
Table1[[#This Row],[startdayname]],
", ",
TEXT((Table1[[#This Row],[startshortdate]]),"MMM D"),
CHAR(13),
TEXT((Table1[[#This Row],[starttime]]), "h:mm am/pm"),CHAR(13),Table1[[#This Row],[description]],CHAR(13))</f>
        <v>#VALUE!</v>
      </c>
    </row>
    <row r="2391" spans="1:4" x14ac:dyDescent="0.25">
      <c r="A2391" t="e">
        <f>VLOOKUP(Table1[[#This Row],[locationaddress]],VENUEID!$A$2:$B$28,1,TRUE)</f>
        <v>#VALUE!</v>
      </c>
      <c r="B2391" t="e">
        <f>IF(Table1[[#This Row],[categories]]="","",
IF(ISNUMBER(SEARCH("*ADULTS*",Table1[categories])),"ADULTS",
IF(ISNUMBER(SEARCH("*CHILDREN*",Table1[categories])),"CHILDREN",
IF(ISNUMBER(SEARCH("*TEENS*",Table1[categories])),"TEENS"))))</f>
        <v>#VALUE!</v>
      </c>
      <c r="C2391" t="e">
        <f>Table1[[#This Row],[startdatetime]]</f>
        <v>#VALUE!</v>
      </c>
      <c r="D2391" t="e">
        <f>CONCATENATE(Table1[[#This Row],[summary]],
CHAR(13),
Table1[[#This Row],[startdayname]],
", ",
TEXT((Table1[[#This Row],[startshortdate]]),"MMM D"),
CHAR(13),
TEXT((Table1[[#This Row],[starttime]]), "h:mm am/pm"),CHAR(13),Table1[[#This Row],[description]],CHAR(13))</f>
        <v>#VALUE!</v>
      </c>
    </row>
    <row r="2392" spans="1:4" x14ac:dyDescent="0.25">
      <c r="A2392" t="e">
        <f>VLOOKUP(Table1[[#This Row],[locationaddress]],VENUEID!$A$2:$B$28,1,TRUE)</f>
        <v>#VALUE!</v>
      </c>
      <c r="B2392" t="e">
        <f>IF(Table1[[#This Row],[categories]]="","",
IF(ISNUMBER(SEARCH("*ADULTS*",Table1[categories])),"ADULTS",
IF(ISNUMBER(SEARCH("*CHILDREN*",Table1[categories])),"CHILDREN",
IF(ISNUMBER(SEARCH("*TEENS*",Table1[categories])),"TEENS"))))</f>
        <v>#VALUE!</v>
      </c>
      <c r="C2392" t="e">
        <f>Table1[[#This Row],[startdatetime]]</f>
        <v>#VALUE!</v>
      </c>
      <c r="D2392" t="e">
        <f>CONCATENATE(Table1[[#This Row],[summary]],
CHAR(13),
Table1[[#This Row],[startdayname]],
", ",
TEXT((Table1[[#This Row],[startshortdate]]),"MMM D"),
CHAR(13),
TEXT((Table1[[#This Row],[starttime]]), "h:mm am/pm"),CHAR(13),Table1[[#This Row],[description]],CHAR(13))</f>
        <v>#VALUE!</v>
      </c>
    </row>
    <row r="2393" spans="1:4" x14ac:dyDescent="0.25">
      <c r="A2393" t="e">
        <f>VLOOKUP(Table1[[#This Row],[locationaddress]],VENUEID!$A$2:$B$28,1,TRUE)</f>
        <v>#VALUE!</v>
      </c>
      <c r="B2393" t="e">
        <f>IF(Table1[[#This Row],[categories]]="","",
IF(ISNUMBER(SEARCH("*ADULTS*",Table1[categories])),"ADULTS",
IF(ISNUMBER(SEARCH("*CHILDREN*",Table1[categories])),"CHILDREN",
IF(ISNUMBER(SEARCH("*TEENS*",Table1[categories])),"TEENS"))))</f>
        <v>#VALUE!</v>
      </c>
      <c r="C2393" t="e">
        <f>Table1[[#This Row],[startdatetime]]</f>
        <v>#VALUE!</v>
      </c>
      <c r="D2393" t="e">
        <f>CONCATENATE(Table1[[#This Row],[summary]],
CHAR(13),
Table1[[#This Row],[startdayname]],
", ",
TEXT((Table1[[#This Row],[startshortdate]]),"MMM D"),
CHAR(13),
TEXT((Table1[[#This Row],[starttime]]), "h:mm am/pm"),CHAR(13),Table1[[#This Row],[description]],CHAR(13))</f>
        <v>#VALUE!</v>
      </c>
    </row>
    <row r="2394" spans="1:4" x14ac:dyDescent="0.25">
      <c r="A2394" t="e">
        <f>VLOOKUP(Table1[[#This Row],[locationaddress]],VENUEID!$A$2:$B$28,1,TRUE)</f>
        <v>#VALUE!</v>
      </c>
      <c r="B2394" t="e">
        <f>IF(Table1[[#This Row],[categories]]="","",
IF(ISNUMBER(SEARCH("*ADULTS*",Table1[categories])),"ADULTS",
IF(ISNUMBER(SEARCH("*CHILDREN*",Table1[categories])),"CHILDREN",
IF(ISNUMBER(SEARCH("*TEENS*",Table1[categories])),"TEENS"))))</f>
        <v>#VALUE!</v>
      </c>
      <c r="C2394" t="e">
        <f>Table1[[#This Row],[startdatetime]]</f>
        <v>#VALUE!</v>
      </c>
      <c r="D2394" t="e">
        <f>CONCATENATE(Table1[[#This Row],[summary]],
CHAR(13),
Table1[[#This Row],[startdayname]],
", ",
TEXT((Table1[[#This Row],[startshortdate]]),"MMM D"),
CHAR(13),
TEXT((Table1[[#This Row],[starttime]]), "h:mm am/pm"),CHAR(13),Table1[[#This Row],[description]],CHAR(13))</f>
        <v>#VALUE!</v>
      </c>
    </row>
    <row r="2395" spans="1:4" x14ac:dyDescent="0.25">
      <c r="A2395" t="e">
        <f>VLOOKUP(Table1[[#This Row],[locationaddress]],VENUEID!$A$2:$B$28,1,TRUE)</f>
        <v>#VALUE!</v>
      </c>
      <c r="B2395" t="e">
        <f>IF(Table1[[#This Row],[categories]]="","",
IF(ISNUMBER(SEARCH("*ADULTS*",Table1[categories])),"ADULTS",
IF(ISNUMBER(SEARCH("*CHILDREN*",Table1[categories])),"CHILDREN",
IF(ISNUMBER(SEARCH("*TEENS*",Table1[categories])),"TEENS"))))</f>
        <v>#VALUE!</v>
      </c>
      <c r="C2395" t="e">
        <f>Table1[[#This Row],[startdatetime]]</f>
        <v>#VALUE!</v>
      </c>
      <c r="D2395" t="e">
        <f>CONCATENATE(Table1[[#This Row],[summary]],
CHAR(13),
Table1[[#This Row],[startdayname]],
", ",
TEXT((Table1[[#This Row],[startshortdate]]),"MMM D"),
CHAR(13),
TEXT((Table1[[#This Row],[starttime]]), "h:mm am/pm"),CHAR(13),Table1[[#This Row],[description]],CHAR(13))</f>
        <v>#VALUE!</v>
      </c>
    </row>
    <row r="2396" spans="1:4" x14ac:dyDescent="0.25">
      <c r="A2396" t="e">
        <f>VLOOKUP(Table1[[#This Row],[locationaddress]],VENUEID!$A$2:$B$28,1,TRUE)</f>
        <v>#VALUE!</v>
      </c>
      <c r="B2396" t="e">
        <f>IF(Table1[[#This Row],[categories]]="","",
IF(ISNUMBER(SEARCH("*ADULTS*",Table1[categories])),"ADULTS",
IF(ISNUMBER(SEARCH("*CHILDREN*",Table1[categories])),"CHILDREN",
IF(ISNUMBER(SEARCH("*TEENS*",Table1[categories])),"TEENS"))))</f>
        <v>#VALUE!</v>
      </c>
      <c r="C2396" t="e">
        <f>Table1[[#This Row],[startdatetime]]</f>
        <v>#VALUE!</v>
      </c>
      <c r="D2396" t="e">
        <f>CONCATENATE(Table1[[#This Row],[summary]],
CHAR(13),
Table1[[#This Row],[startdayname]],
", ",
TEXT((Table1[[#This Row],[startshortdate]]),"MMM D"),
CHAR(13),
TEXT((Table1[[#This Row],[starttime]]), "h:mm am/pm"),CHAR(13),Table1[[#This Row],[description]],CHAR(13))</f>
        <v>#VALUE!</v>
      </c>
    </row>
    <row r="2397" spans="1:4" x14ac:dyDescent="0.25">
      <c r="A2397" t="e">
        <f>VLOOKUP(Table1[[#This Row],[locationaddress]],VENUEID!$A$2:$B$28,1,TRUE)</f>
        <v>#VALUE!</v>
      </c>
      <c r="B2397" t="e">
        <f>IF(Table1[[#This Row],[categories]]="","",
IF(ISNUMBER(SEARCH("*ADULTS*",Table1[categories])),"ADULTS",
IF(ISNUMBER(SEARCH("*CHILDREN*",Table1[categories])),"CHILDREN",
IF(ISNUMBER(SEARCH("*TEENS*",Table1[categories])),"TEENS"))))</f>
        <v>#VALUE!</v>
      </c>
      <c r="C2397" t="e">
        <f>Table1[[#This Row],[startdatetime]]</f>
        <v>#VALUE!</v>
      </c>
      <c r="D2397" t="e">
        <f>CONCATENATE(Table1[[#This Row],[summary]],
CHAR(13),
Table1[[#This Row],[startdayname]],
", ",
TEXT((Table1[[#This Row],[startshortdate]]),"MMM D"),
CHAR(13),
TEXT((Table1[[#This Row],[starttime]]), "h:mm am/pm"),CHAR(13),Table1[[#This Row],[description]],CHAR(13))</f>
        <v>#VALUE!</v>
      </c>
    </row>
    <row r="2398" spans="1:4" x14ac:dyDescent="0.25">
      <c r="A2398" t="e">
        <f>VLOOKUP(Table1[[#This Row],[locationaddress]],VENUEID!$A$2:$B$28,1,TRUE)</f>
        <v>#VALUE!</v>
      </c>
      <c r="B2398" t="e">
        <f>IF(Table1[[#This Row],[categories]]="","",
IF(ISNUMBER(SEARCH("*ADULTS*",Table1[categories])),"ADULTS",
IF(ISNUMBER(SEARCH("*CHILDREN*",Table1[categories])),"CHILDREN",
IF(ISNUMBER(SEARCH("*TEENS*",Table1[categories])),"TEENS"))))</f>
        <v>#VALUE!</v>
      </c>
      <c r="C2398" t="e">
        <f>Table1[[#This Row],[startdatetime]]</f>
        <v>#VALUE!</v>
      </c>
      <c r="D2398" t="e">
        <f>CONCATENATE(Table1[[#This Row],[summary]],
CHAR(13),
Table1[[#This Row],[startdayname]],
", ",
TEXT((Table1[[#This Row],[startshortdate]]),"MMM D"),
CHAR(13),
TEXT((Table1[[#This Row],[starttime]]), "h:mm am/pm"),CHAR(13),Table1[[#This Row],[description]],CHAR(13))</f>
        <v>#VALUE!</v>
      </c>
    </row>
    <row r="2399" spans="1:4" x14ac:dyDescent="0.25">
      <c r="A2399" t="e">
        <f>VLOOKUP(Table1[[#This Row],[locationaddress]],VENUEID!$A$2:$B$28,1,TRUE)</f>
        <v>#VALUE!</v>
      </c>
      <c r="B2399" t="e">
        <f>IF(Table1[[#This Row],[categories]]="","",
IF(ISNUMBER(SEARCH("*ADULTS*",Table1[categories])),"ADULTS",
IF(ISNUMBER(SEARCH("*CHILDREN*",Table1[categories])),"CHILDREN",
IF(ISNUMBER(SEARCH("*TEENS*",Table1[categories])),"TEENS"))))</f>
        <v>#VALUE!</v>
      </c>
      <c r="C2399" t="e">
        <f>Table1[[#This Row],[startdatetime]]</f>
        <v>#VALUE!</v>
      </c>
      <c r="D2399" t="e">
        <f>CONCATENATE(Table1[[#This Row],[summary]],
CHAR(13),
Table1[[#This Row],[startdayname]],
", ",
TEXT((Table1[[#This Row],[startshortdate]]),"MMM D"),
CHAR(13),
TEXT((Table1[[#This Row],[starttime]]), "h:mm am/pm"),CHAR(13),Table1[[#This Row],[description]],CHAR(13))</f>
        <v>#VALUE!</v>
      </c>
    </row>
    <row r="2400" spans="1:4" x14ac:dyDescent="0.25">
      <c r="A2400" t="e">
        <f>VLOOKUP(Table1[[#This Row],[locationaddress]],VENUEID!$A$2:$B$28,1,TRUE)</f>
        <v>#VALUE!</v>
      </c>
      <c r="B2400" t="e">
        <f>IF(Table1[[#This Row],[categories]]="","",
IF(ISNUMBER(SEARCH("*ADULTS*",Table1[categories])),"ADULTS",
IF(ISNUMBER(SEARCH("*CHILDREN*",Table1[categories])),"CHILDREN",
IF(ISNUMBER(SEARCH("*TEENS*",Table1[categories])),"TEENS"))))</f>
        <v>#VALUE!</v>
      </c>
      <c r="C2400" t="e">
        <f>Table1[[#This Row],[startdatetime]]</f>
        <v>#VALUE!</v>
      </c>
      <c r="D2400" t="e">
        <f>CONCATENATE(Table1[[#This Row],[summary]],
CHAR(13),
Table1[[#This Row],[startdayname]],
", ",
TEXT((Table1[[#This Row],[startshortdate]]),"MMM D"),
CHAR(13),
TEXT((Table1[[#This Row],[starttime]]), "h:mm am/pm"),CHAR(13),Table1[[#This Row],[description]],CHAR(13))</f>
        <v>#VALUE!</v>
      </c>
    </row>
    <row r="2401" spans="1:4" x14ac:dyDescent="0.25">
      <c r="A2401" t="e">
        <f>VLOOKUP(Table1[[#This Row],[locationaddress]],VENUEID!$A$2:$B$28,1,TRUE)</f>
        <v>#VALUE!</v>
      </c>
      <c r="B2401" t="e">
        <f>IF(Table1[[#This Row],[categories]]="","",
IF(ISNUMBER(SEARCH("*ADULTS*",Table1[categories])),"ADULTS",
IF(ISNUMBER(SEARCH("*CHILDREN*",Table1[categories])),"CHILDREN",
IF(ISNUMBER(SEARCH("*TEENS*",Table1[categories])),"TEENS"))))</f>
        <v>#VALUE!</v>
      </c>
      <c r="C2401" t="e">
        <f>Table1[[#This Row],[startdatetime]]</f>
        <v>#VALUE!</v>
      </c>
      <c r="D2401" t="e">
        <f>CONCATENATE(Table1[[#This Row],[summary]],
CHAR(13),
Table1[[#This Row],[startdayname]],
", ",
TEXT((Table1[[#This Row],[startshortdate]]),"MMM D"),
CHAR(13),
TEXT((Table1[[#This Row],[starttime]]), "h:mm am/pm"),CHAR(13),Table1[[#This Row],[description]],CHAR(13))</f>
        <v>#VALUE!</v>
      </c>
    </row>
    <row r="2402" spans="1:4" x14ac:dyDescent="0.25">
      <c r="A2402" t="e">
        <f>VLOOKUP(Table1[[#This Row],[locationaddress]],VENUEID!$A$2:$B$28,1,TRUE)</f>
        <v>#VALUE!</v>
      </c>
      <c r="B2402" t="e">
        <f>IF(Table1[[#This Row],[categories]]="","",
IF(ISNUMBER(SEARCH("*ADULTS*",Table1[categories])),"ADULTS",
IF(ISNUMBER(SEARCH("*CHILDREN*",Table1[categories])),"CHILDREN",
IF(ISNUMBER(SEARCH("*TEENS*",Table1[categories])),"TEENS"))))</f>
        <v>#VALUE!</v>
      </c>
      <c r="C2402" t="e">
        <f>Table1[[#This Row],[startdatetime]]</f>
        <v>#VALUE!</v>
      </c>
      <c r="D2402" t="e">
        <f>CONCATENATE(Table1[[#This Row],[summary]],
CHAR(13),
Table1[[#This Row],[startdayname]],
", ",
TEXT((Table1[[#This Row],[startshortdate]]),"MMM D"),
CHAR(13),
TEXT((Table1[[#This Row],[starttime]]), "h:mm am/pm"),CHAR(13),Table1[[#This Row],[description]],CHAR(13))</f>
        <v>#VALUE!</v>
      </c>
    </row>
    <row r="2403" spans="1:4" x14ac:dyDescent="0.25">
      <c r="A2403" t="e">
        <f>VLOOKUP(Table1[[#This Row],[locationaddress]],VENUEID!$A$2:$B$28,1,TRUE)</f>
        <v>#VALUE!</v>
      </c>
      <c r="B2403" t="e">
        <f>IF(Table1[[#This Row],[categories]]="","",
IF(ISNUMBER(SEARCH("*ADULTS*",Table1[categories])),"ADULTS",
IF(ISNUMBER(SEARCH("*CHILDREN*",Table1[categories])),"CHILDREN",
IF(ISNUMBER(SEARCH("*TEENS*",Table1[categories])),"TEENS"))))</f>
        <v>#VALUE!</v>
      </c>
      <c r="C2403" t="e">
        <f>Table1[[#This Row],[startdatetime]]</f>
        <v>#VALUE!</v>
      </c>
      <c r="D2403" t="e">
        <f>CONCATENATE(Table1[[#This Row],[summary]],
CHAR(13),
Table1[[#This Row],[startdayname]],
", ",
TEXT((Table1[[#This Row],[startshortdate]]),"MMM D"),
CHAR(13),
TEXT((Table1[[#This Row],[starttime]]), "h:mm am/pm"),CHAR(13),Table1[[#This Row],[description]],CHAR(13))</f>
        <v>#VALUE!</v>
      </c>
    </row>
    <row r="2404" spans="1:4" x14ac:dyDescent="0.25">
      <c r="A2404" t="e">
        <f>VLOOKUP(Table1[[#This Row],[locationaddress]],VENUEID!$A$2:$B$28,1,TRUE)</f>
        <v>#VALUE!</v>
      </c>
      <c r="B2404" t="e">
        <f>IF(Table1[[#This Row],[categories]]="","",
IF(ISNUMBER(SEARCH("*ADULTS*",Table1[categories])),"ADULTS",
IF(ISNUMBER(SEARCH("*CHILDREN*",Table1[categories])),"CHILDREN",
IF(ISNUMBER(SEARCH("*TEENS*",Table1[categories])),"TEENS"))))</f>
        <v>#VALUE!</v>
      </c>
      <c r="C2404" t="e">
        <f>Table1[[#This Row],[startdatetime]]</f>
        <v>#VALUE!</v>
      </c>
      <c r="D2404" t="e">
        <f>CONCATENATE(Table1[[#This Row],[summary]],
CHAR(13),
Table1[[#This Row],[startdayname]],
", ",
TEXT((Table1[[#This Row],[startshortdate]]),"MMM D"),
CHAR(13),
TEXT((Table1[[#This Row],[starttime]]), "h:mm am/pm"),CHAR(13),Table1[[#This Row],[description]],CHAR(13))</f>
        <v>#VALUE!</v>
      </c>
    </row>
    <row r="2405" spans="1:4" x14ac:dyDescent="0.25">
      <c r="A2405" t="e">
        <f>VLOOKUP(Table1[[#This Row],[locationaddress]],VENUEID!$A$2:$B$28,1,TRUE)</f>
        <v>#VALUE!</v>
      </c>
      <c r="B2405" t="e">
        <f>IF(Table1[[#This Row],[categories]]="","",
IF(ISNUMBER(SEARCH("*ADULTS*",Table1[categories])),"ADULTS",
IF(ISNUMBER(SEARCH("*CHILDREN*",Table1[categories])),"CHILDREN",
IF(ISNUMBER(SEARCH("*TEENS*",Table1[categories])),"TEENS"))))</f>
        <v>#VALUE!</v>
      </c>
      <c r="C2405" t="e">
        <f>Table1[[#This Row],[startdatetime]]</f>
        <v>#VALUE!</v>
      </c>
      <c r="D2405" t="e">
        <f>CONCATENATE(Table1[[#This Row],[summary]],
CHAR(13),
Table1[[#This Row],[startdayname]],
", ",
TEXT((Table1[[#This Row],[startshortdate]]),"MMM D"),
CHAR(13),
TEXT((Table1[[#This Row],[starttime]]), "h:mm am/pm"),CHAR(13),Table1[[#This Row],[description]],CHAR(13))</f>
        <v>#VALUE!</v>
      </c>
    </row>
    <row r="2406" spans="1:4" x14ac:dyDescent="0.25">
      <c r="A2406" t="e">
        <f>VLOOKUP(Table1[[#This Row],[locationaddress]],VENUEID!$A$2:$B$28,1,TRUE)</f>
        <v>#VALUE!</v>
      </c>
      <c r="B2406" t="e">
        <f>IF(Table1[[#This Row],[categories]]="","",
IF(ISNUMBER(SEARCH("*ADULTS*",Table1[categories])),"ADULTS",
IF(ISNUMBER(SEARCH("*CHILDREN*",Table1[categories])),"CHILDREN",
IF(ISNUMBER(SEARCH("*TEENS*",Table1[categories])),"TEENS"))))</f>
        <v>#VALUE!</v>
      </c>
      <c r="C2406" t="e">
        <f>Table1[[#This Row],[startdatetime]]</f>
        <v>#VALUE!</v>
      </c>
      <c r="D2406" t="e">
        <f>CONCATENATE(Table1[[#This Row],[summary]],
CHAR(13),
Table1[[#This Row],[startdayname]],
", ",
TEXT((Table1[[#This Row],[startshortdate]]),"MMM D"),
CHAR(13),
TEXT((Table1[[#This Row],[starttime]]), "h:mm am/pm"),CHAR(13),Table1[[#This Row],[description]],CHAR(13))</f>
        <v>#VALUE!</v>
      </c>
    </row>
    <row r="2407" spans="1:4" x14ac:dyDescent="0.25">
      <c r="A2407" t="e">
        <f>VLOOKUP(Table1[[#This Row],[locationaddress]],VENUEID!$A$2:$B$28,1,TRUE)</f>
        <v>#VALUE!</v>
      </c>
      <c r="B2407" t="e">
        <f>IF(Table1[[#This Row],[categories]]="","",
IF(ISNUMBER(SEARCH("*ADULTS*",Table1[categories])),"ADULTS",
IF(ISNUMBER(SEARCH("*CHILDREN*",Table1[categories])),"CHILDREN",
IF(ISNUMBER(SEARCH("*TEENS*",Table1[categories])),"TEENS"))))</f>
        <v>#VALUE!</v>
      </c>
      <c r="C2407" t="e">
        <f>Table1[[#This Row],[startdatetime]]</f>
        <v>#VALUE!</v>
      </c>
      <c r="D2407" t="e">
        <f>CONCATENATE(Table1[[#This Row],[summary]],
CHAR(13),
Table1[[#This Row],[startdayname]],
", ",
TEXT((Table1[[#This Row],[startshortdate]]),"MMM D"),
CHAR(13),
TEXT((Table1[[#This Row],[starttime]]), "h:mm am/pm"),CHAR(13),Table1[[#This Row],[description]],CHAR(13))</f>
        <v>#VALUE!</v>
      </c>
    </row>
    <row r="2408" spans="1:4" x14ac:dyDescent="0.25">
      <c r="A2408" t="e">
        <f>VLOOKUP(Table1[[#This Row],[locationaddress]],VENUEID!$A$2:$B$28,1,TRUE)</f>
        <v>#VALUE!</v>
      </c>
      <c r="B2408" t="e">
        <f>IF(Table1[[#This Row],[categories]]="","",
IF(ISNUMBER(SEARCH("*ADULTS*",Table1[categories])),"ADULTS",
IF(ISNUMBER(SEARCH("*CHILDREN*",Table1[categories])),"CHILDREN",
IF(ISNUMBER(SEARCH("*TEENS*",Table1[categories])),"TEENS"))))</f>
        <v>#VALUE!</v>
      </c>
      <c r="C2408" t="e">
        <f>Table1[[#This Row],[startdatetime]]</f>
        <v>#VALUE!</v>
      </c>
      <c r="D2408" t="e">
        <f>CONCATENATE(Table1[[#This Row],[summary]],
CHAR(13),
Table1[[#This Row],[startdayname]],
", ",
TEXT((Table1[[#This Row],[startshortdate]]),"MMM D"),
CHAR(13),
TEXT((Table1[[#This Row],[starttime]]), "h:mm am/pm"),CHAR(13),Table1[[#This Row],[description]],CHAR(13))</f>
        <v>#VALUE!</v>
      </c>
    </row>
    <row r="2409" spans="1:4" x14ac:dyDescent="0.25">
      <c r="A2409" t="e">
        <f>VLOOKUP(Table1[[#This Row],[locationaddress]],VENUEID!$A$2:$B$28,1,TRUE)</f>
        <v>#VALUE!</v>
      </c>
      <c r="B2409" t="e">
        <f>IF(Table1[[#This Row],[categories]]="","",
IF(ISNUMBER(SEARCH("*ADULTS*",Table1[categories])),"ADULTS",
IF(ISNUMBER(SEARCH("*CHILDREN*",Table1[categories])),"CHILDREN",
IF(ISNUMBER(SEARCH("*TEENS*",Table1[categories])),"TEENS"))))</f>
        <v>#VALUE!</v>
      </c>
      <c r="C2409" t="e">
        <f>Table1[[#This Row],[startdatetime]]</f>
        <v>#VALUE!</v>
      </c>
      <c r="D2409" t="e">
        <f>CONCATENATE(Table1[[#This Row],[summary]],
CHAR(13),
Table1[[#This Row],[startdayname]],
", ",
TEXT((Table1[[#This Row],[startshortdate]]),"MMM D"),
CHAR(13),
TEXT((Table1[[#This Row],[starttime]]), "h:mm am/pm"),CHAR(13),Table1[[#This Row],[description]],CHAR(13))</f>
        <v>#VALUE!</v>
      </c>
    </row>
    <row r="2410" spans="1:4" x14ac:dyDescent="0.25">
      <c r="A2410" t="e">
        <f>VLOOKUP(Table1[[#This Row],[locationaddress]],VENUEID!$A$2:$B$28,1,TRUE)</f>
        <v>#VALUE!</v>
      </c>
      <c r="B2410" t="e">
        <f>IF(Table1[[#This Row],[categories]]="","",
IF(ISNUMBER(SEARCH("*ADULTS*",Table1[categories])),"ADULTS",
IF(ISNUMBER(SEARCH("*CHILDREN*",Table1[categories])),"CHILDREN",
IF(ISNUMBER(SEARCH("*TEENS*",Table1[categories])),"TEENS"))))</f>
        <v>#VALUE!</v>
      </c>
      <c r="C2410" t="e">
        <f>Table1[[#This Row],[startdatetime]]</f>
        <v>#VALUE!</v>
      </c>
      <c r="D2410" t="e">
        <f>CONCATENATE(Table1[[#This Row],[summary]],
CHAR(13),
Table1[[#This Row],[startdayname]],
", ",
TEXT((Table1[[#This Row],[startshortdate]]),"MMM D"),
CHAR(13),
TEXT((Table1[[#This Row],[starttime]]), "h:mm am/pm"),CHAR(13),Table1[[#This Row],[description]],CHAR(13))</f>
        <v>#VALUE!</v>
      </c>
    </row>
    <row r="2411" spans="1:4" x14ac:dyDescent="0.25">
      <c r="A2411" t="e">
        <f>VLOOKUP(Table1[[#This Row],[locationaddress]],VENUEID!$A$2:$B$28,1,TRUE)</f>
        <v>#VALUE!</v>
      </c>
      <c r="B2411" t="e">
        <f>IF(Table1[[#This Row],[categories]]="","",
IF(ISNUMBER(SEARCH("*ADULTS*",Table1[categories])),"ADULTS",
IF(ISNUMBER(SEARCH("*CHILDREN*",Table1[categories])),"CHILDREN",
IF(ISNUMBER(SEARCH("*TEENS*",Table1[categories])),"TEENS"))))</f>
        <v>#VALUE!</v>
      </c>
      <c r="C2411" t="e">
        <f>Table1[[#This Row],[startdatetime]]</f>
        <v>#VALUE!</v>
      </c>
      <c r="D2411" t="e">
        <f>CONCATENATE(Table1[[#This Row],[summary]],
CHAR(13),
Table1[[#This Row],[startdayname]],
", ",
TEXT((Table1[[#This Row],[startshortdate]]),"MMM D"),
CHAR(13),
TEXT((Table1[[#This Row],[starttime]]), "h:mm am/pm"),CHAR(13),Table1[[#This Row],[description]],CHAR(13))</f>
        <v>#VALUE!</v>
      </c>
    </row>
    <row r="2412" spans="1:4" x14ac:dyDescent="0.25">
      <c r="A2412" t="e">
        <f>VLOOKUP(Table1[[#This Row],[locationaddress]],VENUEID!$A$2:$B$28,1,TRUE)</f>
        <v>#VALUE!</v>
      </c>
      <c r="B2412" t="e">
        <f>IF(Table1[[#This Row],[categories]]="","",
IF(ISNUMBER(SEARCH("*ADULTS*",Table1[categories])),"ADULTS",
IF(ISNUMBER(SEARCH("*CHILDREN*",Table1[categories])),"CHILDREN",
IF(ISNUMBER(SEARCH("*TEENS*",Table1[categories])),"TEENS"))))</f>
        <v>#VALUE!</v>
      </c>
      <c r="C2412" t="e">
        <f>Table1[[#This Row],[startdatetime]]</f>
        <v>#VALUE!</v>
      </c>
      <c r="D2412" t="e">
        <f>CONCATENATE(Table1[[#This Row],[summary]],
CHAR(13),
Table1[[#This Row],[startdayname]],
", ",
TEXT((Table1[[#This Row],[startshortdate]]),"MMM D"),
CHAR(13),
TEXT((Table1[[#This Row],[starttime]]), "h:mm am/pm"),CHAR(13),Table1[[#This Row],[description]],CHAR(13))</f>
        <v>#VALUE!</v>
      </c>
    </row>
    <row r="2413" spans="1:4" x14ac:dyDescent="0.25">
      <c r="A2413" t="e">
        <f>VLOOKUP(Table1[[#This Row],[locationaddress]],VENUEID!$A$2:$B$28,1,TRUE)</f>
        <v>#VALUE!</v>
      </c>
      <c r="B2413" t="e">
        <f>IF(Table1[[#This Row],[categories]]="","",
IF(ISNUMBER(SEARCH("*ADULTS*",Table1[categories])),"ADULTS",
IF(ISNUMBER(SEARCH("*CHILDREN*",Table1[categories])),"CHILDREN",
IF(ISNUMBER(SEARCH("*TEENS*",Table1[categories])),"TEENS"))))</f>
        <v>#VALUE!</v>
      </c>
      <c r="C2413" t="e">
        <f>Table1[[#This Row],[startdatetime]]</f>
        <v>#VALUE!</v>
      </c>
      <c r="D2413" t="e">
        <f>CONCATENATE(Table1[[#This Row],[summary]],
CHAR(13),
Table1[[#This Row],[startdayname]],
", ",
TEXT((Table1[[#This Row],[startshortdate]]),"MMM D"),
CHAR(13),
TEXT((Table1[[#This Row],[starttime]]), "h:mm am/pm"),CHAR(13),Table1[[#This Row],[description]],CHAR(13))</f>
        <v>#VALUE!</v>
      </c>
    </row>
    <row r="2414" spans="1:4" x14ac:dyDescent="0.25">
      <c r="A2414" t="e">
        <f>VLOOKUP(Table1[[#This Row],[locationaddress]],VENUEID!$A$2:$B$28,1,TRUE)</f>
        <v>#VALUE!</v>
      </c>
      <c r="B2414" t="e">
        <f>IF(Table1[[#This Row],[categories]]="","",
IF(ISNUMBER(SEARCH("*ADULTS*",Table1[categories])),"ADULTS",
IF(ISNUMBER(SEARCH("*CHILDREN*",Table1[categories])),"CHILDREN",
IF(ISNUMBER(SEARCH("*TEENS*",Table1[categories])),"TEENS"))))</f>
        <v>#VALUE!</v>
      </c>
      <c r="C2414" t="e">
        <f>Table1[[#This Row],[startdatetime]]</f>
        <v>#VALUE!</v>
      </c>
      <c r="D2414" t="e">
        <f>CONCATENATE(Table1[[#This Row],[summary]],
CHAR(13),
Table1[[#This Row],[startdayname]],
", ",
TEXT((Table1[[#This Row],[startshortdate]]),"MMM D"),
CHAR(13),
TEXT((Table1[[#This Row],[starttime]]), "h:mm am/pm"),CHAR(13),Table1[[#This Row],[description]],CHAR(13))</f>
        <v>#VALUE!</v>
      </c>
    </row>
    <row r="2415" spans="1:4" x14ac:dyDescent="0.25">
      <c r="A2415" t="e">
        <f>VLOOKUP(Table1[[#This Row],[locationaddress]],VENUEID!$A$2:$B$28,1,TRUE)</f>
        <v>#VALUE!</v>
      </c>
      <c r="B2415" t="e">
        <f>IF(Table1[[#This Row],[categories]]="","",
IF(ISNUMBER(SEARCH("*ADULTS*",Table1[categories])),"ADULTS",
IF(ISNUMBER(SEARCH("*CHILDREN*",Table1[categories])),"CHILDREN",
IF(ISNUMBER(SEARCH("*TEENS*",Table1[categories])),"TEENS"))))</f>
        <v>#VALUE!</v>
      </c>
      <c r="C2415" t="e">
        <f>Table1[[#This Row],[startdatetime]]</f>
        <v>#VALUE!</v>
      </c>
      <c r="D2415" t="e">
        <f>CONCATENATE(Table1[[#This Row],[summary]],
CHAR(13),
Table1[[#This Row],[startdayname]],
", ",
TEXT((Table1[[#This Row],[startshortdate]]),"MMM D"),
CHAR(13),
TEXT((Table1[[#This Row],[starttime]]), "h:mm am/pm"),CHAR(13),Table1[[#This Row],[description]],CHAR(13))</f>
        <v>#VALUE!</v>
      </c>
    </row>
    <row r="2416" spans="1:4" x14ac:dyDescent="0.25">
      <c r="A2416" t="e">
        <f>VLOOKUP(Table1[[#This Row],[locationaddress]],VENUEID!$A$2:$B$28,1,TRUE)</f>
        <v>#VALUE!</v>
      </c>
      <c r="B2416" t="e">
        <f>IF(Table1[[#This Row],[categories]]="","",
IF(ISNUMBER(SEARCH("*ADULTS*",Table1[categories])),"ADULTS",
IF(ISNUMBER(SEARCH("*CHILDREN*",Table1[categories])),"CHILDREN",
IF(ISNUMBER(SEARCH("*TEENS*",Table1[categories])),"TEENS"))))</f>
        <v>#VALUE!</v>
      </c>
      <c r="C2416" t="e">
        <f>Table1[[#This Row],[startdatetime]]</f>
        <v>#VALUE!</v>
      </c>
      <c r="D2416" t="e">
        <f>CONCATENATE(Table1[[#This Row],[summary]],
CHAR(13),
Table1[[#This Row],[startdayname]],
", ",
TEXT((Table1[[#This Row],[startshortdate]]),"MMM D"),
CHAR(13),
TEXT((Table1[[#This Row],[starttime]]), "h:mm am/pm"),CHAR(13),Table1[[#This Row],[description]],CHAR(13))</f>
        <v>#VALUE!</v>
      </c>
    </row>
  </sheetData>
  <sortState ref="A2:D345">
    <sortCondition ref="B133" customList="CHILDREN,TEENS,ADULTS"/>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302"/>
  <sheetViews>
    <sheetView workbookViewId="0">
      <selection activeCell="D25" sqref="D25"/>
    </sheetView>
  </sheetViews>
  <sheetFormatPr defaultRowHeight="15" x14ac:dyDescent="0.25"/>
  <cols>
    <col min="1" max="1" width="13.140625" customWidth="1"/>
    <col min="2" max="2" width="19" customWidth="1"/>
    <col min="3" max="3" width="255.7109375" hidden="1" customWidth="1"/>
    <col min="4" max="4" width="255.7109375" customWidth="1"/>
    <col min="5" max="5" width="183.28515625" customWidth="1"/>
    <col min="6" max="6" width="182.5703125" customWidth="1"/>
    <col min="7" max="9" width="183.7109375" customWidth="1"/>
    <col min="10" max="10" width="182.5703125" customWidth="1"/>
    <col min="11" max="11" width="249.28515625" customWidth="1"/>
    <col min="12" max="12" width="183" customWidth="1"/>
    <col min="13" max="14" width="255.7109375" bestFit="1" customWidth="1"/>
    <col min="15" max="15" width="249.42578125" customWidth="1"/>
    <col min="16" max="16" width="250.7109375" customWidth="1"/>
    <col min="17" max="17" width="249.7109375" customWidth="1"/>
    <col min="18" max="18" width="250.140625" customWidth="1"/>
    <col min="19" max="19" width="251.140625" customWidth="1"/>
    <col min="20" max="20" width="250.42578125" customWidth="1"/>
    <col min="21" max="21" width="255.7109375" bestFit="1" customWidth="1"/>
    <col min="22" max="22" width="113" customWidth="1"/>
    <col min="23" max="23" width="232.7109375" customWidth="1"/>
    <col min="24" max="24" width="103.28515625" customWidth="1"/>
    <col min="25" max="25" width="255.7109375" bestFit="1" customWidth="1"/>
    <col min="26" max="26" width="200.28515625" customWidth="1"/>
    <col min="27" max="27" width="125.85546875" customWidth="1"/>
    <col min="28" max="30" width="106.85546875" customWidth="1"/>
    <col min="31" max="31" width="105.85546875" customWidth="1"/>
    <col min="32" max="33" width="107.28515625" customWidth="1"/>
    <col min="34" max="34" width="106.28515625" customWidth="1"/>
    <col min="35" max="35" width="107.28515625" customWidth="1"/>
    <col min="36" max="36" width="106.5703125" customWidth="1"/>
    <col min="37" max="37" width="139" customWidth="1"/>
    <col min="38" max="38" width="234.85546875" customWidth="1"/>
    <col min="39" max="39" width="255.7109375" bestFit="1" customWidth="1"/>
    <col min="40" max="42" width="134.85546875" customWidth="1"/>
    <col min="43" max="43" width="133.85546875" customWidth="1"/>
    <col min="44" max="46" width="135.28515625" customWidth="1"/>
    <col min="47" max="47" width="134.28515625" customWidth="1"/>
    <col min="48" max="49" width="134.5703125" customWidth="1"/>
    <col min="50" max="50" width="255.7109375" bestFit="1" customWidth="1"/>
    <col min="51" max="51" width="170" customWidth="1"/>
    <col min="52" max="52" width="171.5703125" customWidth="1"/>
    <col min="53" max="62" width="255.7109375" bestFit="1" customWidth="1"/>
    <col min="63" max="63" width="212.5703125" customWidth="1"/>
    <col min="64" max="64" width="224.5703125" customWidth="1"/>
    <col min="65" max="65" width="108" customWidth="1"/>
    <col min="66" max="66" width="220" customWidth="1"/>
    <col min="67" max="71" width="255.7109375" bestFit="1" customWidth="1"/>
    <col min="72" max="72" width="221.28515625" customWidth="1"/>
    <col min="73" max="73" width="101.140625" customWidth="1"/>
    <col min="74" max="74" width="101.7109375" customWidth="1"/>
    <col min="75" max="75" width="114.140625" customWidth="1"/>
    <col min="76" max="76" width="255.7109375" bestFit="1" customWidth="1"/>
    <col min="77" max="77" width="242.42578125" customWidth="1"/>
    <col min="78" max="79" width="255.7109375" bestFit="1" customWidth="1"/>
    <col min="80" max="80" width="221.85546875" customWidth="1"/>
    <col min="81" max="81" width="222.28515625" customWidth="1"/>
    <col min="82" max="82" width="222.5703125" customWidth="1"/>
    <col min="83" max="85" width="202" customWidth="1"/>
    <col min="86" max="86" width="201" customWidth="1"/>
    <col min="87" max="89" width="202.42578125" customWidth="1"/>
    <col min="90" max="90" width="201.42578125" customWidth="1"/>
    <col min="91" max="92" width="201.7109375" customWidth="1"/>
    <col min="93" max="94" width="255.7109375" bestFit="1" customWidth="1"/>
    <col min="95" max="95" width="239.42578125" customWidth="1"/>
    <col min="96" max="96" width="255.7109375" bestFit="1" customWidth="1"/>
    <col min="97" max="97" width="122.7109375" customWidth="1"/>
    <col min="98" max="98" width="254.42578125" customWidth="1"/>
    <col min="99" max="99" width="254.85546875" customWidth="1"/>
    <col min="100" max="100" width="255.140625" customWidth="1"/>
    <col min="101" max="103" width="174" customWidth="1"/>
    <col min="104" max="104" width="173" customWidth="1"/>
    <col min="105" max="106" width="174.42578125" customWidth="1"/>
    <col min="107" max="107" width="173.42578125" customWidth="1"/>
    <col min="108" max="108" width="174.42578125" customWidth="1"/>
    <col min="109" max="109" width="173.7109375" customWidth="1"/>
    <col min="110" max="110" width="113.42578125" customWidth="1"/>
    <col min="111" max="111" width="157.85546875" customWidth="1"/>
    <col min="112" max="114" width="158.140625" customWidth="1"/>
    <col min="115" max="116" width="157" customWidth="1"/>
    <col min="117" max="118" width="158.5703125" customWidth="1"/>
    <col min="119" max="119" width="157.42578125" customWidth="1"/>
    <col min="120" max="123" width="158.5703125" customWidth="1"/>
    <col min="124" max="125" width="157.42578125" customWidth="1"/>
    <col min="126" max="127" width="158.85546875" customWidth="1"/>
    <col min="128" max="129" width="157.7109375" customWidth="1"/>
    <col min="130" max="130" width="187.85546875" customWidth="1"/>
    <col min="131" max="131" width="214.85546875" customWidth="1"/>
    <col min="132" max="132" width="190.28515625" customWidth="1"/>
    <col min="133" max="133" width="134" customWidth="1"/>
    <col min="134" max="134" width="133" customWidth="1"/>
    <col min="135" max="136" width="134.140625" customWidth="1"/>
    <col min="137" max="137" width="133" customWidth="1"/>
    <col min="138" max="140" width="134.5703125" customWidth="1"/>
    <col min="141" max="141" width="133.5703125" customWidth="1"/>
    <col min="142" max="142" width="133.85546875" customWidth="1"/>
    <col min="143" max="143" width="126.85546875" customWidth="1"/>
    <col min="144" max="144" width="126" customWidth="1"/>
    <col min="145" max="145" width="115.42578125" customWidth="1"/>
    <col min="146" max="146" width="229.7109375" customWidth="1"/>
    <col min="147" max="148" width="255.7109375" bestFit="1" customWidth="1"/>
    <col min="149" max="149" width="247.7109375" bestFit="1" customWidth="1"/>
    <col min="150" max="150" width="11.28515625" bestFit="1" customWidth="1"/>
  </cols>
  <sheetData>
    <row r="5" spans="1:4" x14ac:dyDescent="0.25">
      <c r="A5" s="15" t="s">
        <v>1246</v>
      </c>
      <c r="B5" s="15" t="s">
        <v>952</v>
      </c>
      <c r="C5" s="15" t="s">
        <v>1244</v>
      </c>
      <c r="D5" s="15" t="s">
        <v>1214</v>
      </c>
    </row>
    <row r="6" spans="1:4" x14ac:dyDescent="0.25">
      <c r="A6" t="s">
        <v>46</v>
      </c>
    </row>
    <row r="7" spans="1:4" x14ac:dyDescent="0.25">
      <c r="B7" t="s">
        <v>927</v>
      </c>
    </row>
    <row r="8" spans="1:4" x14ac:dyDescent="0.25">
      <c r="C8" t="s">
        <v>138</v>
      </c>
    </row>
    <row r="9" spans="1:4" x14ac:dyDescent="0.25">
      <c r="D9" t="s">
        <v>1251</v>
      </c>
    </row>
    <row r="10" spans="1:4" x14ac:dyDescent="0.25">
      <c r="C10" t="s">
        <v>152</v>
      </c>
    </row>
    <row r="11" spans="1:4" x14ac:dyDescent="0.25">
      <c r="D11" t="s">
        <v>1252</v>
      </c>
    </row>
    <row r="12" spans="1:4" x14ac:dyDescent="0.25">
      <c r="C12" t="s">
        <v>157</v>
      </c>
    </row>
    <row r="13" spans="1:4" x14ac:dyDescent="0.25">
      <c r="D13" t="s">
        <v>1253</v>
      </c>
    </row>
    <row r="14" spans="1:4" x14ac:dyDescent="0.25">
      <c r="C14" t="s">
        <v>176</v>
      </c>
    </row>
    <row r="15" spans="1:4" x14ac:dyDescent="0.25">
      <c r="D15" t="s">
        <v>1254</v>
      </c>
    </row>
    <row r="16" spans="1:4" x14ac:dyDescent="0.25">
      <c r="C16" t="s">
        <v>199</v>
      </c>
    </row>
    <row r="17" spans="3:4" x14ac:dyDescent="0.25">
      <c r="D17" t="s">
        <v>1255</v>
      </c>
    </row>
    <row r="18" spans="3:4" x14ac:dyDescent="0.25">
      <c r="C18" t="s">
        <v>204</v>
      </c>
    </row>
    <row r="19" spans="3:4" x14ac:dyDescent="0.25">
      <c r="D19" t="s">
        <v>1256</v>
      </c>
    </row>
    <row r="20" spans="3:4" x14ac:dyDescent="0.25">
      <c r="C20" t="s">
        <v>213</v>
      </c>
    </row>
    <row r="21" spans="3:4" x14ac:dyDescent="0.25">
      <c r="D21" t="s">
        <v>1257</v>
      </c>
    </row>
    <row r="22" spans="3:4" x14ac:dyDescent="0.25">
      <c r="C22" t="s">
        <v>217</v>
      </c>
    </row>
    <row r="23" spans="3:4" x14ac:dyDescent="0.25">
      <c r="D23" t="s">
        <v>1258</v>
      </c>
    </row>
    <row r="24" spans="3:4" x14ac:dyDescent="0.25">
      <c r="C24" t="s">
        <v>231</v>
      </c>
    </row>
    <row r="25" spans="3:4" x14ac:dyDescent="0.25">
      <c r="D25" t="s">
        <v>1259</v>
      </c>
    </row>
    <row r="26" spans="3:4" x14ac:dyDescent="0.25">
      <c r="C26" t="s">
        <v>239</v>
      </c>
    </row>
    <row r="27" spans="3:4" x14ac:dyDescent="0.25">
      <c r="D27" t="s">
        <v>1260</v>
      </c>
    </row>
    <row r="28" spans="3:4" x14ac:dyDescent="0.25">
      <c r="C28" t="s">
        <v>241</v>
      </c>
    </row>
    <row r="29" spans="3:4" x14ac:dyDescent="0.25">
      <c r="D29" t="s">
        <v>1261</v>
      </c>
    </row>
    <row r="30" spans="3:4" x14ac:dyDescent="0.25">
      <c r="C30" t="s">
        <v>235</v>
      </c>
    </row>
    <row r="31" spans="3:4" x14ac:dyDescent="0.25">
      <c r="D31" t="s">
        <v>1262</v>
      </c>
    </row>
    <row r="32" spans="3:4" x14ac:dyDescent="0.25">
      <c r="C32" t="s">
        <v>307</v>
      </c>
    </row>
    <row r="33" spans="3:4" x14ac:dyDescent="0.25">
      <c r="D33" t="s">
        <v>1263</v>
      </c>
    </row>
    <row r="34" spans="3:4" x14ac:dyDescent="0.25">
      <c r="C34" t="s">
        <v>327</v>
      </c>
    </row>
    <row r="35" spans="3:4" x14ac:dyDescent="0.25">
      <c r="D35" t="s">
        <v>1264</v>
      </c>
    </row>
    <row r="36" spans="3:4" x14ac:dyDescent="0.25">
      <c r="C36" t="s">
        <v>334</v>
      </c>
    </row>
    <row r="37" spans="3:4" x14ac:dyDescent="0.25">
      <c r="D37" t="s">
        <v>1265</v>
      </c>
    </row>
    <row r="38" spans="3:4" x14ac:dyDescent="0.25">
      <c r="C38" t="s">
        <v>347</v>
      </c>
    </row>
    <row r="39" spans="3:4" x14ac:dyDescent="0.25">
      <c r="D39" t="s">
        <v>1266</v>
      </c>
    </row>
    <row r="40" spans="3:4" x14ac:dyDescent="0.25">
      <c r="C40" t="s">
        <v>351</v>
      </c>
    </row>
    <row r="41" spans="3:4" x14ac:dyDescent="0.25">
      <c r="D41" t="s">
        <v>1267</v>
      </c>
    </row>
    <row r="42" spans="3:4" x14ac:dyDescent="0.25">
      <c r="C42" t="s">
        <v>359</v>
      </c>
    </row>
    <row r="43" spans="3:4" x14ac:dyDescent="0.25">
      <c r="D43" t="s">
        <v>1268</v>
      </c>
    </row>
    <row r="44" spans="3:4" x14ac:dyDescent="0.25">
      <c r="C44" t="s">
        <v>364</v>
      </c>
    </row>
    <row r="45" spans="3:4" x14ac:dyDescent="0.25">
      <c r="D45" t="s">
        <v>1269</v>
      </c>
    </row>
    <row r="46" spans="3:4" x14ac:dyDescent="0.25">
      <c r="C46" t="s">
        <v>368</v>
      </c>
    </row>
    <row r="47" spans="3:4" x14ac:dyDescent="0.25">
      <c r="D47" t="s">
        <v>1270</v>
      </c>
    </row>
    <row r="48" spans="3:4" x14ac:dyDescent="0.25">
      <c r="C48" t="s">
        <v>376</v>
      </c>
    </row>
    <row r="49" spans="3:4" x14ac:dyDescent="0.25">
      <c r="D49" t="s">
        <v>1271</v>
      </c>
    </row>
    <row r="50" spans="3:4" x14ac:dyDescent="0.25">
      <c r="C50" t="s">
        <v>387</v>
      </c>
    </row>
    <row r="51" spans="3:4" x14ac:dyDescent="0.25">
      <c r="D51" t="s">
        <v>1272</v>
      </c>
    </row>
    <row r="52" spans="3:4" x14ac:dyDescent="0.25">
      <c r="C52" t="s">
        <v>391</v>
      </c>
    </row>
    <row r="53" spans="3:4" x14ac:dyDescent="0.25">
      <c r="D53" t="s">
        <v>1273</v>
      </c>
    </row>
    <row r="54" spans="3:4" x14ac:dyDescent="0.25">
      <c r="C54" t="s">
        <v>398</v>
      </c>
    </row>
    <row r="55" spans="3:4" x14ac:dyDescent="0.25">
      <c r="D55" t="s">
        <v>1274</v>
      </c>
    </row>
    <row r="56" spans="3:4" x14ac:dyDescent="0.25">
      <c r="C56" t="s">
        <v>409</v>
      </c>
    </row>
    <row r="57" spans="3:4" x14ac:dyDescent="0.25">
      <c r="D57" t="s">
        <v>1275</v>
      </c>
    </row>
    <row r="58" spans="3:4" x14ac:dyDescent="0.25">
      <c r="C58" t="s">
        <v>413</v>
      </c>
    </row>
    <row r="59" spans="3:4" x14ac:dyDescent="0.25">
      <c r="D59" t="s">
        <v>1276</v>
      </c>
    </row>
    <row r="60" spans="3:4" x14ac:dyDescent="0.25">
      <c r="C60" t="s">
        <v>417</v>
      </c>
    </row>
    <row r="61" spans="3:4" x14ac:dyDescent="0.25">
      <c r="D61" t="s">
        <v>1277</v>
      </c>
    </row>
    <row r="62" spans="3:4" x14ac:dyDescent="0.25">
      <c r="C62" t="s">
        <v>421</v>
      </c>
    </row>
    <row r="63" spans="3:4" x14ac:dyDescent="0.25">
      <c r="D63" t="s">
        <v>1278</v>
      </c>
    </row>
    <row r="64" spans="3:4" x14ac:dyDescent="0.25">
      <c r="C64" t="s">
        <v>425</v>
      </c>
    </row>
    <row r="65" spans="3:4" x14ac:dyDescent="0.25">
      <c r="D65" t="s">
        <v>1279</v>
      </c>
    </row>
    <row r="66" spans="3:4" x14ac:dyDescent="0.25">
      <c r="C66" t="s">
        <v>440</v>
      </c>
    </row>
    <row r="67" spans="3:4" x14ac:dyDescent="0.25">
      <c r="D67" t="s">
        <v>1280</v>
      </c>
    </row>
    <row r="68" spans="3:4" x14ac:dyDescent="0.25">
      <c r="C68" t="s">
        <v>459</v>
      </c>
    </row>
    <row r="69" spans="3:4" x14ac:dyDescent="0.25">
      <c r="D69" t="s">
        <v>1281</v>
      </c>
    </row>
    <row r="70" spans="3:4" x14ac:dyDescent="0.25">
      <c r="C70" t="s">
        <v>478</v>
      </c>
    </row>
    <row r="71" spans="3:4" x14ac:dyDescent="0.25">
      <c r="D71" t="s">
        <v>1282</v>
      </c>
    </row>
    <row r="72" spans="3:4" x14ac:dyDescent="0.25">
      <c r="C72" t="s">
        <v>482</v>
      </c>
    </row>
    <row r="73" spans="3:4" x14ac:dyDescent="0.25">
      <c r="D73" t="s">
        <v>1283</v>
      </c>
    </row>
    <row r="74" spans="3:4" x14ac:dyDescent="0.25">
      <c r="C74" t="s">
        <v>486</v>
      </c>
    </row>
    <row r="75" spans="3:4" x14ac:dyDescent="0.25">
      <c r="D75" t="s">
        <v>1284</v>
      </c>
    </row>
    <row r="76" spans="3:4" x14ac:dyDescent="0.25">
      <c r="C76" t="s">
        <v>490</v>
      </c>
    </row>
    <row r="77" spans="3:4" x14ac:dyDescent="0.25">
      <c r="D77" t="s">
        <v>1285</v>
      </c>
    </row>
    <row r="78" spans="3:4" x14ac:dyDescent="0.25">
      <c r="C78" t="s">
        <v>494</v>
      </c>
    </row>
    <row r="79" spans="3:4" x14ac:dyDescent="0.25">
      <c r="D79" t="s">
        <v>1286</v>
      </c>
    </row>
    <row r="80" spans="3:4" x14ac:dyDescent="0.25">
      <c r="C80" t="s">
        <v>502</v>
      </c>
    </row>
    <row r="81" spans="3:4" x14ac:dyDescent="0.25">
      <c r="D81" t="s">
        <v>1287</v>
      </c>
    </row>
    <row r="82" spans="3:4" x14ac:dyDescent="0.25">
      <c r="C82" t="s">
        <v>518</v>
      </c>
    </row>
    <row r="83" spans="3:4" x14ac:dyDescent="0.25">
      <c r="D83" t="s">
        <v>1288</v>
      </c>
    </row>
    <row r="84" spans="3:4" x14ac:dyDescent="0.25">
      <c r="C84" t="s">
        <v>524</v>
      </c>
    </row>
    <row r="85" spans="3:4" x14ac:dyDescent="0.25">
      <c r="D85" t="s">
        <v>1289</v>
      </c>
    </row>
    <row r="86" spans="3:4" x14ac:dyDescent="0.25">
      <c r="C86" t="s">
        <v>530</v>
      </c>
    </row>
    <row r="87" spans="3:4" x14ac:dyDescent="0.25">
      <c r="D87" t="s">
        <v>1290</v>
      </c>
    </row>
    <row r="88" spans="3:4" x14ac:dyDescent="0.25">
      <c r="C88" t="s">
        <v>535</v>
      </c>
    </row>
    <row r="89" spans="3:4" x14ac:dyDescent="0.25">
      <c r="D89" t="s">
        <v>1291</v>
      </c>
    </row>
    <row r="90" spans="3:4" x14ac:dyDescent="0.25">
      <c r="C90" t="s">
        <v>553</v>
      </c>
    </row>
    <row r="91" spans="3:4" x14ac:dyDescent="0.25">
      <c r="D91" t="s">
        <v>1292</v>
      </c>
    </row>
    <row r="92" spans="3:4" x14ac:dyDescent="0.25">
      <c r="C92" t="s">
        <v>557</v>
      </c>
    </row>
    <row r="93" spans="3:4" x14ac:dyDescent="0.25">
      <c r="D93" t="s">
        <v>1293</v>
      </c>
    </row>
    <row r="94" spans="3:4" x14ac:dyDescent="0.25">
      <c r="C94" t="s">
        <v>576</v>
      </c>
    </row>
    <row r="95" spans="3:4" x14ac:dyDescent="0.25">
      <c r="D95" t="s">
        <v>1294</v>
      </c>
    </row>
    <row r="96" spans="3:4" x14ac:dyDescent="0.25">
      <c r="C96" t="s">
        <v>580</v>
      </c>
    </row>
    <row r="97" spans="3:4" x14ac:dyDescent="0.25">
      <c r="D97" t="s">
        <v>1295</v>
      </c>
    </row>
    <row r="98" spans="3:4" x14ac:dyDescent="0.25">
      <c r="C98" t="s">
        <v>598</v>
      </c>
    </row>
    <row r="99" spans="3:4" x14ac:dyDescent="0.25">
      <c r="D99" t="s">
        <v>1296</v>
      </c>
    </row>
    <row r="100" spans="3:4" x14ac:dyDescent="0.25">
      <c r="C100" t="s">
        <v>617</v>
      </c>
    </row>
    <row r="101" spans="3:4" x14ac:dyDescent="0.25">
      <c r="D101" t="s">
        <v>1297</v>
      </c>
    </row>
    <row r="102" spans="3:4" x14ac:dyDescent="0.25">
      <c r="C102" t="s">
        <v>621</v>
      </c>
    </row>
    <row r="103" spans="3:4" x14ac:dyDescent="0.25">
      <c r="D103" t="s">
        <v>1298</v>
      </c>
    </row>
    <row r="104" spans="3:4" x14ac:dyDescent="0.25">
      <c r="C104" t="s">
        <v>628</v>
      </c>
    </row>
    <row r="105" spans="3:4" x14ac:dyDescent="0.25">
      <c r="D105" t="s">
        <v>1299</v>
      </c>
    </row>
    <row r="106" spans="3:4" x14ac:dyDescent="0.25">
      <c r="C106" t="s">
        <v>633</v>
      </c>
    </row>
    <row r="107" spans="3:4" x14ac:dyDescent="0.25">
      <c r="D107" t="s">
        <v>1300</v>
      </c>
    </row>
    <row r="108" spans="3:4" x14ac:dyDescent="0.25">
      <c r="C108" t="s">
        <v>637</v>
      </c>
    </row>
    <row r="109" spans="3:4" x14ac:dyDescent="0.25">
      <c r="D109" t="s">
        <v>1301</v>
      </c>
    </row>
    <row r="110" spans="3:4" x14ac:dyDescent="0.25">
      <c r="C110" t="s">
        <v>650</v>
      </c>
    </row>
    <row r="111" spans="3:4" x14ac:dyDescent="0.25">
      <c r="D111" t="s">
        <v>1302</v>
      </c>
    </row>
    <row r="112" spans="3:4" x14ac:dyDescent="0.25">
      <c r="C112" t="s">
        <v>655</v>
      </c>
    </row>
    <row r="113" spans="3:4" x14ac:dyDescent="0.25">
      <c r="D113" t="s">
        <v>1303</v>
      </c>
    </row>
    <row r="114" spans="3:4" x14ac:dyDescent="0.25">
      <c r="C114" t="s">
        <v>659</v>
      </c>
    </row>
    <row r="115" spans="3:4" x14ac:dyDescent="0.25">
      <c r="D115" t="s">
        <v>1304</v>
      </c>
    </row>
    <row r="116" spans="3:4" x14ac:dyDescent="0.25">
      <c r="C116" t="s">
        <v>674</v>
      </c>
    </row>
    <row r="117" spans="3:4" x14ac:dyDescent="0.25">
      <c r="D117" t="s">
        <v>1305</v>
      </c>
    </row>
    <row r="118" spans="3:4" x14ac:dyDescent="0.25">
      <c r="C118" t="s">
        <v>691</v>
      </c>
    </row>
    <row r="119" spans="3:4" x14ac:dyDescent="0.25">
      <c r="D119" t="s">
        <v>1306</v>
      </c>
    </row>
    <row r="120" spans="3:4" x14ac:dyDescent="0.25">
      <c r="C120" t="s">
        <v>703</v>
      </c>
    </row>
    <row r="121" spans="3:4" x14ac:dyDescent="0.25">
      <c r="D121" t="s">
        <v>1307</v>
      </c>
    </row>
    <row r="122" spans="3:4" x14ac:dyDescent="0.25">
      <c r="C122" t="s">
        <v>711</v>
      </c>
    </row>
    <row r="123" spans="3:4" x14ac:dyDescent="0.25">
      <c r="D123" t="s">
        <v>1308</v>
      </c>
    </row>
    <row r="124" spans="3:4" x14ac:dyDescent="0.25">
      <c r="C124" t="s">
        <v>715</v>
      </c>
    </row>
    <row r="125" spans="3:4" x14ac:dyDescent="0.25">
      <c r="D125" t="s">
        <v>1309</v>
      </c>
    </row>
    <row r="126" spans="3:4" x14ac:dyDescent="0.25">
      <c r="C126" t="s">
        <v>719</v>
      </c>
    </row>
    <row r="127" spans="3:4" x14ac:dyDescent="0.25">
      <c r="D127" t="s">
        <v>1310</v>
      </c>
    </row>
    <row r="128" spans="3:4" x14ac:dyDescent="0.25">
      <c r="C128" t="s">
        <v>726</v>
      </c>
    </row>
    <row r="129" spans="3:4" x14ac:dyDescent="0.25">
      <c r="D129" t="s">
        <v>1311</v>
      </c>
    </row>
    <row r="130" spans="3:4" x14ac:dyDescent="0.25">
      <c r="C130" t="s">
        <v>734</v>
      </c>
    </row>
    <row r="131" spans="3:4" x14ac:dyDescent="0.25">
      <c r="D131" t="s">
        <v>1312</v>
      </c>
    </row>
    <row r="132" spans="3:4" x14ac:dyDescent="0.25">
      <c r="C132" t="s">
        <v>738</v>
      </c>
    </row>
    <row r="133" spans="3:4" x14ac:dyDescent="0.25">
      <c r="D133" t="s">
        <v>1313</v>
      </c>
    </row>
    <row r="134" spans="3:4" x14ac:dyDescent="0.25">
      <c r="C134" t="s">
        <v>753</v>
      </c>
    </row>
    <row r="135" spans="3:4" x14ac:dyDescent="0.25">
      <c r="D135" t="s">
        <v>1314</v>
      </c>
    </row>
    <row r="136" spans="3:4" x14ac:dyDescent="0.25">
      <c r="C136" t="s">
        <v>764</v>
      </c>
    </row>
    <row r="137" spans="3:4" x14ac:dyDescent="0.25">
      <c r="D137" t="s">
        <v>1315</v>
      </c>
    </row>
    <row r="138" spans="3:4" x14ac:dyDescent="0.25">
      <c r="C138" t="s">
        <v>773</v>
      </c>
    </row>
    <row r="139" spans="3:4" x14ac:dyDescent="0.25">
      <c r="D139" t="s">
        <v>1316</v>
      </c>
    </row>
    <row r="140" spans="3:4" x14ac:dyDescent="0.25">
      <c r="C140" t="s">
        <v>777</v>
      </c>
    </row>
    <row r="141" spans="3:4" x14ac:dyDescent="0.25">
      <c r="D141" t="s">
        <v>1317</v>
      </c>
    </row>
    <row r="142" spans="3:4" x14ac:dyDescent="0.25">
      <c r="C142" t="s">
        <v>781</v>
      </c>
    </row>
    <row r="143" spans="3:4" x14ac:dyDescent="0.25">
      <c r="D143" t="s">
        <v>1318</v>
      </c>
    </row>
    <row r="144" spans="3:4" x14ac:dyDescent="0.25">
      <c r="C144" t="s">
        <v>792</v>
      </c>
    </row>
    <row r="145" spans="3:4" x14ac:dyDescent="0.25">
      <c r="D145" t="s">
        <v>1319</v>
      </c>
    </row>
    <row r="146" spans="3:4" x14ac:dyDescent="0.25">
      <c r="C146" t="s">
        <v>796</v>
      </c>
    </row>
    <row r="147" spans="3:4" x14ac:dyDescent="0.25">
      <c r="D147" t="s">
        <v>1320</v>
      </c>
    </row>
    <row r="148" spans="3:4" x14ac:dyDescent="0.25">
      <c r="C148" t="s">
        <v>803</v>
      </c>
    </row>
    <row r="149" spans="3:4" x14ac:dyDescent="0.25">
      <c r="D149" t="s">
        <v>1321</v>
      </c>
    </row>
    <row r="150" spans="3:4" x14ac:dyDescent="0.25">
      <c r="C150" t="s">
        <v>811</v>
      </c>
    </row>
    <row r="151" spans="3:4" x14ac:dyDescent="0.25">
      <c r="D151" t="s">
        <v>1322</v>
      </c>
    </row>
    <row r="152" spans="3:4" x14ac:dyDescent="0.25">
      <c r="C152" t="s">
        <v>821</v>
      </c>
    </row>
    <row r="153" spans="3:4" x14ac:dyDescent="0.25">
      <c r="D153" t="s">
        <v>1323</v>
      </c>
    </row>
    <row r="154" spans="3:4" x14ac:dyDescent="0.25">
      <c r="C154" t="s">
        <v>825</v>
      </c>
    </row>
    <row r="155" spans="3:4" x14ac:dyDescent="0.25">
      <c r="D155" t="s">
        <v>1324</v>
      </c>
    </row>
    <row r="156" spans="3:4" x14ac:dyDescent="0.25">
      <c r="C156" t="s">
        <v>836</v>
      </c>
    </row>
    <row r="157" spans="3:4" x14ac:dyDescent="0.25">
      <c r="D157" t="s">
        <v>1325</v>
      </c>
    </row>
    <row r="158" spans="3:4" x14ac:dyDescent="0.25">
      <c r="C158" t="s">
        <v>840</v>
      </c>
    </row>
    <row r="159" spans="3:4" x14ac:dyDescent="0.25">
      <c r="D159" t="s">
        <v>1326</v>
      </c>
    </row>
    <row r="160" spans="3:4" x14ac:dyDescent="0.25">
      <c r="C160" t="s">
        <v>848</v>
      </c>
    </row>
    <row r="161" spans="3:4" x14ac:dyDescent="0.25">
      <c r="D161" t="s">
        <v>1327</v>
      </c>
    </row>
    <row r="162" spans="3:4" x14ac:dyDescent="0.25">
      <c r="C162" t="s">
        <v>852</v>
      </c>
    </row>
    <row r="163" spans="3:4" x14ac:dyDescent="0.25">
      <c r="D163" t="s">
        <v>1328</v>
      </c>
    </row>
    <row r="164" spans="3:4" x14ac:dyDescent="0.25">
      <c r="C164" t="s">
        <v>876</v>
      </c>
    </row>
    <row r="165" spans="3:4" x14ac:dyDescent="0.25">
      <c r="D165" t="s">
        <v>1329</v>
      </c>
    </row>
    <row r="166" spans="3:4" x14ac:dyDescent="0.25">
      <c r="C166" t="s">
        <v>886</v>
      </c>
    </row>
    <row r="167" spans="3:4" x14ac:dyDescent="0.25">
      <c r="D167" t="s">
        <v>1330</v>
      </c>
    </row>
    <row r="168" spans="3:4" x14ac:dyDescent="0.25">
      <c r="C168" t="s">
        <v>890</v>
      </c>
    </row>
    <row r="169" spans="3:4" x14ac:dyDescent="0.25">
      <c r="D169" t="s">
        <v>1331</v>
      </c>
    </row>
    <row r="170" spans="3:4" x14ac:dyDescent="0.25">
      <c r="C170" t="s">
        <v>896</v>
      </c>
    </row>
    <row r="171" spans="3:4" x14ac:dyDescent="0.25">
      <c r="D171" t="s">
        <v>1332</v>
      </c>
    </row>
    <row r="172" spans="3:4" x14ac:dyDescent="0.25">
      <c r="C172" t="s">
        <v>900</v>
      </c>
    </row>
    <row r="173" spans="3:4" x14ac:dyDescent="0.25">
      <c r="D173" t="s">
        <v>1333</v>
      </c>
    </row>
    <row r="174" spans="3:4" x14ac:dyDescent="0.25">
      <c r="C174" t="s">
        <v>906</v>
      </c>
    </row>
    <row r="175" spans="3:4" x14ac:dyDescent="0.25">
      <c r="D175" t="s">
        <v>1334</v>
      </c>
    </row>
    <row r="176" spans="3:4" x14ac:dyDescent="0.25">
      <c r="C176" t="s">
        <v>920</v>
      </c>
    </row>
    <row r="177" spans="2:4" x14ac:dyDescent="0.25">
      <c r="D177" t="s">
        <v>1335</v>
      </c>
    </row>
    <row r="178" spans="2:4" x14ac:dyDescent="0.25">
      <c r="C178" t="s">
        <v>924</v>
      </c>
    </row>
    <row r="179" spans="2:4" x14ac:dyDescent="0.25">
      <c r="D179" t="s">
        <v>1336</v>
      </c>
    </row>
    <row r="180" spans="2:4" x14ac:dyDescent="0.25">
      <c r="B180" t="s">
        <v>928</v>
      </c>
    </row>
    <row r="181" spans="2:4" x14ac:dyDescent="0.25">
      <c r="C181" t="s">
        <v>258</v>
      </c>
    </row>
    <row r="182" spans="2:4" x14ac:dyDescent="0.25">
      <c r="D182" t="s">
        <v>1337</v>
      </c>
    </row>
    <row r="183" spans="2:4" x14ac:dyDescent="0.25">
      <c r="C183" t="s">
        <v>165</v>
      </c>
    </row>
    <row r="184" spans="2:4" x14ac:dyDescent="0.25">
      <c r="D184" t="s">
        <v>1338</v>
      </c>
    </row>
    <row r="185" spans="2:4" x14ac:dyDescent="0.25">
      <c r="C185" t="s">
        <v>193</v>
      </c>
    </row>
    <row r="186" spans="2:4" x14ac:dyDescent="0.25">
      <c r="D186" t="s">
        <v>1339</v>
      </c>
    </row>
    <row r="187" spans="2:4" x14ac:dyDescent="0.25">
      <c r="C187" t="s">
        <v>221</v>
      </c>
    </row>
    <row r="188" spans="2:4" x14ac:dyDescent="0.25">
      <c r="D188" t="s">
        <v>1340</v>
      </c>
    </row>
    <row r="189" spans="2:4" x14ac:dyDescent="0.25">
      <c r="C189" t="s">
        <v>250</v>
      </c>
    </row>
    <row r="190" spans="2:4" x14ac:dyDescent="0.25">
      <c r="D190" t="s">
        <v>1341</v>
      </c>
    </row>
    <row r="191" spans="2:4" x14ac:dyDescent="0.25">
      <c r="C191" t="s">
        <v>318</v>
      </c>
    </row>
    <row r="192" spans="2:4" x14ac:dyDescent="0.25">
      <c r="D192" t="s">
        <v>1342</v>
      </c>
    </row>
    <row r="193" spans="2:4" x14ac:dyDescent="0.25">
      <c r="C193" t="s">
        <v>544</v>
      </c>
    </row>
    <row r="194" spans="2:4" x14ac:dyDescent="0.25">
      <c r="D194" t="s">
        <v>1343</v>
      </c>
    </row>
    <row r="195" spans="2:4" x14ac:dyDescent="0.25">
      <c r="C195" t="s">
        <v>644</v>
      </c>
    </row>
    <row r="196" spans="2:4" x14ac:dyDescent="0.25">
      <c r="D196" t="s">
        <v>1344</v>
      </c>
    </row>
    <row r="197" spans="2:4" x14ac:dyDescent="0.25">
      <c r="C197" t="s">
        <v>829</v>
      </c>
    </row>
    <row r="198" spans="2:4" x14ac:dyDescent="0.25">
      <c r="D198" t="s">
        <v>1345</v>
      </c>
    </row>
    <row r="199" spans="2:4" x14ac:dyDescent="0.25">
      <c r="C199" t="s">
        <v>856</v>
      </c>
    </row>
    <row r="200" spans="2:4" x14ac:dyDescent="0.25">
      <c r="D200" t="s">
        <v>1346</v>
      </c>
    </row>
    <row r="201" spans="2:4" x14ac:dyDescent="0.25">
      <c r="B201" t="s">
        <v>1250</v>
      </c>
    </row>
    <row r="202" spans="2:4" x14ac:dyDescent="0.25">
      <c r="C202" t="s">
        <v>143</v>
      </c>
    </row>
    <row r="203" spans="2:4" x14ac:dyDescent="0.25">
      <c r="D203" t="s">
        <v>1347</v>
      </c>
    </row>
    <row r="204" spans="2:4" x14ac:dyDescent="0.25">
      <c r="C204" t="s">
        <v>161</v>
      </c>
    </row>
    <row r="205" spans="2:4" x14ac:dyDescent="0.25">
      <c r="D205" t="s">
        <v>1348</v>
      </c>
    </row>
    <row r="206" spans="2:4" x14ac:dyDescent="0.25">
      <c r="C206" t="s">
        <v>173</v>
      </c>
    </row>
    <row r="207" spans="2:4" x14ac:dyDescent="0.25">
      <c r="D207" t="s">
        <v>1349</v>
      </c>
    </row>
    <row r="208" spans="2:4" x14ac:dyDescent="0.25">
      <c r="C208" t="s">
        <v>183</v>
      </c>
    </row>
    <row r="209" spans="3:4" x14ac:dyDescent="0.25">
      <c r="D209" t="s">
        <v>1350</v>
      </c>
    </row>
    <row r="210" spans="3:4" x14ac:dyDescent="0.25">
      <c r="C210" t="s">
        <v>277</v>
      </c>
    </row>
    <row r="211" spans="3:4" x14ac:dyDescent="0.25">
      <c r="D211" t="s">
        <v>1351</v>
      </c>
    </row>
    <row r="212" spans="3:4" x14ac:dyDescent="0.25">
      <c r="C212" t="s">
        <v>233</v>
      </c>
    </row>
    <row r="213" spans="3:4" x14ac:dyDescent="0.25">
      <c r="D213" t="s">
        <v>1352</v>
      </c>
    </row>
    <row r="214" spans="3:4" x14ac:dyDescent="0.25">
      <c r="C214" t="s">
        <v>246</v>
      </c>
    </row>
    <row r="215" spans="3:4" x14ac:dyDescent="0.25">
      <c r="D215" t="s">
        <v>1353</v>
      </c>
    </row>
    <row r="216" spans="3:4" x14ac:dyDescent="0.25">
      <c r="C216" t="s">
        <v>307</v>
      </c>
    </row>
    <row r="217" spans="3:4" x14ac:dyDescent="0.25">
      <c r="D217" t="s">
        <v>1354</v>
      </c>
    </row>
    <row r="218" spans="3:4" x14ac:dyDescent="0.25">
      <c r="C218" t="s">
        <v>338</v>
      </c>
    </row>
    <row r="219" spans="3:4" x14ac:dyDescent="0.25">
      <c r="D219" t="s">
        <v>1355</v>
      </c>
    </row>
    <row r="220" spans="3:4" x14ac:dyDescent="0.25">
      <c r="C220" t="s">
        <v>355</v>
      </c>
    </row>
    <row r="221" spans="3:4" x14ac:dyDescent="0.25">
      <c r="D221" t="s">
        <v>1356</v>
      </c>
    </row>
    <row r="222" spans="3:4" x14ac:dyDescent="0.25">
      <c r="C222" t="s">
        <v>372</v>
      </c>
    </row>
    <row r="223" spans="3:4" x14ac:dyDescent="0.25">
      <c r="D223" t="s">
        <v>1357</v>
      </c>
    </row>
    <row r="224" spans="3:4" x14ac:dyDescent="0.25">
      <c r="C224" t="s">
        <v>381</v>
      </c>
    </row>
    <row r="225" spans="3:4" x14ac:dyDescent="0.25">
      <c r="D225" t="s">
        <v>1358</v>
      </c>
    </row>
    <row r="226" spans="3:4" x14ac:dyDescent="0.25">
      <c r="C226" t="s">
        <v>402</v>
      </c>
    </row>
    <row r="227" spans="3:4" x14ac:dyDescent="0.25">
      <c r="D227" t="s">
        <v>1359</v>
      </c>
    </row>
    <row r="228" spans="3:4" x14ac:dyDescent="0.25">
      <c r="C228" t="s">
        <v>429</v>
      </c>
    </row>
    <row r="229" spans="3:4" x14ac:dyDescent="0.25">
      <c r="D229" t="s">
        <v>1360</v>
      </c>
    </row>
    <row r="230" spans="3:4" x14ac:dyDescent="0.25">
      <c r="C230" t="s">
        <v>433</v>
      </c>
    </row>
    <row r="231" spans="3:4" x14ac:dyDescent="0.25">
      <c r="D231" t="s">
        <v>1361</v>
      </c>
    </row>
    <row r="232" spans="3:4" x14ac:dyDescent="0.25">
      <c r="C232" t="s">
        <v>444</v>
      </c>
    </row>
    <row r="233" spans="3:4" x14ac:dyDescent="0.25">
      <c r="D233" t="s">
        <v>1362</v>
      </c>
    </row>
    <row r="234" spans="3:4" x14ac:dyDescent="0.25">
      <c r="C234" t="s">
        <v>450</v>
      </c>
    </row>
    <row r="235" spans="3:4" x14ac:dyDescent="0.25">
      <c r="D235" t="s">
        <v>1363</v>
      </c>
    </row>
    <row r="236" spans="3:4" x14ac:dyDescent="0.25">
      <c r="C236" t="s">
        <v>463</v>
      </c>
    </row>
    <row r="237" spans="3:4" x14ac:dyDescent="0.25">
      <c r="D237" t="s">
        <v>1364</v>
      </c>
    </row>
    <row r="238" spans="3:4" x14ac:dyDescent="0.25">
      <c r="C238" t="s">
        <v>498</v>
      </c>
    </row>
    <row r="239" spans="3:4" x14ac:dyDescent="0.25">
      <c r="D239" t="s">
        <v>1365</v>
      </c>
    </row>
    <row r="240" spans="3:4" x14ac:dyDescent="0.25">
      <c r="C240" t="s">
        <v>506</v>
      </c>
    </row>
    <row r="241" spans="3:4" x14ac:dyDescent="0.25">
      <c r="D241" t="s">
        <v>1366</v>
      </c>
    </row>
    <row r="242" spans="3:4" x14ac:dyDescent="0.25">
      <c r="C242" t="s">
        <v>510</v>
      </c>
    </row>
    <row r="243" spans="3:4" x14ac:dyDescent="0.25">
      <c r="D243" t="s">
        <v>1367</v>
      </c>
    </row>
    <row r="244" spans="3:4" x14ac:dyDescent="0.25">
      <c r="C244" t="s">
        <v>518</v>
      </c>
    </row>
    <row r="245" spans="3:4" x14ac:dyDescent="0.25">
      <c r="D245" t="s">
        <v>1368</v>
      </c>
    </row>
    <row r="246" spans="3:4" x14ac:dyDescent="0.25">
      <c r="C246" t="s">
        <v>539</v>
      </c>
    </row>
    <row r="247" spans="3:4" x14ac:dyDescent="0.25">
      <c r="D247" t="s">
        <v>1369</v>
      </c>
    </row>
    <row r="248" spans="3:4" x14ac:dyDescent="0.25">
      <c r="C248" t="s">
        <v>564</v>
      </c>
    </row>
    <row r="249" spans="3:4" x14ac:dyDescent="0.25">
      <c r="D249" t="s">
        <v>1370</v>
      </c>
    </row>
    <row r="250" spans="3:4" x14ac:dyDescent="0.25">
      <c r="C250" t="s">
        <v>568</v>
      </c>
    </row>
    <row r="251" spans="3:4" x14ac:dyDescent="0.25">
      <c r="D251" t="s">
        <v>1371</v>
      </c>
    </row>
    <row r="252" spans="3:4" x14ac:dyDescent="0.25">
      <c r="C252" t="s">
        <v>584</v>
      </c>
    </row>
    <row r="253" spans="3:4" x14ac:dyDescent="0.25">
      <c r="D253" t="s">
        <v>1372</v>
      </c>
    </row>
    <row r="254" spans="3:4" x14ac:dyDescent="0.25">
      <c r="C254" t="s">
        <v>590</v>
      </c>
    </row>
    <row r="255" spans="3:4" x14ac:dyDescent="0.25">
      <c r="D255" t="s">
        <v>1373</v>
      </c>
    </row>
    <row r="256" spans="3:4" x14ac:dyDescent="0.25">
      <c r="C256" t="s">
        <v>594</v>
      </c>
    </row>
    <row r="257" spans="3:4" x14ac:dyDescent="0.25">
      <c r="D257" t="s">
        <v>1374</v>
      </c>
    </row>
    <row r="258" spans="3:4" x14ac:dyDescent="0.25">
      <c r="C258" t="s">
        <v>602</v>
      </c>
    </row>
    <row r="259" spans="3:4" x14ac:dyDescent="0.25">
      <c r="D259" t="s">
        <v>1375</v>
      </c>
    </row>
    <row r="260" spans="3:4" x14ac:dyDescent="0.25">
      <c r="C260" t="s">
        <v>608</v>
      </c>
    </row>
    <row r="261" spans="3:4" x14ac:dyDescent="0.25">
      <c r="D261" t="s">
        <v>1376</v>
      </c>
    </row>
    <row r="262" spans="3:4" x14ac:dyDescent="0.25">
      <c r="C262" t="s">
        <v>659</v>
      </c>
    </row>
    <row r="263" spans="3:4" x14ac:dyDescent="0.25">
      <c r="D263" t="s">
        <v>1377</v>
      </c>
    </row>
    <row r="264" spans="3:4" x14ac:dyDescent="0.25">
      <c r="C264" t="s">
        <v>670</v>
      </c>
    </row>
    <row r="265" spans="3:4" x14ac:dyDescent="0.25">
      <c r="D265" t="s">
        <v>1378</v>
      </c>
    </row>
    <row r="266" spans="3:4" x14ac:dyDescent="0.25">
      <c r="C266" t="s">
        <v>678</v>
      </c>
    </row>
    <row r="267" spans="3:4" x14ac:dyDescent="0.25">
      <c r="D267" t="s">
        <v>1379</v>
      </c>
    </row>
    <row r="268" spans="3:4" x14ac:dyDescent="0.25">
      <c r="C268" t="s">
        <v>682</v>
      </c>
    </row>
    <row r="269" spans="3:4" x14ac:dyDescent="0.25">
      <c r="D269" t="s">
        <v>1380</v>
      </c>
    </row>
    <row r="270" spans="3:4" x14ac:dyDescent="0.25">
      <c r="C270" t="s">
        <v>696</v>
      </c>
    </row>
    <row r="271" spans="3:4" x14ac:dyDescent="0.25">
      <c r="D271" t="s">
        <v>1381</v>
      </c>
    </row>
    <row r="272" spans="3:4" x14ac:dyDescent="0.25">
      <c r="C272" t="s">
        <v>730</v>
      </c>
    </row>
    <row r="273" spans="3:4" x14ac:dyDescent="0.25">
      <c r="D273" t="s">
        <v>1382</v>
      </c>
    </row>
    <row r="274" spans="3:4" x14ac:dyDescent="0.25">
      <c r="C274" t="s">
        <v>742</v>
      </c>
    </row>
    <row r="275" spans="3:4" x14ac:dyDescent="0.25">
      <c r="D275" t="s">
        <v>1383</v>
      </c>
    </row>
    <row r="276" spans="3:4" x14ac:dyDescent="0.25">
      <c r="C276" t="s">
        <v>749</v>
      </c>
    </row>
    <row r="277" spans="3:4" x14ac:dyDescent="0.25">
      <c r="D277" t="s">
        <v>1384</v>
      </c>
    </row>
    <row r="278" spans="3:4" x14ac:dyDescent="0.25">
      <c r="C278" t="s">
        <v>758</v>
      </c>
    </row>
    <row r="279" spans="3:4" x14ac:dyDescent="0.25">
      <c r="D279" t="s">
        <v>1385</v>
      </c>
    </row>
    <row r="280" spans="3:4" x14ac:dyDescent="0.25">
      <c r="C280" t="s">
        <v>768</v>
      </c>
    </row>
    <row r="281" spans="3:4" x14ac:dyDescent="0.25">
      <c r="D281" t="s">
        <v>1386</v>
      </c>
    </row>
    <row r="282" spans="3:4" x14ac:dyDescent="0.25">
      <c r="C282" t="s">
        <v>785</v>
      </c>
    </row>
    <row r="283" spans="3:4" x14ac:dyDescent="0.25">
      <c r="D283" t="s">
        <v>1387</v>
      </c>
    </row>
    <row r="284" spans="3:4" x14ac:dyDescent="0.25">
      <c r="C284" t="s">
        <v>807</v>
      </c>
    </row>
    <row r="285" spans="3:4" x14ac:dyDescent="0.25">
      <c r="D285" t="s">
        <v>1388</v>
      </c>
    </row>
    <row r="286" spans="3:4" x14ac:dyDescent="0.25">
      <c r="C286" t="s">
        <v>815</v>
      </c>
    </row>
    <row r="287" spans="3:4" x14ac:dyDescent="0.25">
      <c r="D287" t="s">
        <v>1389</v>
      </c>
    </row>
    <row r="288" spans="3:4" x14ac:dyDescent="0.25">
      <c r="C288" t="s">
        <v>844</v>
      </c>
    </row>
    <row r="289" spans="1:4" x14ac:dyDescent="0.25">
      <c r="D289" t="s">
        <v>1390</v>
      </c>
    </row>
    <row r="290" spans="1:4" x14ac:dyDescent="0.25">
      <c r="C290" t="s">
        <v>862</v>
      </c>
    </row>
    <row r="291" spans="1:4" x14ac:dyDescent="0.25">
      <c r="D291" t="s">
        <v>1391</v>
      </c>
    </row>
    <row r="292" spans="1:4" x14ac:dyDescent="0.25">
      <c r="C292" t="s">
        <v>866</v>
      </c>
    </row>
    <row r="293" spans="1:4" x14ac:dyDescent="0.25">
      <c r="D293" t="s">
        <v>1392</v>
      </c>
    </row>
    <row r="294" spans="1:4" x14ac:dyDescent="0.25">
      <c r="C294" t="s">
        <v>872</v>
      </c>
    </row>
    <row r="295" spans="1:4" x14ac:dyDescent="0.25">
      <c r="D295" t="s">
        <v>1393</v>
      </c>
    </row>
    <row r="296" spans="1:4" x14ac:dyDescent="0.25">
      <c r="C296" t="s">
        <v>880</v>
      </c>
    </row>
    <row r="297" spans="1:4" x14ac:dyDescent="0.25">
      <c r="D297" t="s">
        <v>1394</v>
      </c>
    </row>
    <row r="298" spans="1:4" x14ac:dyDescent="0.25">
      <c r="C298" t="s">
        <v>912</v>
      </c>
    </row>
    <row r="299" spans="1:4" x14ac:dyDescent="0.25">
      <c r="D299" t="s">
        <v>1395</v>
      </c>
    </row>
    <row r="300" spans="1:4" x14ac:dyDescent="0.25">
      <c r="A300" t="s">
        <v>76</v>
      </c>
    </row>
    <row r="301" spans="1:4" x14ac:dyDescent="0.25">
      <c r="A301" t="s">
        <v>1249</v>
      </c>
    </row>
    <row r="302" spans="1:4" x14ac:dyDescent="0.25">
      <c r="A302" t="s">
        <v>1015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 sqref="C1"/>
    </sheetView>
  </sheetViews>
  <sheetFormatPr defaultRowHeight="15" x14ac:dyDescent="0.25"/>
  <sheetData>
    <row r="1" spans="1:3" x14ac:dyDescent="0.25">
      <c r="A1" t="s">
        <v>925</v>
      </c>
      <c r="B1" s="4" t="s">
        <v>43</v>
      </c>
      <c r="C1" t="s">
        <v>1227</v>
      </c>
    </row>
    <row r="2" spans="1:3" x14ac:dyDescent="0.25">
      <c r="A2" t="s">
        <v>926</v>
      </c>
      <c r="B2" t="s">
        <v>46</v>
      </c>
      <c r="C2" t="s">
        <v>930</v>
      </c>
    </row>
    <row r="3" spans="1:3" x14ac:dyDescent="0.25">
      <c r="A3" t="s">
        <v>927</v>
      </c>
      <c r="B3" t="s">
        <v>48</v>
      </c>
    </row>
    <row r="4" spans="1:3" x14ac:dyDescent="0.25">
      <c r="A4" t="s">
        <v>928</v>
      </c>
      <c r="B4" t="s">
        <v>50</v>
      </c>
    </row>
    <row r="5" spans="1:3" x14ac:dyDescent="0.25">
      <c r="B5" t="s">
        <v>52</v>
      </c>
    </row>
    <row r="6" spans="1:3" x14ac:dyDescent="0.25">
      <c r="B6" t="s">
        <v>54</v>
      </c>
    </row>
    <row r="7" spans="1:3" x14ac:dyDescent="0.25">
      <c r="B7" t="s">
        <v>56</v>
      </c>
    </row>
    <row r="8" spans="1:3" x14ac:dyDescent="0.25">
      <c r="B8" t="s">
        <v>58</v>
      </c>
    </row>
    <row r="9" spans="1:3" x14ac:dyDescent="0.25">
      <c r="B9" t="s">
        <v>60</v>
      </c>
    </row>
    <row r="10" spans="1:3" x14ac:dyDescent="0.25">
      <c r="B10" t="s">
        <v>62</v>
      </c>
    </row>
    <row r="11" spans="1:3" x14ac:dyDescent="0.25">
      <c r="B11" t="s">
        <v>64</v>
      </c>
    </row>
    <row r="12" spans="1:3" x14ac:dyDescent="0.25">
      <c r="B12" t="s">
        <v>66</v>
      </c>
    </row>
    <row r="13" spans="1:3" x14ac:dyDescent="0.25">
      <c r="B13" t="s">
        <v>68</v>
      </c>
    </row>
    <row r="14" spans="1:3" x14ac:dyDescent="0.25">
      <c r="B14" t="s">
        <v>70</v>
      </c>
    </row>
    <row r="15" spans="1:3" x14ac:dyDescent="0.25">
      <c r="B15" t="s">
        <v>72</v>
      </c>
    </row>
    <row r="16" spans="1:3" x14ac:dyDescent="0.25">
      <c r="B16" t="s">
        <v>74</v>
      </c>
    </row>
    <row r="17" spans="2:2" x14ac:dyDescent="0.25">
      <c r="B17" t="s">
        <v>76</v>
      </c>
    </row>
    <row r="18" spans="2:2" x14ac:dyDescent="0.25">
      <c r="B18" t="s">
        <v>78</v>
      </c>
    </row>
    <row r="19" spans="2:2" x14ac:dyDescent="0.25">
      <c r="B19" t="s">
        <v>80</v>
      </c>
    </row>
    <row r="20" spans="2:2" x14ac:dyDescent="0.25">
      <c r="B20" t="s">
        <v>82</v>
      </c>
    </row>
    <row r="21" spans="2:2" x14ac:dyDescent="0.25">
      <c r="B21" t="s">
        <v>84</v>
      </c>
    </row>
    <row r="22" spans="2:2" x14ac:dyDescent="0.25">
      <c r="B22" t="s">
        <v>86</v>
      </c>
    </row>
    <row r="23" spans="2:2" x14ac:dyDescent="0.25">
      <c r="B23" t="s">
        <v>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32" activePane="bottomRight" state="frozen"/>
      <selection pane="topRight" activeCell="L1" sqref="L1"/>
      <selection pane="bottomLeft" activeCell="A20" sqref="A20"/>
      <selection pane="bottomRight" activeCell="A7" sqref="A7"/>
    </sheetView>
  </sheetViews>
  <sheetFormatPr defaultColWidth="8.85546875" defaultRowHeight="15" x14ac:dyDescent="0.25"/>
  <cols>
    <col min="1" max="1" width="37.28515625" bestFit="1" customWidth="1"/>
    <col min="3" max="3" width="13.7109375" bestFit="1" customWidth="1"/>
  </cols>
  <sheetData>
    <row r="1" spans="1:4" x14ac:dyDescent="0.25">
      <c r="A1" s="5" t="s">
        <v>43</v>
      </c>
      <c r="B1" s="5" t="s">
        <v>44</v>
      </c>
      <c r="C1" s="5" t="s">
        <v>45</v>
      </c>
      <c r="D1" s="5" t="s">
        <v>929</v>
      </c>
    </row>
    <row r="2" spans="1:4" x14ac:dyDescent="0.25">
      <c r="A2" t="s">
        <v>46</v>
      </c>
      <c r="B2">
        <v>34423</v>
      </c>
      <c r="C2" t="s">
        <v>47</v>
      </c>
      <c r="D2" t="s">
        <v>930</v>
      </c>
    </row>
    <row r="3" spans="1:4" x14ac:dyDescent="0.25">
      <c r="A3" t="s">
        <v>48</v>
      </c>
      <c r="B3">
        <v>32113</v>
      </c>
      <c r="C3" t="s">
        <v>49</v>
      </c>
      <c r="D3" t="s">
        <v>931</v>
      </c>
    </row>
    <row r="4" spans="1:4" x14ac:dyDescent="0.25">
      <c r="A4" t="s">
        <v>50</v>
      </c>
      <c r="B4">
        <v>32949</v>
      </c>
      <c r="C4" t="s">
        <v>51</v>
      </c>
      <c r="D4" t="s">
        <v>932</v>
      </c>
    </row>
    <row r="5" spans="1:4" x14ac:dyDescent="0.25">
      <c r="A5" t="s">
        <v>52</v>
      </c>
      <c r="B5">
        <v>32913</v>
      </c>
      <c r="C5" t="s">
        <v>53</v>
      </c>
      <c r="D5" t="s">
        <v>933</v>
      </c>
    </row>
    <row r="6" spans="1:4" x14ac:dyDescent="0.25">
      <c r="A6" t="s">
        <v>54</v>
      </c>
      <c r="B6">
        <v>32185</v>
      </c>
      <c r="C6" t="s">
        <v>55</v>
      </c>
      <c r="D6" t="s">
        <v>934</v>
      </c>
    </row>
    <row r="7" spans="1:4" x14ac:dyDescent="0.25">
      <c r="A7" t="s">
        <v>56</v>
      </c>
      <c r="B7">
        <v>31246</v>
      </c>
      <c r="C7" t="s">
        <v>57</v>
      </c>
      <c r="D7" t="s">
        <v>935</v>
      </c>
    </row>
    <row r="8" spans="1:4" x14ac:dyDescent="0.25">
      <c r="A8" t="s">
        <v>58</v>
      </c>
      <c r="B8">
        <v>31250</v>
      </c>
      <c r="C8" t="s">
        <v>59</v>
      </c>
      <c r="D8" t="s">
        <v>936</v>
      </c>
    </row>
    <row r="9" spans="1:4" x14ac:dyDescent="0.25">
      <c r="A9" t="s">
        <v>60</v>
      </c>
      <c r="B9">
        <v>30928</v>
      </c>
      <c r="C9" t="s">
        <v>61</v>
      </c>
      <c r="D9" t="s">
        <v>937</v>
      </c>
    </row>
    <row r="10" spans="1:4" x14ac:dyDescent="0.25">
      <c r="A10" t="s">
        <v>62</v>
      </c>
      <c r="B10">
        <v>33367</v>
      </c>
      <c r="C10" t="s">
        <v>63</v>
      </c>
      <c r="D10" t="s">
        <v>938</v>
      </c>
    </row>
    <row r="11" spans="1:4" x14ac:dyDescent="0.25">
      <c r="A11" t="s">
        <v>64</v>
      </c>
      <c r="B11">
        <v>31249</v>
      </c>
      <c r="C11" t="s">
        <v>65</v>
      </c>
      <c r="D11" t="s">
        <v>939</v>
      </c>
    </row>
    <row r="12" spans="1:4" x14ac:dyDescent="0.25">
      <c r="A12" t="s">
        <v>66</v>
      </c>
      <c r="B12">
        <v>31248</v>
      </c>
      <c r="C12" t="s">
        <v>67</v>
      </c>
      <c r="D12" t="s">
        <v>940</v>
      </c>
    </row>
    <row r="13" spans="1:4" x14ac:dyDescent="0.25">
      <c r="A13" t="s">
        <v>68</v>
      </c>
      <c r="B13">
        <v>33365</v>
      </c>
      <c r="C13" t="s">
        <v>69</v>
      </c>
      <c r="D13" t="s">
        <v>941</v>
      </c>
    </row>
    <row r="14" spans="1:4" x14ac:dyDescent="0.25">
      <c r="A14" t="s">
        <v>70</v>
      </c>
      <c r="B14">
        <v>31587</v>
      </c>
      <c r="C14" t="s">
        <v>71</v>
      </c>
      <c r="D14" t="s">
        <v>942</v>
      </c>
    </row>
    <row r="15" spans="1:4" x14ac:dyDescent="0.25">
      <c r="A15" t="s">
        <v>72</v>
      </c>
      <c r="B15">
        <v>30605</v>
      </c>
      <c r="C15" t="s">
        <v>73</v>
      </c>
      <c r="D15" t="s">
        <v>943</v>
      </c>
    </row>
    <row r="16" spans="1:4" x14ac:dyDescent="0.25">
      <c r="A16" t="s">
        <v>74</v>
      </c>
      <c r="B16">
        <v>35194</v>
      </c>
      <c r="C16" t="s">
        <v>75</v>
      </c>
      <c r="D16" t="s">
        <v>944</v>
      </c>
    </row>
    <row r="17" spans="1:4" x14ac:dyDescent="0.25">
      <c r="A17" t="s">
        <v>76</v>
      </c>
      <c r="B17">
        <v>34850</v>
      </c>
      <c r="C17" t="s">
        <v>77</v>
      </c>
      <c r="D17" t="s">
        <v>945</v>
      </c>
    </row>
    <row r="18" spans="1:4" x14ac:dyDescent="0.25">
      <c r="A18" t="s">
        <v>78</v>
      </c>
      <c r="B18">
        <v>34851</v>
      </c>
      <c r="C18" t="s">
        <v>79</v>
      </c>
      <c r="D18" t="s">
        <v>946</v>
      </c>
    </row>
    <row r="19" spans="1:4" x14ac:dyDescent="0.25">
      <c r="A19" t="s">
        <v>80</v>
      </c>
      <c r="B19">
        <v>31403</v>
      </c>
      <c r="C19" t="s">
        <v>81</v>
      </c>
      <c r="D19" t="s">
        <v>947</v>
      </c>
    </row>
    <row r="20" spans="1:4" x14ac:dyDescent="0.25">
      <c r="A20" t="s">
        <v>82</v>
      </c>
      <c r="B20">
        <v>31881</v>
      </c>
      <c r="C20" t="s">
        <v>83</v>
      </c>
      <c r="D20" t="s">
        <v>948</v>
      </c>
    </row>
    <row r="21" spans="1:4" x14ac:dyDescent="0.25">
      <c r="A21" t="s">
        <v>84</v>
      </c>
      <c r="B21">
        <v>31252</v>
      </c>
      <c r="C21" t="s">
        <v>85</v>
      </c>
      <c r="D21" t="s">
        <v>949</v>
      </c>
    </row>
    <row r="22" spans="1:4" x14ac:dyDescent="0.25">
      <c r="A22" t="s">
        <v>86</v>
      </c>
      <c r="B22">
        <v>33795</v>
      </c>
      <c r="C22" t="s">
        <v>87</v>
      </c>
      <c r="D22" t="s">
        <v>950</v>
      </c>
    </row>
    <row r="23" spans="1:4" x14ac:dyDescent="0.25">
      <c r="A23" t="s">
        <v>88</v>
      </c>
      <c r="B23">
        <v>32115</v>
      </c>
      <c r="C23" t="s">
        <v>89</v>
      </c>
      <c r="D23" t="s">
        <v>951</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20" sqref="C20"/>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t="s">
        <v>90</v>
      </c>
      <c r="B1" t="s">
        <v>91</v>
      </c>
      <c r="C1" t="s">
        <v>92</v>
      </c>
    </row>
    <row r="2" spans="1:3" x14ac:dyDescent="0.25">
      <c r="A2" t="s">
        <v>1396</v>
      </c>
      <c r="B2" t="s">
        <v>1397</v>
      </c>
      <c r="C2">
        <v>24</v>
      </c>
    </row>
    <row r="3" spans="1:3" x14ac:dyDescent="0.25">
      <c r="A3" t="s">
        <v>1398</v>
      </c>
      <c r="B3" t="s">
        <v>1399</v>
      </c>
      <c r="C3">
        <v>60</v>
      </c>
    </row>
    <row r="4" spans="1:3" x14ac:dyDescent="0.25">
      <c r="A4" t="s">
        <v>93</v>
      </c>
      <c r="B4" t="s">
        <v>1399</v>
      </c>
      <c r="C4">
        <v>60</v>
      </c>
    </row>
    <row r="5" spans="1:3" x14ac:dyDescent="0.25">
      <c r="A5" t="s">
        <v>1400</v>
      </c>
      <c r="B5" t="s">
        <v>1401</v>
      </c>
      <c r="C5">
        <v>7</v>
      </c>
    </row>
    <row r="6" spans="1:3" x14ac:dyDescent="0.25">
      <c r="A6" t="s">
        <v>94</v>
      </c>
      <c r="B6" t="s">
        <v>1397</v>
      </c>
      <c r="C6">
        <v>24</v>
      </c>
    </row>
    <row r="7" spans="1:3" x14ac:dyDescent="0.25">
      <c r="A7" t="s">
        <v>1402</v>
      </c>
      <c r="B7" t="s">
        <v>1397</v>
      </c>
      <c r="C7">
        <v>24</v>
      </c>
    </row>
    <row r="8" spans="1:3" x14ac:dyDescent="0.25">
      <c r="A8" t="s">
        <v>95</v>
      </c>
      <c r="B8" t="s">
        <v>96</v>
      </c>
      <c r="C8">
        <v>13</v>
      </c>
    </row>
    <row r="9" spans="1:3" x14ac:dyDescent="0.25">
      <c r="A9" t="s">
        <v>97</v>
      </c>
      <c r="B9" t="s">
        <v>1403</v>
      </c>
      <c r="C9">
        <v>50</v>
      </c>
    </row>
    <row r="10" spans="1:3" x14ac:dyDescent="0.25">
      <c r="A10" t="s">
        <v>98</v>
      </c>
      <c r="B10" t="s">
        <v>99</v>
      </c>
      <c r="C10">
        <v>23</v>
      </c>
    </row>
    <row r="11" spans="1:3" x14ac:dyDescent="0.25">
      <c r="A11" t="s">
        <v>1404</v>
      </c>
      <c r="B11" t="s">
        <v>1405</v>
      </c>
      <c r="C11">
        <v>30</v>
      </c>
    </row>
    <row r="12" spans="1:3" x14ac:dyDescent="0.25">
      <c r="A12" t="s">
        <v>100</v>
      </c>
      <c r="B12" t="s">
        <v>1406</v>
      </c>
      <c r="C12">
        <v>17</v>
      </c>
    </row>
    <row r="13" spans="1:3" x14ac:dyDescent="0.25">
      <c r="A13" t="s">
        <v>101</v>
      </c>
      <c r="B13" t="s">
        <v>102</v>
      </c>
      <c r="C13">
        <v>3</v>
      </c>
    </row>
    <row r="14" spans="1:3" x14ac:dyDescent="0.25">
      <c r="A14" t="s">
        <v>1407</v>
      </c>
      <c r="B14" t="s">
        <v>1408</v>
      </c>
      <c r="C14">
        <v>22</v>
      </c>
    </row>
    <row r="15" spans="1:3" x14ac:dyDescent="0.25">
      <c r="A15" t="s">
        <v>1409</v>
      </c>
      <c r="B15" t="s">
        <v>1410</v>
      </c>
      <c r="C15">
        <v>12</v>
      </c>
    </row>
    <row r="16" spans="1:3" x14ac:dyDescent="0.25">
      <c r="A16" t="s">
        <v>1409</v>
      </c>
      <c r="B16" t="s">
        <v>96</v>
      </c>
      <c r="C16">
        <v>13</v>
      </c>
    </row>
    <row r="17" spans="1:3" x14ac:dyDescent="0.25">
      <c r="A17" t="s">
        <v>1411</v>
      </c>
      <c r="B17" t="s">
        <v>1412</v>
      </c>
      <c r="C17">
        <v>19</v>
      </c>
    </row>
    <row r="18" spans="1:3" x14ac:dyDescent="0.25">
      <c r="A18" t="s">
        <v>958</v>
      </c>
      <c r="B18" t="s">
        <v>1413</v>
      </c>
      <c r="C18">
        <v>64</v>
      </c>
    </row>
    <row r="19" spans="1:3" x14ac:dyDescent="0.25">
      <c r="A19" t="s">
        <v>1414</v>
      </c>
      <c r="B19" t="s">
        <v>1415</v>
      </c>
      <c r="C19">
        <v>85</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workbookViewId="0">
      <pane ySplit="1" topLeftCell="A153" activePane="bottomLeft" state="frozen"/>
      <selection pane="bottomLeft" activeCell="A173" sqref="A173"/>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124</v>
      </c>
      <c r="B1" s="5" t="s">
        <v>123</v>
      </c>
      <c r="C1" s="5" t="s">
        <v>122</v>
      </c>
      <c r="D1" s="14" t="s">
        <v>121</v>
      </c>
      <c r="E1" s="13" t="s">
        <v>120</v>
      </c>
      <c r="F1" s="5" t="s">
        <v>31</v>
      </c>
      <c r="G1" s="12" t="s">
        <v>119</v>
      </c>
      <c r="H1" s="5" t="s">
        <v>118</v>
      </c>
      <c r="I1" s="11" t="s">
        <v>117</v>
      </c>
      <c r="J1" s="11" t="s">
        <v>116</v>
      </c>
      <c r="K1" s="11" t="s">
        <v>115</v>
      </c>
      <c r="L1" s="11" t="s">
        <v>114</v>
      </c>
      <c r="M1" s="5" t="s">
        <v>113</v>
      </c>
      <c r="N1" s="5" t="s">
        <v>112</v>
      </c>
      <c r="O1" t="s">
        <v>111</v>
      </c>
      <c r="P1" t="s">
        <v>110</v>
      </c>
      <c r="Q1" t="s">
        <v>109</v>
      </c>
      <c r="R1" t="s">
        <v>108</v>
      </c>
      <c r="S1" t="s">
        <v>107</v>
      </c>
      <c r="T1" t="s">
        <v>106</v>
      </c>
      <c r="U1" t="s">
        <v>105</v>
      </c>
      <c r="V1" t="s">
        <v>104</v>
      </c>
      <c r="W1" t="s">
        <v>38</v>
      </c>
      <c r="X1" t="s">
        <v>39</v>
      </c>
      <c r="Y1" t="s">
        <v>40</v>
      </c>
      <c r="Z1" t="s">
        <v>41</v>
      </c>
      <c r="AA1" t="s">
        <v>42</v>
      </c>
      <c r="AB1" t="s">
        <v>34</v>
      </c>
      <c r="AC1" t="s">
        <v>35</v>
      </c>
      <c r="AD1" t="s">
        <v>103</v>
      </c>
    </row>
    <row r="2" spans="1:30" x14ac:dyDescent="0.25">
      <c r="A2" s="6" t="s">
        <v>125</v>
      </c>
      <c r="B2" t="str">
        <f>DATA_GOES_HERE!A2</f>
        <v>Adventure Club: Crafts, Movies, and More</v>
      </c>
      <c r="E2" s="8" t="str">
        <f>IF((ISTEXT(DATA_GOES_HERE!F2)),(DATA_GOES_HERE!F2),"")</f>
        <v/>
      </c>
      <c r="F2" t="str">
        <f>DATA_GOES_HERE!AI2</f>
        <v>School-age children can join us for crafts, activities, special guests, movies, and more! There's something new every week. Grades K-4.</v>
      </c>
      <c r="G2" s="1">
        <f>DATA_GOES_HERE!J2</f>
        <v>42430</v>
      </c>
      <c r="H2" s="1">
        <f>DATA_GOES_HERE!R2</f>
        <v>42430</v>
      </c>
      <c r="I2" s="1">
        <f t="shared" ref="I2:I33" ca="1" si="0">TODAY()</f>
        <v>42487</v>
      </c>
      <c r="J2">
        <v>0</v>
      </c>
      <c r="K2">
        <v>31158</v>
      </c>
      <c r="L2" t="s">
        <v>131</v>
      </c>
      <c r="M2">
        <f>VLOOKUP(DATA_GOES_HERE!Y2,VENUEID!$A$2:$B$28,2,TRUE)</f>
        <v>34423</v>
      </c>
      <c r="N2">
        <f>VLOOKUP(DATA_GOES_HERE!AH2,eventTypeID!$A:$C,3,TRUE)</f>
        <v>19</v>
      </c>
      <c r="O2">
        <v>12</v>
      </c>
      <c r="P2" s="9"/>
      <c r="Q2" t="str">
        <f>VLOOKUP(DATA_GOES_HERE!Y2,VENUEID!$A$2:$C25,3,TRUE)</f>
        <v>(615) 862-5854</v>
      </c>
      <c r="R2" s="7">
        <f>DATA_GOES_HERE!M2</f>
        <v>0.66666666666666663</v>
      </c>
      <c r="W2" t="str">
        <f>IF(DATA_GOES_HERE!L2="Monday",1," ")</f>
        <v xml:space="preserve"> </v>
      </c>
      <c r="X2">
        <f>IF(DATA_GOES_HERE!L2="Tuesday",1," ")</f>
        <v>1</v>
      </c>
      <c r="Y2" t="str">
        <f>IF(DATA_GOES_HERE!L2="Wednesday",1," ")</f>
        <v xml:space="preserve"> </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6" t="s">
        <v>125</v>
      </c>
      <c r="B3" t="str">
        <f>DATA_GOES_HERE!A3</f>
        <v>Teen Studio: Crafts, Gaming, Robotics, and More</v>
      </c>
      <c r="E3" s="8" t="str">
        <f>IF((ISTEXT(DATA_GOES_HERE!F3)),(DATA_GOES_HERE!F3),"")</f>
        <v/>
      </c>
      <c r="F3" t="str">
        <f>DATA_GOES_HERE!AI3</f>
        <v>Monday-Thursday when school is in session. We do something different each week, including crafts, gaming, robotics, 3D printing, and more. Join the fun after school! Grades 5-12.</v>
      </c>
      <c r="G3" s="1">
        <f>DATA_GOES_HERE!J3</f>
        <v>42430</v>
      </c>
      <c r="H3" s="1">
        <f>DATA_GOES_HERE!R3</f>
        <v>42430</v>
      </c>
      <c r="I3" s="1">
        <f t="shared" ca="1" si="0"/>
        <v>42487</v>
      </c>
      <c r="J3">
        <v>0</v>
      </c>
      <c r="K3">
        <v>31158</v>
      </c>
      <c r="L3" t="s">
        <v>131</v>
      </c>
      <c r="M3">
        <f>VLOOKUP(DATA_GOES_HERE!Y3,VENUEID!$A$2:$B$28,2,TRUE)</f>
        <v>34423</v>
      </c>
      <c r="N3">
        <f>VLOOKUP(DATA_GOES_HERE!AH3,eventTypeID!$A:$C,3,TRUE)</f>
        <v>24</v>
      </c>
      <c r="O3">
        <v>12</v>
      </c>
      <c r="P3" s="9"/>
      <c r="Q3" t="str">
        <f>VLOOKUP(DATA_GOES_HERE!Y3,VENUEID!$A$2:$C26,3,TRUE)</f>
        <v>(615) 862-5854</v>
      </c>
      <c r="R3" s="7">
        <f>DATA_GOES_HERE!M3</f>
        <v>0.67708333333333337</v>
      </c>
      <c r="W3" t="str">
        <f>IF(DATA_GOES_HERE!L3="Monday",1," ")</f>
        <v xml:space="preserve"> </v>
      </c>
      <c r="X3">
        <f>IF(DATA_GOES_HERE!L3="Tuesday",1," ")</f>
        <v>1</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6" t="s">
        <v>125</v>
      </c>
      <c r="B4" t="str">
        <f>DATA_GOES_HERE!A4</f>
        <v>Bellevue Writers Group: Share and Get Ideas</v>
      </c>
      <c r="E4" s="8" t="str">
        <f>IF((ISTEXT(DATA_GOES_HERE!F4)),(DATA_GOES_HERE!F4),"")</f>
        <v/>
      </c>
      <c r="F4" t="str">
        <f>DATA_GOES_HERE!AI4</f>
        <v>1st and 3rd Tuesdays each month. Bellevue Writers Group welcomes adults of all ages who write prose fiction and literary nonfiction. Join us as we share our works and receive feedback from fellow writers.</v>
      </c>
      <c r="G4" s="1">
        <f>DATA_GOES_HERE!J4</f>
        <v>42430</v>
      </c>
      <c r="H4" s="1">
        <f>DATA_GOES_HERE!R4</f>
        <v>42430</v>
      </c>
      <c r="I4" s="1">
        <f t="shared" ca="1" si="0"/>
        <v>42487</v>
      </c>
      <c r="J4">
        <v>0</v>
      </c>
      <c r="K4">
        <v>31158</v>
      </c>
      <c r="L4" t="s">
        <v>131</v>
      </c>
      <c r="M4">
        <f>VLOOKUP(DATA_GOES_HERE!Y4,VENUEID!$A$2:$B$28,2,TRUE)</f>
        <v>34423</v>
      </c>
      <c r="N4" t="e">
        <f>VLOOKUP(DATA_GOES_HERE!AH4,eventTypeID!$A:$C,3,TRUE)</f>
        <v>#N/A</v>
      </c>
      <c r="O4">
        <v>12</v>
      </c>
      <c r="P4" s="9"/>
      <c r="Q4" t="str">
        <f>VLOOKUP(DATA_GOES_HERE!Y4,VENUEID!$A$2:$C27,3,TRUE)</f>
        <v>(615) 862-5854</v>
      </c>
      <c r="R4" s="7">
        <f>DATA_GOES_HERE!M4</f>
        <v>0.75</v>
      </c>
      <c r="W4" t="str">
        <f>IF(DATA_GOES_HERE!L4="Monday",1," ")</f>
        <v xml:space="preserve"> </v>
      </c>
      <c r="X4">
        <f>IF(DATA_GOES_HERE!L4="Tuesday",1," ")</f>
        <v>1</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6" t="s">
        <v>125</v>
      </c>
      <c r="B5" t="str">
        <f>DATA_GOES_HERE!A5</f>
        <v xml:space="preserve">Story Time </v>
      </c>
      <c r="E5" s="8" t="str">
        <f>IF((ISTEXT(DATA_GOES_HERE!F5)),(DATA_GOES_HERE!F5),"")</f>
        <v/>
      </c>
      <c r="F5" t="str">
        <f>DATA_GOES_HERE!AI5</f>
        <v>Every Wednesday at 10:15 and 11:15 a.m. Singing, fingerplays, rhymes, ABCs, 123s, stories, and much more with Miss Donna and Bear!</v>
      </c>
      <c r="G5" s="1">
        <f>DATA_GOES_HERE!J5</f>
        <v>42431</v>
      </c>
      <c r="H5" s="1">
        <f>DATA_GOES_HERE!R5</f>
        <v>42431</v>
      </c>
      <c r="I5" s="1">
        <f t="shared" ca="1" si="0"/>
        <v>42487</v>
      </c>
      <c r="J5">
        <v>0</v>
      </c>
      <c r="K5">
        <v>31158</v>
      </c>
      <c r="L5" t="s">
        <v>131</v>
      </c>
      <c r="M5">
        <f>VLOOKUP(DATA_GOES_HERE!Y5,VENUEID!$A$2:$B$28,2,TRUE)</f>
        <v>34423</v>
      </c>
      <c r="N5">
        <f>VLOOKUP(DATA_GOES_HERE!AH5,eventTypeID!$A:$C,3,TRUE)</f>
        <v>19</v>
      </c>
      <c r="O5">
        <v>12</v>
      </c>
      <c r="P5" s="10"/>
      <c r="Q5" t="str">
        <f>VLOOKUP(DATA_GOES_HERE!Y5,VENUEID!$A$2:$C28,3,TRUE)</f>
        <v>(615) 862-5854</v>
      </c>
      <c r="R5" s="7">
        <f>DATA_GOES_HERE!M5</f>
        <v>0.42708333333333331</v>
      </c>
      <c r="W5" t="str">
        <f>IF(DATA_GOES_HERE!L5="Monday",1," ")</f>
        <v xml:space="preserve"> </v>
      </c>
      <c r="X5" t="str">
        <f>IF(DATA_GOES_HERE!L5="Tuesday",1," ")</f>
        <v xml:space="preserve"> </v>
      </c>
      <c r="Y5">
        <f>IF(DATA_GOES_HERE!L5="Wednesday",1," ")</f>
        <v>1</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6" t="s">
        <v>125</v>
      </c>
      <c r="B6" t="str">
        <f>DATA_GOES_HERE!A6</f>
        <v>Story Time</v>
      </c>
      <c r="E6" s="8" t="str">
        <f>IF((ISTEXT(DATA_GOES_HERE!F6)),(DATA_GOES_HERE!F6),"")</f>
        <v/>
      </c>
      <c r="F6" t="str">
        <f>DATA_GOES_HERE!AI6</f>
        <v>Every Wednesday at 10:15 and 11:15 a.m. Singing, fingerplays, rhymes, ABCs, 123s, stories, and much more with Miss Donna and Bear!</v>
      </c>
      <c r="G6" s="1">
        <f>DATA_GOES_HERE!J6</f>
        <v>42431</v>
      </c>
      <c r="H6" s="1">
        <f>DATA_GOES_HERE!R6</f>
        <v>42431</v>
      </c>
      <c r="I6" s="1">
        <f t="shared" ca="1" si="0"/>
        <v>42487</v>
      </c>
      <c r="J6">
        <v>0</v>
      </c>
      <c r="K6">
        <v>31158</v>
      </c>
      <c r="L6" t="s">
        <v>131</v>
      </c>
      <c r="M6">
        <f>VLOOKUP(DATA_GOES_HERE!Y6,VENUEID!$A$2:$B$28,2,TRUE)</f>
        <v>34423</v>
      </c>
      <c r="N6">
        <f>VLOOKUP(DATA_GOES_HERE!AH6,eventTypeID!$A:$C,3,TRUE)</f>
        <v>19</v>
      </c>
      <c r="O6">
        <v>12</v>
      </c>
      <c r="P6" s="9"/>
      <c r="Q6" t="str">
        <f>VLOOKUP(DATA_GOES_HERE!Y6,VENUEID!$A$2:$C29,3,TRUE)</f>
        <v>(615) 862-5854</v>
      </c>
      <c r="R6" s="7">
        <f>DATA_GOES_HERE!M6</f>
        <v>0.46875</v>
      </c>
      <c r="W6" t="str">
        <f>IF(DATA_GOES_HERE!L6="Monday",1," ")</f>
        <v xml:space="preserve"> </v>
      </c>
      <c r="X6" t="str">
        <f>IF(DATA_GOES_HERE!L6="Tuesday",1," ")</f>
        <v xml:space="preserve"> </v>
      </c>
      <c r="Y6">
        <f>IF(DATA_GOES_HERE!L6="Wednesday",1," ")</f>
        <v>1</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6" t="s">
        <v>125</v>
      </c>
      <c r="B7" t="str">
        <f>DATA_GOES_HERE!A7</f>
        <v>Let's Watch Anime</v>
      </c>
      <c r="E7" s="8" t="str">
        <f>IF((ISTEXT(DATA_GOES_HERE!F7)),(DATA_GOES_HERE!F7),"")</f>
        <v/>
      </c>
      <c r="F7" t="str">
        <f>DATA_GOES_HERE!AI7</f>
        <v>Celebrate Animanga month with fellow teens by watching anime! Grades 5-12.</v>
      </c>
      <c r="G7" s="1">
        <f>DATA_GOES_HERE!J7</f>
        <v>42431</v>
      </c>
      <c r="H7" s="1">
        <f>DATA_GOES_HERE!R7</f>
        <v>42431</v>
      </c>
      <c r="I7" s="1">
        <f t="shared" ca="1" si="0"/>
        <v>42487</v>
      </c>
      <c r="J7">
        <v>0</v>
      </c>
      <c r="K7">
        <v>31158</v>
      </c>
      <c r="L7" t="s">
        <v>131</v>
      </c>
      <c r="M7">
        <f>VLOOKUP(DATA_GOES_HERE!Y7,VENUEID!$A$2:$B$28,2,TRUE)</f>
        <v>34423</v>
      </c>
      <c r="N7">
        <f>VLOOKUP(DATA_GOES_HERE!AH7,eventTypeID!$A:$C,3,TRUE)</f>
        <v>19</v>
      </c>
      <c r="O7">
        <v>12</v>
      </c>
      <c r="P7" s="9"/>
      <c r="Q7" t="str">
        <f>VLOOKUP(DATA_GOES_HERE!Y7,VENUEID!$A$2:$C30,3,TRUE)</f>
        <v>(615) 862-5854</v>
      </c>
      <c r="R7" s="7">
        <f>DATA_GOES_HERE!M7</f>
        <v>0.67708333333333337</v>
      </c>
      <c r="W7" t="str">
        <f>IF(DATA_GOES_HERE!L7="Monday",1," ")</f>
        <v xml:space="preserve"> </v>
      </c>
      <c r="X7" t="str">
        <f>IF(DATA_GOES_HERE!L7="Tuesday",1," ")</f>
        <v xml:space="preserve"> </v>
      </c>
      <c r="Y7">
        <f>IF(DATA_GOES_HERE!L7="Wednesday",1," ")</f>
        <v>1</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6" t="s">
        <v>125</v>
      </c>
      <c r="B8" t="str">
        <f>DATA_GOES_HERE!A8</f>
        <v>Gentle Yoga for All Levels</v>
      </c>
      <c r="E8" s="8" t="str">
        <f>IF((ISTEXT(DATA_GOES_HERE!F8)),(DATA_GOES_HERE!F8),"")</f>
        <v/>
      </c>
      <c r="F8" t="str">
        <f>DATA_GOES_HERE!AI8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8" s="1">
        <f>DATA_GOES_HERE!J8</f>
        <v>42431</v>
      </c>
      <c r="H8" s="1">
        <f>DATA_GOES_HERE!R8</f>
        <v>42431</v>
      </c>
      <c r="I8" s="1">
        <f t="shared" ca="1" si="0"/>
        <v>42487</v>
      </c>
      <c r="J8">
        <v>0</v>
      </c>
      <c r="K8">
        <v>31158</v>
      </c>
      <c r="L8" t="s">
        <v>131</v>
      </c>
      <c r="M8">
        <f>VLOOKUP(DATA_GOES_HERE!Y8,VENUEID!$A$2:$B$28,2,TRUE)</f>
        <v>34423</v>
      </c>
      <c r="N8" t="e">
        <f>VLOOKUP(DATA_GOES_HERE!AH8,eventTypeID!$A:$C,3,TRUE)</f>
        <v>#N/A</v>
      </c>
      <c r="O8">
        <v>12</v>
      </c>
      <c r="P8" s="9"/>
      <c r="Q8" t="str">
        <f>VLOOKUP(DATA_GOES_HERE!Y8,VENUEID!$A$2:$C31,3,TRUE)</f>
        <v>(615) 862-5854</v>
      </c>
      <c r="R8" s="7">
        <f>DATA_GOES_HERE!M8</f>
        <v>0.6875</v>
      </c>
      <c r="W8" t="str">
        <f>IF(DATA_GOES_HERE!L8="Monday",1," ")</f>
        <v xml:space="preserve"> </v>
      </c>
      <c r="X8" t="str">
        <f>IF(DATA_GOES_HERE!L8="Tuesday",1," ")</f>
        <v xml:space="preserve"> </v>
      </c>
      <c r="Y8">
        <f>IF(DATA_GOES_HERE!L8="Wednesday",1," ")</f>
        <v>1</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6" t="s">
        <v>125</v>
      </c>
      <c r="B9" t="str">
        <f>DATA_GOES_HERE!A9</f>
        <v>Mindfulness Meditation</v>
      </c>
      <c r="E9" s="8" t="str">
        <f>IF((ISTEXT(DATA_GOES_HERE!F9)),(DATA_GOES_HERE!F9),"")</f>
        <v/>
      </c>
      <c r="F9" t="str">
        <f>DATA_GOES_HERE!AI9</f>
        <v>Every 1st Wednesday. Lisa Ernst, meditation teacher and founder of One Dharma Nashville, will demonstrate mindfulness techniques to help you reduce stress and increase overall well-being.</v>
      </c>
      <c r="G9" s="1">
        <f>DATA_GOES_HERE!J9</f>
        <v>42431</v>
      </c>
      <c r="H9" s="1">
        <f>DATA_GOES_HERE!R9</f>
        <v>42431</v>
      </c>
      <c r="I9" s="1">
        <f t="shared" ca="1" si="0"/>
        <v>42487</v>
      </c>
      <c r="J9">
        <v>0</v>
      </c>
      <c r="K9">
        <v>31158</v>
      </c>
      <c r="L9" t="s">
        <v>131</v>
      </c>
      <c r="M9">
        <f>VLOOKUP(DATA_GOES_HERE!Y9,VENUEID!$A$2:$B$28,2,TRUE)</f>
        <v>34423</v>
      </c>
      <c r="N9" t="e">
        <f>VLOOKUP(DATA_GOES_HERE!AH9,eventTypeID!$A:$C,3,TRUE)</f>
        <v>#N/A</v>
      </c>
      <c r="O9">
        <v>12</v>
      </c>
      <c r="Q9" t="str">
        <f>VLOOKUP(DATA_GOES_HERE!Y9,VENUEID!$A$2:$C32,3,TRUE)</f>
        <v>(615) 862-5854</v>
      </c>
      <c r="R9" s="7">
        <f>DATA_GOES_HERE!M9</f>
        <v>0.77083333333333337</v>
      </c>
      <c r="W9" t="str">
        <f>IF(DATA_GOES_HERE!L9="Monday",1," ")</f>
        <v xml:space="preserve"> </v>
      </c>
      <c r="X9" t="str">
        <f>IF(DATA_GOES_HERE!L9="Tuesday",1," ")</f>
        <v xml:space="preserve"> </v>
      </c>
      <c r="Y9">
        <f>IF(DATA_GOES_HERE!L9="Wednesday",1," ")</f>
        <v>1</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6" t="s">
        <v>125</v>
      </c>
      <c r="B10" t="str">
        <f>DATA_GOES_HERE!A10</f>
        <v>Crayon Kids: Crafts and Fun</v>
      </c>
      <c r="E10" s="8" t="str">
        <f>IF((ISTEXT(DATA_GOES_HERE!F10)),(DATA_GOES_HERE!F10),"")</f>
        <v/>
      </c>
      <c r="F10" t="str">
        <f>DATA_GOES_HERE!AI10</f>
        <v>Every Thursday, join Ms. Katie at the library for some crafty fun!</v>
      </c>
      <c r="G10" s="1">
        <f>DATA_GOES_HERE!J10</f>
        <v>42432</v>
      </c>
      <c r="H10" s="1">
        <f>DATA_GOES_HERE!R10</f>
        <v>42432</v>
      </c>
      <c r="I10" s="1">
        <f t="shared" ca="1" si="0"/>
        <v>42487</v>
      </c>
      <c r="J10">
        <v>0</v>
      </c>
      <c r="K10">
        <v>31158</v>
      </c>
      <c r="L10" t="s">
        <v>131</v>
      </c>
      <c r="M10">
        <f>VLOOKUP(DATA_GOES_HERE!Y10,VENUEID!$A$2:$B$28,2,TRUE)</f>
        <v>34423</v>
      </c>
      <c r="N10">
        <f>VLOOKUP(DATA_GOES_HERE!AH10,eventTypeID!$A:$C,3,TRUE)</f>
        <v>24</v>
      </c>
      <c r="O10">
        <v>12</v>
      </c>
      <c r="Q10" t="str">
        <f>VLOOKUP(DATA_GOES_HERE!Y10,VENUEID!$A$2:$C33,3,TRUE)</f>
        <v>(615) 862-5854</v>
      </c>
      <c r="R10" s="7">
        <f>DATA_GOES_HERE!M10</f>
        <v>0.42708333333333331</v>
      </c>
      <c r="W10" t="str">
        <f>IF(DATA_GOES_HERE!L10="Monday",1," ")</f>
        <v xml:space="preserve"> </v>
      </c>
      <c r="X10" t="str">
        <f>IF(DATA_GOES_HERE!L10="Tuesday",1," ")</f>
        <v xml:space="preserve"> </v>
      </c>
      <c r="Y10" t="str">
        <f>IF(DATA_GOES_HERE!L10="Wednesday",1," ")</f>
        <v xml:space="preserve"> </v>
      </c>
      <c r="Z10">
        <f>IF(DATA_GOES_HERE!L10="Thursday",1," ")</f>
        <v>1</v>
      </c>
      <c r="AA10" t="str">
        <f>IF(DATA_GOES_HERE!L10="Friday",1," ")</f>
        <v xml:space="preserve"> </v>
      </c>
      <c r="AB10" t="str">
        <f>IF(DATA_GOES_HERE!L10="Saturday",1," ")</f>
        <v xml:space="preserve"> </v>
      </c>
      <c r="AC10" t="str">
        <f>IF(DATA_GOES_HERE!L10="Sunday",1," ")</f>
        <v xml:space="preserve"> </v>
      </c>
    </row>
    <row r="11" spans="1:30" x14ac:dyDescent="0.25">
      <c r="A11" s="6" t="s">
        <v>125</v>
      </c>
      <c r="B11" t="str">
        <f>DATA_GOES_HERE!A11</f>
        <v>Scrabble Group for All Levels</v>
      </c>
      <c r="E11" s="8" t="str">
        <f>IF((ISTEXT(DATA_GOES_HERE!F11)),(DATA_GOES_HERE!F11),"")</f>
        <v/>
      </c>
      <c r="F11" t="str">
        <f>DATA_GOES_HERE!AI11</f>
        <v>Every Thursday, play Scrabble the old-fashioned way&amp;hellip; on a board! All levels of players welcome. Bring your board if you have one.</v>
      </c>
      <c r="G11" s="1">
        <f>DATA_GOES_HERE!J11</f>
        <v>42432</v>
      </c>
      <c r="H11" s="1">
        <f>DATA_GOES_HERE!R11</f>
        <v>42432</v>
      </c>
      <c r="I11" s="1">
        <f t="shared" ca="1" si="0"/>
        <v>42487</v>
      </c>
      <c r="J11">
        <v>0</v>
      </c>
      <c r="K11">
        <v>31158</v>
      </c>
      <c r="L11" t="s">
        <v>131</v>
      </c>
      <c r="M11">
        <f>VLOOKUP(DATA_GOES_HERE!Y11,VENUEID!$A$2:$B$28,2,TRUE)</f>
        <v>34423</v>
      </c>
      <c r="N11" t="e">
        <f>VLOOKUP(DATA_GOES_HERE!AH11,eventTypeID!$A:$C,3,TRUE)</f>
        <v>#N/A</v>
      </c>
      <c r="O11">
        <v>12</v>
      </c>
      <c r="Q11" t="str">
        <f>VLOOKUP(DATA_GOES_HERE!Y11,VENUEID!$A$2:$C34,3,TRUE)</f>
        <v>(615) 862-5854</v>
      </c>
      <c r="R11" s="7">
        <f>DATA_GOES_HERE!M11</f>
        <v>0.5625</v>
      </c>
      <c r="W11" t="str">
        <f>IF(DATA_GOES_HERE!L11="Monday",1," ")</f>
        <v xml:space="preserve"> </v>
      </c>
      <c r="X11" t="str">
        <f>IF(DATA_GOES_HERE!L11="Tuesday",1," ")</f>
        <v xml:space="preserve"> </v>
      </c>
      <c r="Y11" t="str">
        <f>IF(DATA_GOES_HERE!L11="Wednesday",1," ")</f>
        <v xml:space="preserve"> </v>
      </c>
      <c r="Z11">
        <f>IF(DATA_GOES_HERE!L11="Thursday",1," ")</f>
        <v>1</v>
      </c>
      <c r="AA11" t="str">
        <f>IF(DATA_GOES_HERE!L11="Friday",1," ")</f>
        <v xml:space="preserve"> </v>
      </c>
      <c r="AB11" t="str">
        <f>IF(DATA_GOES_HERE!L11="Saturday",1," ")</f>
        <v xml:space="preserve"> </v>
      </c>
      <c r="AC11" t="str">
        <f>IF(DATA_GOES_HERE!L11="Sunday",1," ")</f>
        <v xml:space="preserve"> </v>
      </c>
    </row>
    <row r="12" spans="1:30" x14ac:dyDescent="0.25">
      <c r="A12" s="6" t="s">
        <v>125</v>
      </c>
      <c r="B12">
        <f>DATA_GOES_HERE!A12</f>
        <v>0</v>
      </c>
      <c r="E12" s="8" t="str">
        <f>IF((ISTEXT(DATA_GOES_HERE!F12)),(DATA_GOES_HERE!F12),"")</f>
        <v/>
      </c>
      <c r="F12">
        <f>DATA_GOES_HERE!AI12</f>
        <v>0</v>
      </c>
      <c r="G12" s="1">
        <f>DATA_GOES_HERE!J12</f>
        <v>0</v>
      </c>
      <c r="H12" s="1">
        <f>DATA_GOES_HERE!R12</f>
        <v>0</v>
      </c>
      <c r="I12" s="1">
        <f t="shared" ca="1" si="0"/>
        <v>42487</v>
      </c>
      <c r="J12">
        <v>0</v>
      </c>
      <c r="K12">
        <v>31158</v>
      </c>
      <c r="L12" t="s">
        <v>131</v>
      </c>
      <c r="M12" t="e">
        <f>VLOOKUP(DATA_GOES_HERE!Y12,VENUEID!$A$2:$B$28,2,TRUE)</f>
        <v>#N/A</v>
      </c>
      <c r="N12" t="e">
        <f>VLOOKUP(DATA_GOES_HERE!AH12,eventTypeID!$A:$C,3,TRUE)</f>
        <v>#N/A</v>
      </c>
      <c r="O12">
        <v>12</v>
      </c>
      <c r="Q12" t="e">
        <f>VLOOKUP(DATA_GOES_HERE!Y12,VENUEID!$A$2:$C35,3,TRUE)</f>
        <v>#N/A</v>
      </c>
      <c r="R12" s="7">
        <f>DATA_GOES_HERE!M12</f>
        <v>0</v>
      </c>
      <c r="W12" t="str">
        <f>IF(DATA_GOES_HERE!L12="Monday",1," ")</f>
        <v xml:space="preserve"> </v>
      </c>
      <c r="X12" t="str">
        <f>IF(DATA_GOES_HERE!L12="Tuesday",1," ")</f>
        <v xml:space="preserve"> </v>
      </c>
      <c r="Y12" t="str">
        <f>IF(DATA_GOES_HERE!L12="Wednesday",1," ")</f>
        <v xml:space="preserve"> </v>
      </c>
      <c r="Z12" t="str">
        <f>IF(DATA_GOES_HERE!L12="Thursday",1," ")</f>
        <v xml:space="preserve"> </v>
      </c>
      <c r="AA12" t="str">
        <f>IF(DATA_GOES_HERE!L12="Friday",1," ")</f>
        <v xml:space="preserve"> </v>
      </c>
      <c r="AB12" t="str">
        <f>IF(DATA_GOES_HERE!L12="Saturday",1," ")</f>
        <v xml:space="preserve"> </v>
      </c>
      <c r="AC12" t="str">
        <f>IF(DATA_GOES_HERE!L12="Sunday",1," ")</f>
        <v xml:space="preserve"> </v>
      </c>
    </row>
    <row r="13" spans="1:30" x14ac:dyDescent="0.25">
      <c r="A13" s="6" t="s">
        <v>125</v>
      </c>
      <c r="B13" t="str">
        <f>DATA_GOES_HERE!A13</f>
        <v>Music Production Workshop</v>
      </c>
      <c r="E13" s="8" t="str">
        <f>IF((ISTEXT(DATA_GOES_HERE!F13)),(DATA_GOES_HERE!F13),"")</f>
        <v/>
      </c>
      <c r="F13" t="str">
        <f>DATA_GOES_HERE!AI13</f>
        <v>Every Thursday when school's in session. Learn how to make beats and music tracks using Logic Pro. Open to producers of all levels as well as songwriters, singers, rappers, and anyone interested in producing their own music. For teens in grades 7-12.</v>
      </c>
      <c r="G13" s="1">
        <f>DATA_GOES_HERE!J13</f>
        <v>42432</v>
      </c>
      <c r="H13" s="1">
        <f>DATA_GOES_HERE!R13</f>
        <v>42432</v>
      </c>
      <c r="I13" s="1">
        <f t="shared" ca="1" si="0"/>
        <v>42487</v>
      </c>
      <c r="J13">
        <v>0</v>
      </c>
      <c r="K13">
        <v>31158</v>
      </c>
      <c r="L13" t="s">
        <v>131</v>
      </c>
      <c r="M13">
        <f>VLOOKUP(DATA_GOES_HERE!Y13,VENUEID!$A$2:$B$28,2,TRUE)</f>
        <v>34423</v>
      </c>
      <c r="N13">
        <f>VLOOKUP(DATA_GOES_HERE!AH13,eventTypeID!$A:$C,3,TRUE)</f>
        <v>19</v>
      </c>
      <c r="O13">
        <v>12</v>
      </c>
      <c r="Q13" t="str">
        <f>VLOOKUP(DATA_GOES_HERE!Y13,VENUEID!$A$2:$C36,3,TRUE)</f>
        <v>(615) 862-5854</v>
      </c>
      <c r="R13" s="7">
        <f>DATA_GOES_HERE!M13</f>
        <v>0.6875</v>
      </c>
      <c r="W13" t="str">
        <f>IF(DATA_GOES_HERE!L13="Monday",1," ")</f>
        <v xml:space="preserve"> </v>
      </c>
      <c r="X13" t="str">
        <f>IF(DATA_GOES_HERE!L13="Tuesday",1," ")</f>
        <v xml:space="preserve"> </v>
      </c>
      <c r="Y13" t="str">
        <f>IF(DATA_GOES_HERE!L13="Wednesday",1," ")</f>
        <v xml:space="preserve"> </v>
      </c>
      <c r="Z13">
        <f>IF(DATA_GOES_HERE!L13="Thursday",1," ")</f>
        <v>1</v>
      </c>
      <c r="AA13" t="str">
        <f>IF(DATA_GOES_HERE!L13="Friday",1," ")</f>
        <v xml:space="preserve"> </v>
      </c>
      <c r="AB13" t="str">
        <f>IF(DATA_GOES_HERE!L13="Saturday",1," ")</f>
        <v xml:space="preserve"> </v>
      </c>
      <c r="AC13" t="str">
        <f>IF(DATA_GOES_HERE!L13="Sunday",1," ")</f>
        <v xml:space="preserve"> </v>
      </c>
    </row>
    <row r="14" spans="1:30" x14ac:dyDescent="0.25">
      <c r="A14" s="6" t="s">
        <v>125</v>
      </c>
      <c r="B14" t="str">
        <f>DATA_GOES_HERE!A14</f>
        <v>American Red Cross Blood Drive</v>
      </c>
      <c r="E14" s="8" t="str">
        <f>IF((ISTEXT(DATA_GOES_HERE!F14)),(DATA_GOES_HERE!F14),"")</f>
        <v/>
      </c>
      <c r="F14" t="str">
        <f>DATA_GOES_HERE!AI14</f>
        <v>Give the gift of life at an American Red Cross Blood Drive! \n \nCall the Bellevue Branch at 615-862-5854, or email Kathryn.shaw@nashville.gov to book a donor appointment. \n\nRed Cross will provide drinks and snacks.</v>
      </c>
      <c r="G14" s="1">
        <f>DATA_GOES_HERE!J14</f>
        <v>42433</v>
      </c>
      <c r="H14" s="1">
        <f>DATA_GOES_HERE!R14</f>
        <v>42433</v>
      </c>
      <c r="I14" s="1">
        <f t="shared" ca="1" si="0"/>
        <v>42487</v>
      </c>
      <c r="J14">
        <v>0</v>
      </c>
      <c r="K14">
        <v>31158</v>
      </c>
      <c r="L14" t="s">
        <v>131</v>
      </c>
      <c r="M14">
        <f>VLOOKUP(DATA_GOES_HERE!Y14,VENUEID!$A$2:$B$28,2,TRUE)</f>
        <v>34423</v>
      </c>
      <c r="N14" t="e">
        <f>VLOOKUP(DATA_GOES_HERE!AH14,eventTypeID!$A:$C,3,TRUE)</f>
        <v>#N/A</v>
      </c>
      <c r="O14">
        <v>12</v>
      </c>
      <c r="Q14" t="str">
        <f>VLOOKUP(DATA_GOES_HERE!Y14,VENUEID!$A$2:$C37,3,TRUE)</f>
        <v>(615) 862-5854</v>
      </c>
      <c r="R14" s="7">
        <f>DATA_GOES_HERE!M14</f>
        <v>0.45833333333333331</v>
      </c>
      <c r="W14" t="str">
        <f>IF(DATA_GOES_HERE!L14="Monday",1," ")</f>
        <v xml:space="preserve"> </v>
      </c>
      <c r="X14" t="str">
        <f>IF(DATA_GOES_HERE!L14="Tuesday",1," ")</f>
        <v xml:space="preserve"> </v>
      </c>
      <c r="Y14" t="str">
        <f>IF(DATA_GOES_HERE!L14="Wednesday",1," ")</f>
        <v xml:space="preserve"> </v>
      </c>
      <c r="Z14" t="str">
        <f>IF(DATA_GOES_HERE!L14="Thursday",1," ")</f>
        <v xml:space="preserve"> </v>
      </c>
      <c r="AA14">
        <f>IF(DATA_GOES_HERE!L14="Friday",1," ")</f>
        <v>1</v>
      </c>
      <c r="AB14" t="str">
        <f>IF(DATA_GOES_HERE!L14="Saturday",1," ")</f>
        <v xml:space="preserve"> </v>
      </c>
      <c r="AC14" t="str">
        <f>IF(DATA_GOES_HERE!L14="Sunday",1," ")</f>
        <v xml:space="preserve"> </v>
      </c>
    </row>
    <row r="15" spans="1:30" x14ac:dyDescent="0.25">
      <c r="A15" s="6" t="s">
        <v>125</v>
      </c>
      <c r="B15">
        <f>DATA_GOES_HERE!A15</f>
        <v>0</v>
      </c>
      <c r="E15" s="8" t="str">
        <f>IF((ISTEXT(DATA_GOES_HERE!F15)),(DATA_GOES_HERE!F15),"")</f>
        <v/>
      </c>
      <c r="F15">
        <f>DATA_GOES_HERE!AI15</f>
        <v>0</v>
      </c>
      <c r="G15" s="1">
        <f>DATA_GOES_HERE!J15</f>
        <v>0</v>
      </c>
      <c r="H15" s="1">
        <f>DATA_GOES_HERE!R15</f>
        <v>0</v>
      </c>
      <c r="I15" s="1">
        <f t="shared" ca="1" si="0"/>
        <v>42487</v>
      </c>
      <c r="J15">
        <v>0</v>
      </c>
      <c r="K15">
        <v>31158</v>
      </c>
      <c r="L15" t="s">
        <v>131</v>
      </c>
      <c r="M15" t="e">
        <f>VLOOKUP(DATA_GOES_HERE!Y15,VENUEID!$A$2:$B$28,2,TRUE)</f>
        <v>#N/A</v>
      </c>
      <c r="N15" t="e">
        <f>VLOOKUP(DATA_GOES_HERE!AH15,eventTypeID!$A:$C,3,TRUE)</f>
        <v>#N/A</v>
      </c>
      <c r="O15">
        <v>12</v>
      </c>
      <c r="Q15" t="e">
        <f>VLOOKUP(DATA_GOES_HERE!Y15,VENUEID!$A$2:$C38,3,TRUE)</f>
        <v>#N/A</v>
      </c>
      <c r="R15" s="7">
        <f>DATA_GOES_HERE!M15</f>
        <v>0</v>
      </c>
      <c r="W15" t="str">
        <f>IF(DATA_GOES_HERE!L15="Monday",1," ")</f>
        <v xml:space="preserve"> </v>
      </c>
      <c r="X15" t="str">
        <f>IF(DATA_GOES_HERE!L15="Tuesday",1," ")</f>
        <v xml:space="preserve"> </v>
      </c>
      <c r="Y15" t="str">
        <f>IF(DATA_GOES_HERE!L15="Wednesday",1," ")</f>
        <v xml:space="preserve"> </v>
      </c>
      <c r="Z15" t="str">
        <f>IF(DATA_GOES_HERE!L15="Thursday",1," ")</f>
        <v xml:space="preserve"> </v>
      </c>
      <c r="AA15" t="str">
        <f>IF(DATA_GOES_HERE!L15="Friday",1," ")</f>
        <v xml:space="preserve"> </v>
      </c>
      <c r="AB15" t="str">
        <f>IF(DATA_GOES_HERE!L15="Saturday",1," ")</f>
        <v xml:space="preserve"> </v>
      </c>
      <c r="AC15" t="str">
        <f>IF(DATA_GOES_HERE!L15="Sunday",1," ")</f>
        <v xml:space="preserve"> </v>
      </c>
    </row>
    <row r="16" spans="1:30" x14ac:dyDescent="0.25">
      <c r="A16" s="6" t="s">
        <v>125</v>
      </c>
      <c r="B16" t="str">
        <f>DATA_GOES_HERE!A16</f>
        <v>Storyland Saturdays: Preschool Story Time</v>
      </c>
      <c r="E16" s="8" t="str">
        <f>IF((ISTEXT(DATA_GOES_HERE!F16)),(DATA_GOES_HERE!F16),"")</f>
        <v/>
      </c>
      <c r="F16" t="str">
        <f>DATA_GOES_HERE!AI16</f>
        <v>Every Saturday, come to the library for some super stories, songs, and silliness!</v>
      </c>
      <c r="G16" s="1">
        <f>DATA_GOES_HERE!J16</f>
        <v>42434</v>
      </c>
      <c r="H16" s="1">
        <f>DATA_GOES_HERE!R16</f>
        <v>42434</v>
      </c>
      <c r="I16" s="1">
        <f t="shared" ca="1" si="0"/>
        <v>42487</v>
      </c>
      <c r="J16">
        <v>0</v>
      </c>
      <c r="K16">
        <v>31158</v>
      </c>
      <c r="L16" t="s">
        <v>131</v>
      </c>
      <c r="M16">
        <f>VLOOKUP(DATA_GOES_HERE!Y16,VENUEID!$A$2:$B$28,2,TRUE)</f>
        <v>34423</v>
      </c>
      <c r="N16">
        <f>VLOOKUP(DATA_GOES_HERE!AH16,eventTypeID!$A:$C,3,TRUE)</f>
        <v>19</v>
      </c>
      <c r="O16">
        <v>12</v>
      </c>
      <c r="Q16" t="str">
        <f>VLOOKUP(DATA_GOES_HERE!Y16,VENUEID!$A$2:$C39,3,TRUE)</f>
        <v>(615) 862-5854</v>
      </c>
      <c r="R16" s="7">
        <f>DATA_GOES_HERE!M16</f>
        <v>0.42708333333333331</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f>IF(DATA_GOES_HERE!L16="Saturday",1," ")</f>
        <v>1</v>
      </c>
      <c r="AC16" t="str">
        <f>IF(DATA_GOES_HERE!L16="Sunday",1," ")</f>
        <v xml:space="preserve"> </v>
      </c>
    </row>
    <row r="17" spans="1:29" x14ac:dyDescent="0.25">
      <c r="A17" s="6" t="s">
        <v>125</v>
      </c>
      <c r="B17" t="str">
        <f>DATA_GOES_HERE!A17</f>
        <v>READing Paws: Read with Snickers</v>
      </c>
      <c r="E17" s="8" t="str">
        <f>IF((ISTEXT(DATA_GOES_HERE!F17)),(DATA_GOES_HERE!F17),"")</f>
        <v/>
      </c>
      <c r="F17" t="str">
        <f>DATA_GOES_HERE!AI17</f>
        <v>Every 1st Saturday, visit with Snickers the dog, your canine friend who loves to listen while you read aloud. Bring your own book or choose one from the library. Registration is required. Please call (615) 862-5854 to register.</v>
      </c>
      <c r="G17" s="1">
        <f>DATA_GOES_HERE!J17</f>
        <v>42434</v>
      </c>
      <c r="H17" s="1">
        <f>DATA_GOES_HERE!R17</f>
        <v>42434</v>
      </c>
      <c r="I17" s="1">
        <f t="shared" ca="1" si="0"/>
        <v>42487</v>
      </c>
      <c r="J17">
        <v>0</v>
      </c>
      <c r="K17">
        <v>31158</v>
      </c>
      <c r="L17" t="s">
        <v>131</v>
      </c>
      <c r="M17">
        <f>VLOOKUP(DATA_GOES_HERE!Y17,VENUEID!$A$2:$B$28,2,TRUE)</f>
        <v>34423</v>
      </c>
      <c r="N17">
        <f>VLOOKUP(DATA_GOES_HERE!AH17,eventTypeID!$A:$C,3,TRUE)</f>
        <v>19</v>
      </c>
      <c r="O17">
        <v>12</v>
      </c>
      <c r="Q17" t="str">
        <f>VLOOKUP(DATA_GOES_HERE!Y17,VENUEID!$A$2:$C40,3,TRUE)</f>
        <v>(615) 862-5854</v>
      </c>
      <c r="R17" s="7">
        <f>DATA_GOES_HERE!M17</f>
        <v>0.5625</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f>IF(DATA_GOES_HERE!L17="Saturday",1," ")</f>
        <v>1</v>
      </c>
      <c r="AC17" t="str">
        <f>IF(DATA_GOES_HERE!L17="Sunday",1," ")</f>
        <v xml:space="preserve"> </v>
      </c>
    </row>
    <row r="18" spans="1:29" x14ac:dyDescent="0.25">
      <c r="A18" s="6" t="s">
        <v>125</v>
      </c>
      <c r="B18" t="str">
        <f>DATA_GOES_HERE!A18</f>
        <v>Mother Goose Moments</v>
      </c>
      <c r="E18" s="8" t="str">
        <f>IF((ISTEXT(DATA_GOES_HERE!F18)),(DATA_GOES_HERE!F18),"")</f>
        <v/>
      </c>
      <c r="F18" t="str">
        <f>DATA_GOES_HERE!AI18</f>
        <v>Every Monday, babies and their caregivers are welcome to join Miss Donna for rhymes, songs, fingerplays, ABCs, 123s, stories, and more. For babies through 24 months old.</v>
      </c>
      <c r="G18" s="1">
        <f>DATA_GOES_HERE!J18</f>
        <v>42436</v>
      </c>
      <c r="H18" s="1">
        <f>DATA_GOES_HERE!R18</f>
        <v>42436</v>
      </c>
      <c r="I18" s="1">
        <f t="shared" ca="1" si="0"/>
        <v>42487</v>
      </c>
      <c r="J18">
        <v>0</v>
      </c>
      <c r="K18">
        <v>31158</v>
      </c>
      <c r="L18" t="s">
        <v>131</v>
      </c>
      <c r="M18">
        <f>VLOOKUP(DATA_GOES_HERE!Y18,VENUEID!$A$2:$B$28,2,TRUE)</f>
        <v>34423</v>
      </c>
      <c r="N18">
        <f>VLOOKUP(DATA_GOES_HERE!AH18,eventTypeID!$A:$C,3,TRUE)</f>
        <v>19</v>
      </c>
      <c r="O18">
        <v>12</v>
      </c>
      <c r="Q18" t="str">
        <f>VLOOKUP(DATA_GOES_HERE!Y18,VENUEID!$A$2:$C41,3,TRUE)</f>
        <v>(615) 862-5854</v>
      </c>
      <c r="R18" s="7">
        <f>DATA_GOES_HERE!M18</f>
        <v>0.42708333333333331</v>
      </c>
      <c r="W18">
        <f>IF(DATA_GOES_HERE!L18="Monday",1," ")</f>
        <v>1</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6" t="s">
        <v>125</v>
      </c>
      <c r="B19" t="str">
        <f>DATA_GOES_HERE!A19</f>
        <v>Origami Time</v>
      </c>
      <c r="E19" s="8" t="str">
        <f>IF((ISTEXT(DATA_GOES_HERE!F19)),(DATA_GOES_HERE!F19),"")</f>
        <v/>
      </c>
      <c r="F19" t="str">
        <f>DATA_GOES_HERE!AI19</f>
        <v>Penguins, foxes, and throwing stars, oh my! Make paper animals, clothes, and more! Grades 5-12.</v>
      </c>
      <c r="G19" s="1">
        <f>DATA_GOES_HERE!J19</f>
        <v>42436</v>
      </c>
      <c r="H19" s="1">
        <f>DATA_GOES_HERE!R19</f>
        <v>42436</v>
      </c>
      <c r="I19" s="1">
        <f t="shared" ca="1" si="0"/>
        <v>42487</v>
      </c>
      <c r="J19">
        <v>0</v>
      </c>
      <c r="K19">
        <v>31158</v>
      </c>
      <c r="L19" t="s">
        <v>131</v>
      </c>
      <c r="M19">
        <f>VLOOKUP(DATA_GOES_HERE!Y19,VENUEID!$A$2:$B$28,2,TRUE)</f>
        <v>34423</v>
      </c>
      <c r="N19">
        <f>VLOOKUP(DATA_GOES_HERE!AH19,eventTypeID!$A:$C,3,TRUE)</f>
        <v>24</v>
      </c>
      <c r="O19">
        <v>12</v>
      </c>
      <c r="Q19" t="str">
        <f>VLOOKUP(DATA_GOES_HERE!Y19,VENUEID!$A$2:$C42,3,TRUE)</f>
        <v>(615) 862-5854</v>
      </c>
      <c r="R19" s="7">
        <f>DATA_GOES_HERE!M19</f>
        <v>0.67708333333333337</v>
      </c>
      <c r="W19">
        <f>IF(DATA_GOES_HERE!L19="Monday",1," ")</f>
        <v>1</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6" t="s">
        <v>125</v>
      </c>
      <c r="B20" t="str">
        <f>DATA_GOES_HERE!A20</f>
        <v>Family Fun Time: Songs, Craft, and More</v>
      </c>
      <c r="E20" s="8" t="str">
        <f>IF((ISTEXT(DATA_GOES_HERE!#REF!)),(DATA_GOES_HERE!#REF!),"")</f>
        <v/>
      </c>
      <c r="F20" t="str">
        <f>DATA_GOES_HERE!AI20</f>
        <v>Every Monday, join Ms. Katie for stories, songs, fingerplays, and a craft! Ages 3 to 5.</v>
      </c>
      <c r="G20" s="1">
        <f>DATA_GOES_HERE!J20</f>
        <v>42436</v>
      </c>
      <c r="H20" s="1">
        <f>DATA_GOES_HERE!R20</f>
        <v>42436</v>
      </c>
      <c r="I20" s="1">
        <f t="shared" ca="1" si="0"/>
        <v>42487</v>
      </c>
      <c r="J20">
        <v>0</v>
      </c>
      <c r="K20">
        <v>31158</v>
      </c>
      <c r="L20" t="s">
        <v>131</v>
      </c>
      <c r="M20">
        <f>VLOOKUP(DATA_GOES_HERE!Y20,VENUEID!$A$2:$B$28,2,TRUE)</f>
        <v>34423</v>
      </c>
      <c r="N20">
        <f>VLOOKUP(DATA_GOES_HERE!AH20,eventTypeID!$A:$C,3,TRUE)</f>
        <v>19</v>
      </c>
      <c r="O20">
        <v>12</v>
      </c>
      <c r="Q20" t="e">
        <f>VLOOKUP(DATA_GOES_HERE!#REF!,VENUEID!$A$2:$C43,3,TRUE)</f>
        <v>#REF!</v>
      </c>
      <c r="R20" s="7"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6" t="s">
        <v>125</v>
      </c>
      <c r="B21" t="str">
        <f>DATA_GOES_HERE!A21</f>
        <v>Adventure Club: Crafts, Movies, and More</v>
      </c>
      <c r="E21" s="8" t="str">
        <f>IF((ISTEXT(DATA_GOES_HERE!#REF!)),(DATA_GOES_HERE!#REF!),"")</f>
        <v/>
      </c>
      <c r="F21" t="str">
        <f>DATA_GOES_HERE!AI21</f>
        <v>School-age children can join us for crafts, activities, special guests, movies, and more! There's something new every week. Grades K-4.</v>
      </c>
      <c r="G21" s="1">
        <f>DATA_GOES_HERE!J21</f>
        <v>42437</v>
      </c>
      <c r="H21" s="1">
        <f>DATA_GOES_HERE!R21</f>
        <v>42437</v>
      </c>
      <c r="I21" s="1">
        <f t="shared" ca="1" si="0"/>
        <v>42487</v>
      </c>
      <c r="J21">
        <v>0</v>
      </c>
      <c r="K21">
        <v>31158</v>
      </c>
      <c r="L21" t="s">
        <v>131</v>
      </c>
      <c r="M21">
        <f>VLOOKUP(DATA_GOES_HERE!Y21,VENUEID!$A$2:$B$28,2,TRUE)</f>
        <v>34423</v>
      </c>
      <c r="N21">
        <f>VLOOKUP(DATA_GOES_HERE!AH21,eventTypeID!$A:$C,3,TRUE)</f>
        <v>19</v>
      </c>
      <c r="O21">
        <v>12</v>
      </c>
      <c r="Q21" t="e">
        <f>VLOOKUP(DATA_GOES_HERE!#REF!,VENUEID!$A$2:$C44,3,TRUE)</f>
        <v>#REF!</v>
      </c>
      <c r="R21" s="7"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6" t="s">
        <v>125</v>
      </c>
      <c r="B22">
        <f>DATA_GOES_HERE!A22</f>
        <v>0</v>
      </c>
      <c r="E22" s="8" t="str">
        <f>IF((ISTEXT(DATA_GOES_HERE!F20)),(DATA_GOES_HERE!F20),"")</f>
        <v/>
      </c>
      <c r="F22">
        <f>DATA_GOES_HERE!AI22</f>
        <v>0</v>
      </c>
      <c r="G22" s="1">
        <f>DATA_GOES_HERE!J22</f>
        <v>0</v>
      </c>
      <c r="H22" s="1">
        <f>DATA_GOES_HERE!R22</f>
        <v>0</v>
      </c>
      <c r="I22" s="1">
        <f t="shared" ca="1" si="0"/>
        <v>42487</v>
      </c>
      <c r="J22">
        <v>0</v>
      </c>
      <c r="K22">
        <v>31158</v>
      </c>
      <c r="L22" t="s">
        <v>131</v>
      </c>
      <c r="M22" t="e">
        <f>VLOOKUP(DATA_GOES_HERE!Y22,VENUEID!$A$2:$B$28,2,TRUE)</f>
        <v>#N/A</v>
      </c>
      <c r="N22" t="e">
        <f>VLOOKUP(DATA_GOES_HERE!AH22,eventTypeID!$A:$C,3,TRUE)</f>
        <v>#N/A</v>
      </c>
      <c r="O22">
        <v>12</v>
      </c>
      <c r="Q22" t="str">
        <f>VLOOKUP(DATA_GOES_HERE!Y20,VENUEID!$A$2:$C45,3,TRUE)</f>
        <v>(615) 862-5854</v>
      </c>
      <c r="R22" s="7">
        <f>DATA_GOES_HERE!M20</f>
        <v>0.77083333333333337</v>
      </c>
      <c r="W22">
        <f>IF(DATA_GOES_HERE!L20="Monday",1," ")</f>
        <v>1</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6" t="s">
        <v>125</v>
      </c>
      <c r="B23" t="str">
        <f>DATA_GOES_HERE!A23</f>
        <v>The Ins and Outs of Assisted Living and Memory Care</v>
      </c>
      <c r="E23" s="8" t="str">
        <f>IF((ISTEXT(DATA_GOES_HERE!F21)),(DATA_GOES_HERE!F21),"")</f>
        <v/>
      </c>
      <c r="F23" t="str">
        <f>DATA_GOES_HERE!AI23</f>
        <v>Still wanting your independence? Are you or a loved one struggling living on your own? Are you planning for the future?\n\nIf so join us for an educational event to learn about what assisted living and memory care has to offer.</v>
      </c>
      <c r="G23" s="1">
        <f>DATA_GOES_HERE!J23</f>
        <v>42437</v>
      </c>
      <c r="H23" s="1">
        <f>DATA_GOES_HERE!R23</f>
        <v>42437</v>
      </c>
      <c r="I23" s="1">
        <f t="shared" ca="1" si="0"/>
        <v>42487</v>
      </c>
      <c r="J23">
        <v>0</v>
      </c>
      <c r="K23">
        <v>31158</v>
      </c>
      <c r="L23" t="s">
        <v>131</v>
      </c>
      <c r="M23">
        <f>VLOOKUP(DATA_GOES_HERE!Y23,VENUEID!$A$2:$B$28,2,TRUE)</f>
        <v>34423</v>
      </c>
      <c r="N23" t="e">
        <f>VLOOKUP(DATA_GOES_HERE!AH23,eventTypeID!$A:$C,3,TRUE)</f>
        <v>#N/A</v>
      </c>
      <c r="O23">
        <v>12</v>
      </c>
      <c r="Q23" t="str">
        <f>VLOOKUP(DATA_GOES_HERE!Y21,VENUEID!$A$2:$C46,3,TRUE)</f>
        <v>(615) 862-5854</v>
      </c>
      <c r="R23" s="7">
        <f>DATA_GOES_HERE!M21</f>
        <v>0.66666666666666663</v>
      </c>
      <c r="W23" t="str">
        <f>IF(DATA_GOES_HERE!L21="Monday",1," ")</f>
        <v xml:space="preserve"> </v>
      </c>
      <c r="X23">
        <f>IF(DATA_GOES_HERE!L21="Tuesday",1," ")</f>
        <v>1</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6" t="s">
        <v>125</v>
      </c>
      <c r="B24" t="str">
        <f>DATA_GOES_HERE!A24</f>
        <v>Story Time</v>
      </c>
      <c r="E24" s="8" t="str">
        <f>IF((ISTEXT(DATA_GOES_HERE!F22)),(DATA_GOES_HERE!F22),"")</f>
        <v/>
      </c>
      <c r="F24" t="str">
        <f>DATA_GOES_HERE!AI24</f>
        <v>Every Wednesday at 10:15 and 11:15 a.m. Singing, fingerplays, rhymes, ABCs, 123s, stories, and much more with Miss Donna and Bear!</v>
      </c>
      <c r="G24" s="1">
        <f>DATA_GOES_HERE!J24</f>
        <v>42438</v>
      </c>
      <c r="H24" s="1">
        <f>DATA_GOES_HERE!R24</f>
        <v>42438</v>
      </c>
      <c r="I24" s="1">
        <f t="shared" ca="1" si="0"/>
        <v>42487</v>
      </c>
      <c r="J24">
        <v>0</v>
      </c>
      <c r="K24">
        <v>31158</v>
      </c>
      <c r="L24" t="s">
        <v>131</v>
      </c>
      <c r="M24">
        <f>VLOOKUP(DATA_GOES_HERE!Y24,VENUEID!$A$2:$B$28,2,TRUE)</f>
        <v>34423</v>
      </c>
      <c r="N24">
        <f>VLOOKUP(DATA_GOES_HERE!AH24,eventTypeID!$A:$C,3,TRUE)</f>
        <v>19</v>
      </c>
      <c r="O24">
        <v>12</v>
      </c>
      <c r="Q24" t="e">
        <f>VLOOKUP(DATA_GOES_HERE!Y22,VENUEID!$A$2:$C47,3,TRUE)</f>
        <v>#N/A</v>
      </c>
      <c r="R24" s="7">
        <f>DATA_GOES_HERE!M22</f>
        <v>0</v>
      </c>
      <c r="W24" t="str">
        <f>IF(DATA_GOES_HERE!L22="Monday",1," ")</f>
        <v xml:space="preserve"> </v>
      </c>
      <c r="X24" t="str">
        <f>IF(DATA_GOES_HERE!L22="Tuesday",1," ")</f>
        <v xml:space="preserve"> </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6" t="s">
        <v>125</v>
      </c>
      <c r="B25" t="str">
        <f>DATA_GOES_HERE!A25</f>
        <v>Story Time</v>
      </c>
      <c r="E25" s="8" t="str">
        <f>IF((ISTEXT(DATA_GOES_HERE!#REF!)),(DATA_GOES_HERE!#REF!),"")</f>
        <v/>
      </c>
      <c r="F25" t="str">
        <f>DATA_GOES_HERE!AI25</f>
        <v>Every Wednesday at 10:15 and 11:15 a.m. Singing, fingerplays, rhymes, ABCs, 123s, stories, and much more with Miss Donna and Bear!</v>
      </c>
      <c r="G25" s="1">
        <f>DATA_GOES_HERE!J25</f>
        <v>42438</v>
      </c>
      <c r="H25" s="1">
        <f>DATA_GOES_HERE!R25</f>
        <v>42438</v>
      </c>
      <c r="I25" s="1">
        <f t="shared" ca="1" si="0"/>
        <v>42487</v>
      </c>
      <c r="J25">
        <v>0</v>
      </c>
      <c r="K25">
        <v>31158</v>
      </c>
      <c r="L25" t="s">
        <v>131</v>
      </c>
      <c r="M25">
        <f>VLOOKUP(DATA_GOES_HERE!Y25,VENUEID!$A$2:$B$28,2,TRUE)</f>
        <v>34423</v>
      </c>
      <c r="N25">
        <f>VLOOKUP(DATA_GOES_HERE!AH25,eventTypeID!$A:$C,3,TRUE)</f>
        <v>19</v>
      </c>
      <c r="O25">
        <v>12</v>
      </c>
      <c r="Q25" t="e">
        <f>VLOOKUP(DATA_GOES_HERE!#REF!,VENUEID!$A$2:$C48,3,TRUE)</f>
        <v>#REF!</v>
      </c>
      <c r="R25" s="7"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6" t="s">
        <v>125</v>
      </c>
      <c r="B26" t="str">
        <f>DATA_GOES_HERE!A26</f>
        <v>Homeschool Crew: Learn About Loom Weaving</v>
      </c>
      <c r="E26" s="8" t="str">
        <f>IF((ISTEXT(DATA_GOES_HERE!F23)),(DATA_GOES_HERE!F23),"")</f>
        <v/>
      </c>
      <c r="F26" t="str">
        <f>DATA_GOES_HERE!AI26</f>
        <v>Every 2nd and 4th Wednesday, Homeschool Crew introduces homeschooled children to a different topic. 3/9: Loom Weaving. 3/23: Tradition of Egg Decorating. 4/13: The Care and Keeping of Bees with Dr. Kirk Jones. 4/27: Jewelry Making. 5/11: Garden in a Jar. 5/25: The Turtle.</v>
      </c>
      <c r="G26" s="1">
        <f>DATA_GOES_HERE!J26</f>
        <v>42438</v>
      </c>
      <c r="H26" s="1">
        <f>DATA_GOES_HERE!R26</f>
        <v>42438</v>
      </c>
      <c r="I26" s="1">
        <f t="shared" ca="1" si="0"/>
        <v>42487</v>
      </c>
      <c r="J26">
        <v>0</v>
      </c>
      <c r="K26">
        <v>31158</v>
      </c>
      <c r="L26" t="s">
        <v>131</v>
      </c>
      <c r="M26">
        <f>VLOOKUP(DATA_GOES_HERE!Y26,VENUEID!$A$2:$B$28,2,TRUE)</f>
        <v>34423</v>
      </c>
      <c r="N26">
        <f>VLOOKUP(DATA_GOES_HERE!AH26,eventTypeID!$A:$C,3,TRUE)</f>
        <v>24</v>
      </c>
      <c r="O26">
        <v>12</v>
      </c>
      <c r="Q26" t="str">
        <f>VLOOKUP(DATA_GOES_HERE!Y23,VENUEID!$A$2:$C49,3,TRUE)</f>
        <v>(615) 862-5854</v>
      </c>
      <c r="R26" s="7">
        <f>DATA_GOES_HERE!M23</f>
        <v>0.75</v>
      </c>
      <c r="W26" t="str">
        <f>IF(DATA_GOES_HERE!L23="Monday",1," ")</f>
        <v xml:space="preserve"> </v>
      </c>
      <c r="X26">
        <f>IF(DATA_GOES_HERE!L23="Tuesday",1," ")</f>
        <v>1</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6" t="s">
        <v>125</v>
      </c>
      <c r="B27" t="str">
        <f>DATA_GOES_HERE!A27</f>
        <v>Cosplay Time</v>
      </c>
      <c r="E27" s="8" t="str">
        <f>IF((ISTEXT(DATA_GOES_HERE!F24)),(DATA_GOES_HERE!F24),"")</f>
        <v/>
      </c>
      <c r="F27" t="str">
        <f>DATA_GOES_HERE!AI27</f>
        <v xml:space="preserve">Dress up as your favorite manga or anime character, and explore different fandoms! Grades 5-12. </v>
      </c>
      <c r="G27" s="1">
        <f>DATA_GOES_HERE!J27</f>
        <v>42438</v>
      </c>
      <c r="H27" s="1">
        <f>DATA_GOES_HERE!R27</f>
        <v>42438</v>
      </c>
      <c r="I27" s="1">
        <f t="shared" ca="1" si="0"/>
        <v>42487</v>
      </c>
      <c r="J27">
        <v>0</v>
      </c>
      <c r="K27">
        <v>31158</v>
      </c>
      <c r="L27" t="s">
        <v>131</v>
      </c>
      <c r="M27">
        <f>VLOOKUP(DATA_GOES_HERE!Y27,VENUEID!$A$2:$B$28,2,TRUE)</f>
        <v>34423</v>
      </c>
      <c r="N27">
        <f>VLOOKUP(DATA_GOES_HERE!AH27,eventTypeID!$A:$C,3,TRUE)</f>
        <v>24</v>
      </c>
      <c r="O27">
        <v>12</v>
      </c>
      <c r="Q27" t="str">
        <f>VLOOKUP(DATA_GOES_HERE!Y24,VENUEID!$A$2:$C50,3,TRUE)</f>
        <v>(615) 862-5854</v>
      </c>
      <c r="R27" s="7">
        <f>DATA_GOES_HERE!M24</f>
        <v>0.42708333333333331</v>
      </c>
      <c r="W27" t="str">
        <f>IF(DATA_GOES_HERE!L24="Monday",1," ")</f>
        <v xml:space="preserve"> </v>
      </c>
      <c r="X27" t="str">
        <f>IF(DATA_GOES_HERE!L24="Tuesday",1," ")</f>
        <v xml:space="preserve"> </v>
      </c>
      <c r="Y27">
        <f>IF(DATA_GOES_HERE!L24="Wednesday",1," ")</f>
        <v>1</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6" t="s">
        <v>125</v>
      </c>
      <c r="B28" t="str">
        <f>DATA_GOES_HERE!A28</f>
        <v>Gentle Yoga for All Levels</v>
      </c>
      <c r="E28" s="8" t="str">
        <f>IF((ISTEXT(DATA_GOES_HERE!F25)),(DATA_GOES_HERE!F25),"")</f>
        <v/>
      </c>
      <c r="F28" t="str">
        <f>DATA_GOES_HERE!AI28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8" s="1">
        <f>DATA_GOES_HERE!J28</f>
        <v>42438</v>
      </c>
      <c r="H28" s="1">
        <f>DATA_GOES_HERE!R28</f>
        <v>42438</v>
      </c>
      <c r="I28" s="1">
        <f t="shared" ca="1" si="0"/>
        <v>42487</v>
      </c>
      <c r="J28">
        <v>0</v>
      </c>
      <c r="K28">
        <v>31158</v>
      </c>
      <c r="L28" t="s">
        <v>131</v>
      </c>
      <c r="M28">
        <f>VLOOKUP(DATA_GOES_HERE!Y28,VENUEID!$A$2:$B$28,2,TRUE)</f>
        <v>34423</v>
      </c>
      <c r="N28" t="e">
        <f>VLOOKUP(DATA_GOES_HERE!AH28,eventTypeID!$A:$C,3,TRUE)</f>
        <v>#N/A</v>
      </c>
      <c r="O28">
        <v>12</v>
      </c>
      <c r="Q28" t="str">
        <f>VLOOKUP(DATA_GOES_HERE!Y25,VENUEID!$A$2:$C51,3,TRUE)</f>
        <v>(615) 862-5854</v>
      </c>
      <c r="R28" s="7">
        <f>DATA_GOES_HERE!M25</f>
        <v>0.46875</v>
      </c>
      <c r="W28" t="str">
        <f>IF(DATA_GOES_HERE!L25="Monday",1," ")</f>
        <v xml:space="preserve"> </v>
      </c>
      <c r="X28" t="str">
        <f>IF(DATA_GOES_HERE!L25="Tuesday",1," ")</f>
        <v xml:space="preserve"> </v>
      </c>
      <c r="Y28">
        <f>IF(DATA_GOES_HERE!L25="Wednesday",1," ")</f>
        <v>1</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6" t="s">
        <v>125</v>
      </c>
      <c r="B29" t="str">
        <f>DATA_GOES_HERE!A29</f>
        <v>Gentle Yoga for All Levels</v>
      </c>
      <c r="E29" s="8" t="str">
        <f>IF((ISTEXT(DATA_GOES_HERE!F26)),(DATA_GOES_HERE!F26),"")</f>
        <v/>
      </c>
      <c r="F29" t="str">
        <f>DATA_GOES_HERE!AI29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9" s="1">
        <f>DATA_GOES_HERE!J29</f>
        <v>42438</v>
      </c>
      <c r="H29" s="1">
        <f>DATA_GOES_HERE!R29</f>
        <v>42438</v>
      </c>
      <c r="I29" s="1">
        <f t="shared" ca="1" si="0"/>
        <v>42487</v>
      </c>
      <c r="J29">
        <v>0</v>
      </c>
      <c r="K29">
        <v>31158</v>
      </c>
      <c r="L29" t="s">
        <v>131</v>
      </c>
      <c r="M29">
        <f>VLOOKUP(DATA_GOES_HERE!Y29,VENUEID!$A$2:$B$28,2,TRUE)</f>
        <v>34423</v>
      </c>
      <c r="N29" t="e">
        <f>VLOOKUP(DATA_GOES_HERE!AH29,eventTypeID!$A:$C,3,TRUE)</f>
        <v>#N/A</v>
      </c>
      <c r="O29">
        <v>12</v>
      </c>
      <c r="Q29" t="str">
        <f>VLOOKUP(DATA_GOES_HERE!Y26,VENUEID!$A$2:$C52,3,TRUE)</f>
        <v>(615) 862-5854</v>
      </c>
      <c r="R29" s="7">
        <f>DATA_GOES_HERE!M26</f>
        <v>0.58333333333333337</v>
      </c>
      <c r="W29" t="str">
        <f>IF(DATA_GOES_HERE!L26="Monday",1," ")</f>
        <v xml:space="preserve"> </v>
      </c>
      <c r="X29" t="str">
        <f>IF(DATA_GOES_HERE!L26="Tuesday",1," ")</f>
        <v xml:space="preserve"> </v>
      </c>
      <c r="Y29">
        <f>IF(DATA_GOES_HERE!L26="Wednesday",1," ")</f>
        <v>1</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6" t="s">
        <v>125</v>
      </c>
      <c r="B30" t="str">
        <f>DATA_GOES_HERE!A30</f>
        <v>Novel Conversations: Wonder by R. J. Palacio</v>
      </c>
      <c r="E30" s="8" t="str">
        <f>IF((ISTEXT(DATA_GOES_HERE!#REF!)),(DATA_GOES_HERE!#REF!),"")</f>
        <v/>
      </c>
      <c r="F30" t="str">
        <f>DATA_GOES_HERE!AI30</f>
        <v>March 10 Book Club will be held at\n\nCity Limits \n361 Clofton Dr\nNashville, TN 37221.\n\nEvery 2nd Thursday, join us for lively book discussions. \nMarch: Wonder, by R. J. Palacio. \nApril: The Color of Water, by James McBride. \nMay: My Life on the Road, by Gloria Steinem.</v>
      </c>
      <c r="G30" s="1">
        <f>DATA_GOES_HERE!J30</f>
        <v>42439</v>
      </c>
      <c r="H30" s="1">
        <f>DATA_GOES_HERE!R30</f>
        <v>42439</v>
      </c>
      <c r="I30" s="1">
        <f t="shared" ca="1" si="0"/>
        <v>42487</v>
      </c>
      <c r="J30">
        <v>0</v>
      </c>
      <c r="K30">
        <v>31158</v>
      </c>
      <c r="L30" t="s">
        <v>131</v>
      </c>
      <c r="M30">
        <f>VLOOKUP(DATA_GOES_HERE!Y30,VENUEID!$A$2:$B$28,2,TRUE)</f>
        <v>34850</v>
      </c>
      <c r="N30" t="e">
        <f>VLOOKUP(DATA_GOES_HERE!AH30,eventTypeID!$A:$C,3,TRUE)</f>
        <v>#N/A</v>
      </c>
      <c r="O30">
        <v>12</v>
      </c>
      <c r="Q30" t="e">
        <f>VLOOKUP(DATA_GOES_HERE!#REF!,VENUEID!$A$2:$C53,3,TRUE)</f>
        <v>#REF!</v>
      </c>
      <c r="R30" s="7"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6" t="s">
        <v>125</v>
      </c>
      <c r="B31">
        <f>DATA_GOES_HERE!A31</f>
        <v>0</v>
      </c>
      <c r="E31" s="8" t="str">
        <f>IF((ISTEXT(DATA_GOES_HERE!#REF!)),(DATA_GOES_HERE!#REF!),"")</f>
        <v/>
      </c>
      <c r="F31">
        <f>DATA_GOES_HERE!AI31</f>
        <v>0</v>
      </c>
      <c r="G31" s="1">
        <f>DATA_GOES_HERE!J31</f>
        <v>0</v>
      </c>
      <c r="H31" s="1">
        <f>DATA_GOES_HERE!R31</f>
        <v>0</v>
      </c>
      <c r="I31" s="1">
        <f t="shared" ca="1" si="0"/>
        <v>42487</v>
      </c>
      <c r="J31">
        <v>0</v>
      </c>
      <c r="K31">
        <v>31158</v>
      </c>
      <c r="L31" t="s">
        <v>131</v>
      </c>
      <c r="M31" t="e">
        <f>VLOOKUP(DATA_GOES_HERE!Y31,VENUEID!$A$2:$B$28,2,TRUE)</f>
        <v>#N/A</v>
      </c>
      <c r="N31" t="e">
        <f>VLOOKUP(DATA_GOES_HERE!AH31,eventTypeID!$A:$C,3,TRUE)</f>
        <v>#N/A</v>
      </c>
      <c r="O31">
        <v>12</v>
      </c>
      <c r="Q31" t="e">
        <f>VLOOKUP(DATA_GOES_HERE!#REF!,VENUEID!$A$2:$C54,3,TRUE)</f>
        <v>#REF!</v>
      </c>
      <c r="R31" s="7"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6" t="s">
        <v>125</v>
      </c>
      <c r="B32" t="str">
        <f>DATA_GOES_HERE!A32</f>
        <v>Friends of the Bellevue Branch Library Meeting</v>
      </c>
      <c r="E32" s="8" t="str">
        <f>IF((ISTEXT(DATA_GOES_HERE!#REF!)),(DATA_GOES_HERE!#REF!),"")</f>
        <v/>
      </c>
      <c r="F32" t="str">
        <f>DATA_GOES_HERE!AI32</f>
        <v>Every 2nd Saturday, find out how you can get involved at the Bellevue Branch. New members are always welcome.</v>
      </c>
      <c r="G32" s="1">
        <f>DATA_GOES_HERE!J32</f>
        <v>42441</v>
      </c>
      <c r="H32" s="1">
        <f>DATA_GOES_HERE!R32</f>
        <v>42441</v>
      </c>
      <c r="I32" s="1">
        <f t="shared" ca="1" si="0"/>
        <v>42487</v>
      </c>
      <c r="J32">
        <v>0</v>
      </c>
      <c r="K32">
        <v>31158</v>
      </c>
      <c r="L32" t="s">
        <v>131</v>
      </c>
      <c r="M32">
        <f>VLOOKUP(DATA_GOES_HERE!Y32,VENUEID!$A$2:$B$28,2,TRUE)</f>
        <v>34423</v>
      </c>
      <c r="N32" t="e">
        <f>VLOOKUP(DATA_GOES_HERE!AH32,eventTypeID!$A:$C,3,TRUE)</f>
        <v>#N/A</v>
      </c>
      <c r="O32">
        <v>12</v>
      </c>
      <c r="Q32" t="e">
        <f>VLOOKUP(DATA_GOES_HERE!#REF!,VENUEID!$A$2:$C55,3,TRUE)</f>
        <v>#REF!</v>
      </c>
      <c r="R32" s="7"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6" t="s">
        <v>125</v>
      </c>
      <c r="B33" t="str">
        <f>DATA_GOES_HERE!A33</f>
        <v>Storyland Saturdays: Preschool Story Time</v>
      </c>
      <c r="E33" s="8" t="str">
        <f>IF((ISTEXT(DATA_GOES_HERE!#REF!)),(DATA_GOES_HERE!#REF!),"")</f>
        <v/>
      </c>
      <c r="F33" t="str">
        <f>DATA_GOES_HERE!AI33</f>
        <v>Every Saturday, come to the library for some super stories, songs, and silliness!</v>
      </c>
      <c r="G33" s="1">
        <f>DATA_GOES_HERE!J33</f>
        <v>42441</v>
      </c>
      <c r="H33" s="1">
        <f>DATA_GOES_HERE!R33</f>
        <v>42441</v>
      </c>
      <c r="I33" s="1">
        <f t="shared" ca="1" si="0"/>
        <v>42487</v>
      </c>
      <c r="J33">
        <v>0</v>
      </c>
      <c r="K33">
        <v>31158</v>
      </c>
      <c r="L33" t="s">
        <v>131</v>
      </c>
      <c r="M33">
        <f>VLOOKUP(DATA_GOES_HERE!Y33,VENUEID!$A$2:$B$28,2,TRUE)</f>
        <v>34423</v>
      </c>
      <c r="N33">
        <f>VLOOKUP(DATA_GOES_HERE!AH33,eventTypeID!$A:$C,3,TRUE)</f>
        <v>19</v>
      </c>
      <c r="O33">
        <v>12</v>
      </c>
      <c r="Q33" t="e">
        <f>VLOOKUP(DATA_GOES_HERE!#REF!,VENUEID!$A$2:$C56,3,TRUE)</f>
        <v>#REF!</v>
      </c>
      <c r="R33" s="7"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6" t="s">
        <v>125</v>
      </c>
      <c r="B34" t="str">
        <f>DATA_GOES_HERE!A34</f>
        <v>Friends of the Bellevue Branch Library Meeting</v>
      </c>
      <c r="E34" s="8" t="str">
        <f>IF((ISTEXT(DATA_GOES_HERE!#REF!)),(DATA_GOES_HERE!#REF!),"")</f>
        <v/>
      </c>
      <c r="F34" t="str">
        <f>DATA_GOES_HERE!AI34</f>
        <v>Every 2nd Saturday, find out how you can get involved at the Bellevue Branch. New members are always welcome.</v>
      </c>
      <c r="G34" s="1">
        <f>DATA_GOES_HERE!J34</f>
        <v>42441</v>
      </c>
      <c r="H34" s="1">
        <f>DATA_GOES_HERE!R34</f>
        <v>42441</v>
      </c>
      <c r="I34" s="1">
        <f t="shared" ref="I34:I97" ca="1" si="1">TODAY()</f>
        <v>42487</v>
      </c>
      <c r="J34">
        <v>0</v>
      </c>
      <c r="K34">
        <v>31158</v>
      </c>
      <c r="L34" t="s">
        <v>131</v>
      </c>
      <c r="M34">
        <f>VLOOKUP(DATA_GOES_HERE!Y34,VENUEID!$A$2:$B$28,2,TRUE)</f>
        <v>34423</v>
      </c>
      <c r="N34" t="e">
        <f>VLOOKUP(DATA_GOES_HERE!AH34,eventTypeID!$A:$C,3,TRUE)</f>
        <v>#N/A</v>
      </c>
      <c r="O34">
        <v>12</v>
      </c>
      <c r="Q34" t="e">
        <f>VLOOKUP(DATA_GOES_HERE!#REF!,VENUEID!$A$2:$C57,3,TRUE)</f>
        <v>#REF!</v>
      </c>
      <c r="R34" s="7"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6" t="s">
        <v>125</v>
      </c>
      <c r="B35" t="str">
        <f>DATA_GOES_HERE!A35</f>
        <v>ACT Practice Exam</v>
      </c>
      <c r="E35" s="8" t="str">
        <f>IF((ISTEXT(DATA_GOES_HERE!#REF!)),(DATA_GOES_HERE!#REF!),"")</f>
        <v/>
      </c>
      <c r="F35" t="str">
        <f>DATA_GOES_HERE!AI35</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G35" s="1">
        <f>DATA_GOES_HERE!J35</f>
        <v>42441</v>
      </c>
      <c r="H35" s="1">
        <f>DATA_GOES_HERE!R35</f>
        <v>42441</v>
      </c>
      <c r="I35" s="1">
        <f t="shared" ca="1" si="1"/>
        <v>42487</v>
      </c>
      <c r="J35">
        <v>0</v>
      </c>
      <c r="K35">
        <v>31158</v>
      </c>
      <c r="L35" t="s">
        <v>131</v>
      </c>
      <c r="M35">
        <f>VLOOKUP(DATA_GOES_HERE!Y35,VENUEID!$A$2:$B$28,2,TRUE)</f>
        <v>34423</v>
      </c>
      <c r="N35">
        <f>VLOOKUP(DATA_GOES_HERE!AH35,eventTypeID!$A:$C,3,TRUE)</f>
        <v>85</v>
      </c>
      <c r="O35">
        <v>12</v>
      </c>
      <c r="Q35" t="e">
        <f>VLOOKUP(DATA_GOES_HERE!#REF!,VENUEID!$A$2:$C58,3,TRUE)</f>
        <v>#REF!</v>
      </c>
      <c r="R35" s="7"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6" t="s">
        <v>125</v>
      </c>
      <c r="B36" t="str">
        <f>DATA_GOES_HERE!A36</f>
        <v>Matinee Saturday: Hop (2011)</v>
      </c>
      <c r="E36" s="8" t="str">
        <f>IF((ISTEXT(DATA_GOES_HERE!#REF!)),(DATA_GOES_HERE!#REF!),"")</f>
        <v/>
      </c>
      <c r="F36" t="str">
        <f>DATA_GOES_HERE!AI36</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G36" s="1">
        <f>DATA_GOES_HERE!J36</f>
        <v>42441</v>
      </c>
      <c r="H36" s="1">
        <f>DATA_GOES_HERE!R36</f>
        <v>42441</v>
      </c>
      <c r="I36" s="1">
        <f t="shared" ca="1" si="1"/>
        <v>42487</v>
      </c>
      <c r="J36">
        <v>0</v>
      </c>
      <c r="K36">
        <v>31158</v>
      </c>
      <c r="L36" t="s">
        <v>131</v>
      </c>
      <c r="M36">
        <f>VLOOKUP(DATA_GOES_HERE!Y36,VENUEID!$A$2:$B$28,2,TRUE)</f>
        <v>34423</v>
      </c>
      <c r="N36">
        <f>VLOOKUP(DATA_GOES_HERE!AH36,eventTypeID!$A:$C,3,TRUE)</f>
        <v>19</v>
      </c>
      <c r="O36">
        <v>12</v>
      </c>
      <c r="Q36" t="e">
        <f>VLOOKUP(DATA_GOES_HERE!#REF!,VENUEID!$A$2:$C59,3,TRUE)</f>
        <v>#REF!</v>
      </c>
      <c r="R36" s="7"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6" t="s">
        <v>125</v>
      </c>
      <c r="B37" t="str">
        <f>DATA_GOES_HERE!A37</f>
        <v>Mother Goose Moments</v>
      </c>
      <c r="E37" s="8" t="str">
        <f>IF((ISTEXT(DATA_GOES_HERE!#REF!)),(DATA_GOES_HERE!#REF!),"")</f>
        <v/>
      </c>
      <c r="F37" t="str">
        <f>DATA_GOES_HERE!AI37</f>
        <v>Every Monday, babies and their caregivers are welcome to join Miss Donna for rhymes, songs, fingerplays, ABCs, 123s, stories, and more. For babies through 24 months old.</v>
      </c>
      <c r="G37" s="1">
        <f>DATA_GOES_HERE!J37</f>
        <v>42443</v>
      </c>
      <c r="H37" s="1">
        <f>DATA_GOES_HERE!R37</f>
        <v>42443</v>
      </c>
      <c r="I37" s="1">
        <f t="shared" ca="1" si="1"/>
        <v>42487</v>
      </c>
      <c r="J37">
        <v>0</v>
      </c>
      <c r="K37">
        <v>31158</v>
      </c>
      <c r="L37" t="s">
        <v>131</v>
      </c>
      <c r="M37">
        <f>VLOOKUP(DATA_GOES_HERE!Y37,VENUEID!$A$2:$B$28,2,TRUE)</f>
        <v>34423</v>
      </c>
      <c r="N37">
        <f>VLOOKUP(DATA_GOES_HERE!AH37,eventTypeID!$A:$C,3,TRUE)</f>
        <v>19</v>
      </c>
      <c r="O37">
        <v>12</v>
      </c>
      <c r="Q37" t="e">
        <f>VLOOKUP(DATA_GOES_HERE!#REF!,VENUEID!$A$2:$C60,3,TRUE)</f>
        <v>#REF!</v>
      </c>
      <c r="R37" s="7"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6" t="s">
        <v>125</v>
      </c>
      <c r="B38">
        <f>DATA_GOES_HERE!A38</f>
        <v>0</v>
      </c>
      <c r="E38" s="8" t="str">
        <f>IF((ISTEXT(DATA_GOES_HERE!#REF!)),(DATA_GOES_HERE!#REF!),"")</f>
        <v/>
      </c>
      <c r="F38">
        <f>DATA_GOES_HERE!AI38</f>
        <v>0</v>
      </c>
      <c r="G38" s="1">
        <f>DATA_GOES_HERE!J38</f>
        <v>0</v>
      </c>
      <c r="H38" s="1">
        <f>DATA_GOES_HERE!R38</f>
        <v>0</v>
      </c>
      <c r="I38" s="1">
        <f t="shared" ca="1" si="1"/>
        <v>42487</v>
      </c>
      <c r="J38">
        <v>0</v>
      </c>
      <c r="K38">
        <v>31158</v>
      </c>
      <c r="L38" t="s">
        <v>131</v>
      </c>
      <c r="M38" t="e">
        <f>VLOOKUP(DATA_GOES_HERE!Y38,VENUEID!$A$2:$B$28,2,TRUE)</f>
        <v>#N/A</v>
      </c>
      <c r="N38" t="e">
        <f>VLOOKUP(DATA_GOES_HERE!AH38,eventTypeID!$A:$C,3,TRUE)</f>
        <v>#N/A</v>
      </c>
      <c r="O38">
        <v>12</v>
      </c>
      <c r="Q38" t="e">
        <f>VLOOKUP(DATA_GOES_HERE!#REF!,VENUEID!$A$2:$C61,3,TRUE)</f>
        <v>#REF!</v>
      </c>
      <c r="R38" s="7"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6" t="s">
        <v>125</v>
      </c>
      <c r="B39" t="str">
        <f>DATA_GOES_HERE!A39</f>
        <v>First-Time Homebuyers Workshop</v>
      </c>
      <c r="E39" s="8" t="str">
        <f>IF((ISTEXT(DATA_GOES_HERE!#REF!)),(DATA_GOES_HERE!#REF!),"")</f>
        <v/>
      </c>
      <c r="F39" t="str">
        <f>DATA_GOES_HERE!AI39</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39" s="1">
        <f>DATA_GOES_HERE!J39</f>
        <v>42443</v>
      </c>
      <c r="H39" s="1">
        <f>DATA_GOES_HERE!R39</f>
        <v>42443</v>
      </c>
      <c r="I39" s="1">
        <f t="shared" ca="1" si="1"/>
        <v>42487</v>
      </c>
      <c r="J39">
        <v>0</v>
      </c>
      <c r="K39">
        <v>31158</v>
      </c>
      <c r="L39" t="s">
        <v>131</v>
      </c>
      <c r="M39">
        <f>VLOOKUP(DATA_GOES_HERE!Y39,VENUEID!$A$2:$B$28,2,TRUE)</f>
        <v>34423</v>
      </c>
      <c r="N39" t="e">
        <f>VLOOKUP(DATA_GOES_HERE!AH39,eventTypeID!$A:$C,3,TRUE)</f>
        <v>#N/A</v>
      </c>
      <c r="O39">
        <v>12</v>
      </c>
      <c r="Q39" t="e">
        <f>VLOOKUP(DATA_GOES_HERE!#REF!,VENUEID!$A$2:$C62,3,TRUE)</f>
        <v>#REF!</v>
      </c>
      <c r="R39" s="7"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6" t="s">
        <v>125</v>
      </c>
      <c r="B40" t="str">
        <f>DATA_GOES_HERE!A40</f>
        <v>Family Fun Time: Songs, Craft, and More</v>
      </c>
      <c r="E40" s="8" t="str">
        <f>IF((ISTEXT(DATA_GOES_HERE!#REF!)),(DATA_GOES_HERE!#REF!),"")</f>
        <v/>
      </c>
      <c r="F40" t="str">
        <f>DATA_GOES_HERE!AI40</f>
        <v>Every Monday, join Ms. Katie for stories, songs, fingerplays, and a craft! Ages 3 to 5.</v>
      </c>
      <c r="G40" s="1">
        <f>DATA_GOES_HERE!J40</f>
        <v>42443</v>
      </c>
      <c r="H40" s="1">
        <f>DATA_GOES_HERE!R40</f>
        <v>42443</v>
      </c>
      <c r="I40" s="1">
        <f t="shared" ca="1" si="1"/>
        <v>42487</v>
      </c>
      <c r="J40">
        <v>0</v>
      </c>
      <c r="K40">
        <v>31158</v>
      </c>
      <c r="L40" t="s">
        <v>131</v>
      </c>
      <c r="M40">
        <f>VLOOKUP(DATA_GOES_HERE!Y40,VENUEID!$A$2:$B$28,2,TRUE)</f>
        <v>34423</v>
      </c>
      <c r="N40">
        <f>VLOOKUP(DATA_GOES_HERE!AH40,eventTypeID!$A:$C,3,TRUE)</f>
        <v>19</v>
      </c>
      <c r="O40">
        <v>12</v>
      </c>
      <c r="Q40" t="e">
        <f>VLOOKUP(DATA_GOES_HERE!#REF!,VENUEID!$A$2:$C63,3,TRUE)</f>
        <v>#REF!</v>
      </c>
      <c r="R40" s="7"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6" t="s">
        <v>125</v>
      </c>
      <c r="B41" t="str">
        <f>DATA_GOES_HERE!A41</f>
        <v>Adventure Club: Crafts, Movies, and More</v>
      </c>
      <c r="E41" s="8" t="str">
        <f>IF((ISTEXT(DATA_GOES_HERE!#REF!)),(DATA_GOES_HERE!#REF!),"")</f>
        <v/>
      </c>
      <c r="F41" t="str">
        <f>DATA_GOES_HERE!AI41</f>
        <v>School-age children can join us for crafts, activities, special guests, movies, and more! There's something new every week. Grades K-4.</v>
      </c>
      <c r="G41" s="1">
        <f>DATA_GOES_HERE!J41</f>
        <v>42444</v>
      </c>
      <c r="H41" s="1">
        <f>DATA_GOES_HERE!R41</f>
        <v>42444</v>
      </c>
      <c r="I41" s="1">
        <f t="shared" ca="1" si="1"/>
        <v>42487</v>
      </c>
      <c r="J41">
        <v>0</v>
      </c>
      <c r="K41">
        <v>31158</v>
      </c>
      <c r="L41" t="s">
        <v>131</v>
      </c>
      <c r="M41">
        <f>VLOOKUP(DATA_GOES_HERE!Y41,VENUEID!$A$2:$B$28,2,TRUE)</f>
        <v>34423</v>
      </c>
      <c r="N41">
        <f>VLOOKUP(DATA_GOES_HERE!AH41,eventTypeID!$A:$C,3,TRUE)</f>
        <v>19</v>
      </c>
      <c r="O41">
        <v>12</v>
      </c>
      <c r="Q41" t="e">
        <f>VLOOKUP(DATA_GOES_HERE!#REF!,VENUEID!$A$2:$C64,3,TRUE)</f>
        <v>#REF!</v>
      </c>
      <c r="R41" s="7"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6" t="s">
        <v>125</v>
      </c>
      <c r="B42">
        <f>DATA_GOES_HERE!A42</f>
        <v>0</v>
      </c>
      <c r="E42" s="8" t="str">
        <f>IF((ISTEXT(DATA_GOES_HERE!F27)),(DATA_GOES_HERE!F27),"")</f>
        <v/>
      </c>
      <c r="F42">
        <f>DATA_GOES_HERE!AI42</f>
        <v>0</v>
      </c>
      <c r="G42" s="1">
        <f>DATA_GOES_HERE!J42</f>
        <v>0</v>
      </c>
      <c r="H42" s="1">
        <f>DATA_GOES_HERE!R42</f>
        <v>0</v>
      </c>
      <c r="I42" s="1">
        <f t="shared" ca="1" si="1"/>
        <v>42487</v>
      </c>
      <c r="J42">
        <v>0</v>
      </c>
      <c r="K42">
        <v>31158</v>
      </c>
      <c r="L42" t="s">
        <v>131</v>
      </c>
      <c r="M42" t="e">
        <f>VLOOKUP(DATA_GOES_HERE!Y42,VENUEID!$A$2:$B$28,2,TRUE)</f>
        <v>#N/A</v>
      </c>
      <c r="N42" t="e">
        <f>VLOOKUP(DATA_GOES_HERE!AH42,eventTypeID!$A:$C,3,TRUE)</f>
        <v>#N/A</v>
      </c>
      <c r="O42">
        <v>12</v>
      </c>
      <c r="Q42" t="str">
        <f>VLOOKUP(DATA_GOES_HERE!Y27,VENUEID!$A$2:$C65,3,TRUE)</f>
        <v>(615) 862-5854</v>
      </c>
      <c r="R42" s="7">
        <f>DATA_GOES_HERE!M27</f>
        <v>0.67708333333333337</v>
      </c>
      <c r="W42" t="str">
        <f>IF(DATA_GOES_HERE!L27="Monday",1," ")</f>
        <v xml:space="preserve"> </v>
      </c>
      <c r="X42" t="str">
        <f>IF(DATA_GOES_HERE!L27="Tuesday",1," ")</f>
        <v xml:space="preserve"> </v>
      </c>
      <c r="Y42">
        <f>IF(DATA_GOES_HERE!L27="Wednesday",1," ")</f>
        <v>1</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6" t="s">
        <v>125</v>
      </c>
      <c r="B43" t="str">
        <f>DATA_GOES_HERE!A43</f>
        <v>Bellevue Writers Group: Share and Get Ideas</v>
      </c>
      <c r="E43" s="8" t="str">
        <f>IF((ISTEXT(DATA_GOES_HERE!F28)),(DATA_GOES_HERE!F28),"")</f>
        <v/>
      </c>
      <c r="F43" t="str">
        <f>DATA_GOES_HERE!AI43</f>
        <v>1st and 3rd Tuesdays each month. Bellevue Writers Group welcomes adults of all ages who write prose fiction and literary nonfiction. Join us as we share our works and receive feedback from fellow writers.</v>
      </c>
      <c r="G43" s="1">
        <f>DATA_GOES_HERE!J43</f>
        <v>42444</v>
      </c>
      <c r="H43" s="1">
        <f>DATA_GOES_HERE!R43</f>
        <v>42444</v>
      </c>
      <c r="I43" s="1">
        <f t="shared" ca="1" si="1"/>
        <v>42487</v>
      </c>
      <c r="J43">
        <v>0</v>
      </c>
      <c r="K43">
        <v>31158</v>
      </c>
      <c r="L43" t="s">
        <v>131</v>
      </c>
      <c r="M43">
        <f>VLOOKUP(DATA_GOES_HERE!Y43,VENUEID!$A$2:$B$28,2,TRUE)</f>
        <v>34423</v>
      </c>
      <c r="N43" t="e">
        <f>VLOOKUP(DATA_GOES_HERE!AH43,eventTypeID!$A:$C,3,TRUE)</f>
        <v>#N/A</v>
      </c>
      <c r="O43">
        <v>12</v>
      </c>
      <c r="Q43" t="str">
        <f>VLOOKUP(DATA_GOES_HERE!Y28,VENUEID!$A$2:$C66,3,TRUE)</f>
        <v>(615) 862-5854</v>
      </c>
      <c r="R43" s="7">
        <f>DATA_GOES_HERE!M28</f>
        <v>0.6875</v>
      </c>
      <c r="W43" t="str">
        <f>IF(DATA_GOES_HERE!L28="Monday",1," ")</f>
        <v xml:space="preserve"> </v>
      </c>
      <c r="X43" t="str">
        <f>IF(DATA_GOES_HERE!L28="Tuesday",1," ")</f>
        <v xml:space="preserve"> </v>
      </c>
      <c r="Y43">
        <f>IF(DATA_GOES_HERE!L28="Wednesday",1," ")</f>
        <v>1</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6" t="s">
        <v>125</v>
      </c>
      <c r="B44" t="str">
        <f>DATA_GOES_HERE!A44</f>
        <v>Loving and Learning Workshop</v>
      </c>
      <c r="E44" s="8" t="str">
        <f>IF((ISTEXT(DATA_GOES_HERE!F29)),(DATA_GOES_HERE!F29),"")</f>
        <v/>
      </c>
      <c r="F44" t="str">
        <f>DATA_GOES_HERE!AI44</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G44" s="1">
        <f>DATA_GOES_HERE!J44</f>
        <v>42444</v>
      </c>
      <c r="H44" s="1">
        <f>DATA_GOES_HERE!R44</f>
        <v>42444</v>
      </c>
      <c r="I44" s="1">
        <f t="shared" ca="1" si="1"/>
        <v>42487</v>
      </c>
      <c r="J44">
        <v>0</v>
      </c>
      <c r="K44">
        <v>31158</v>
      </c>
      <c r="L44" t="s">
        <v>131</v>
      </c>
      <c r="M44">
        <f>VLOOKUP(DATA_GOES_HERE!Y44,VENUEID!$A$2:$B$28,2,TRUE)</f>
        <v>34423</v>
      </c>
      <c r="N44">
        <f>VLOOKUP(DATA_GOES_HERE!AH44,eventTypeID!$A:$C,3,TRUE)</f>
        <v>19</v>
      </c>
      <c r="O44">
        <v>12</v>
      </c>
      <c r="Q44" t="str">
        <f>VLOOKUP(DATA_GOES_HERE!Y29,VENUEID!$A$2:$C67,3,TRUE)</f>
        <v>(615) 862-5854</v>
      </c>
      <c r="R44" s="7">
        <f>DATA_GOES_HERE!M29</f>
        <v>0.6875</v>
      </c>
      <c r="W44" t="str">
        <f>IF(DATA_GOES_HERE!L29="Monday",1," ")</f>
        <v xml:space="preserve"> </v>
      </c>
      <c r="X44" t="str">
        <f>IF(DATA_GOES_HERE!L29="Tuesday",1," ")</f>
        <v xml:space="preserve"> </v>
      </c>
      <c r="Y44">
        <f>IF(DATA_GOES_HERE!L29="Wednesday",1," ")</f>
        <v>1</v>
      </c>
      <c r="Z44" t="str">
        <f>IF(DATA_GOES_HERE!L29="Thursday",1," ")</f>
        <v xml:space="preserve"> </v>
      </c>
      <c r="AA44" t="str">
        <f>IF(DATA_GOES_HERE!L29="Friday",1," ")</f>
        <v xml:space="preserve"> </v>
      </c>
      <c r="AB44" t="str">
        <f>IF(DATA_GOES_HERE!L29="Saturday",1," ")</f>
        <v xml:space="preserve"> </v>
      </c>
      <c r="AC44" t="str">
        <f>IF(DATA_GOES_HERE!L29="Sunday",1," ")</f>
        <v xml:space="preserve"> </v>
      </c>
    </row>
    <row r="45" spans="1:29" x14ac:dyDescent="0.25">
      <c r="A45" s="6" t="s">
        <v>125</v>
      </c>
      <c r="B45" t="str">
        <f>DATA_GOES_HERE!A45</f>
        <v>Story Time</v>
      </c>
      <c r="E45" s="8" t="str">
        <f>IF((ISTEXT(DATA_GOES_HERE!F30)),(DATA_GOES_HERE!F30),"")</f>
        <v>http://bit.ly/city_limits_directions</v>
      </c>
      <c r="F45" t="str">
        <f>DATA_GOES_HERE!AI45</f>
        <v>Every Wednesday at 10:15 and 11:15 a.m. Singing, fingerplays, rhymes, ABCs, 123s, stories, and much more with Miss Donna and Bear!</v>
      </c>
      <c r="G45" s="1">
        <f>DATA_GOES_HERE!J45</f>
        <v>42445</v>
      </c>
      <c r="H45" s="1">
        <f>DATA_GOES_HERE!R45</f>
        <v>42445</v>
      </c>
      <c r="I45" s="1">
        <f t="shared" ca="1" si="1"/>
        <v>42487</v>
      </c>
      <c r="J45">
        <v>0</v>
      </c>
      <c r="K45">
        <v>31158</v>
      </c>
      <c r="L45" t="s">
        <v>131</v>
      </c>
      <c r="M45">
        <f>VLOOKUP(DATA_GOES_HERE!Y45,VENUEID!$A$2:$B$28,2,TRUE)</f>
        <v>34423</v>
      </c>
      <c r="N45">
        <f>VLOOKUP(DATA_GOES_HERE!AH45,eventTypeID!$A:$C,3,TRUE)</f>
        <v>19</v>
      </c>
      <c r="O45">
        <v>12</v>
      </c>
      <c r="Q45" t="str">
        <f>VLOOKUP(DATA_GOES_HERE!Y30,VENUEID!$A$2:$C68,3,TRUE)</f>
        <v>(615) 862-5858</v>
      </c>
      <c r="R45" s="7">
        <f>DATA_GOES_HERE!M30</f>
        <v>0.75</v>
      </c>
      <c r="W45" t="str">
        <f>IF(DATA_GOES_HERE!L30="Monday",1," ")</f>
        <v xml:space="preserve"> </v>
      </c>
      <c r="X45" t="str">
        <f>IF(DATA_GOES_HERE!L30="Tuesday",1," ")</f>
        <v xml:space="preserve"> </v>
      </c>
      <c r="Y45" t="str">
        <f>IF(DATA_GOES_HERE!L30="Wednesday",1," ")</f>
        <v xml:space="preserve"> </v>
      </c>
      <c r="Z45">
        <f>IF(DATA_GOES_HERE!L30="Thursday",1," ")</f>
        <v>1</v>
      </c>
      <c r="AA45" t="str">
        <f>IF(DATA_GOES_HERE!L30="Friday",1," ")</f>
        <v xml:space="preserve"> </v>
      </c>
      <c r="AB45" t="str">
        <f>IF(DATA_GOES_HERE!L30="Saturday",1," ")</f>
        <v xml:space="preserve"> </v>
      </c>
      <c r="AC45" t="str">
        <f>IF(DATA_GOES_HERE!L30="Sunday",1," ")</f>
        <v xml:space="preserve"> </v>
      </c>
    </row>
    <row r="46" spans="1:29" x14ac:dyDescent="0.25">
      <c r="A46" s="6" t="s">
        <v>125</v>
      </c>
      <c r="B46" t="str">
        <f>DATA_GOES_HERE!A46</f>
        <v>Story Time</v>
      </c>
      <c r="E46" s="8" t="str">
        <f>IF((ISTEXT(DATA_GOES_HERE!F31)),(DATA_GOES_HERE!F31),"")</f>
        <v/>
      </c>
      <c r="F46" t="str">
        <f>DATA_GOES_HERE!AI46</f>
        <v>Every Wednesday at 10:15 and 11:15 a.m. Singing, fingerplays, rhymes, ABCs, 123s, stories, and much more with Miss Donna and Bear!</v>
      </c>
      <c r="G46" s="1">
        <f>DATA_GOES_HERE!J46</f>
        <v>42445</v>
      </c>
      <c r="H46" s="1">
        <f>DATA_GOES_HERE!R46</f>
        <v>42445</v>
      </c>
      <c r="I46" s="1">
        <f t="shared" ca="1" si="1"/>
        <v>42487</v>
      </c>
      <c r="J46">
        <v>0</v>
      </c>
      <c r="K46">
        <v>31158</v>
      </c>
      <c r="L46" t="s">
        <v>131</v>
      </c>
      <c r="M46">
        <f>VLOOKUP(DATA_GOES_HERE!Y46,VENUEID!$A$2:$B$28,2,TRUE)</f>
        <v>34423</v>
      </c>
      <c r="N46">
        <f>VLOOKUP(DATA_GOES_HERE!AH46,eventTypeID!$A:$C,3,TRUE)</f>
        <v>19</v>
      </c>
      <c r="O46">
        <v>12</v>
      </c>
      <c r="Q46" t="e">
        <f>VLOOKUP(DATA_GOES_HERE!Y31,VENUEID!$A$2:$C69,3,TRUE)</f>
        <v>#N/A</v>
      </c>
      <c r="R46" s="7">
        <f>DATA_GOES_HERE!M31</f>
        <v>0</v>
      </c>
      <c r="W46" t="str">
        <f>IF(DATA_GOES_HERE!L31="Monday",1," ")</f>
        <v xml:space="preserve"> </v>
      </c>
      <c r="X46" t="str">
        <f>IF(DATA_GOES_HERE!L31="Tuesday",1," ")</f>
        <v xml:space="preserve"> </v>
      </c>
      <c r="Y46" t="str">
        <f>IF(DATA_GOES_HERE!L31="Wednesday",1," ")</f>
        <v xml:space="preserve"> </v>
      </c>
      <c r="Z46" t="str">
        <f>IF(DATA_GOES_HERE!L31="Thursday",1," ")</f>
        <v xml:space="preserve"> </v>
      </c>
      <c r="AA46" t="str">
        <f>IF(DATA_GOES_HERE!L31="Friday",1," ")</f>
        <v xml:space="preserve"> </v>
      </c>
      <c r="AB46" t="str">
        <f>IF(DATA_GOES_HERE!L31="Saturday",1," ")</f>
        <v xml:space="preserve"> </v>
      </c>
      <c r="AC46" t="str">
        <f>IF(DATA_GOES_HERE!L31="Sunday",1," ")</f>
        <v xml:space="preserve"> </v>
      </c>
    </row>
    <row r="47" spans="1:29" x14ac:dyDescent="0.25">
      <c r="A47" s="6" t="s">
        <v>125</v>
      </c>
      <c r="B47" t="str">
        <f>DATA_GOES_HERE!A47</f>
        <v>Gentle Yoga for All Levels</v>
      </c>
      <c r="E47" s="8" t="str">
        <f>IF((ISTEXT(DATA_GOES_HERE!#REF!)),(DATA_GOES_HERE!#REF!),"")</f>
        <v/>
      </c>
      <c r="F47" t="str">
        <f>DATA_GOES_HERE!AI47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47" s="1">
        <f>DATA_GOES_HERE!J47</f>
        <v>42445</v>
      </c>
      <c r="H47" s="1">
        <f>DATA_GOES_HERE!R47</f>
        <v>42445</v>
      </c>
      <c r="I47" s="1">
        <f t="shared" ca="1" si="1"/>
        <v>42487</v>
      </c>
      <c r="J47">
        <v>0</v>
      </c>
      <c r="K47">
        <v>31158</v>
      </c>
      <c r="L47" t="s">
        <v>131</v>
      </c>
      <c r="M47">
        <f>VLOOKUP(DATA_GOES_HERE!Y47,VENUEID!$A$2:$B$28,2,TRUE)</f>
        <v>34423</v>
      </c>
      <c r="N47" t="e">
        <f>VLOOKUP(DATA_GOES_HERE!AH47,eventTypeID!$A:$C,3,TRUE)</f>
        <v>#N/A</v>
      </c>
      <c r="O47">
        <v>12</v>
      </c>
      <c r="Q47" t="e">
        <f>VLOOKUP(DATA_GOES_HERE!#REF!,VENUEID!$A$2:$C70,3,TRUE)</f>
        <v>#REF!</v>
      </c>
      <c r="R47" s="7"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6" t="s">
        <v>125</v>
      </c>
      <c r="B48" t="str">
        <f>DATA_GOES_HERE!A48</f>
        <v>Crayon Kids: Crafts and Fun</v>
      </c>
      <c r="E48" s="8" t="str">
        <f>IF((ISTEXT(DATA_GOES_HERE!#REF!)),(DATA_GOES_HERE!#REF!),"")</f>
        <v/>
      </c>
      <c r="F48" t="str">
        <f>DATA_GOES_HERE!AI48</f>
        <v>Every Thursday, join Ms. Katie at the library for some crafty fun!</v>
      </c>
      <c r="G48" s="1">
        <f>DATA_GOES_HERE!J48</f>
        <v>42446</v>
      </c>
      <c r="H48" s="1">
        <f>DATA_GOES_HERE!R48</f>
        <v>42446</v>
      </c>
      <c r="I48" s="1">
        <f t="shared" ca="1" si="1"/>
        <v>42487</v>
      </c>
      <c r="J48">
        <v>0</v>
      </c>
      <c r="K48">
        <v>31158</v>
      </c>
      <c r="L48" t="s">
        <v>131</v>
      </c>
      <c r="M48">
        <f>VLOOKUP(DATA_GOES_HERE!Y48,VENUEID!$A$2:$B$28,2,TRUE)</f>
        <v>34423</v>
      </c>
      <c r="N48">
        <f>VLOOKUP(DATA_GOES_HERE!AH48,eventTypeID!$A:$C,3,TRUE)</f>
        <v>24</v>
      </c>
      <c r="O48">
        <v>12</v>
      </c>
      <c r="Q48" t="e">
        <f>VLOOKUP(DATA_GOES_HERE!#REF!,VENUEID!$A$2:$C71,3,TRUE)</f>
        <v>#REF!</v>
      </c>
      <c r="R48" s="7"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6" t="s">
        <v>125</v>
      </c>
      <c r="B49" t="str">
        <f>DATA_GOES_HERE!A49</f>
        <v>Scrabble Group for All Levels</v>
      </c>
      <c r="E49" s="8" t="str">
        <f>IF((ISTEXT(DATA_GOES_HERE!#REF!)),(DATA_GOES_HERE!#REF!),"")</f>
        <v/>
      </c>
      <c r="F49" t="str">
        <f>DATA_GOES_HERE!AI49</f>
        <v>Every Thursday, play Scrabble the old-fashioned way&amp;hellip; on a board! All levels of players welcome. Bring your board if you have one.</v>
      </c>
      <c r="G49" s="1">
        <f>DATA_GOES_HERE!J49</f>
        <v>42446</v>
      </c>
      <c r="H49" s="1">
        <f>DATA_GOES_HERE!R49</f>
        <v>42446</v>
      </c>
      <c r="I49" s="1">
        <f t="shared" ca="1" si="1"/>
        <v>42487</v>
      </c>
      <c r="J49">
        <v>0</v>
      </c>
      <c r="K49">
        <v>31158</v>
      </c>
      <c r="L49" t="s">
        <v>131</v>
      </c>
      <c r="M49">
        <f>VLOOKUP(DATA_GOES_HERE!Y49,VENUEID!$A$2:$B$28,2,TRUE)</f>
        <v>34423</v>
      </c>
      <c r="N49" t="e">
        <f>VLOOKUP(DATA_GOES_HERE!AH49,eventTypeID!$A:$C,3,TRUE)</f>
        <v>#N/A</v>
      </c>
      <c r="O49">
        <v>12</v>
      </c>
      <c r="Q49" t="e">
        <f>VLOOKUP(DATA_GOES_HERE!#REF!,VENUEID!$A$2:$C72,3,TRUE)</f>
        <v>#REF!</v>
      </c>
      <c r="R49" s="7"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6" t="s">
        <v>125</v>
      </c>
      <c r="B50">
        <f>DATA_GOES_HERE!A50</f>
        <v>0</v>
      </c>
      <c r="E50" s="8" t="str">
        <f>IF((ISTEXT(DATA_GOES_HERE!#REF!)),(DATA_GOES_HERE!#REF!),"")</f>
        <v/>
      </c>
      <c r="F50">
        <f>DATA_GOES_HERE!AI50</f>
        <v>0</v>
      </c>
      <c r="G50" s="1">
        <f>DATA_GOES_HERE!J50</f>
        <v>0</v>
      </c>
      <c r="H50" s="1">
        <f>DATA_GOES_HERE!R50</f>
        <v>0</v>
      </c>
      <c r="I50" s="1">
        <f t="shared" ca="1" si="1"/>
        <v>42487</v>
      </c>
      <c r="J50">
        <v>0</v>
      </c>
      <c r="K50">
        <v>31158</v>
      </c>
      <c r="L50" t="s">
        <v>131</v>
      </c>
      <c r="M50" t="e">
        <f>VLOOKUP(DATA_GOES_HERE!Y50,VENUEID!$A$2:$B$28,2,TRUE)</f>
        <v>#N/A</v>
      </c>
      <c r="N50" t="e">
        <f>VLOOKUP(DATA_GOES_HERE!AH50,eventTypeID!$A:$C,3,TRUE)</f>
        <v>#N/A</v>
      </c>
      <c r="O50">
        <v>12</v>
      </c>
      <c r="Q50" t="e">
        <f>VLOOKUP(DATA_GOES_HERE!#REF!,VENUEID!$A$2:$C73,3,TRUE)</f>
        <v>#REF!</v>
      </c>
      <c r="R50" s="7"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6" t="s">
        <v>125</v>
      </c>
      <c r="B51">
        <f>DATA_GOES_HERE!A51</f>
        <v>0</v>
      </c>
      <c r="E51" s="8" t="str">
        <f>IF((ISTEXT(DATA_GOES_HERE!#REF!)),(DATA_GOES_HERE!#REF!),"")</f>
        <v/>
      </c>
      <c r="F51">
        <f>DATA_GOES_HERE!AI51</f>
        <v>0</v>
      </c>
      <c r="G51" s="1">
        <f>DATA_GOES_HERE!J51</f>
        <v>0</v>
      </c>
      <c r="H51" s="1">
        <f>DATA_GOES_HERE!R51</f>
        <v>0</v>
      </c>
      <c r="I51" s="1">
        <f t="shared" ca="1" si="1"/>
        <v>42487</v>
      </c>
      <c r="J51">
        <v>0</v>
      </c>
      <c r="K51">
        <v>31158</v>
      </c>
      <c r="L51" t="s">
        <v>131</v>
      </c>
      <c r="M51" t="e">
        <f>VLOOKUP(DATA_GOES_HERE!Y51,VENUEID!$A$2:$B$28,2,TRUE)</f>
        <v>#N/A</v>
      </c>
      <c r="N51" t="e">
        <f>VLOOKUP(DATA_GOES_HERE!AH51,eventTypeID!$A:$C,3,TRUE)</f>
        <v>#N/A</v>
      </c>
      <c r="O51">
        <v>12</v>
      </c>
      <c r="Q51" t="e">
        <f>VLOOKUP(DATA_GOES_HERE!#REF!,VENUEID!$A$2:$C74,3,TRUE)</f>
        <v>#REF!</v>
      </c>
      <c r="R51" s="7"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6" t="s">
        <v>125</v>
      </c>
      <c r="B52">
        <f>DATA_GOES_HERE!A52</f>
        <v>0</v>
      </c>
      <c r="E52" s="8" t="str">
        <f>IF((ISTEXT(DATA_GOES_HERE!#REF!)),(DATA_GOES_HERE!#REF!),"")</f>
        <v/>
      </c>
      <c r="F52">
        <f>DATA_GOES_HERE!AI52</f>
        <v>0</v>
      </c>
      <c r="G52" s="1">
        <f>DATA_GOES_HERE!J52</f>
        <v>0</v>
      </c>
      <c r="H52" s="1">
        <f>DATA_GOES_HERE!R52</f>
        <v>0</v>
      </c>
      <c r="I52" s="1">
        <f t="shared" ca="1" si="1"/>
        <v>42487</v>
      </c>
      <c r="J52">
        <v>0</v>
      </c>
      <c r="K52">
        <v>31158</v>
      </c>
      <c r="L52" t="s">
        <v>131</v>
      </c>
      <c r="M52" t="e">
        <f>VLOOKUP(DATA_GOES_HERE!Y52,VENUEID!$A$2:$B$28,2,TRUE)</f>
        <v>#N/A</v>
      </c>
      <c r="N52" t="e">
        <f>VLOOKUP(DATA_GOES_HERE!AH52,eventTypeID!$A:$C,3,TRUE)</f>
        <v>#N/A</v>
      </c>
      <c r="O52">
        <v>12</v>
      </c>
      <c r="Q52" t="e">
        <f>VLOOKUP(DATA_GOES_HERE!#REF!,VENUEID!$A$2:$C75,3,TRUE)</f>
        <v>#REF!</v>
      </c>
      <c r="R52" s="7"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6" t="s">
        <v>125</v>
      </c>
      <c r="B53" t="str">
        <f>DATA_GOES_HERE!A53</f>
        <v>Storyland Saturdays: Preschool Story Time</v>
      </c>
      <c r="E53" s="8" t="str">
        <f>IF((ISTEXT(DATA_GOES_HERE!#REF!)),(DATA_GOES_HERE!#REF!),"")</f>
        <v/>
      </c>
      <c r="F53" t="str">
        <f>DATA_GOES_HERE!AI53</f>
        <v>Every Saturday, come to the library for some super stories, songs, and silliness!</v>
      </c>
      <c r="G53" s="1">
        <f>DATA_GOES_HERE!J53</f>
        <v>42448</v>
      </c>
      <c r="H53" s="1">
        <f>DATA_GOES_HERE!R53</f>
        <v>42448</v>
      </c>
      <c r="I53" s="1">
        <f t="shared" ca="1" si="1"/>
        <v>42487</v>
      </c>
      <c r="J53">
        <v>0</v>
      </c>
      <c r="K53">
        <v>31158</v>
      </c>
      <c r="L53" t="s">
        <v>131</v>
      </c>
      <c r="M53">
        <f>VLOOKUP(DATA_GOES_HERE!Y53,VENUEID!$A$2:$B$28,2,TRUE)</f>
        <v>34423</v>
      </c>
      <c r="N53">
        <f>VLOOKUP(DATA_GOES_HERE!AH53,eventTypeID!$A:$C,3,TRUE)</f>
        <v>19</v>
      </c>
      <c r="O53">
        <v>12</v>
      </c>
      <c r="Q53" t="e">
        <f>VLOOKUP(DATA_GOES_HERE!#REF!,VENUEID!$A$2:$C76,3,TRUE)</f>
        <v>#REF!</v>
      </c>
      <c r="R53" s="7"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6" t="s">
        <v>125</v>
      </c>
      <c r="B54" t="str">
        <f>DATA_GOES_HERE!A54</f>
        <v>LEGO Club</v>
      </c>
      <c r="E54" s="8" t="str">
        <f>IF((ISTEXT(DATA_GOES_HERE!#REF!)),(DATA_GOES_HERE!#REF!),"")</f>
        <v/>
      </c>
      <c r="F54" t="str">
        <f>DATA_GOES_HERE!AI54</f>
        <v>Every 3rd Sunday, imagine, think, and build something awesome with LEGOs!</v>
      </c>
      <c r="G54" s="1">
        <f>DATA_GOES_HERE!J54</f>
        <v>42449</v>
      </c>
      <c r="H54" s="1">
        <f>DATA_GOES_HERE!R54</f>
        <v>42449</v>
      </c>
      <c r="I54" s="1">
        <f t="shared" ca="1" si="1"/>
        <v>42487</v>
      </c>
      <c r="J54">
        <v>0</v>
      </c>
      <c r="K54">
        <v>31158</v>
      </c>
      <c r="L54" t="s">
        <v>131</v>
      </c>
      <c r="M54">
        <f>VLOOKUP(DATA_GOES_HERE!Y54,VENUEID!$A$2:$B$28,2,TRUE)</f>
        <v>34423</v>
      </c>
      <c r="N54">
        <f>VLOOKUP(DATA_GOES_HERE!AH54,eventTypeID!$A:$C,3,TRUE)</f>
        <v>24</v>
      </c>
      <c r="O54">
        <v>12</v>
      </c>
      <c r="Q54" t="e">
        <f>VLOOKUP(DATA_GOES_HERE!#REF!,VENUEID!$A$2:$C77,3,TRUE)</f>
        <v>#REF!</v>
      </c>
      <c r="R54" s="7"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6" t="s">
        <v>125</v>
      </c>
      <c r="B55" t="str">
        <f>DATA_GOES_HERE!A55</f>
        <v>Mother Goose Moments</v>
      </c>
      <c r="E55" s="8" t="str">
        <f>IF((ISTEXT(DATA_GOES_HERE!#REF!)),(DATA_GOES_HERE!#REF!),"")</f>
        <v/>
      </c>
      <c r="F55" t="str">
        <f>DATA_GOES_HERE!AI55</f>
        <v>Every Monday, babies and their caregivers are welcome to join Miss Donna for rhymes, songs, fingerplays, ABCs, 123s, stories, and more. For babies through 24 months old.</v>
      </c>
      <c r="G55" s="1">
        <f>DATA_GOES_HERE!J55</f>
        <v>42450</v>
      </c>
      <c r="H55" s="1">
        <f>DATA_GOES_HERE!R55</f>
        <v>42450</v>
      </c>
      <c r="I55" s="1">
        <f t="shared" ca="1" si="1"/>
        <v>42487</v>
      </c>
      <c r="J55">
        <v>0</v>
      </c>
      <c r="K55">
        <v>31158</v>
      </c>
      <c r="L55" t="s">
        <v>131</v>
      </c>
      <c r="M55">
        <f>VLOOKUP(DATA_GOES_HERE!Y55,VENUEID!$A$2:$B$28,2,TRUE)</f>
        <v>34423</v>
      </c>
      <c r="N55">
        <f>VLOOKUP(DATA_GOES_HERE!AH55,eventTypeID!$A:$C,3,TRUE)</f>
        <v>19</v>
      </c>
      <c r="O55">
        <v>12</v>
      </c>
      <c r="Q55" t="e">
        <f>VLOOKUP(DATA_GOES_HERE!#REF!,VENUEID!$A$2:$C78,3,TRUE)</f>
        <v>#REF!</v>
      </c>
      <c r="R55" s="7"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6" t="s">
        <v>125</v>
      </c>
      <c r="B56">
        <f>DATA_GOES_HERE!A56</f>
        <v>0</v>
      </c>
      <c r="E56" s="8" t="str">
        <f>IF((ISTEXT(DATA_GOES_HERE!F32)),(DATA_GOES_HERE!F32),"")</f>
        <v/>
      </c>
      <c r="F56">
        <f>DATA_GOES_HERE!AI56</f>
        <v>0</v>
      </c>
      <c r="G56" s="1">
        <f>DATA_GOES_HERE!J56</f>
        <v>0</v>
      </c>
      <c r="H56" s="1">
        <f>DATA_GOES_HERE!R56</f>
        <v>0</v>
      </c>
      <c r="I56" s="1">
        <f t="shared" ca="1" si="1"/>
        <v>42487</v>
      </c>
      <c r="J56">
        <v>0</v>
      </c>
      <c r="K56">
        <v>31158</v>
      </c>
      <c r="L56" t="s">
        <v>131</v>
      </c>
      <c r="M56" t="e">
        <f>VLOOKUP(DATA_GOES_HERE!Y56,VENUEID!$A$2:$B$28,2,TRUE)</f>
        <v>#N/A</v>
      </c>
      <c r="N56" t="e">
        <f>VLOOKUP(DATA_GOES_HERE!AH56,eventTypeID!$A:$C,3,TRUE)</f>
        <v>#N/A</v>
      </c>
      <c r="O56">
        <v>12</v>
      </c>
      <c r="Q56" t="str">
        <f>VLOOKUP(DATA_GOES_HERE!Y32,VENUEID!$A$2:$C79,3,TRUE)</f>
        <v>(615) 862-5854</v>
      </c>
      <c r="R56" s="7">
        <f>DATA_GOES_HERE!M32</f>
        <v>0.42708333333333331</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f>IF(DATA_GOES_HERE!L32="Saturday",1," ")</f>
        <v>1</v>
      </c>
      <c r="AC56" t="str">
        <f>IF(DATA_GOES_HERE!L32="Sunday",1," ")</f>
        <v xml:space="preserve"> </v>
      </c>
    </row>
    <row r="57" spans="1:29" x14ac:dyDescent="0.25">
      <c r="A57" s="6" t="s">
        <v>125</v>
      </c>
      <c r="B57" t="str">
        <f>DATA_GOES_HERE!A57</f>
        <v>Time to Tell: Save your Family Stories for Generations</v>
      </c>
      <c r="E57" s="8" t="str">
        <f>IF((ISTEXT(DATA_GOES_HERE!#REF!)),(DATA_GOES_HERE!#REF!),"")</f>
        <v/>
      </c>
      <c r="F57" t="str">
        <f>DATA_GOES_HERE!AI57</f>
        <v>Learn tips for gathering stories from your elder family members and about how to access your own memories. Get started with interview, writing and recording tips and practice. Enjoy sharing with other workshop participants, and ask your questions. Handouts included.</v>
      </c>
      <c r="G57" s="1">
        <f>DATA_GOES_HERE!J57</f>
        <v>42450</v>
      </c>
      <c r="H57" s="1">
        <f>DATA_GOES_HERE!R57</f>
        <v>42450</v>
      </c>
      <c r="I57" s="1">
        <f t="shared" ca="1" si="1"/>
        <v>42487</v>
      </c>
      <c r="J57">
        <v>0</v>
      </c>
      <c r="K57">
        <v>31158</v>
      </c>
      <c r="L57" t="s">
        <v>131</v>
      </c>
      <c r="M57">
        <f>VLOOKUP(DATA_GOES_HERE!Y57,VENUEID!$A$2:$B$28,2,TRUE)</f>
        <v>34423</v>
      </c>
      <c r="N57">
        <f>VLOOKUP(DATA_GOES_HERE!AH57,eventTypeID!$A:$C,3,TRUE)</f>
        <v>19</v>
      </c>
      <c r="O57">
        <v>12</v>
      </c>
      <c r="Q57" t="e">
        <f>VLOOKUP(DATA_GOES_HERE!#REF!,VENUEID!$A$2:$C80,3,TRUE)</f>
        <v>#REF!</v>
      </c>
      <c r="R57" s="7"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6" t="s">
        <v>125</v>
      </c>
      <c r="B58" t="str">
        <f>DATA_GOES_HERE!A58</f>
        <v>Family Fun Time: Songs, Craft, and More</v>
      </c>
      <c r="E58" s="8" t="str">
        <f>IF((ISTEXT(DATA_GOES_HERE!#REF!)),(DATA_GOES_HERE!#REF!),"")</f>
        <v/>
      </c>
      <c r="F58" t="str">
        <f>DATA_GOES_HERE!AI58</f>
        <v>Every Monday, join Ms. Katie for stories, songs, fingerplays, and a craft! Ages 3 to 5.</v>
      </c>
      <c r="G58" s="1">
        <f>DATA_GOES_HERE!J58</f>
        <v>42450</v>
      </c>
      <c r="H58" s="1">
        <f>DATA_GOES_HERE!R58</f>
        <v>42450</v>
      </c>
      <c r="I58" s="1">
        <f t="shared" ca="1" si="1"/>
        <v>42487</v>
      </c>
      <c r="J58">
        <v>0</v>
      </c>
      <c r="K58">
        <v>31158</v>
      </c>
      <c r="L58" t="s">
        <v>131</v>
      </c>
      <c r="M58">
        <f>VLOOKUP(DATA_GOES_HERE!Y58,VENUEID!$A$2:$B$28,2,TRUE)</f>
        <v>34423</v>
      </c>
      <c r="N58">
        <f>VLOOKUP(DATA_GOES_HERE!AH58,eventTypeID!$A:$C,3,TRUE)</f>
        <v>19</v>
      </c>
      <c r="O58">
        <v>12</v>
      </c>
      <c r="Q58" t="e">
        <f>VLOOKUP(DATA_GOES_HERE!#REF!,VENUEID!$A$2:$C81,3,TRUE)</f>
        <v>#REF!</v>
      </c>
      <c r="R58" s="7"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6" t="s">
        <v>125</v>
      </c>
      <c r="B59" t="str">
        <f>DATA_GOES_HERE!A59</f>
        <v>Adventure Club: Crafts, Movies, and More</v>
      </c>
      <c r="E59" s="8" t="str">
        <f>IF((ISTEXT(DATA_GOES_HERE!#REF!)),(DATA_GOES_HERE!#REF!),"")</f>
        <v/>
      </c>
      <c r="F59" t="str">
        <f>DATA_GOES_HERE!AI59</f>
        <v>School-age children can join us for crafts, activities, special guests, movies, and more! There's something new every week. Grades K-4.</v>
      </c>
      <c r="G59" s="1">
        <f>DATA_GOES_HERE!J59</f>
        <v>42451</v>
      </c>
      <c r="H59" s="1">
        <f>DATA_GOES_HERE!R59</f>
        <v>42451</v>
      </c>
      <c r="I59" s="1">
        <f t="shared" ca="1" si="1"/>
        <v>42487</v>
      </c>
      <c r="J59">
        <v>0</v>
      </c>
      <c r="K59">
        <v>31158</v>
      </c>
      <c r="L59" t="s">
        <v>131</v>
      </c>
      <c r="M59">
        <f>VLOOKUP(DATA_GOES_HERE!Y59,VENUEID!$A$2:$B$28,2,TRUE)</f>
        <v>34423</v>
      </c>
      <c r="N59">
        <f>VLOOKUP(DATA_GOES_HERE!AH59,eventTypeID!$A:$C,3,TRUE)</f>
        <v>19</v>
      </c>
      <c r="O59">
        <v>12</v>
      </c>
      <c r="Q59" t="e">
        <f>VLOOKUP(DATA_GOES_HERE!#REF!,VENUEID!$A$2:$C82,3,TRUE)</f>
        <v>#REF!</v>
      </c>
      <c r="R59" s="7"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6" t="s">
        <v>125</v>
      </c>
      <c r="B60" t="str">
        <f>DATA_GOES_HERE!A60</f>
        <v>Story Time</v>
      </c>
      <c r="E60" s="8" t="str">
        <f>IF((ISTEXT(DATA_GOES_HERE!#REF!)),(DATA_GOES_HERE!#REF!),"")</f>
        <v/>
      </c>
      <c r="F60" t="str">
        <f>DATA_GOES_HERE!AI60</f>
        <v>Every Wednesday at 10:15 and 11:15 a.m. Singing, fingerplays, rhymes, ABCs, 123s, stories, and much more with Miss Donna and Bear!</v>
      </c>
      <c r="G60" s="1">
        <f>DATA_GOES_HERE!J60</f>
        <v>42452</v>
      </c>
      <c r="H60" s="1">
        <f>DATA_GOES_HERE!R60</f>
        <v>42452</v>
      </c>
      <c r="I60" s="1">
        <f t="shared" ca="1" si="1"/>
        <v>42487</v>
      </c>
      <c r="J60">
        <v>0</v>
      </c>
      <c r="K60">
        <v>31158</v>
      </c>
      <c r="L60" t="s">
        <v>131</v>
      </c>
      <c r="M60">
        <f>VLOOKUP(DATA_GOES_HERE!Y60,VENUEID!$A$2:$B$28,2,TRUE)</f>
        <v>34423</v>
      </c>
      <c r="N60">
        <f>VLOOKUP(DATA_GOES_HERE!AH60,eventTypeID!$A:$C,3,TRUE)</f>
        <v>19</v>
      </c>
      <c r="O60">
        <v>12</v>
      </c>
      <c r="Q60" t="e">
        <f>VLOOKUP(DATA_GOES_HERE!#REF!,VENUEID!$A$2:$C83,3,TRUE)</f>
        <v>#REF!</v>
      </c>
      <c r="R60" s="7"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6" t="s">
        <v>125</v>
      </c>
      <c r="B61" t="str">
        <f>DATA_GOES_HERE!A61</f>
        <v>Story Time</v>
      </c>
      <c r="E61" s="8" t="str">
        <f>IF((ISTEXT(DATA_GOES_HERE!#REF!)),(DATA_GOES_HERE!#REF!),"")</f>
        <v/>
      </c>
      <c r="F61" t="str">
        <f>DATA_GOES_HERE!AI61</f>
        <v>Every Wednesday at 10:15 and 11:15 a.m. Singing, fingerplays, rhymes, ABCs, 123s, stories, and much more with Miss Donna and Bear!</v>
      </c>
      <c r="G61" s="1">
        <f>DATA_GOES_HERE!J61</f>
        <v>42452</v>
      </c>
      <c r="H61" s="1">
        <f>DATA_GOES_HERE!R61</f>
        <v>42452</v>
      </c>
      <c r="I61" s="1">
        <f t="shared" ca="1" si="1"/>
        <v>42487</v>
      </c>
      <c r="J61">
        <v>0</v>
      </c>
      <c r="K61">
        <v>31158</v>
      </c>
      <c r="L61" t="s">
        <v>131</v>
      </c>
      <c r="M61">
        <f>VLOOKUP(DATA_GOES_HERE!Y61,VENUEID!$A$2:$B$28,2,TRUE)</f>
        <v>34423</v>
      </c>
      <c r="N61">
        <f>VLOOKUP(DATA_GOES_HERE!AH61,eventTypeID!$A:$C,3,TRUE)</f>
        <v>19</v>
      </c>
      <c r="O61">
        <v>12</v>
      </c>
      <c r="Q61" t="e">
        <f>VLOOKUP(DATA_GOES_HERE!#REF!,VENUEID!$A$2:$C84,3,TRUE)</f>
        <v>#REF!</v>
      </c>
      <c r="R61" s="7"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6" t="s">
        <v>125</v>
      </c>
      <c r="B62" t="str">
        <f>DATA_GOES_HERE!A62</f>
        <v>Homeschool Crew: Learn About Traditional Egg Decorating</v>
      </c>
      <c r="E62" s="8" t="str">
        <f>IF((ISTEXT(DATA_GOES_HERE!F33)),(DATA_GOES_HERE!F33),"")</f>
        <v/>
      </c>
      <c r="F62" t="str">
        <f>DATA_GOES_HERE!AI62</f>
        <v>Every 2nd and 4th Wednesday, Homeschool Crew introduces homeschooled children to a different topic. 3/9: Loom Weaving. 3/23: Tradition of Egg Decorating. 4/13: The Care and Keeping of Bees with Dr. Kirk Jones. 4/27: Jewelry Making. 5/11: Garden in a Jar. 5/25: The Turtle.</v>
      </c>
      <c r="G62" s="1">
        <f>DATA_GOES_HERE!J62</f>
        <v>42452</v>
      </c>
      <c r="H62" s="1">
        <f>DATA_GOES_HERE!R62</f>
        <v>42452</v>
      </c>
      <c r="I62" s="1">
        <f t="shared" ca="1" si="1"/>
        <v>42487</v>
      </c>
      <c r="J62">
        <v>0</v>
      </c>
      <c r="K62">
        <v>31158</v>
      </c>
      <c r="L62" t="s">
        <v>131</v>
      </c>
      <c r="M62">
        <f>VLOOKUP(DATA_GOES_HERE!Y62,VENUEID!$A$2:$B$28,2,TRUE)</f>
        <v>34423</v>
      </c>
      <c r="N62">
        <f>VLOOKUP(DATA_GOES_HERE!AH62,eventTypeID!$A:$C,3,TRUE)</f>
        <v>24</v>
      </c>
      <c r="O62">
        <v>12</v>
      </c>
      <c r="Q62" t="str">
        <f>VLOOKUP(DATA_GOES_HERE!Y33,VENUEID!$A$2:$C85,3,TRUE)</f>
        <v>(615) 862-5854</v>
      </c>
      <c r="R62" s="7">
        <f>DATA_GOES_HERE!M33</f>
        <v>0.42708333333333331</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f>IF(DATA_GOES_HERE!L33="Saturday",1," ")</f>
        <v>1</v>
      </c>
      <c r="AC62" t="str">
        <f>IF(DATA_GOES_HERE!L33="Sunday",1," ")</f>
        <v xml:space="preserve"> </v>
      </c>
    </row>
    <row r="63" spans="1:29" x14ac:dyDescent="0.25">
      <c r="A63" s="6" t="s">
        <v>125</v>
      </c>
      <c r="B63" t="str">
        <f>DATA_GOES_HERE!A63</f>
        <v>Gentle Yoga for All Levels</v>
      </c>
      <c r="E63" s="8" t="str">
        <f>IF((ISTEXT(DATA_GOES_HERE!F34)),(DATA_GOES_HERE!F34),"")</f>
        <v/>
      </c>
      <c r="F63" t="str">
        <f>DATA_GOES_HERE!AI63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63" s="1">
        <f>DATA_GOES_HERE!J63</f>
        <v>42452</v>
      </c>
      <c r="H63" s="1">
        <f>DATA_GOES_HERE!R63</f>
        <v>42452</v>
      </c>
      <c r="I63" s="1">
        <f t="shared" ca="1" si="1"/>
        <v>42487</v>
      </c>
      <c r="J63">
        <v>0</v>
      </c>
      <c r="K63">
        <v>31158</v>
      </c>
      <c r="L63" t="s">
        <v>131</v>
      </c>
      <c r="M63">
        <f>VLOOKUP(DATA_GOES_HERE!Y63,VENUEID!$A$2:$B$28,2,TRUE)</f>
        <v>34423</v>
      </c>
      <c r="N63" t="e">
        <f>VLOOKUP(DATA_GOES_HERE!AH63,eventTypeID!$A:$C,3,TRUE)</f>
        <v>#N/A</v>
      </c>
      <c r="O63">
        <v>12</v>
      </c>
      <c r="Q63" t="str">
        <f>VLOOKUP(DATA_GOES_HERE!Y34,VENUEID!$A$2:$C86,3,TRUE)</f>
        <v>(615) 862-5854</v>
      </c>
      <c r="R63" s="7">
        <f>DATA_GOES_HERE!M34</f>
        <v>0.42708333333333331</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f>IF(DATA_GOES_HERE!L34="Saturday",1," ")</f>
        <v>1</v>
      </c>
      <c r="AC63" t="str">
        <f>IF(DATA_GOES_HERE!L34="Sunday",1," ")</f>
        <v xml:space="preserve"> </v>
      </c>
    </row>
    <row r="64" spans="1:29" x14ac:dyDescent="0.25">
      <c r="A64" s="6" t="s">
        <v>125</v>
      </c>
      <c r="B64" t="str">
        <f>DATA_GOES_HERE!A64</f>
        <v>Create Your Own Vision Board Workshop</v>
      </c>
      <c r="E64" s="8" t="str">
        <f>IF((ISTEXT(DATA_GOES_HERE!#REF!)),(DATA_GOES_HERE!#REF!),"")</f>
        <v/>
      </c>
      <c r="F64" t="str">
        <f>DATA_GOES_HERE!AI64</f>
        <v>Create your own vision board at this fun and interactive workshop. A vision board is a visual representation of your goals, hopes, and dreams, and is a great tool to inspire and motivate you.</v>
      </c>
      <c r="G64" s="1">
        <f>DATA_GOES_HERE!J64</f>
        <v>42452</v>
      </c>
      <c r="H64" s="1">
        <f>DATA_GOES_HERE!R64</f>
        <v>42452</v>
      </c>
      <c r="I64" s="1">
        <f t="shared" ca="1" si="1"/>
        <v>42487</v>
      </c>
      <c r="J64">
        <v>0</v>
      </c>
      <c r="K64">
        <v>31158</v>
      </c>
      <c r="L64" t="s">
        <v>131</v>
      </c>
      <c r="M64">
        <f>VLOOKUP(DATA_GOES_HERE!Y64,VENUEID!$A$2:$B$28,2,TRUE)</f>
        <v>34423</v>
      </c>
      <c r="N64" t="e">
        <f>VLOOKUP(DATA_GOES_HERE!AH64,eventTypeID!$A:$C,3,TRUE)</f>
        <v>#N/A</v>
      </c>
      <c r="O64">
        <v>12</v>
      </c>
      <c r="Q64" t="e">
        <f>VLOOKUP(DATA_GOES_HERE!#REF!,VENUEID!$A$2:$C87,3,TRUE)</f>
        <v>#REF!</v>
      </c>
      <c r="R64" s="7"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6" t="s">
        <v>125</v>
      </c>
      <c r="B65" t="str">
        <f>DATA_GOES_HERE!A65</f>
        <v>Create Your Own Vision Board Workshop</v>
      </c>
      <c r="E65" s="8" t="str">
        <f>IF((ISTEXT(DATA_GOES_HERE!#REF!)),(DATA_GOES_HERE!#REF!),"")</f>
        <v/>
      </c>
      <c r="F65" t="str">
        <f>DATA_GOES_HERE!AI65</f>
        <v>Create your own vision board at this fun and interactive workshop. A vision board is a visual representation of your goals, hopes, and dreams, and is a great tool to inspire and motivate you.</v>
      </c>
      <c r="G65" s="1">
        <f>DATA_GOES_HERE!J65</f>
        <v>42452</v>
      </c>
      <c r="H65" s="1">
        <f>DATA_GOES_HERE!R65</f>
        <v>42452</v>
      </c>
      <c r="I65" s="1">
        <f t="shared" ca="1" si="1"/>
        <v>42487</v>
      </c>
      <c r="J65">
        <v>0</v>
      </c>
      <c r="K65">
        <v>31158</v>
      </c>
      <c r="L65" t="s">
        <v>131</v>
      </c>
      <c r="M65">
        <f>VLOOKUP(DATA_GOES_HERE!Y65,VENUEID!$A$2:$B$28,2,TRUE)</f>
        <v>34423</v>
      </c>
      <c r="N65" t="e">
        <f>VLOOKUP(DATA_GOES_HERE!AH65,eventTypeID!$A:$C,3,TRUE)</f>
        <v>#N/A</v>
      </c>
      <c r="O65">
        <v>12</v>
      </c>
      <c r="Q65" t="e">
        <f>VLOOKUP(DATA_GOES_HERE!#REF!,VENUEID!$A$2:$C88,3,TRUE)</f>
        <v>#REF!</v>
      </c>
      <c r="R65" s="7"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6" t="s">
        <v>125</v>
      </c>
      <c r="B66" t="str">
        <f>DATA_GOES_HERE!A66</f>
        <v>Crayon Kids: Crafts and Fun</v>
      </c>
      <c r="E66" s="8" t="str">
        <f>IF((ISTEXT(DATA_GOES_HERE!#REF!)),(DATA_GOES_HERE!#REF!),"")</f>
        <v/>
      </c>
      <c r="F66" t="str">
        <f>DATA_GOES_HERE!AI66</f>
        <v>Every Thursday, join Ms. Katie at the library for some crafty fun!</v>
      </c>
      <c r="G66" s="1">
        <f>DATA_GOES_HERE!J66</f>
        <v>42453</v>
      </c>
      <c r="H66" s="1">
        <f>DATA_GOES_HERE!R66</f>
        <v>42453</v>
      </c>
      <c r="I66" s="1">
        <f t="shared" ca="1" si="1"/>
        <v>42487</v>
      </c>
      <c r="J66">
        <v>0</v>
      </c>
      <c r="K66">
        <v>31158</v>
      </c>
      <c r="L66" t="s">
        <v>131</v>
      </c>
      <c r="M66">
        <f>VLOOKUP(DATA_GOES_HERE!Y66,VENUEID!$A$2:$B$28,2,TRUE)</f>
        <v>34423</v>
      </c>
      <c r="N66">
        <f>VLOOKUP(DATA_GOES_HERE!AH66,eventTypeID!$A:$C,3,TRUE)</f>
        <v>24</v>
      </c>
      <c r="O66">
        <v>12</v>
      </c>
      <c r="Q66" t="e">
        <f>VLOOKUP(DATA_GOES_HERE!#REF!,VENUEID!$A$2:$C89,3,TRUE)</f>
        <v>#REF!</v>
      </c>
      <c r="R66" s="7"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6" t="s">
        <v>125</v>
      </c>
      <c r="B67" t="str">
        <f>DATA_GOES_HERE!A67</f>
        <v>Scrabble Group for All Levels</v>
      </c>
      <c r="E67" s="8" t="str">
        <f>IF((ISTEXT(DATA_GOES_HERE!#REF!)),(DATA_GOES_HERE!#REF!),"")</f>
        <v/>
      </c>
      <c r="F67" t="str">
        <f>DATA_GOES_HERE!AI67</f>
        <v>Every Thursday, play Scrabble the old-fashioned way&amp;hellip; on a board! All levels of players welcome. Bring your board if you have one.</v>
      </c>
      <c r="G67" s="1">
        <f>DATA_GOES_HERE!J67</f>
        <v>42453</v>
      </c>
      <c r="H67" s="1">
        <f>DATA_GOES_HERE!R67</f>
        <v>42453</v>
      </c>
      <c r="I67" s="1">
        <f t="shared" ca="1" si="1"/>
        <v>42487</v>
      </c>
      <c r="J67">
        <v>0</v>
      </c>
      <c r="K67">
        <v>31158</v>
      </c>
      <c r="L67" t="s">
        <v>131</v>
      </c>
      <c r="M67">
        <f>VLOOKUP(DATA_GOES_HERE!Y67,VENUEID!$A$2:$B$28,2,TRUE)</f>
        <v>34423</v>
      </c>
      <c r="N67" t="e">
        <f>VLOOKUP(DATA_GOES_HERE!AH67,eventTypeID!$A:$C,3,TRUE)</f>
        <v>#N/A</v>
      </c>
      <c r="O67">
        <v>12</v>
      </c>
      <c r="Q67" t="e">
        <f>VLOOKUP(DATA_GOES_HERE!#REF!,VENUEID!$A$2:$C90,3,TRUE)</f>
        <v>#REF!</v>
      </c>
      <c r="R67" s="7"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6" t="s">
        <v>125</v>
      </c>
      <c r="B68" t="str">
        <f>DATA_GOES_HERE!A68</f>
        <v>Swing Dance Performance</v>
      </c>
      <c r="E68" s="8" t="str">
        <f>IF((ISTEXT(DATA_GOES_HERE!#REF!)),(DATA_GOES_HERE!#REF!),"")</f>
        <v/>
      </c>
      <c r="F68" t="str">
        <f>DATA_GOES_HERE!AI68</f>
        <v>Swing in spring and come watch a performance by the Nashville Jitterbugs!</v>
      </c>
      <c r="G68" s="1">
        <f>DATA_GOES_HERE!J68</f>
        <v>42453</v>
      </c>
      <c r="H68" s="1">
        <f>DATA_GOES_HERE!R68</f>
        <v>42453</v>
      </c>
      <c r="I68" s="1">
        <f t="shared" ca="1" si="1"/>
        <v>42487</v>
      </c>
      <c r="J68">
        <v>0</v>
      </c>
      <c r="K68">
        <v>31158</v>
      </c>
      <c r="L68" t="s">
        <v>131</v>
      </c>
      <c r="M68">
        <f>VLOOKUP(DATA_GOES_HERE!Y68,VENUEID!$A$2:$B$28,2,TRUE)</f>
        <v>34423</v>
      </c>
      <c r="N68" t="e">
        <f>VLOOKUP(DATA_GOES_HERE!AH68,eventTypeID!$A:$C,3,TRUE)</f>
        <v>#N/A</v>
      </c>
      <c r="O68">
        <v>12</v>
      </c>
      <c r="Q68" t="e">
        <f>VLOOKUP(DATA_GOES_HERE!#REF!,VENUEID!$A$2:$C91,3,TRUE)</f>
        <v>#REF!</v>
      </c>
      <c r="R68" s="7"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6" t="s">
        <v>125</v>
      </c>
      <c r="B69" t="str">
        <f>DATA_GOES_HERE!A69</f>
        <v>Storyland Saturdays: Preschool Story Time</v>
      </c>
      <c r="E69" s="8" t="str">
        <f>IF((ISTEXT(DATA_GOES_HERE!#REF!)),(DATA_GOES_HERE!#REF!),"")</f>
        <v/>
      </c>
      <c r="F69" t="str">
        <f>DATA_GOES_HERE!AI69</f>
        <v>Every Saturday, come to the library for some super stories, songs, and silliness!</v>
      </c>
      <c r="G69" s="1">
        <f>DATA_GOES_HERE!J69</f>
        <v>42455</v>
      </c>
      <c r="H69" s="1">
        <f>DATA_GOES_HERE!R69</f>
        <v>42455</v>
      </c>
      <c r="I69" s="1">
        <f t="shared" ca="1" si="1"/>
        <v>42487</v>
      </c>
      <c r="J69">
        <v>0</v>
      </c>
      <c r="K69">
        <v>31158</v>
      </c>
      <c r="L69" t="s">
        <v>131</v>
      </c>
      <c r="M69">
        <f>VLOOKUP(DATA_GOES_HERE!Y69,VENUEID!$A$2:$B$28,2,TRUE)</f>
        <v>34423</v>
      </c>
      <c r="N69">
        <f>VLOOKUP(DATA_GOES_HERE!AH69,eventTypeID!$A:$C,3,TRUE)</f>
        <v>19</v>
      </c>
      <c r="O69">
        <v>12</v>
      </c>
      <c r="Q69" t="e">
        <f>VLOOKUP(DATA_GOES_HERE!#REF!,VENUEID!$A$2:$C92,3,TRUE)</f>
        <v>#REF!</v>
      </c>
      <c r="R69" s="7"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6" t="s">
        <v>125</v>
      </c>
      <c r="B70" t="str">
        <f>DATA_GOES_HERE!A70</f>
        <v>Swing Dance Class</v>
      </c>
      <c r="E70" s="8" t="str">
        <f>IF((ISTEXT(DATA_GOES_HERE!#REF!)),(DATA_GOES_HERE!#REF!),"")</f>
        <v/>
      </c>
      <c r="F70" t="str">
        <f>DATA_GOES_HERE!AI70</f>
        <v>Swing in spring and learn basic dance moves from Nashville Swing Dance Foundation teachers.</v>
      </c>
      <c r="G70" s="1">
        <f>DATA_GOES_HERE!J70</f>
        <v>42455</v>
      </c>
      <c r="H70" s="1">
        <f>DATA_GOES_HERE!R70</f>
        <v>42455</v>
      </c>
      <c r="I70" s="1">
        <f t="shared" ca="1" si="1"/>
        <v>42487</v>
      </c>
      <c r="J70">
        <v>0</v>
      </c>
      <c r="K70">
        <v>31158</v>
      </c>
      <c r="L70" t="s">
        <v>131</v>
      </c>
      <c r="M70">
        <f>VLOOKUP(DATA_GOES_HERE!Y70,VENUEID!$A$2:$B$28,2,TRUE)</f>
        <v>34423</v>
      </c>
      <c r="N70" t="e">
        <f>VLOOKUP(DATA_GOES_HERE!AH70,eventTypeID!$A:$C,3,TRUE)</f>
        <v>#N/A</v>
      </c>
      <c r="O70">
        <v>12</v>
      </c>
      <c r="Q70" t="e">
        <f>VLOOKUP(DATA_GOES_HERE!#REF!,VENUEID!$A$2:$C93,3,TRUE)</f>
        <v>#REF!</v>
      </c>
      <c r="R70" s="7"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6" t="s">
        <v>125</v>
      </c>
      <c r="B71" t="str">
        <f>DATA_GOES_HERE!A71</f>
        <v>CLOSED: Easter Sunday</v>
      </c>
      <c r="E71" s="8" t="str">
        <f>IF((ISTEXT(DATA_GOES_HERE!#REF!)),(DATA_GOES_HERE!#REF!),"")</f>
        <v/>
      </c>
      <c r="F71" t="str">
        <f>DATA_GOES_HERE!AI71</f>
        <v>All library locations are closed. Please use book drops for returns.</v>
      </c>
      <c r="G71" s="1">
        <f>DATA_GOES_HERE!J71</f>
        <v>42456</v>
      </c>
      <c r="H71" s="1">
        <f>DATA_GOES_HERE!R71</f>
        <v>42456</v>
      </c>
      <c r="I71" s="1">
        <f t="shared" ca="1" si="1"/>
        <v>42487</v>
      </c>
      <c r="J71">
        <v>0</v>
      </c>
      <c r="K71">
        <v>31158</v>
      </c>
      <c r="L71" t="s">
        <v>131</v>
      </c>
      <c r="M71" t="e">
        <f>VLOOKUP(DATA_GOES_HERE!Y71,VENUEID!$A$2:$B$28,2,TRUE)</f>
        <v>#N/A</v>
      </c>
      <c r="N71" t="e">
        <f>VLOOKUP(DATA_GOES_HERE!AH71,eventTypeID!$A:$C,3,TRUE)</f>
        <v>#VALUE!</v>
      </c>
      <c r="O71">
        <v>12</v>
      </c>
      <c r="Q71" t="e">
        <f>VLOOKUP(DATA_GOES_HERE!#REF!,VENUEID!$A$2:$C94,3,TRUE)</f>
        <v>#REF!</v>
      </c>
      <c r="R71" s="7"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6" t="s">
        <v>125</v>
      </c>
      <c r="B72" t="str">
        <f>DATA_GOES_HERE!A72</f>
        <v>Mother Goose Moments</v>
      </c>
      <c r="E72" s="8" t="str">
        <f>IF((ISTEXT(DATA_GOES_HERE!F35)),(DATA_GOES_HERE!F35),"")</f>
        <v/>
      </c>
      <c r="F72" t="str">
        <f>DATA_GOES_HERE!AI72</f>
        <v>Every Monday, babies and their caregivers are welcome to join Miss Donna for rhymes, songs, fingerplays, ABCs, 123s, stories, and more. For babies through 24 months old.</v>
      </c>
      <c r="G72" s="1">
        <f>DATA_GOES_HERE!J72</f>
        <v>42457</v>
      </c>
      <c r="H72" s="1">
        <f>DATA_GOES_HERE!R72</f>
        <v>42457</v>
      </c>
      <c r="I72" s="1">
        <f t="shared" ca="1" si="1"/>
        <v>42487</v>
      </c>
      <c r="J72">
        <v>0</v>
      </c>
      <c r="K72">
        <v>31158</v>
      </c>
      <c r="L72" t="s">
        <v>131</v>
      </c>
      <c r="M72">
        <f>VLOOKUP(DATA_GOES_HERE!Y72,VENUEID!$A$2:$B$28,2,TRUE)</f>
        <v>34423</v>
      </c>
      <c r="N72">
        <f>VLOOKUP(DATA_GOES_HERE!AH72,eventTypeID!$A:$C,3,TRUE)</f>
        <v>19</v>
      </c>
      <c r="O72">
        <v>12</v>
      </c>
      <c r="Q72" t="str">
        <f>VLOOKUP(DATA_GOES_HERE!Y35,VENUEID!$A$2:$C95,3,TRUE)</f>
        <v>(615) 862-5854</v>
      </c>
      <c r="R72" s="7">
        <f>DATA_GOES_HERE!M35</f>
        <v>0.5</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f>IF(DATA_GOES_HERE!L35="Saturday",1," ")</f>
        <v>1</v>
      </c>
      <c r="AC72" t="str">
        <f>IF(DATA_GOES_HERE!L35="Sunday",1," ")</f>
        <v xml:space="preserve"> </v>
      </c>
    </row>
    <row r="73" spans="1:29" x14ac:dyDescent="0.25">
      <c r="A73" s="6" t="s">
        <v>125</v>
      </c>
      <c r="B73" t="str">
        <f>DATA_GOES_HERE!A73</f>
        <v>Family Fun Time: Songs, Craft, and More</v>
      </c>
      <c r="E73" s="8" t="str">
        <f>IF((ISTEXT(DATA_GOES_HERE!#REF!)),(DATA_GOES_HERE!#REF!),"")</f>
        <v/>
      </c>
      <c r="F73" t="str">
        <f>DATA_GOES_HERE!AI73</f>
        <v>Every Monday, join Ms. Katie for stories, songs, fingerplays, and a craft! Ages 3 to 5.</v>
      </c>
      <c r="G73" s="1">
        <f>DATA_GOES_HERE!J73</f>
        <v>42457</v>
      </c>
      <c r="H73" s="1">
        <f>DATA_GOES_HERE!R73</f>
        <v>42457</v>
      </c>
      <c r="I73" s="1">
        <f t="shared" ca="1" si="1"/>
        <v>42487</v>
      </c>
      <c r="J73">
        <v>0</v>
      </c>
      <c r="K73">
        <v>31158</v>
      </c>
      <c r="L73" t="s">
        <v>131</v>
      </c>
      <c r="M73">
        <f>VLOOKUP(DATA_GOES_HERE!Y73,VENUEID!$A$2:$B$28,2,TRUE)</f>
        <v>34423</v>
      </c>
      <c r="N73">
        <f>VLOOKUP(DATA_GOES_HERE!AH73,eventTypeID!$A:$C,3,TRUE)</f>
        <v>19</v>
      </c>
      <c r="O73">
        <v>12</v>
      </c>
      <c r="Q73" t="e">
        <f>VLOOKUP(DATA_GOES_HERE!#REF!,VENUEID!$A$2:$C96,3,TRUE)</f>
        <v>#REF!</v>
      </c>
      <c r="R73" s="7"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6" t="s">
        <v>125</v>
      </c>
      <c r="B74" t="str">
        <f>DATA_GOES_HERE!A74</f>
        <v>Adventure Club: Crafts, Movies, and More</v>
      </c>
      <c r="E74" s="8" t="str">
        <f>IF((ISTEXT(DATA_GOES_HERE!F36)),(DATA_GOES_HERE!F36),"")</f>
        <v/>
      </c>
      <c r="F74" t="str">
        <f>DATA_GOES_HERE!AI74</f>
        <v>School-age children can join us for crafts, activities, special guests, movies, and more! There's something new every week. Grades K-4.</v>
      </c>
      <c r="G74" s="1">
        <f>DATA_GOES_HERE!J74</f>
        <v>42458</v>
      </c>
      <c r="H74" s="1">
        <f>DATA_GOES_HERE!R74</f>
        <v>42458</v>
      </c>
      <c r="I74" s="1">
        <f t="shared" ca="1" si="1"/>
        <v>42487</v>
      </c>
      <c r="J74">
        <v>0</v>
      </c>
      <c r="K74">
        <v>31158</v>
      </c>
      <c r="L74" t="s">
        <v>131</v>
      </c>
      <c r="M74">
        <f>VLOOKUP(DATA_GOES_HERE!Y74,VENUEID!$A$2:$B$28,2,TRUE)</f>
        <v>34423</v>
      </c>
      <c r="N74">
        <f>VLOOKUP(DATA_GOES_HERE!AH74,eventTypeID!$A:$C,3,TRUE)</f>
        <v>19</v>
      </c>
      <c r="O74">
        <v>12</v>
      </c>
      <c r="Q74" t="str">
        <f>VLOOKUP(DATA_GOES_HERE!Y36,VENUEID!$A$2:$C97,3,TRUE)</f>
        <v>(615) 862-5854</v>
      </c>
      <c r="R74" s="7">
        <f>DATA_GOES_HERE!M36</f>
        <v>0.58333333333333337</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f>IF(DATA_GOES_HERE!L36="Saturday",1," ")</f>
        <v>1</v>
      </c>
      <c r="AC74" t="str">
        <f>IF(DATA_GOES_HERE!L36="Sunday",1," ")</f>
        <v xml:space="preserve"> </v>
      </c>
    </row>
    <row r="75" spans="1:29" x14ac:dyDescent="0.25">
      <c r="A75" s="6" t="s">
        <v>125</v>
      </c>
      <c r="B75">
        <f>DATA_GOES_HERE!A75</f>
        <v>0</v>
      </c>
      <c r="E75" s="8" t="str">
        <f>IF((ISTEXT(DATA_GOES_HERE!F37)),(DATA_GOES_HERE!F37),"")</f>
        <v/>
      </c>
      <c r="F75">
        <f>DATA_GOES_HERE!AI75</f>
        <v>0</v>
      </c>
      <c r="G75" s="1">
        <f>DATA_GOES_HERE!J75</f>
        <v>0</v>
      </c>
      <c r="H75" s="1">
        <f>DATA_GOES_HERE!R75</f>
        <v>0</v>
      </c>
      <c r="I75" s="1">
        <f t="shared" ca="1" si="1"/>
        <v>42487</v>
      </c>
      <c r="J75">
        <v>0</v>
      </c>
      <c r="K75">
        <v>31158</v>
      </c>
      <c r="L75" t="s">
        <v>131</v>
      </c>
      <c r="M75" t="e">
        <f>VLOOKUP(DATA_GOES_HERE!Y75,VENUEID!$A$2:$B$28,2,TRUE)</f>
        <v>#N/A</v>
      </c>
      <c r="N75" t="e">
        <f>VLOOKUP(DATA_GOES_HERE!AH75,eventTypeID!$A:$C,3,TRUE)</f>
        <v>#N/A</v>
      </c>
      <c r="O75">
        <v>12</v>
      </c>
      <c r="Q75" t="str">
        <f>VLOOKUP(DATA_GOES_HERE!Y37,VENUEID!$A$2:$C98,3,TRUE)</f>
        <v>(615) 862-5854</v>
      </c>
      <c r="R75" s="7">
        <f>DATA_GOES_HERE!M37</f>
        <v>0.42708333333333331</v>
      </c>
      <c r="W75">
        <f>IF(DATA_GOES_HERE!L37="Monday",1," ")</f>
        <v>1</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6" t="s">
        <v>125</v>
      </c>
      <c r="B76" t="str">
        <f>DATA_GOES_HERE!A76</f>
        <v>Story Time</v>
      </c>
      <c r="E76" s="8" t="str">
        <f>IF((ISTEXT(DATA_GOES_HERE!F38)),(DATA_GOES_HERE!F38),"")</f>
        <v/>
      </c>
      <c r="F76" t="str">
        <f>DATA_GOES_HERE!AI76</f>
        <v>Every Wednesday at 10:15 and 11:15 a.m. Singing, fingerplays, rhymes, ABCs, 123s, stories, and much more with Miss Donna and Bear!</v>
      </c>
      <c r="G76" s="1">
        <f>DATA_GOES_HERE!J76</f>
        <v>42459</v>
      </c>
      <c r="H76" s="1">
        <f>DATA_GOES_HERE!R76</f>
        <v>42459</v>
      </c>
      <c r="I76" s="1">
        <f t="shared" ca="1" si="1"/>
        <v>42487</v>
      </c>
      <c r="J76">
        <v>0</v>
      </c>
      <c r="K76">
        <v>31158</v>
      </c>
      <c r="L76" t="s">
        <v>131</v>
      </c>
      <c r="M76">
        <f>VLOOKUP(DATA_GOES_HERE!Y76,VENUEID!$A$2:$B$28,2,TRUE)</f>
        <v>34423</v>
      </c>
      <c r="N76">
        <f>VLOOKUP(DATA_GOES_HERE!AH76,eventTypeID!$A:$C,3,TRUE)</f>
        <v>19</v>
      </c>
      <c r="O76">
        <v>12</v>
      </c>
      <c r="Q76" t="e">
        <f>VLOOKUP(DATA_GOES_HERE!Y38,VENUEID!$A$2:$C99,3,TRUE)</f>
        <v>#N/A</v>
      </c>
      <c r="R76" s="7">
        <f>DATA_GOES_HERE!M38</f>
        <v>0</v>
      </c>
      <c r="W76" t="str">
        <f>IF(DATA_GOES_HERE!L38="Monday",1," ")</f>
        <v xml:space="preserve"> </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6" t="s">
        <v>125</v>
      </c>
      <c r="B77" t="str">
        <f>DATA_GOES_HERE!A77</f>
        <v>Story Time</v>
      </c>
      <c r="E77" s="8" t="str">
        <f>IF((ISTEXT(DATA_GOES_HERE!F39)),(DATA_GOES_HERE!F39),"")</f>
        <v/>
      </c>
      <c r="F77" t="str">
        <f>DATA_GOES_HERE!AI77</f>
        <v>Every Wednesday at 10:15 and 11:15 a.m. Singing, fingerplays, rhymes, ABCs, 123s, stories, and much more with Miss Donna and Bear!</v>
      </c>
      <c r="G77" s="1">
        <f>DATA_GOES_HERE!J77</f>
        <v>42459</v>
      </c>
      <c r="H77" s="1">
        <f>DATA_GOES_HERE!R77</f>
        <v>42459</v>
      </c>
      <c r="I77" s="1">
        <f t="shared" ca="1" si="1"/>
        <v>42487</v>
      </c>
      <c r="J77">
        <v>0</v>
      </c>
      <c r="K77">
        <v>31158</v>
      </c>
      <c r="L77" t="s">
        <v>131</v>
      </c>
      <c r="M77">
        <f>VLOOKUP(DATA_GOES_HERE!Y77,VENUEID!$A$2:$B$28,2,TRUE)</f>
        <v>34423</v>
      </c>
      <c r="N77">
        <f>VLOOKUP(DATA_GOES_HERE!AH77,eventTypeID!$A:$C,3,TRUE)</f>
        <v>19</v>
      </c>
      <c r="O77">
        <v>12</v>
      </c>
      <c r="Q77" t="str">
        <f>VLOOKUP(DATA_GOES_HERE!Y39,VENUEID!$A$2:$C100,3,TRUE)</f>
        <v>(615) 862-5854</v>
      </c>
      <c r="R77" s="7">
        <f>DATA_GOES_HERE!M39</f>
        <v>0.75</v>
      </c>
      <c r="W77">
        <f>IF(DATA_GOES_HERE!L39="Monday",1," ")</f>
        <v>1</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6" t="s">
        <v>125</v>
      </c>
      <c r="B78">
        <f>DATA_GOES_HERE!A78</f>
        <v>0</v>
      </c>
      <c r="E78" s="8" t="str">
        <f>IF((ISTEXT(DATA_GOES_HERE!F40)),(DATA_GOES_HERE!F40),"")</f>
        <v/>
      </c>
      <c r="F78">
        <f>DATA_GOES_HERE!AI78</f>
        <v>0</v>
      </c>
      <c r="G78" s="1">
        <f>DATA_GOES_HERE!J78</f>
        <v>0</v>
      </c>
      <c r="H78" s="1">
        <f>DATA_GOES_HERE!R78</f>
        <v>0</v>
      </c>
      <c r="I78" s="1">
        <f t="shared" ca="1" si="1"/>
        <v>42487</v>
      </c>
      <c r="J78">
        <v>0</v>
      </c>
      <c r="K78">
        <v>31158</v>
      </c>
      <c r="L78" t="s">
        <v>131</v>
      </c>
      <c r="M78" t="e">
        <f>VLOOKUP(DATA_GOES_HERE!Y78,VENUEID!$A$2:$B$28,2,TRUE)</f>
        <v>#N/A</v>
      </c>
      <c r="N78" t="e">
        <f>VLOOKUP(DATA_GOES_HERE!AH78,eventTypeID!$A:$C,3,TRUE)</f>
        <v>#N/A</v>
      </c>
      <c r="O78">
        <v>12</v>
      </c>
      <c r="Q78" t="str">
        <f>VLOOKUP(DATA_GOES_HERE!Y40,VENUEID!$A$2:$C101,3,TRUE)</f>
        <v>(615) 862-5854</v>
      </c>
      <c r="R78" s="7">
        <f>DATA_GOES_HERE!M40</f>
        <v>0.77083333333333337</v>
      </c>
      <c r="W78">
        <f>IF(DATA_GOES_HERE!L40="Monday",1," ")</f>
        <v>1</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6" t="s">
        <v>125</v>
      </c>
      <c r="B79" t="str">
        <f>DATA_GOES_HERE!A79</f>
        <v>Gentle Yoga for All Levels</v>
      </c>
      <c r="E79" s="8" t="str">
        <f>IF((ISTEXT(DATA_GOES_HERE!F41)),(DATA_GOES_HERE!F41),"")</f>
        <v/>
      </c>
      <c r="F79" t="str">
        <f>DATA_GOES_HERE!AI79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79" s="1">
        <f>DATA_GOES_HERE!J79</f>
        <v>42459</v>
      </c>
      <c r="H79" s="1">
        <f>DATA_GOES_HERE!R79</f>
        <v>42459</v>
      </c>
      <c r="I79" s="1">
        <f t="shared" ca="1" si="1"/>
        <v>42487</v>
      </c>
      <c r="J79">
        <v>0</v>
      </c>
      <c r="K79">
        <v>31158</v>
      </c>
      <c r="L79" t="s">
        <v>131</v>
      </c>
      <c r="M79">
        <f>VLOOKUP(DATA_GOES_HERE!Y79,VENUEID!$A$2:$B$28,2,TRUE)</f>
        <v>34423</v>
      </c>
      <c r="N79" t="e">
        <f>VLOOKUP(DATA_GOES_HERE!AH79,eventTypeID!$A:$C,3,TRUE)</f>
        <v>#N/A</v>
      </c>
      <c r="O79">
        <v>12</v>
      </c>
      <c r="Q79" t="str">
        <f>VLOOKUP(DATA_GOES_HERE!Y41,VENUEID!$A$2:$C102,3,TRUE)</f>
        <v>(615) 862-5854</v>
      </c>
      <c r="R79" s="7">
        <f>DATA_GOES_HERE!M41</f>
        <v>0.66666666666666663</v>
      </c>
      <c r="W79" t="str">
        <f>IF(DATA_GOES_HERE!L41="Monday",1," ")</f>
        <v xml:space="preserve"> </v>
      </c>
      <c r="X79">
        <f>IF(DATA_GOES_HERE!L41="Tuesday",1," ")</f>
        <v>1</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6" t="s">
        <v>125</v>
      </c>
      <c r="B80" t="str">
        <f>DATA_GOES_HERE!A80</f>
        <v>Crayon Kids: Crafts and Fun</v>
      </c>
      <c r="E80" s="8" t="str">
        <f>IF((ISTEXT(DATA_GOES_HERE!F42)),(DATA_GOES_HERE!F42),"")</f>
        <v/>
      </c>
      <c r="F80" t="str">
        <f>DATA_GOES_HERE!AI80</f>
        <v>Every Thursday, join Ms. Katie at the library for some crafty fun!</v>
      </c>
      <c r="G80" s="1">
        <f>DATA_GOES_HERE!J80</f>
        <v>42460</v>
      </c>
      <c r="H80" s="1">
        <f>DATA_GOES_HERE!R80</f>
        <v>42460</v>
      </c>
      <c r="I80" s="1">
        <f t="shared" ca="1" si="1"/>
        <v>42487</v>
      </c>
      <c r="J80">
        <v>0</v>
      </c>
      <c r="K80">
        <v>31158</v>
      </c>
      <c r="L80" t="s">
        <v>131</v>
      </c>
      <c r="M80">
        <f>VLOOKUP(DATA_GOES_HERE!Y80,VENUEID!$A$2:$B$28,2,TRUE)</f>
        <v>34423</v>
      </c>
      <c r="N80">
        <f>VLOOKUP(DATA_GOES_HERE!AH80,eventTypeID!$A:$C,3,TRUE)</f>
        <v>24</v>
      </c>
      <c r="O80">
        <v>12</v>
      </c>
      <c r="Q80" t="e">
        <f>VLOOKUP(DATA_GOES_HERE!Y42,VENUEID!$A$2:$C103,3,TRUE)</f>
        <v>#N/A</v>
      </c>
      <c r="R80" s="7">
        <f>DATA_GOES_HERE!M42</f>
        <v>0</v>
      </c>
      <c r="W80" t="str">
        <f>IF(DATA_GOES_HERE!L42="Monday",1," ")</f>
        <v xml:space="preserve"> </v>
      </c>
      <c r="X80" t="str">
        <f>IF(DATA_GOES_HERE!L42="Tuesday",1," ")</f>
        <v xml:space="preserve"> </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6" t="s">
        <v>125</v>
      </c>
      <c r="B81" t="str">
        <f>DATA_GOES_HERE!A81</f>
        <v>Scrabble Group for All Levels</v>
      </c>
      <c r="E81" s="8" t="str">
        <f>IF((ISTEXT(DATA_GOES_HERE!F43)),(DATA_GOES_HERE!F43),"")</f>
        <v/>
      </c>
      <c r="F81" t="str">
        <f>DATA_GOES_HERE!AI81</f>
        <v>Every Thursday, play Scrabble the old-fashioned way&amp;hellip; on a board! All levels of players welcome. Bring your board if you have one.</v>
      </c>
      <c r="G81" s="1">
        <f>DATA_GOES_HERE!J81</f>
        <v>42460</v>
      </c>
      <c r="H81" s="1">
        <f>DATA_GOES_HERE!R81</f>
        <v>42460</v>
      </c>
      <c r="I81" s="1">
        <f t="shared" ca="1" si="1"/>
        <v>42487</v>
      </c>
      <c r="J81">
        <v>0</v>
      </c>
      <c r="K81">
        <v>31158</v>
      </c>
      <c r="L81" t="s">
        <v>131</v>
      </c>
      <c r="M81">
        <f>VLOOKUP(DATA_GOES_HERE!Y81,VENUEID!$A$2:$B$28,2,TRUE)</f>
        <v>34423</v>
      </c>
      <c r="N81" t="e">
        <f>VLOOKUP(DATA_GOES_HERE!AH81,eventTypeID!$A:$C,3,TRUE)</f>
        <v>#N/A</v>
      </c>
      <c r="O81">
        <v>12</v>
      </c>
      <c r="Q81" t="str">
        <f>VLOOKUP(DATA_GOES_HERE!Y43,VENUEID!$A$2:$C104,3,TRUE)</f>
        <v>(615) 862-5854</v>
      </c>
      <c r="R81" s="7">
        <f>DATA_GOES_HERE!M43</f>
        <v>0.75</v>
      </c>
      <c r="W81" t="str">
        <f>IF(DATA_GOES_HERE!L43="Monday",1," ")</f>
        <v xml:space="preserve"> </v>
      </c>
      <c r="X81">
        <f>IF(DATA_GOES_HERE!L43="Tuesday",1," ")</f>
        <v>1</v>
      </c>
      <c r="Y81" t="str">
        <f>IF(DATA_GOES_HERE!L43="Wednesday",1," ")</f>
        <v xml:space="preserve"> </v>
      </c>
      <c r="Z81" t="str">
        <f>IF(DATA_GOES_HERE!L43="Thursday",1," ")</f>
        <v xml:space="preserve"> </v>
      </c>
      <c r="AA81" t="str">
        <f>IF(DATA_GOES_HERE!L43="Friday",1," ")</f>
        <v xml:space="preserve"> </v>
      </c>
      <c r="AB81" t="str">
        <f>IF(DATA_GOES_HERE!L43="Saturday",1," ")</f>
        <v xml:space="preserve"> </v>
      </c>
      <c r="AC81" t="str">
        <f>IF(DATA_GOES_HERE!L43="Sunday",1," ")</f>
        <v xml:space="preserve"> </v>
      </c>
    </row>
    <row r="82" spans="1:29" x14ac:dyDescent="0.25">
      <c r="A82" s="6" t="s">
        <v>125</v>
      </c>
      <c r="B82">
        <f>DATA_GOES_HERE!A82</f>
        <v>0</v>
      </c>
      <c r="E82" s="8" t="str">
        <f>IF((ISTEXT(DATA_GOES_HERE!F44)),(DATA_GOES_HERE!F44),"")</f>
        <v/>
      </c>
      <c r="F82">
        <f>DATA_GOES_HERE!AI82</f>
        <v>0</v>
      </c>
      <c r="G82" s="1">
        <f>DATA_GOES_HERE!J82</f>
        <v>0</v>
      </c>
      <c r="H82" s="1">
        <f>DATA_GOES_HERE!R82</f>
        <v>0</v>
      </c>
      <c r="I82" s="1">
        <f t="shared" ca="1" si="1"/>
        <v>42487</v>
      </c>
      <c r="J82">
        <v>0</v>
      </c>
      <c r="K82">
        <v>31158</v>
      </c>
      <c r="L82" t="s">
        <v>131</v>
      </c>
      <c r="M82" t="e">
        <f>VLOOKUP(DATA_GOES_HERE!Y82,VENUEID!$A$2:$B$28,2,TRUE)</f>
        <v>#N/A</v>
      </c>
      <c r="N82" t="e">
        <f>VLOOKUP(DATA_GOES_HERE!AH82,eventTypeID!$A:$C,3,TRUE)</f>
        <v>#N/A</v>
      </c>
      <c r="O82">
        <v>12</v>
      </c>
      <c r="Q82" t="str">
        <f>VLOOKUP(DATA_GOES_HERE!Y44,VENUEID!$A$2:$C105,3,TRUE)</f>
        <v>(615) 862-5854</v>
      </c>
      <c r="R82" s="7">
        <f>DATA_GOES_HERE!M44</f>
        <v>0.77083333333333337</v>
      </c>
      <c r="W82" t="str">
        <f>IF(DATA_GOES_HERE!L44="Monday",1," ")</f>
        <v xml:space="preserve"> </v>
      </c>
      <c r="X82">
        <f>IF(DATA_GOES_HERE!L44="Tuesday",1," ")</f>
        <v>1</v>
      </c>
      <c r="Y82" t="str">
        <f>IF(DATA_GOES_HERE!L44="Wednesday",1," ")</f>
        <v xml:space="preserve"> </v>
      </c>
      <c r="Z82" t="str">
        <f>IF(DATA_GOES_HERE!L44="Thursday",1," ")</f>
        <v xml:space="preserve"> </v>
      </c>
      <c r="AA82" t="str">
        <f>IF(DATA_GOES_HERE!L44="Friday",1," ")</f>
        <v xml:space="preserve"> </v>
      </c>
      <c r="AB82" t="str">
        <f>IF(DATA_GOES_HERE!L44="Saturday",1," ")</f>
        <v xml:space="preserve"> </v>
      </c>
      <c r="AC82" t="str">
        <f>IF(DATA_GOES_HERE!L44="Sunday",1," ")</f>
        <v xml:space="preserve"> </v>
      </c>
    </row>
    <row r="83" spans="1:29" x14ac:dyDescent="0.25">
      <c r="A83" s="6" t="s">
        <v>125</v>
      </c>
      <c r="B83">
        <f>DATA_GOES_HERE!A83</f>
        <v>0</v>
      </c>
      <c r="E83" s="8" t="str">
        <f>IF((ISTEXT(DATA_GOES_HERE!F45)),(DATA_GOES_HERE!F45),"")</f>
        <v/>
      </c>
      <c r="F83">
        <f>DATA_GOES_HERE!AI83</f>
        <v>0</v>
      </c>
      <c r="G83" s="1">
        <f>DATA_GOES_HERE!J83</f>
        <v>0</v>
      </c>
      <c r="H83" s="1">
        <f>DATA_GOES_HERE!R83</f>
        <v>0</v>
      </c>
      <c r="I83" s="1">
        <f t="shared" ca="1" si="1"/>
        <v>42487</v>
      </c>
      <c r="J83">
        <v>0</v>
      </c>
      <c r="K83">
        <v>31158</v>
      </c>
      <c r="L83" t="s">
        <v>131</v>
      </c>
      <c r="M83" t="e">
        <f>VLOOKUP(DATA_GOES_HERE!Y83,VENUEID!$A$2:$B$28,2,TRUE)</f>
        <v>#N/A</v>
      </c>
      <c r="N83" t="e">
        <f>VLOOKUP(DATA_GOES_HERE!AH83,eventTypeID!$A:$C,3,TRUE)</f>
        <v>#N/A</v>
      </c>
      <c r="O83">
        <v>12</v>
      </c>
      <c r="Q83" t="str">
        <f>VLOOKUP(DATA_GOES_HERE!Y45,VENUEID!$A$2:$C106,3,TRUE)</f>
        <v>(615) 862-5854</v>
      </c>
      <c r="R83" s="7">
        <f>DATA_GOES_HERE!M45</f>
        <v>0.42708333333333331</v>
      </c>
      <c r="W83" t="str">
        <f>IF(DATA_GOES_HERE!L45="Monday",1," ")</f>
        <v xml:space="preserve"> </v>
      </c>
      <c r="X83" t="str">
        <f>IF(DATA_GOES_HERE!L45="Tuesday",1," ")</f>
        <v xml:space="preserve"> </v>
      </c>
      <c r="Y83">
        <f>IF(DATA_GOES_HERE!L45="Wednesday",1," ")</f>
        <v>1</v>
      </c>
      <c r="Z83" t="str">
        <f>IF(DATA_GOES_HERE!L45="Thursday",1," ")</f>
        <v xml:space="preserve"> </v>
      </c>
      <c r="AA83" t="str">
        <f>IF(DATA_GOES_HERE!L45="Friday",1," ")</f>
        <v xml:space="preserve"> </v>
      </c>
      <c r="AB83" t="str">
        <f>IF(DATA_GOES_HERE!L45="Saturday",1," ")</f>
        <v xml:space="preserve"> </v>
      </c>
      <c r="AC83" t="str">
        <f>IF(DATA_GOES_HERE!L45="Sunday",1," ")</f>
        <v xml:space="preserve"> </v>
      </c>
    </row>
    <row r="84" spans="1:29" x14ac:dyDescent="0.25">
      <c r="A84" s="6" t="s">
        <v>125</v>
      </c>
      <c r="B84" t="str">
        <f>DATA_GOES_HERE!A84</f>
        <v>Swing Dance Class</v>
      </c>
      <c r="E84" s="8" t="str">
        <f>IF((ISTEXT(DATA_GOES_HERE!F46)),(DATA_GOES_HERE!F46),"")</f>
        <v/>
      </c>
      <c r="F84" t="str">
        <f>DATA_GOES_HERE!AI84</f>
        <v>Swing in spring and learn basic dance moves from Nashville Swing Dance Foundation teachers.</v>
      </c>
      <c r="G84" s="1">
        <f>DATA_GOES_HERE!J84</f>
        <v>42460</v>
      </c>
      <c r="H84" s="1">
        <f>DATA_GOES_HERE!R84</f>
        <v>42460</v>
      </c>
      <c r="I84" s="1">
        <f t="shared" ca="1" si="1"/>
        <v>42487</v>
      </c>
      <c r="J84">
        <v>0</v>
      </c>
      <c r="K84">
        <v>31158</v>
      </c>
      <c r="L84" t="s">
        <v>131</v>
      </c>
      <c r="M84">
        <f>VLOOKUP(DATA_GOES_HERE!Y84,VENUEID!$A$2:$B$28,2,TRUE)</f>
        <v>34423</v>
      </c>
      <c r="N84" t="e">
        <f>VLOOKUP(DATA_GOES_HERE!AH84,eventTypeID!$A:$C,3,TRUE)</f>
        <v>#N/A</v>
      </c>
      <c r="O84">
        <v>12</v>
      </c>
      <c r="Q84" t="str">
        <f>VLOOKUP(DATA_GOES_HERE!Y46,VENUEID!$A$2:$C107,3,TRUE)</f>
        <v>(615) 862-5854</v>
      </c>
      <c r="R84" s="7">
        <f>DATA_GOES_HERE!M46</f>
        <v>0.46875</v>
      </c>
      <c r="W84" t="str">
        <f>IF(DATA_GOES_HERE!L46="Monday",1," ")</f>
        <v xml:space="preserve"> </v>
      </c>
      <c r="X84" t="str">
        <f>IF(DATA_GOES_HERE!L46="Tuesday",1," ")</f>
        <v xml:space="preserve"> </v>
      </c>
      <c r="Y84">
        <f>IF(DATA_GOES_HERE!L46="Wednesday",1," ")</f>
        <v>1</v>
      </c>
      <c r="Z84" t="str">
        <f>IF(DATA_GOES_HERE!L46="Thursday",1," ")</f>
        <v xml:space="preserve"> </v>
      </c>
      <c r="AA84" t="str">
        <f>IF(DATA_GOES_HERE!L46="Friday",1," ")</f>
        <v xml:space="preserve"> </v>
      </c>
      <c r="AB84" t="str">
        <f>IF(DATA_GOES_HERE!L46="Saturday",1," ")</f>
        <v xml:space="preserve"> </v>
      </c>
      <c r="AC84" t="str">
        <f>IF(DATA_GOES_HERE!L46="Sunday",1," ")</f>
        <v xml:space="preserve"> </v>
      </c>
    </row>
    <row r="85" spans="1:29" x14ac:dyDescent="0.25">
      <c r="A85" s="6" t="s">
        <v>125</v>
      </c>
      <c r="B85">
        <f>DATA_GOES_HERE!A85</f>
        <v>0</v>
      </c>
      <c r="E85" s="8" t="str">
        <f>IF((ISTEXT(DATA_GOES_HERE!#REF!)),(DATA_GOES_HERE!#REF!),"")</f>
        <v/>
      </c>
      <c r="F85">
        <f>DATA_GOES_HERE!AI85</f>
        <v>0</v>
      </c>
      <c r="G85" s="1">
        <f>DATA_GOES_HERE!J85</f>
        <v>0</v>
      </c>
      <c r="H85" s="1">
        <f>DATA_GOES_HERE!R85</f>
        <v>0</v>
      </c>
      <c r="I85" s="1">
        <f t="shared" ca="1" si="1"/>
        <v>42487</v>
      </c>
      <c r="J85">
        <v>0</v>
      </c>
      <c r="K85">
        <v>31158</v>
      </c>
      <c r="L85" t="s">
        <v>131</v>
      </c>
      <c r="M85" t="e">
        <f>VLOOKUP(DATA_GOES_HERE!Y85,VENUEID!$A$2:$B$28,2,TRUE)</f>
        <v>#N/A</v>
      </c>
      <c r="N85" t="e">
        <f>VLOOKUP(DATA_GOES_HERE!AH85,eventTypeID!$A:$C,3,TRUE)</f>
        <v>#N/A</v>
      </c>
      <c r="Q85" t="e">
        <f>VLOOKUP(DATA_GOES_HERE!#REF!,VENUEID!$A$2:$C108,3,TRUE)</f>
        <v>#REF!</v>
      </c>
      <c r="R85" s="7"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6" t="s">
        <v>125</v>
      </c>
      <c r="B86" t="str">
        <f>DATA_GOES_HERE!A86</f>
        <v>Friends of the Bellevue Branch Library Meeting</v>
      </c>
      <c r="E86" s="8" t="str">
        <f>IF((ISTEXT(DATA_GOES_HERE!#REF!)),(DATA_GOES_HERE!#REF!),"")</f>
        <v/>
      </c>
      <c r="F86" t="str">
        <f>DATA_GOES_HERE!AI86</f>
        <v>Every 2nd Saturday, find out how you can get involved at the Bellevue Branch. New members are always welcome.</v>
      </c>
      <c r="G86" s="1">
        <f>DATA_GOES_HERE!J86</f>
        <v>42462</v>
      </c>
      <c r="H86" s="1">
        <f>DATA_GOES_HERE!R86</f>
        <v>42462</v>
      </c>
      <c r="I86" s="1">
        <f t="shared" ca="1" si="1"/>
        <v>42487</v>
      </c>
      <c r="J86">
        <v>0</v>
      </c>
      <c r="K86">
        <v>31158</v>
      </c>
      <c r="L86" t="s">
        <v>131</v>
      </c>
      <c r="M86">
        <f>VLOOKUP(DATA_GOES_HERE!Y86,VENUEID!$A$2:$B$28,2,TRUE)</f>
        <v>34423</v>
      </c>
      <c r="N86" t="e">
        <f>VLOOKUP(DATA_GOES_HERE!AH86,eventTypeID!$A:$C,3,TRUE)</f>
        <v>#N/A</v>
      </c>
      <c r="Q86" t="e">
        <f>VLOOKUP(DATA_GOES_HERE!#REF!,VENUEID!$A$2:$C109,3,TRUE)</f>
        <v>#REF!</v>
      </c>
      <c r="R86" s="7"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6" t="s">
        <v>125</v>
      </c>
      <c r="B87" t="str">
        <f>DATA_GOES_HERE!A87</f>
        <v>Storyland Saturdays: Preschool Story Time</v>
      </c>
      <c r="E87" s="8" t="str">
        <f>IF((ISTEXT(DATA_GOES_HERE!#REF!)),(DATA_GOES_HERE!#REF!),"")</f>
        <v/>
      </c>
      <c r="F87" t="str">
        <f>DATA_GOES_HERE!AI87</f>
        <v>Every Saturday, come to the library for some super stories, songs, and silliness!</v>
      </c>
      <c r="G87" s="1">
        <f>DATA_GOES_HERE!J87</f>
        <v>42462</v>
      </c>
      <c r="H87" s="1">
        <f>DATA_GOES_HERE!R87</f>
        <v>42462</v>
      </c>
      <c r="I87" s="1">
        <f t="shared" ca="1" si="1"/>
        <v>42487</v>
      </c>
      <c r="J87">
        <v>0</v>
      </c>
      <c r="K87">
        <v>31158</v>
      </c>
      <c r="L87" t="s">
        <v>131</v>
      </c>
      <c r="M87">
        <f>VLOOKUP(DATA_GOES_HERE!Y87,VENUEID!$A$2:$B$28,2,TRUE)</f>
        <v>34423</v>
      </c>
      <c r="N87">
        <f>VLOOKUP(DATA_GOES_HERE!AH87,eventTypeID!$A:$C,3,TRUE)</f>
        <v>19</v>
      </c>
      <c r="Q87" t="e">
        <f>VLOOKUP(DATA_GOES_HERE!#REF!,VENUEID!$A$2:$C110,3,TRUE)</f>
        <v>#REF!</v>
      </c>
      <c r="R87" s="7"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6" t="s">
        <v>125</v>
      </c>
      <c r="B88" t="str">
        <f>DATA_GOES_HERE!A88</f>
        <v>READing Paws: Read with Snickers</v>
      </c>
      <c r="E88" s="8" t="str">
        <f>IF((ISTEXT(DATA_GOES_HERE!#REF!)),(DATA_GOES_HERE!#REF!),"")</f>
        <v/>
      </c>
      <c r="F88" t="str">
        <f>DATA_GOES_HERE!AI88</f>
        <v>Every 1st Saturday, visit with Snickers the dog, your canine friend who loves to listen while you read aloud. Bring your own book or choose one from the library. Registration is required. Please call (615) 862-5854 to register.</v>
      </c>
      <c r="G88" s="1">
        <f>DATA_GOES_HERE!J88</f>
        <v>42462</v>
      </c>
      <c r="H88" s="1">
        <f>DATA_GOES_HERE!R88</f>
        <v>42462</v>
      </c>
      <c r="I88" s="1">
        <f t="shared" ca="1" si="1"/>
        <v>42487</v>
      </c>
      <c r="J88">
        <v>0</v>
      </c>
      <c r="K88">
        <v>31158</v>
      </c>
      <c r="L88" t="s">
        <v>131</v>
      </c>
      <c r="M88">
        <f>VLOOKUP(DATA_GOES_HERE!Y88,VENUEID!$A$2:$B$28,2,TRUE)</f>
        <v>34423</v>
      </c>
      <c r="N88">
        <f>VLOOKUP(DATA_GOES_HERE!AH88,eventTypeID!$A:$C,3,TRUE)</f>
        <v>19</v>
      </c>
      <c r="Q88" t="e">
        <f>VLOOKUP(DATA_GOES_HERE!#REF!,VENUEID!$A$2:$C111,3,TRUE)</f>
        <v>#REF!</v>
      </c>
      <c r="R88" s="7"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6" t="s">
        <v>125</v>
      </c>
      <c r="B89" t="str">
        <f>DATA_GOES_HERE!A89</f>
        <v>International Book Day Celebration: Dress Up As Your Favorite Character</v>
      </c>
      <c r="E89" s="8" t="str">
        <f>IF((ISTEXT(DATA_GOES_HERE!#REF!)),(DATA_GOES_HERE!#REF!),"")</f>
        <v/>
      </c>
      <c r="F89" t="str">
        <f>DATA_GOES_HERE!AI89</f>
        <v>Celebrate International Book Day by dressing up as your favorite book character! We'll have a fun time featuring stories, games, and refreshments.</v>
      </c>
      <c r="G89" s="1">
        <f>DATA_GOES_HERE!J89</f>
        <v>42462</v>
      </c>
      <c r="H89" s="1">
        <f>DATA_GOES_HERE!R89</f>
        <v>42462</v>
      </c>
      <c r="I89" s="1">
        <f t="shared" ca="1" si="1"/>
        <v>42487</v>
      </c>
      <c r="J89">
        <v>0</v>
      </c>
      <c r="K89">
        <v>31158</v>
      </c>
      <c r="L89" t="s">
        <v>131</v>
      </c>
      <c r="M89">
        <f>VLOOKUP(DATA_GOES_HERE!Y89,VENUEID!$A$2:$B$28,2,TRUE)</f>
        <v>34423</v>
      </c>
      <c r="N89">
        <f>VLOOKUP(DATA_GOES_HERE!AH89,eventTypeID!$A:$C,3,TRUE)</f>
        <v>19</v>
      </c>
      <c r="Q89" t="e">
        <f>VLOOKUP(DATA_GOES_HERE!#REF!,VENUEID!$A$2:$C112,3,TRUE)</f>
        <v>#REF!</v>
      </c>
      <c r="R89" s="7"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6" t="s">
        <v>125</v>
      </c>
      <c r="B90" t="str">
        <f>DATA_GOES_HERE!A90</f>
        <v>Mother Goose Moments</v>
      </c>
      <c r="E90" s="8" t="str">
        <f>IF((ISTEXT(DATA_GOES_HERE!#REF!)),(DATA_GOES_HERE!#REF!),"")</f>
        <v/>
      </c>
      <c r="F90" t="str">
        <f>DATA_GOES_HERE!AI90</f>
        <v>Every Monday, babies and their caregivers are welcome to join Miss Donna for rhymes, songs, fingerplays, ABCs, 123s, stories, and more. For babies through 24 months old.</v>
      </c>
      <c r="G90" s="1">
        <f>DATA_GOES_HERE!J90</f>
        <v>42464</v>
      </c>
      <c r="H90" s="1">
        <f>DATA_GOES_HERE!R90</f>
        <v>42464</v>
      </c>
      <c r="I90" s="1">
        <f t="shared" ca="1" si="1"/>
        <v>42487</v>
      </c>
      <c r="J90">
        <v>0</v>
      </c>
      <c r="K90">
        <v>31158</v>
      </c>
      <c r="L90" t="s">
        <v>131</v>
      </c>
      <c r="M90">
        <f>VLOOKUP(DATA_GOES_HERE!Y90,VENUEID!$A$2:$B$28,2,TRUE)</f>
        <v>34423</v>
      </c>
      <c r="N90">
        <f>VLOOKUP(DATA_GOES_HERE!AH90,eventTypeID!$A:$C,3,TRUE)</f>
        <v>19</v>
      </c>
      <c r="Q90" t="e">
        <f>VLOOKUP(DATA_GOES_HERE!#REF!,VENUEID!$A$2:$C113,3,TRUE)</f>
        <v>#REF!</v>
      </c>
      <c r="R90" s="7"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6" t="s">
        <v>125</v>
      </c>
      <c r="B91" t="str">
        <f>DATA_GOES_HERE!A91</f>
        <v>Documentary Screening: Aging In Place by NPT Reports</v>
      </c>
      <c r="E91" s="8" t="str">
        <f>IF((ISTEXT(DATA_GOES_HERE!#REF!)),(DATA_GOES_HERE!#REF!),"")</f>
        <v/>
      </c>
      <c r="F91" t="str">
        <f>DATA_GOES_HERE!AI91</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G91" s="1">
        <f>DATA_GOES_HERE!J91</f>
        <v>42464</v>
      </c>
      <c r="H91" s="1">
        <f>DATA_GOES_HERE!R91</f>
        <v>42464</v>
      </c>
      <c r="I91" s="1">
        <f t="shared" ca="1" si="1"/>
        <v>42487</v>
      </c>
      <c r="J91">
        <v>0</v>
      </c>
      <c r="K91">
        <v>31158</v>
      </c>
      <c r="L91" t="s">
        <v>131</v>
      </c>
      <c r="M91">
        <f>VLOOKUP(DATA_GOES_HERE!Y91,VENUEID!$A$2:$B$28,2,TRUE)</f>
        <v>34423</v>
      </c>
      <c r="N91" t="e">
        <f>VLOOKUP(DATA_GOES_HERE!AH91,eventTypeID!$A:$C,3,TRUE)</f>
        <v>#N/A</v>
      </c>
      <c r="Q91" t="e">
        <f>VLOOKUP(DATA_GOES_HERE!#REF!,VENUEID!$A$2:$C114,3,TRUE)</f>
        <v>#REF!</v>
      </c>
      <c r="R91" s="7"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6" t="s">
        <v>125</v>
      </c>
      <c r="B92">
        <f>DATA_GOES_HERE!A92</f>
        <v>0</v>
      </c>
      <c r="E92" s="8" t="str">
        <f>IF((ISTEXT(DATA_GOES_HERE!#REF!)),(DATA_GOES_HERE!#REF!),"")</f>
        <v/>
      </c>
      <c r="F92">
        <f>DATA_GOES_HERE!AI92</f>
        <v>0</v>
      </c>
      <c r="G92" s="1">
        <f>DATA_GOES_HERE!J92</f>
        <v>0</v>
      </c>
      <c r="H92" s="1">
        <f>DATA_GOES_HERE!R92</f>
        <v>0</v>
      </c>
      <c r="I92" s="1">
        <f t="shared" ca="1" si="1"/>
        <v>42487</v>
      </c>
      <c r="J92">
        <v>0</v>
      </c>
      <c r="K92">
        <v>31158</v>
      </c>
      <c r="L92" t="s">
        <v>131</v>
      </c>
      <c r="M92" t="e">
        <f>VLOOKUP(DATA_GOES_HERE!Y92,VENUEID!$A$2:$B$28,2,TRUE)</f>
        <v>#N/A</v>
      </c>
      <c r="N92" t="e">
        <f>VLOOKUP(DATA_GOES_HERE!AH92,eventTypeID!$A:$C,3,TRUE)</f>
        <v>#N/A</v>
      </c>
      <c r="Q92" t="e">
        <f>VLOOKUP(DATA_GOES_HERE!#REF!,VENUEID!$A$2:$C115,3,TRUE)</f>
        <v>#REF!</v>
      </c>
      <c r="R92" s="7"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6" t="s">
        <v>125</v>
      </c>
      <c r="B93" t="str">
        <f>DATA_GOES_HERE!A93</f>
        <v>Hawaiian Odyssey with Loreen Freed</v>
      </c>
      <c r="E93" s="8" t="str">
        <f>IF((ISTEXT(DATA_GOES_HERE!#REF!)),(DATA_GOES_HERE!#REF!),"")</f>
        <v/>
      </c>
      <c r="F93" t="str">
        <f>DATA_GOES_HERE!AI93</f>
        <v>Join us as we travel to the islands of Hawaii! We will learn a hula dance, listen to a story from Hawaii, and explore the swaying palm trees, ocean waves, and exotic creatures of this beautiful land through yoga and creative movement.</v>
      </c>
      <c r="G93" s="1">
        <f>DATA_GOES_HERE!J93</f>
        <v>42464</v>
      </c>
      <c r="H93" s="1">
        <f>DATA_GOES_HERE!R93</f>
        <v>42464</v>
      </c>
      <c r="I93" s="1">
        <f t="shared" ca="1" si="1"/>
        <v>42487</v>
      </c>
      <c r="J93">
        <v>0</v>
      </c>
      <c r="K93">
        <v>31158</v>
      </c>
      <c r="L93" t="s">
        <v>131</v>
      </c>
      <c r="M93">
        <f>VLOOKUP(DATA_GOES_HERE!Y93,VENUEID!$A$2:$B$28,2,TRUE)</f>
        <v>34423</v>
      </c>
      <c r="N93">
        <f>VLOOKUP(DATA_GOES_HERE!AH93,eventTypeID!$A:$C,3,TRUE)</f>
        <v>19</v>
      </c>
      <c r="Q93" t="e">
        <f>VLOOKUP(DATA_GOES_HERE!#REF!,VENUEID!$A$2:$C116,3,TRUE)</f>
        <v>#REF!</v>
      </c>
      <c r="R93" s="7"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6" t="s">
        <v>125</v>
      </c>
      <c r="B94" t="str">
        <f>DATA_GOES_HERE!A94</f>
        <v>Family Fun Time: Songs, Craft, and More</v>
      </c>
      <c r="E94" s="8" t="str">
        <f>IF((ISTEXT(DATA_GOES_HERE!#REF!)),(DATA_GOES_HERE!#REF!),"")</f>
        <v/>
      </c>
      <c r="F94" t="str">
        <f>DATA_GOES_HERE!AI94</f>
        <v>Every Monday, join Ms. Katie for stories, songs, fingerplays, and a craft! Ages 3 to 5.</v>
      </c>
      <c r="G94" s="1">
        <f>DATA_GOES_HERE!J94</f>
        <v>42464</v>
      </c>
      <c r="H94" s="1">
        <f>DATA_GOES_HERE!R94</f>
        <v>42464</v>
      </c>
      <c r="I94" s="1">
        <f t="shared" ca="1" si="1"/>
        <v>42487</v>
      </c>
      <c r="J94">
        <v>0</v>
      </c>
      <c r="K94">
        <v>31158</v>
      </c>
      <c r="L94" t="s">
        <v>131</v>
      </c>
      <c r="M94">
        <f>VLOOKUP(DATA_GOES_HERE!Y94,VENUEID!$A$2:$B$28,2,TRUE)</f>
        <v>34423</v>
      </c>
      <c r="N94">
        <f>VLOOKUP(DATA_GOES_HERE!AH94,eventTypeID!$A:$C,3,TRUE)</f>
        <v>19</v>
      </c>
      <c r="Q94" t="e">
        <f>VLOOKUP(DATA_GOES_HERE!#REF!,VENUEID!$A$2:$C117,3,TRUE)</f>
        <v>#REF!</v>
      </c>
      <c r="R94" s="7"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6" t="s">
        <v>125</v>
      </c>
      <c r="B95" t="str">
        <f>DATA_GOES_HERE!A95</f>
        <v>Adventure Club: Make Your Own Flag, Create Your Own Country</v>
      </c>
      <c r="E95" s="8" t="str">
        <f>IF((ISTEXT(DATA_GOES_HERE!F47)),(DATA_GOES_HERE!F47),"")</f>
        <v/>
      </c>
      <c r="F95" t="str">
        <f>DATA_GOES_HERE!AI95</f>
        <v>Get ready for NPL's next International Puppet Festival (June 17 &amp;ndash; 19) by creating your very own flag! Invent a flag for your very own imaginary country, or pick your favorite country&amp;rsquo;s flag and re-create it.</v>
      </c>
      <c r="G95" s="1">
        <f>DATA_GOES_HERE!J95</f>
        <v>42465</v>
      </c>
      <c r="H95" s="1">
        <f>DATA_GOES_HERE!R95</f>
        <v>42465</v>
      </c>
      <c r="I95" s="1">
        <f t="shared" ca="1" si="1"/>
        <v>42487</v>
      </c>
      <c r="J95">
        <v>0</v>
      </c>
      <c r="K95">
        <v>31158</v>
      </c>
      <c r="L95" t="s">
        <v>131</v>
      </c>
      <c r="M95">
        <f>VLOOKUP(DATA_GOES_HERE!Y95,VENUEID!$A$2:$B$28,2,TRUE)</f>
        <v>34423</v>
      </c>
      <c r="N95">
        <f>VLOOKUP(DATA_GOES_HERE!AH95,eventTypeID!$A:$C,3,TRUE)</f>
        <v>19</v>
      </c>
      <c r="Q95" t="str">
        <f>VLOOKUP(DATA_GOES_HERE!Y47,VENUEID!$A$2:$C118,3,TRUE)</f>
        <v>(615) 862-5854</v>
      </c>
      <c r="R95" s="7">
        <f>DATA_GOES_HERE!M47</f>
        <v>0.6875</v>
      </c>
      <c r="W95" t="str">
        <f>IF(DATA_GOES_HERE!L47="Monday",1," ")</f>
        <v xml:space="preserve"> </v>
      </c>
      <c r="X95" t="str">
        <f>IF(DATA_GOES_HERE!L47="Tuesday",1," ")</f>
        <v xml:space="preserve"> </v>
      </c>
      <c r="Y95">
        <f>IF(DATA_GOES_HERE!L47="Wednesday",1," ")</f>
        <v>1</v>
      </c>
      <c r="Z95" t="str">
        <f>IF(DATA_GOES_HERE!L47="Thursday",1," ")</f>
        <v xml:space="preserve"> </v>
      </c>
      <c r="AA95" t="str">
        <f>IF(DATA_GOES_HERE!L47="Friday",1," ")</f>
        <v xml:space="preserve"> </v>
      </c>
      <c r="AB95" t="str">
        <f>IF(DATA_GOES_HERE!L47="Saturday",1," ")</f>
        <v xml:space="preserve"> </v>
      </c>
      <c r="AC95" t="str">
        <f>IF(DATA_GOES_HERE!L47="Sunday",1," ")</f>
        <v xml:space="preserve"> </v>
      </c>
    </row>
    <row r="96" spans="1:29" x14ac:dyDescent="0.25">
      <c r="A96" s="6" t="s">
        <v>125</v>
      </c>
      <c r="B96">
        <f>DATA_GOES_HERE!A96</f>
        <v>0</v>
      </c>
      <c r="E96" s="8" t="str">
        <f>IF((ISTEXT(DATA_GOES_HERE!F48)),(DATA_GOES_HERE!F48),"")</f>
        <v/>
      </c>
      <c r="F96">
        <f>DATA_GOES_HERE!AI96</f>
        <v>0</v>
      </c>
      <c r="G96" s="1">
        <f>DATA_GOES_HERE!J96</f>
        <v>0</v>
      </c>
      <c r="H96" s="1">
        <f>DATA_GOES_HERE!R96</f>
        <v>0</v>
      </c>
      <c r="I96" s="1">
        <f t="shared" ca="1" si="1"/>
        <v>42487</v>
      </c>
      <c r="J96">
        <v>0</v>
      </c>
      <c r="K96">
        <v>31158</v>
      </c>
      <c r="L96" t="s">
        <v>131</v>
      </c>
      <c r="M96" t="e">
        <f>VLOOKUP(DATA_GOES_HERE!Y96,VENUEID!$A$2:$B$28,2,TRUE)</f>
        <v>#N/A</v>
      </c>
      <c r="N96" t="e">
        <f>VLOOKUP(DATA_GOES_HERE!AH96,eventTypeID!$A:$C,3,TRUE)</f>
        <v>#N/A</v>
      </c>
      <c r="Q96" t="str">
        <f>VLOOKUP(DATA_GOES_HERE!Y48,VENUEID!$A$2:$C119,3,TRUE)</f>
        <v>(615) 862-5854</v>
      </c>
      <c r="R96" s="7">
        <f>DATA_GOES_HERE!M48</f>
        <v>0.42708333333333331</v>
      </c>
      <c r="W96" t="str">
        <f>IF(DATA_GOES_HERE!L48="Monday",1," ")</f>
        <v xml:space="preserve"> </v>
      </c>
      <c r="X96" t="str">
        <f>IF(DATA_GOES_HERE!L48="Tuesday",1," ")</f>
        <v xml:space="preserve"> </v>
      </c>
      <c r="Y96" t="str">
        <f>IF(DATA_GOES_HERE!L48="Wednesday",1," ")</f>
        <v xml:space="preserve"> </v>
      </c>
      <c r="Z96">
        <f>IF(DATA_GOES_HERE!L48="Thursday",1," ")</f>
        <v>1</v>
      </c>
      <c r="AA96" t="str">
        <f>IF(DATA_GOES_HERE!L48="Friday",1," ")</f>
        <v xml:space="preserve"> </v>
      </c>
      <c r="AB96" t="str">
        <f>IF(DATA_GOES_HERE!L48="Saturday",1," ")</f>
        <v xml:space="preserve"> </v>
      </c>
      <c r="AC96" t="str">
        <f>IF(DATA_GOES_HERE!L48="Sunday",1," ")</f>
        <v xml:space="preserve"> </v>
      </c>
    </row>
    <row r="97" spans="1:29" x14ac:dyDescent="0.25">
      <c r="A97" s="6" t="s">
        <v>125</v>
      </c>
      <c r="B97" t="str">
        <f>DATA_GOES_HERE!A97</f>
        <v>Bellevue Writers Group: Share and Get Ideas</v>
      </c>
      <c r="E97" s="8" t="str">
        <f>IF((ISTEXT(DATA_GOES_HERE!F49)),(DATA_GOES_HERE!F49),"")</f>
        <v/>
      </c>
      <c r="F97" t="str">
        <f>DATA_GOES_HERE!AI97</f>
        <v>1st and 3rd Tuesdays each month. Bellevue Writers Group welcomes adults of all ages who write prose fiction and literary nonfiction. Join us as we share our works and receive feedback from fellow writers.</v>
      </c>
      <c r="G97" s="1">
        <f>DATA_GOES_HERE!J97</f>
        <v>42465</v>
      </c>
      <c r="H97" s="1">
        <f>DATA_GOES_HERE!R97</f>
        <v>42465</v>
      </c>
      <c r="I97" s="1">
        <f t="shared" ca="1" si="1"/>
        <v>42487</v>
      </c>
      <c r="J97">
        <v>0</v>
      </c>
      <c r="K97">
        <v>31158</v>
      </c>
      <c r="L97" t="s">
        <v>131</v>
      </c>
      <c r="M97">
        <f>VLOOKUP(DATA_GOES_HERE!Y97,VENUEID!$A$2:$B$28,2,TRUE)</f>
        <v>34423</v>
      </c>
      <c r="N97" t="e">
        <f>VLOOKUP(DATA_GOES_HERE!AH97,eventTypeID!$A:$C,3,TRUE)</f>
        <v>#N/A</v>
      </c>
      <c r="Q97" t="str">
        <f>VLOOKUP(DATA_GOES_HERE!Y49,VENUEID!$A$2:$C120,3,TRUE)</f>
        <v>(615) 862-5854</v>
      </c>
      <c r="R97" s="7">
        <f>DATA_GOES_HERE!M49</f>
        <v>0.5625</v>
      </c>
      <c r="W97" t="str">
        <f>IF(DATA_GOES_HERE!L49="Monday",1," ")</f>
        <v xml:space="preserve"> </v>
      </c>
      <c r="X97" t="str">
        <f>IF(DATA_GOES_HERE!L49="Tuesday",1," ")</f>
        <v xml:space="preserve"> </v>
      </c>
      <c r="Y97" t="str">
        <f>IF(DATA_GOES_HERE!L49="Wednesday",1," ")</f>
        <v xml:space="preserve"> </v>
      </c>
      <c r="Z97">
        <f>IF(DATA_GOES_HERE!L49="Thursday",1," ")</f>
        <v>1</v>
      </c>
      <c r="AA97" t="str">
        <f>IF(DATA_GOES_HERE!L49="Friday",1," ")</f>
        <v xml:space="preserve"> </v>
      </c>
      <c r="AB97" t="str">
        <f>IF(DATA_GOES_HERE!L49="Saturday",1," ")</f>
        <v xml:space="preserve"> </v>
      </c>
      <c r="AC97" t="str">
        <f>IF(DATA_GOES_HERE!L49="Sunday",1," ")</f>
        <v xml:space="preserve"> </v>
      </c>
    </row>
    <row r="98" spans="1:29" x14ac:dyDescent="0.25">
      <c r="A98" s="6" t="s">
        <v>125</v>
      </c>
      <c r="B98" t="str">
        <f>DATA_GOES_HERE!A98</f>
        <v>Getting Started with Computers</v>
      </c>
      <c r="E98" s="8" t="str">
        <f>IF((ISTEXT(DATA_GOES_HERE!F50)),(DATA_GOES_HERE!F50),"")</f>
        <v/>
      </c>
      <c r="F98" t="str">
        <f>DATA_GOES_HERE!AI98</f>
        <v>Come to class to get started with computers! This class covers introductory computer vocabulary, computer mouse skills, and basic keyboarding. No computer skills required!</v>
      </c>
      <c r="G98" s="1">
        <f>DATA_GOES_HERE!J98</f>
        <v>42466</v>
      </c>
      <c r="H98" s="1">
        <f>DATA_GOES_HERE!R98</f>
        <v>42466</v>
      </c>
      <c r="I98" s="1">
        <f t="shared" ref="I98:I161" ca="1" si="2">TODAY()</f>
        <v>42487</v>
      </c>
      <c r="J98">
        <v>0</v>
      </c>
      <c r="K98">
        <v>31158</v>
      </c>
      <c r="L98" t="s">
        <v>131</v>
      </c>
      <c r="M98">
        <f>VLOOKUP(DATA_GOES_HERE!Y98,VENUEID!$A$2:$B$28,2,TRUE)</f>
        <v>34423</v>
      </c>
      <c r="N98" t="e">
        <f>VLOOKUP(DATA_GOES_HERE!AH98,eventTypeID!$A:$C,3,TRUE)</f>
        <v>#N/A</v>
      </c>
      <c r="Q98" t="e">
        <f>VLOOKUP(DATA_GOES_HERE!Y50,VENUEID!$A$2:$C121,3,TRUE)</f>
        <v>#N/A</v>
      </c>
      <c r="R98" s="7">
        <f>DATA_GOES_HERE!M50</f>
        <v>0</v>
      </c>
      <c r="W98" t="str">
        <f>IF(DATA_GOES_HERE!L50="Monday",1," ")</f>
        <v xml:space="preserve"> </v>
      </c>
      <c r="X98" t="str">
        <f>IF(DATA_GOES_HERE!L50="Tuesday",1," ")</f>
        <v xml:space="preserve"> </v>
      </c>
      <c r="Y98" t="str">
        <f>IF(DATA_GOES_HERE!L50="Wednesday",1," ")</f>
        <v xml:space="preserve"> </v>
      </c>
      <c r="Z98" t="str">
        <f>IF(DATA_GOES_HERE!L50="Thursday",1," ")</f>
        <v xml:space="preserve"> </v>
      </c>
      <c r="AA98" t="str">
        <f>IF(DATA_GOES_HERE!L50="Friday",1," ")</f>
        <v xml:space="preserve"> </v>
      </c>
      <c r="AB98" t="str">
        <f>IF(DATA_GOES_HERE!L50="Saturday",1," ")</f>
        <v xml:space="preserve"> </v>
      </c>
      <c r="AC98" t="str">
        <f>IF(DATA_GOES_HERE!L50="Sunday",1," ")</f>
        <v xml:space="preserve"> </v>
      </c>
    </row>
    <row r="99" spans="1:29" x14ac:dyDescent="0.25">
      <c r="A99" s="6" t="s">
        <v>125</v>
      </c>
      <c r="B99" t="str">
        <f>DATA_GOES_HERE!A99</f>
        <v>Story Time</v>
      </c>
      <c r="E99" s="8" t="str">
        <f>IF((ISTEXT(DATA_GOES_HERE!F51)),(DATA_GOES_HERE!F51),"")</f>
        <v/>
      </c>
      <c r="F99" t="str">
        <f>DATA_GOES_HERE!AI99</f>
        <v>Every Wednesday at 10:15 and 11:15 a.m. Singing, fingerplays, rhymes, ABCs, 123s, stories, and much more with Miss Donna and Bear!</v>
      </c>
      <c r="G99" s="1">
        <f>DATA_GOES_HERE!J99</f>
        <v>42466</v>
      </c>
      <c r="H99" s="1">
        <f>DATA_GOES_HERE!R99</f>
        <v>42466</v>
      </c>
      <c r="I99" s="1">
        <f t="shared" ca="1" si="2"/>
        <v>42487</v>
      </c>
      <c r="J99">
        <v>0</v>
      </c>
      <c r="K99">
        <v>31158</v>
      </c>
      <c r="L99" t="s">
        <v>131</v>
      </c>
      <c r="M99">
        <f>VLOOKUP(DATA_GOES_HERE!Y99,VENUEID!$A$2:$B$28,2,TRUE)</f>
        <v>34423</v>
      </c>
      <c r="N99">
        <f>VLOOKUP(DATA_GOES_HERE!AH99,eventTypeID!$A:$C,3,TRUE)</f>
        <v>19</v>
      </c>
      <c r="Q99" t="e">
        <f>VLOOKUP(DATA_GOES_HERE!Y51,VENUEID!$A$2:$C122,3,TRUE)</f>
        <v>#N/A</v>
      </c>
      <c r="R99" s="7">
        <f>DATA_GOES_HERE!M51</f>
        <v>0</v>
      </c>
      <c r="W99" t="str">
        <f>IF(DATA_GOES_HERE!L51="Monday",1," ")</f>
        <v xml:space="preserve"> </v>
      </c>
      <c r="X99" t="str">
        <f>IF(DATA_GOES_HERE!L51="Tuesday",1," ")</f>
        <v xml:space="preserve"> </v>
      </c>
      <c r="Y99" t="str">
        <f>IF(DATA_GOES_HERE!L51="Wednesday",1," ")</f>
        <v xml:space="preserve"> </v>
      </c>
      <c r="Z99" t="str">
        <f>IF(DATA_GOES_HERE!L51="Thursday",1," ")</f>
        <v xml:space="preserve"> </v>
      </c>
      <c r="AA99" t="str">
        <f>IF(DATA_GOES_HERE!L51="Friday",1," ")</f>
        <v xml:space="preserve"> </v>
      </c>
      <c r="AB99" t="str">
        <f>IF(DATA_GOES_HERE!L51="Saturday",1," ")</f>
        <v xml:space="preserve"> </v>
      </c>
      <c r="AC99" t="str">
        <f>IF(DATA_GOES_HERE!L51="Sunday",1," ")</f>
        <v xml:space="preserve"> </v>
      </c>
    </row>
    <row r="100" spans="1:29" x14ac:dyDescent="0.25">
      <c r="A100" s="6" t="s">
        <v>125</v>
      </c>
      <c r="B100" t="str">
        <f>DATA_GOES_HERE!A100</f>
        <v>Story Time</v>
      </c>
      <c r="E100" s="8" t="str">
        <f>IF((ISTEXT(DATA_GOES_HERE!#REF!)),(DATA_GOES_HERE!#REF!),"")</f>
        <v/>
      </c>
      <c r="F100" t="str">
        <f>DATA_GOES_HERE!AI100</f>
        <v>Every Wednesday at 10:15 and 11:15 a.m. Singing, fingerplays, rhymes, ABCs, 123s, stories, and much more with Miss Donna and Bear!</v>
      </c>
      <c r="G100" s="1">
        <f>DATA_GOES_HERE!J100</f>
        <v>42466</v>
      </c>
      <c r="H100" s="1">
        <f>DATA_GOES_HERE!R100</f>
        <v>42466</v>
      </c>
      <c r="I100" s="1">
        <f t="shared" ca="1" si="2"/>
        <v>42487</v>
      </c>
      <c r="J100">
        <v>0</v>
      </c>
      <c r="K100">
        <v>31158</v>
      </c>
      <c r="L100" t="s">
        <v>131</v>
      </c>
      <c r="M100">
        <f>VLOOKUP(DATA_GOES_HERE!Y100,VENUEID!$A$2:$B$28,2,TRUE)</f>
        <v>34423</v>
      </c>
      <c r="N100">
        <f>VLOOKUP(DATA_GOES_HERE!AH100,eventTypeID!$A:$C,3,TRUE)</f>
        <v>19</v>
      </c>
      <c r="Q100" t="e">
        <f>VLOOKUP(DATA_GOES_HERE!#REF!,VENUEID!$A$2:$C123,3,TRUE)</f>
        <v>#REF!</v>
      </c>
      <c r="R100" s="7"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6" t="s">
        <v>125</v>
      </c>
      <c r="B101" t="str">
        <f>DATA_GOES_HERE!A101</f>
        <v xml:space="preserve">Getting Started with Internet </v>
      </c>
      <c r="E101" s="8" t="str">
        <f>IF((ISTEXT(DATA_GOES_HERE!#REF!)),(DATA_GOES_HERE!#REF!),"")</f>
        <v/>
      </c>
      <c r="F101" t="str">
        <f>DATA_GOES_HERE!AI101</f>
        <v>Learn how to access unlimited information using the Internet.</v>
      </c>
      <c r="G101" s="1">
        <f>DATA_GOES_HERE!J101</f>
        <v>42466</v>
      </c>
      <c r="H101" s="1">
        <f>DATA_GOES_HERE!R101</f>
        <v>42466</v>
      </c>
      <c r="I101" s="1">
        <f t="shared" ca="1" si="2"/>
        <v>42487</v>
      </c>
      <c r="J101">
        <v>0</v>
      </c>
      <c r="K101">
        <v>31158</v>
      </c>
      <c r="L101" t="s">
        <v>131</v>
      </c>
      <c r="M101">
        <f>VLOOKUP(DATA_GOES_HERE!Y101,VENUEID!$A$2:$B$28,2,TRUE)</f>
        <v>34423</v>
      </c>
      <c r="N101" t="e">
        <f>VLOOKUP(DATA_GOES_HERE!AH101,eventTypeID!$A:$C,3,TRUE)</f>
        <v>#N/A</v>
      </c>
      <c r="Q101" t="e">
        <f>VLOOKUP(DATA_GOES_HERE!#REF!,VENUEID!$A$2:$C124,3,TRUE)</f>
        <v>#REF!</v>
      </c>
      <c r="R101" s="7"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6" t="s">
        <v>125</v>
      </c>
      <c r="B102">
        <f>DATA_GOES_HERE!A102</f>
        <v>0</v>
      </c>
      <c r="E102" s="8" t="str">
        <f>IF((ISTEXT(DATA_GOES_HERE!#REF!)),(DATA_GOES_HERE!#REF!),"")</f>
        <v/>
      </c>
      <c r="F102">
        <f>DATA_GOES_HERE!AI102</f>
        <v>0</v>
      </c>
      <c r="G102" s="1">
        <f>DATA_GOES_HERE!J102</f>
        <v>0</v>
      </c>
      <c r="H102" s="1">
        <f>DATA_GOES_HERE!R102</f>
        <v>0</v>
      </c>
      <c r="I102" s="1">
        <f t="shared" ca="1" si="2"/>
        <v>42487</v>
      </c>
      <c r="J102">
        <v>0</v>
      </c>
      <c r="K102">
        <v>31158</v>
      </c>
      <c r="L102" t="s">
        <v>131</v>
      </c>
      <c r="M102" t="e">
        <f>VLOOKUP(DATA_GOES_HERE!Y102,VENUEID!$A$2:$B$28,2,TRUE)</f>
        <v>#N/A</v>
      </c>
      <c r="N102" t="e">
        <f>VLOOKUP(DATA_GOES_HERE!AH102,eventTypeID!$A:$C,3,TRUE)</f>
        <v>#N/A</v>
      </c>
      <c r="Q102" t="e">
        <f>VLOOKUP(DATA_GOES_HERE!#REF!,VENUEID!$A$2:$C125,3,TRUE)</f>
        <v>#REF!</v>
      </c>
      <c r="R102" s="7"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6" t="s">
        <v>125</v>
      </c>
      <c r="B103" t="str">
        <f>DATA_GOES_HERE!A103</f>
        <v>Gentle Yoga for All Levels</v>
      </c>
      <c r="E103" s="8" t="str">
        <f>IF((ISTEXT(DATA_GOES_HERE!#REF!)),(DATA_GOES_HERE!#REF!),"")</f>
        <v/>
      </c>
      <c r="F103" t="str">
        <f>DATA_GOES_HERE!AI103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03" s="1">
        <f>DATA_GOES_HERE!J103</f>
        <v>42466</v>
      </c>
      <c r="H103" s="1">
        <f>DATA_GOES_HERE!R103</f>
        <v>42466</v>
      </c>
      <c r="I103" s="1">
        <f t="shared" ca="1" si="2"/>
        <v>42487</v>
      </c>
      <c r="J103">
        <v>0</v>
      </c>
      <c r="K103">
        <v>31158</v>
      </c>
      <c r="L103" t="s">
        <v>131</v>
      </c>
      <c r="M103">
        <f>VLOOKUP(DATA_GOES_HERE!Y103,VENUEID!$A$2:$B$28,2,TRUE)</f>
        <v>34423</v>
      </c>
      <c r="N103" t="e">
        <f>VLOOKUP(DATA_GOES_HERE!AH103,eventTypeID!$A:$C,3,TRUE)</f>
        <v>#N/A</v>
      </c>
      <c r="Q103" t="e">
        <f>VLOOKUP(DATA_GOES_HERE!#REF!,VENUEID!$A$2:$C126,3,TRUE)</f>
        <v>#REF!</v>
      </c>
      <c r="R103" s="7"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6" t="s">
        <v>125</v>
      </c>
      <c r="B104" t="str">
        <f>DATA_GOES_HERE!A104</f>
        <v>Mindfulness Meditation</v>
      </c>
      <c r="E104" s="8" t="str">
        <f>IF((ISTEXT(DATA_GOES_HERE!F52)),(DATA_GOES_HERE!F52),"")</f>
        <v/>
      </c>
      <c r="F104" t="str">
        <f>DATA_GOES_HERE!AI104</f>
        <v>Every 1st Wednesday. Lisa Ernst, meditation teacher and founder of One Dharma Nashville, will demonstrate mindfulness techniques to help you reduce stress and increase overall well-being.</v>
      </c>
      <c r="G104" s="1">
        <f>DATA_GOES_HERE!J104</f>
        <v>42466</v>
      </c>
      <c r="H104" s="1">
        <f>DATA_GOES_HERE!R104</f>
        <v>42466</v>
      </c>
      <c r="I104" s="1">
        <f t="shared" ca="1" si="2"/>
        <v>42487</v>
      </c>
      <c r="J104">
        <v>0</v>
      </c>
      <c r="K104">
        <v>31158</v>
      </c>
      <c r="L104" t="s">
        <v>131</v>
      </c>
      <c r="M104">
        <f>VLOOKUP(DATA_GOES_HERE!Y104,VENUEID!$A$2:$B$28,2,TRUE)</f>
        <v>34423</v>
      </c>
      <c r="N104" t="e">
        <f>VLOOKUP(DATA_GOES_HERE!AH104,eventTypeID!$A:$C,3,TRUE)</f>
        <v>#N/A</v>
      </c>
      <c r="Q104" t="e">
        <f>VLOOKUP(DATA_GOES_HERE!Y52,VENUEID!$A$2:$C127,3,TRUE)</f>
        <v>#N/A</v>
      </c>
      <c r="R104" s="7">
        <f>DATA_GOES_HERE!M52</f>
        <v>0</v>
      </c>
      <c r="W104" t="str">
        <f>IF(DATA_GOES_HERE!L52="Monday",1," ")</f>
        <v xml:space="preserve"> </v>
      </c>
      <c r="X104" t="str">
        <f>IF(DATA_GOES_HERE!L52="Tuesday",1," ")</f>
        <v xml:space="preserve"> </v>
      </c>
      <c r="Y104" t="str">
        <f>IF(DATA_GOES_HERE!L52="Wednesday",1," ")</f>
        <v xml:space="preserve"> </v>
      </c>
      <c r="Z104" t="str">
        <f>IF(DATA_GOES_HERE!L52="Thursday",1," ")</f>
        <v xml:space="preserve"> </v>
      </c>
      <c r="AA104" t="str">
        <f>IF(DATA_GOES_HERE!L52="Friday",1," ")</f>
        <v xml:space="preserve"> </v>
      </c>
      <c r="AB104" t="str">
        <f>IF(DATA_GOES_HERE!L52="Saturday",1," ")</f>
        <v xml:space="preserve"> </v>
      </c>
      <c r="AC104" t="str">
        <f>IF(DATA_GOES_HERE!L52="Sunday",1," ")</f>
        <v xml:space="preserve"> </v>
      </c>
    </row>
    <row r="105" spans="1:29" x14ac:dyDescent="0.25">
      <c r="A105" s="6" t="s">
        <v>125</v>
      </c>
      <c r="B105" t="str">
        <f>DATA_GOES_HERE!A105</f>
        <v>Crayon Kids: Crafts and Fun</v>
      </c>
      <c r="E105" s="8" t="str">
        <f>IF((ISTEXT(DATA_GOES_HERE!F53)),(DATA_GOES_HERE!F53),"")</f>
        <v/>
      </c>
      <c r="F105" t="str">
        <f>DATA_GOES_HERE!AI105</f>
        <v>Every Thursday, join Ms. Katie at the library for some crafty fun!</v>
      </c>
      <c r="G105" s="1">
        <f>DATA_GOES_HERE!J105</f>
        <v>42467</v>
      </c>
      <c r="H105" s="1">
        <f>DATA_GOES_HERE!R105</f>
        <v>42467</v>
      </c>
      <c r="I105" s="1">
        <f t="shared" ca="1" si="2"/>
        <v>42487</v>
      </c>
      <c r="J105">
        <v>0</v>
      </c>
      <c r="K105">
        <v>31158</v>
      </c>
      <c r="L105" t="s">
        <v>131</v>
      </c>
      <c r="M105">
        <f>VLOOKUP(DATA_GOES_HERE!Y105,VENUEID!$A$2:$B$28,2,TRUE)</f>
        <v>34423</v>
      </c>
      <c r="N105">
        <f>VLOOKUP(DATA_GOES_HERE!AH105,eventTypeID!$A:$C,3,TRUE)</f>
        <v>24</v>
      </c>
      <c r="Q105" t="str">
        <f>VLOOKUP(DATA_GOES_HERE!Y53,VENUEID!$A$2:$C128,3,TRUE)</f>
        <v>(615) 862-5854</v>
      </c>
      <c r="R105" s="7">
        <f>DATA_GOES_HERE!M53</f>
        <v>0.42708333333333331</v>
      </c>
      <c r="W105" t="str">
        <f>IF(DATA_GOES_HERE!L53="Monday",1," ")</f>
        <v xml:space="preserve"> </v>
      </c>
      <c r="X105" t="str">
        <f>IF(DATA_GOES_HERE!L53="Tuesday",1," ")</f>
        <v xml:space="preserve"> </v>
      </c>
      <c r="Y105" t="str">
        <f>IF(DATA_GOES_HERE!L53="Wednesday",1," ")</f>
        <v xml:space="preserve"> </v>
      </c>
      <c r="Z105" t="str">
        <f>IF(DATA_GOES_HERE!L53="Thursday",1," ")</f>
        <v xml:space="preserve"> </v>
      </c>
      <c r="AA105" t="str">
        <f>IF(DATA_GOES_HERE!L53="Friday",1," ")</f>
        <v xml:space="preserve"> </v>
      </c>
      <c r="AB105">
        <f>IF(DATA_GOES_HERE!L53="Saturday",1," ")</f>
        <v>1</v>
      </c>
      <c r="AC105" t="str">
        <f>IF(DATA_GOES_HERE!L53="Sunday",1," ")</f>
        <v xml:space="preserve"> </v>
      </c>
    </row>
    <row r="106" spans="1:29" x14ac:dyDescent="0.25">
      <c r="A106" s="6" t="s">
        <v>125</v>
      </c>
      <c r="B106" t="str">
        <f>DATA_GOES_HERE!A106</f>
        <v>Scrabble Group for All Levels</v>
      </c>
      <c r="E106" s="8" t="str">
        <f>IF((ISTEXT(DATA_GOES_HERE!F54)),(DATA_GOES_HERE!F54),"")</f>
        <v/>
      </c>
      <c r="F106" t="str">
        <f>DATA_GOES_HERE!AI106</f>
        <v>Every Thursday, play Scrabble the old-fashioned way&amp;hellip; on a board! All levels of players welcome. Bring your board if you have one.</v>
      </c>
      <c r="G106" s="1">
        <f>DATA_GOES_HERE!J106</f>
        <v>42467</v>
      </c>
      <c r="H106" s="1">
        <f>DATA_GOES_HERE!R106</f>
        <v>42467</v>
      </c>
      <c r="I106" s="1">
        <f t="shared" ca="1" si="2"/>
        <v>42487</v>
      </c>
      <c r="J106">
        <v>0</v>
      </c>
      <c r="K106">
        <v>31158</v>
      </c>
      <c r="L106" t="s">
        <v>131</v>
      </c>
      <c r="M106">
        <f>VLOOKUP(DATA_GOES_HERE!Y106,VENUEID!$A$2:$B$28,2,TRUE)</f>
        <v>34423</v>
      </c>
      <c r="N106" t="e">
        <f>VLOOKUP(DATA_GOES_HERE!AH106,eventTypeID!$A:$C,3,TRUE)</f>
        <v>#N/A</v>
      </c>
      <c r="Q106" t="str">
        <f>VLOOKUP(DATA_GOES_HERE!Y54,VENUEID!$A$2:$C129,3,TRUE)</f>
        <v>(615) 862-5854</v>
      </c>
      <c r="R106" s="7">
        <f>DATA_GOES_HERE!M54</f>
        <v>0.625</v>
      </c>
      <c r="W106" t="str">
        <f>IF(DATA_GOES_HERE!L54="Monday",1," ")</f>
        <v xml:space="preserve"> </v>
      </c>
      <c r="X106" t="str">
        <f>IF(DATA_GOES_HERE!L54="Tuesday",1," ")</f>
        <v xml:space="preserve"> </v>
      </c>
      <c r="Y106" t="str">
        <f>IF(DATA_GOES_HERE!L54="Wednesday",1," ")</f>
        <v xml:space="preserve"> </v>
      </c>
      <c r="Z106" t="str">
        <f>IF(DATA_GOES_HERE!L54="Thursday",1," ")</f>
        <v xml:space="preserve"> </v>
      </c>
      <c r="AA106" t="str">
        <f>IF(DATA_GOES_HERE!L54="Friday",1," ")</f>
        <v xml:space="preserve"> </v>
      </c>
      <c r="AB106" t="str">
        <f>IF(DATA_GOES_HERE!L54="Saturday",1," ")</f>
        <v xml:space="preserve"> </v>
      </c>
      <c r="AC106">
        <f>IF(DATA_GOES_HERE!L54="Sunday",1," ")</f>
        <v>1</v>
      </c>
    </row>
    <row r="107" spans="1:29" x14ac:dyDescent="0.25">
      <c r="A107" s="6" t="s">
        <v>125</v>
      </c>
      <c r="B107" t="str">
        <f>DATA_GOES_HERE!A107</f>
        <v>Book Sale | Friends of the Bellevue Branch Library</v>
      </c>
      <c r="E107" s="8" t="str">
        <f>IF((ISTEXT(DATA_GOES_HERE!F55)),(DATA_GOES_HERE!F55),"")</f>
        <v/>
      </c>
      <c r="F107" t="str">
        <f>DATA_GOES_HERE!AI107</f>
        <v>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v>
      </c>
      <c r="G107" s="1">
        <f>DATA_GOES_HERE!J107</f>
        <v>42467</v>
      </c>
      <c r="H107" s="1">
        <f>DATA_GOES_HERE!R107</f>
        <v>42467</v>
      </c>
      <c r="I107" s="1">
        <f t="shared" ca="1" si="2"/>
        <v>42487</v>
      </c>
      <c r="J107">
        <v>0</v>
      </c>
      <c r="K107">
        <v>31158</v>
      </c>
      <c r="L107" t="s">
        <v>131</v>
      </c>
      <c r="M107">
        <f>VLOOKUP(DATA_GOES_HERE!Y107,VENUEID!$A$2:$B$28,2,TRUE)</f>
        <v>34423</v>
      </c>
      <c r="N107" t="e">
        <f>VLOOKUP(DATA_GOES_HERE!AH107,eventTypeID!$A:$C,3,TRUE)</f>
        <v>#N/A</v>
      </c>
      <c r="Q107" t="str">
        <f>VLOOKUP(DATA_GOES_HERE!Y55,VENUEID!$A$2:$C130,3,TRUE)</f>
        <v>(615) 862-5854</v>
      </c>
      <c r="R107" s="7">
        <f>DATA_GOES_HERE!M55</f>
        <v>0.42708333333333331</v>
      </c>
      <c r="W107">
        <f>IF(DATA_GOES_HERE!L55="Monday",1," ")</f>
        <v>1</v>
      </c>
      <c r="X107" t="str">
        <f>IF(DATA_GOES_HERE!L55="Tuesday",1," ")</f>
        <v xml:space="preserve"> </v>
      </c>
      <c r="Y107" t="str">
        <f>IF(DATA_GOES_HERE!L55="Wednesday",1," ")</f>
        <v xml:space="preserve"> </v>
      </c>
      <c r="Z107" t="str">
        <f>IF(DATA_GOES_HERE!L55="Thursday",1," ")</f>
        <v xml:space="preserve"> </v>
      </c>
      <c r="AA107" t="str">
        <f>IF(DATA_GOES_HERE!L55="Friday",1," ")</f>
        <v xml:space="preserve"> </v>
      </c>
      <c r="AB107" t="str">
        <f>IF(DATA_GOES_HERE!L55="Saturday",1," ")</f>
        <v xml:space="preserve"> </v>
      </c>
      <c r="AC107" t="str">
        <f>IF(DATA_GOES_HERE!L55="Sunday",1," ")</f>
        <v xml:space="preserve"> </v>
      </c>
    </row>
    <row r="108" spans="1:29" x14ac:dyDescent="0.25">
      <c r="A108" s="6" t="s">
        <v>125</v>
      </c>
      <c r="B108">
        <f>DATA_GOES_HERE!A108</f>
        <v>0</v>
      </c>
      <c r="E108" s="8" t="str">
        <f>IF((ISTEXT(DATA_GOES_HERE!F56)),(DATA_GOES_HERE!F56),"")</f>
        <v/>
      </c>
      <c r="F108">
        <f>DATA_GOES_HERE!AI108</f>
        <v>0</v>
      </c>
      <c r="G108" s="1">
        <f>DATA_GOES_HERE!J108</f>
        <v>0</v>
      </c>
      <c r="H108" s="1">
        <f>DATA_GOES_HERE!R108</f>
        <v>0</v>
      </c>
      <c r="I108" s="1">
        <f t="shared" ca="1" si="2"/>
        <v>42487</v>
      </c>
      <c r="J108">
        <v>0</v>
      </c>
      <c r="K108">
        <v>31158</v>
      </c>
      <c r="L108" t="s">
        <v>131</v>
      </c>
      <c r="M108" t="e">
        <f>VLOOKUP(DATA_GOES_HERE!Y108,VENUEID!$A$2:$B$28,2,TRUE)</f>
        <v>#N/A</v>
      </c>
      <c r="N108" t="e">
        <f>VLOOKUP(DATA_GOES_HERE!AH108,eventTypeID!$A:$C,3,TRUE)</f>
        <v>#N/A</v>
      </c>
      <c r="Q108" t="e">
        <f>VLOOKUP(DATA_GOES_HERE!Y56,VENUEID!$A$2:$C131,3,TRUE)</f>
        <v>#N/A</v>
      </c>
      <c r="R108" s="7">
        <f>DATA_GOES_HERE!M56</f>
        <v>0</v>
      </c>
      <c r="W108" t="str">
        <f>IF(DATA_GOES_HERE!L56="Monday",1," ")</f>
        <v xml:space="preserve"> </v>
      </c>
      <c r="X108" t="str">
        <f>IF(DATA_GOES_HERE!L56="Tuesday",1," ")</f>
        <v xml:space="preserve"> </v>
      </c>
      <c r="Y108" t="str">
        <f>IF(DATA_GOES_HERE!L56="Wednesday",1," ")</f>
        <v xml:space="preserve"> </v>
      </c>
      <c r="Z108" t="str">
        <f>IF(DATA_GOES_HERE!L56="Thursday",1," ")</f>
        <v xml:space="preserve"> </v>
      </c>
      <c r="AA108" t="str">
        <f>IF(DATA_GOES_HERE!L56="Friday",1," ")</f>
        <v xml:space="preserve"> </v>
      </c>
      <c r="AB108" t="str">
        <f>IF(DATA_GOES_HERE!L56="Saturday",1," ")</f>
        <v xml:space="preserve"> </v>
      </c>
      <c r="AC108" t="str">
        <f>IF(DATA_GOES_HERE!L56="Sunday",1," ")</f>
        <v xml:space="preserve"> </v>
      </c>
    </row>
    <row r="109" spans="1:29" x14ac:dyDescent="0.25">
      <c r="A109" s="6" t="s">
        <v>125</v>
      </c>
      <c r="B109">
        <f>DATA_GOES_HERE!A109</f>
        <v>0</v>
      </c>
      <c r="E109" s="8" t="str">
        <f>IF((ISTEXT(DATA_GOES_HERE!#REF!)),(DATA_GOES_HERE!#REF!),"")</f>
        <v/>
      </c>
      <c r="F109">
        <f>DATA_GOES_HERE!AI109</f>
        <v>0</v>
      </c>
      <c r="G109" s="1">
        <f>DATA_GOES_HERE!J109</f>
        <v>0</v>
      </c>
      <c r="H109" s="1">
        <f>DATA_GOES_HERE!R109</f>
        <v>0</v>
      </c>
      <c r="I109" s="1">
        <f t="shared" ca="1" si="2"/>
        <v>42487</v>
      </c>
      <c r="J109">
        <v>0</v>
      </c>
      <c r="K109">
        <v>31158</v>
      </c>
      <c r="L109" t="s">
        <v>131</v>
      </c>
      <c r="M109" t="e">
        <f>VLOOKUP(DATA_GOES_HERE!Y109,VENUEID!$A$2:$B$28,2,TRUE)</f>
        <v>#N/A</v>
      </c>
      <c r="N109" t="e">
        <f>VLOOKUP(DATA_GOES_HERE!AH109,eventTypeID!$A:$C,3,TRUE)</f>
        <v>#N/A</v>
      </c>
      <c r="Q109" t="e">
        <f>VLOOKUP(DATA_GOES_HERE!#REF!,VENUEID!$A$2:$C132,3,TRUE)</f>
        <v>#REF!</v>
      </c>
      <c r="R109" s="7"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6" t="s">
        <v>125</v>
      </c>
      <c r="B110">
        <f>DATA_GOES_HERE!A110</f>
        <v>0</v>
      </c>
      <c r="E110" s="8" t="str">
        <f>IF((ISTEXT(DATA_GOES_HERE!F57)),(DATA_GOES_HERE!F57),"")</f>
        <v/>
      </c>
      <c r="F110">
        <f>DATA_GOES_HERE!AI110</f>
        <v>0</v>
      </c>
      <c r="G110" s="1">
        <f>DATA_GOES_HERE!J110</f>
        <v>0</v>
      </c>
      <c r="H110" s="1">
        <f>DATA_GOES_HERE!R110</f>
        <v>0</v>
      </c>
      <c r="I110" s="1">
        <f t="shared" ca="1" si="2"/>
        <v>42487</v>
      </c>
      <c r="J110">
        <v>0</v>
      </c>
      <c r="K110">
        <v>31158</v>
      </c>
      <c r="L110" t="s">
        <v>131</v>
      </c>
      <c r="M110" t="e">
        <f>VLOOKUP(DATA_GOES_HERE!Y110,VENUEID!$A$2:$B$28,2,TRUE)</f>
        <v>#N/A</v>
      </c>
      <c r="N110" t="e">
        <f>VLOOKUP(DATA_GOES_HERE!AH110,eventTypeID!$A:$C,3,TRUE)</f>
        <v>#N/A</v>
      </c>
      <c r="Q110" t="str">
        <f>VLOOKUP(DATA_GOES_HERE!Y57,VENUEID!$A$2:$C133,3,TRUE)</f>
        <v>(615) 862-5854</v>
      </c>
      <c r="R110" s="7">
        <f>DATA_GOES_HERE!M57</f>
        <v>0.72916666666666663</v>
      </c>
      <c r="W110">
        <f>IF(DATA_GOES_HERE!L57="Monday",1," ")</f>
        <v>1</v>
      </c>
      <c r="X110" t="str">
        <f>IF(DATA_GOES_HERE!L57="Tuesday",1," ")</f>
        <v xml:space="preserve"> </v>
      </c>
      <c r="Y110" t="str">
        <f>IF(DATA_GOES_HERE!L57="Wednesday",1," ")</f>
        <v xml:space="preserve"> </v>
      </c>
      <c r="Z110" t="str">
        <f>IF(DATA_GOES_HERE!L57="Thursday",1," ")</f>
        <v xml:space="preserve"> </v>
      </c>
      <c r="AA110" t="str">
        <f>IF(DATA_GOES_HERE!L57="Friday",1," ")</f>
        <v xml:space="preserve"> </v>
      </c>
      <c r="AB110" t="str">
        <f>IF(DATA_GOES_HERE!L57="Saturday",1," ")</f>
        <v xml:space="preserve"> </v>
      </c>
      <c r="AC110" t="str">
        <f>IF(DATA_GOES_HERE!L57="Sunday",1," ")</f>
        <v xml:space="preserve"> </v>
      </c>
    </row>
    <row r="111" spans="1:29" x14ac:dyDescent="0.25">
      <c r="A111" s="6" t="s">
        <v>125</v>
      </c>
      <c r="B111">
        <f>DATA_GOES_HERE!A111</f>
        <v>0</v>
      </c>
      <c r="E111" s="8" t="str">
        <f>IF((ISTEXT(DATA_GOES_HERE!F58)),(DATA_GOES_HERE!F58),"")</f>
        <v/>
      </c>
      <c r="F111">
        <f>DATA_GOES_HERE!AI111</f>
        <v>0</v>
      </c>
      <c r="G111" s="1">
        <f>DATA_GOES_HERE!J111</f>
        <v>0</v>
      </c>
      <c r="H111" s="1">
        <f>DATA_GOES_HERE!R111</f>
        <v>0</v>
      </c>
      <c r="I111" s="1">
        <f t="shared" ca="1" si="2"/>
        <v>42487</v>
      </c>
      <c r="J111">
        <v>0</v>
      </c>
      <c r="K111">
        <v>31158</v>
      </c>
      <c r="L111" t="s">
        <v>131</v>
      </c>
      <c r="M111" t="e">
        <f>VLOOKUP(DATA_GOES_HERE!Y111,VENUEID!$A$2:$B$28,2,TRUE)</f>
        <v>#N/A</v>
      </c>
      <c r="N111" t="e">
        <f>VLOOKUP(DATA_GOES_HERE!AH111,eventTypeID!$A:$C,3,TRUE)</f>
        <v>#N/A</v>
      </c>
      <c r="Q111" t="str">
        <f>VLOOKUP(DATA_GOES_HERE!Y58,VENUEID!$A$2:$C134,3,TRUE)</f>
        <v>(615) 862-5854</v>
      </c>
      <c r="R111" s="7">
        <f>DATA_GOES_HERE!M58</f>
        <v>0.77083333333333337</v>
      </c>
      <c r="W111">
        <f>IF(DATA_GOES_HERE!L58="Monday",1," ")</f>
        <v>1</v>
      </c>
      <c r="X111" t="str">
        <f>IF(DATA_GOES_HERE!L58="Tuesday",1," ")</f>
        <v xml:space="preserve"> </v>
      </c>
      <c r="Y111" t="str">
        <f>IF(DATA_GOES_HERE!L58="Wednesday",1," ")</f>
        <v xml:space="preserve"> </v>
      </c>
      <c r="Z111" t="str">
        <f>IF(DATA_GOES_HERE!L58="Thursday",1," ")</f>
        <v xml:space="preserve"> </v>
      </c>
      <c r="AA111" t="str">
        <f>IF(DATA_GOES_HERE!L58="Friday",1," ")</f>
        <v xml:space="preserve"> </v>
      </c>
      <c r="AB111" t="str">
        <f>IF(DATA_GOES_HERE!L58="Saturday",1," ")</f>
        <v xml:space="preserve"> </v>
      </c>
      <c r="AC111" t="str">
        <f>IF(DATA_GOES_HERE!L58="Sunday",1," ")</f>
        <v xml:space="preserve"> </v>
      </c>
    </row>
    <row r="112" spans="1:29" x14ac:dyDescent="0.25">
      <c r="A112" s="6" t="s">
        <v>125</v>
      </c>
      <c r="B112">
        <f>DATA_GOES_HERE!A112</f>
        <v>0</v>
      </c>
      <c r="E112" s="8" t="str">
        <f>IF((ISTEXT(DATA_GOES_HERE!F59)),(DATA_GOES_HERE!F59),"")</f>
        <v/>
      </c>
      <c r="F112">
        <f>DATA_GOES_HERE!AI112</f>
        <v>0</v>
      </c>
      <c r="G112" s="1">
        <f>DATA_GOES_HERE!J112</f>
        <v>0</v>
      </c>
      <c r="H112" s="1">
        <f>DATA_GOES_HERE!R112</f>
        <v>0</v>
      </c>
      <c r="I112" s="1">
        <f t="shared" ca="1" si="2"/>
        <v>42487</v>
      </c>
      <c r="J112">
        <v>0</v>
      </c>
      <c r="K112">
        <v>31158</v>
      </c>
      <c r="L112" t="s">
        <v>131</v>
      </c>
      <c r="M112" t="e">
        <f>VLOOKUP(DATA_GOES_HERE!Y112,VENUEID!$A$2:$B$28,2,TRUE)</f>
        <v>#N/A</v>
      </c>
      <c r="N112" t="e">
        <f>VLOOKUP(DATA_GOES_HERE!AH112,eventTypeID!$A:$C,3,TRUE)</f>
        <v>#N/A</v>
      </c>
      <c r="Q112" t="str">
        <f>VLOOKUP(DATA_GOES_HERE!Y59,VENUEID!$A$2:$C135,3,TRUE)</f>
        <v>(615) 862-5854</v>
      </c>
      <c r="R112" s="7">
        <f>DATA_GOES_HERE!M59</f>
        <v>0.66666666666666663</v>
      </c>
      <c r="W112" t="str">
        <f>IF(DATA_GOES_HERE!L59="Monday",1," ")</f>
        <v xml:space="preserve"> </v>
      </c>
      <c r="X112">
        <f>IF(DATA_GOES_HERE!L59="Tuesday",1," ")</f>
        <v>1</v>
      </c>
      <c r="Y112" t="str">
        <f>IF(DATA_GOES_HERE!L59="Wednesday",1," ")</f>
        <v xml:space="preserve"> </v>
      </c>
      <c r="Z112" t="str">
        <f>IF(DATA_GOES_HERE!L59="Thursday",1," ")</f>
        <v xml:space="preserve"> </v>
      </c>
      <c r="AA112" t="str">
        <f>IF(DATA_GOES_HERE!L59="Friday",1," ")</f>
        <v xml:space="preserve"> </v>
      </c>
      <c r="AB112" t="str">
        <f>IF(DATA_GOES_HERE!L59="Saturday",1," ")</f>
        <v xml:space="preserve"> </v>
      </c>
      <c r="AC112" t="str">
        <f>IF(DATA_GOES_HERE!L59="Sunday",1," ")</f>
        <v xml:space="preserve"> </v>
      </c>
    </row>
    <row r="113" spans="1:29" x14ac:dyDescent="0.25">
      <c r="A113" s="6" t="s">
        <v>125</v>
      </c>
      <c r="B113" t="str">
        <f>DATA_GOES_HERE!A113</f>
        <v>Storyland Saturdays: Preschool Story Time</v>
      </c>
      <c r="E113" s="8" t="str">
        <f>IF((ISTEXT(DATA_GOES_HERE!F60)),(DATA_GOES_HERE!F60),"")</f>
        <v/>
      </c>
      <c r="F113" t="str">
        <f>DATA_GOES_HERE!AI113</f>
        <v>Every Saturday, come to the library for some super stories, songs, and silliness!</v>
      </c>
      <c r="G113" s="1">
        <f>DATA_GOES_HERE!J113</f>
        <v>42469</v>
      </c>
      <c r="H113" s="1">
        <f>DATA_GOES_HERE!R113</f>
        <v>42469</v>
      </c>
      <c r="I113" s="1">
        <f t="shared" ca="1" si="2"/>
        <v>42487</v>
      </c>
      <c r="J113">
        <v>0</v>
      </c>
      <c r="K113">
        <v>31158</v>
      </c>
      <c r="L113" t="s">
        <v>131</v>
      </c>
      <c r="M113">
        <f>VLOOKUP(DATA_GOES_HERE!Y113,VENUEID!$A$2:$B$28,2,TRUE)</f>
        <v>34423</v>
      </c>
      <c r="N113">
        <f>VLOOKUP(DATA_GOES_HERE!AH113,eventTypeID!$A:$C,3,TRUE)</f>
        <v>19</v>
      </c>
      <c r="Q113" t="str">
        <f>VLOOKUP(DATA_GOES_HERE!Y60,VENUEID!$A$2:$C136,3,TRUE)</f>
        <v>(615) 862-5854</v>
      </c>
      <c r="R113" s="7">
        <f>DATA_GOES_HERE!M60</f>
        <v>0.42708333333333331</v>
      </c>
      <c r="W113" t="str">
        <f>IF(DATA_GOES_HERE!L60="Monday",1," ")</f>
        <v xml:space="preserve"> </v>
      </c>
      <c r="X113" t="str">
        <f>IF(DATA_GOES_HERE!L60="Tuesday",1," ")</f>
        <v xml:space="preserve"> </v>
      </c>
      <c r="Y113">
        <f>IF(DATA_GOES_HERE!L60="Wednesday",1," ")</f>
        <v>1</v>
      </c>
      <c r="Z113" t="str">
        <f>IF(DATA_GOES_HERE!L60="Thursday",1," ")</f>
        <v xml:space="preserve"> </v>
      </c>
      <c r="AA113" t="str">
        <f>IF(DATA_GOES_HERE!L60="Friday",1," ")</f>
        <v xml:space="preserve"> </v>
      </c>
      <c r="AB113" t="str">
        <f>IF(DATA_GOES_HERE!L60="Saturday",1," ")</f>
        <v xml:space="preserve"> </v>
      </c>
      <c r="AC113" t="str">
        <f>IF(DATA_GOES_HERE!L60="Sunday",1," ")</f>
        <v xml:space="preserve"> </v>
      </c>
    </row>
    <row r="114" spans="1:29" x14ac:dyDescent="0.25">
      <c r="A114" s="6" t="s">
        <v>125</v>
      </c>
      <c r="B114" t="str">
        <f>DATA_GOES_HERE!A114</f>
        <v>Matinee Saturday: Annie (2014)</v>
      </c>
      <c r="E114" s="8" t="str">
        <f>IF((ISTEXT(DATA_GOES_HERE!#REF!)),(DATA_GOES_HERE!#REF!),"")</f>
        <v/>
      </c>
      <c r="F114" t="str">
        <f>DATA_GOES_HERE!AI114</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G114" s="1">
        <f>DATA_GOES_HERE!J114</f>
        <v>42469</v>
      </c>
      <c r="H114" s="1">
        <f>DATA_GOES_HERE!R114</f>
        <v>42469</v>
      </c>
      <c r="I114" s="1">
        <f t="shared" ca="1" si="2"/>
        <v>42487</v>
      </c>
      <c r="J114">
        <v>0</v>
      </c>
      <c r="K114">
        <v>31158</v>
      </c>
      <c r="L114" t="s">
        <v>131</v>
      </c>
      <c r="M114">
        <f>VLOOKUP(DATA_GOES_HERE!Y114,VENUEID!$A$2:$B$28,2,TRUE)</f>
        <v>34423</v>
      </c>
      <c r="N114">
        <f>VLOOKUP(DATA_GOES_HERE!AH114,eventTypeID!$A:$C,3,TRUE)</f>
        <v>19</v>
      </c>
      <c r="Q114" t="e">
        <f>VLOOKUP(DATA_GOES_HERE!#REF!,VENUEID!$A$2:$C137,3,TRUE)</f>
        <v>#REF!</v>
      </c>
      <c r="R114" s="7"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6" t="s">
        <v>125</v>
      </c>
      <c r="B115">
        <f>DATA_GOES_HERE!A115</f>
        <v>0</v>
      </c>
      <c r="E115" s="8" t="str">
        <f>IF((ISTEXT(DATA_GOES_HERE!#REF!)),(DATA_GOES_HERE!#REF!),"")</f>
        <v/>
      </c>
      <c r="F115">
        <f>DATA_GOES_HERE!AI115</f>
        <v>0</v>
      </c>
      <c r="G115" s="1">
        <f>DATA_GOES_HERE!J115</f>
        <v>0</v>
      </c>
      <c r="H115" s="1">
        <f>DATA_GOES_HERE!R115</f>
        <v>0</v>
      </c>
      <c r="I115" s="1">
        <f t="shared" ca="1" si="2"/>
        <v>42487</v>
      </c>
      <c r="J115">
        <v>0</v>
      </c>
      <c r="K115">
        <v>31158</v>
      </c>
      <c r="L115" t="s">
        <v>131</v>
      </c>
      <c r="M115" t="e">
        <f>VLOOKUP(DATA_GOES_HERE!Y115,VENUEID!$A$2:$B$28,2,TRUE)</f>
        <v>#N/A</v>
      </c>
      <c r="N115" t="e">
        <f>VLOOKUP(DATA_GOES_HERE!AH115,eventTypeID!$A:$C,3,TRUE)</f>
        <v>#N/A</v>
      </c>
      <c r="Q115" t="e">
        <f>VLOOKUP(DATA_GOES_HERE!#REF!,VENUEID!$A$2:$C138,3,TRUE)</f>
        <v>#REF!</v>
      </c>
      <c r="R115" s="7"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6" t="s">
        <v>125</v>
      </c>
      <c r="B116" t="str">
        <f>DATA_GOES_HERE!A116</f>
        <v>Mother Goose Moments</v>
      </c>
      <c r="E116" s="8" t="str">
        <f>IF((ISTEXT(DATA_GOES_HERE!#REF!)),(DATA_GOES_HERE!#REF!),"")</f>
        <v/>
      </c>
      <c r="F116" t="str">
        <f>DATA_GOES_HERE!AI116</f>
        <v>Every Monday, babies and their caregivers are welcome to join Miss Donna for rhymes, songs, fingerplays, ABCs, 123s, stories, and more. For babies through 24 months old.</v>
      </c>
      <c r="G116" s="1">
        <f>DATA_GOES_HERE!J116</f>
        <v>42471</v>
      </c>
      <c r="H116" s="1">
        <f>DATA_GOES_HERE!R116</f>
        <v>42471</v>
      </c>
      <c r="I116" s="1">
        <f t="shared" ca="1" si="2"/>
        <v>42487</v>
      </c>
      <c r="J116">
        <v>0</v>
      </c>
      <c r="K116">
        <v>31158</v>
      </c>
      <c r="L116" t="s">
        <v>131</v>
      </c>
      <c r="M116">
        <f>VLOOKUP(DATA_GOES_HERE!Y116,VENUEID!$A$2:$B$28,2,TRUE)</f>
        <v>34423</v>
      </c>
      <c r="N116">
        <f>VLOOKUP(DATA_GOES_HERE!AH116,eventTypeID!$A:$C,3,TRUE)</f>
        <v>19</v>
      </c>
      <c r="Q116" t="e">
        <f>VLOOKUP(DATA_GOES_HERE!#REF!,VENUEID!$A$2:$C139,3,TRUE)</f>
        <v>#REF!</v>
      </c>
      <c r="R116" s="7"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6" t="s">
        <v>125</v>
      </c>
      <c r="B117">
        <f>DATA_GOES_HERE!A117</f>
        <v>0</v>
      </c>
      <c r="E117" s="8" t="str">
        <f>IF((ISTEXT(DATA_GOES_HERE!#REF!)),(DATA_GOES_HERE!#REF!),"")</f>
        <v/>
      </c>
      <c r="F117">
        <f>DATA_GOES_HERE!AI117</f>
        <v>0</v>
      </c>
      <c r="G117" s="1">
        <f>DATA_GOES_HERE!J117</f>
        <v>0</v>
      </c>
      <c r="H117" s="1">
        <f>DATA_GOES_HERE!R117</f>
        <v>0</v>
      </c>
      <c r="I117" s="1">
        <f t="shared" ca="1" si="2"/>
        <v>42487</v>
      </c>
      <c r="J117">
        <v>0</v>
      </c>
      <c r="K117">
        <v>31158</v>
      </c>
      <c r="L117" t="s">
        <v>131</v>
      </c>
      <c r="M117" t="e">
        <f>VLOOKUP(DATA_GOES_HERE!Y117,VENUEID!$A$2:$B$28,2,TRUE)</f>
        <v>#N/A</v>
      </c>
      <c r="N117" t="e">
        <f>VLOOKUP(DATA_GOES_HERE!AH117,eventTypeID!$A:$C,3,TRUE)</f>
        <v>#N/A</v>
      </c>
      <c r="Q117" t="e">
        <f>VLOOKUP(DATA_GOES_HERE!#REF!,VENUEID!$A$2:$C140,3,TRUE)</f>
        <v>#REF!</v>
      </c>
      <c r="R117" s="7"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6" t="s">
        <v>125</v>
      </c>
      <c r="B118">
        <f>DATA_GOES_HERE!A118</f>
        <v>0</v>
      </c>
      <c r="E118" s="8" t="str">
        <f>IF((ISTEXT(DATA_GOES_HERE!#REF!)),(DATA_GOES_HERE!#REF!),"")</f>
        <v/>
      </c>
      <c r="F118">
        <f>DATA_GOES_HERE!AI118</f>
        <v>0</v>
      </c>
      <c r="G118" s="1">
        <f>DATA_GOES_HERE!J118</f>
        <v>0</v>
      </c>
      <c r="H118" s="1">
        <f>DATA_GOES_HERE!R118</f>
        <v>0</v>
      </c>
      <c r="I118" s="1">
        <f t="shared" ca="1" si="2"/>
        <v>42487</v>
      </c>
      <c r="J118">
        <v>0</v>
      </c>
      <c r="K118">
        <v>31158</v>
      </c>
      <c r="L118" t="s">
        <v>131</v>
      </c>
      <c r="M118" t="e">
        <f>VLOOKUP(DATA_GOES_HERE!Y118,VENUEID!$A$2:$B$28,2,TRUE)</f>
        <v>#N/A</v>
      </c>
      <c r="N118" t="e">
        <f>VLOOKUP(DATA_GOES_HERE!AH118,eventTypeID!$A:$C,3,TRUE)</f>
        <v>#N/A</v>
      </c>
      <c r="Q118" t="e">
        <f>VLOOKUP(DATA_GOES_HERE!#REF!,VENUEID!$A$2:$C141,3,TRUE)</f>
        <v>#REF!</v>
      </c>
      <c r="R118" s="7"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6" t="s">
        <v>125</v>
      </c>
      <c r="B119" t="str">
        <f>DATA_GOES_HERE!A119</f>
        <v>Family Fun Time: Songs, Craft, and More</v>
      </c>
      <c r="E119" s="8" t="str">
        <f>IF((ISTEXT(DATA_GOES_HERE!#REF!)),(DATA_GOES_HERE!#REF!),"")</f>
        <v/>
      </c>
      <c r="F119" t="str">
        <f>DATA_GOES_HERE!AI119</f>
        <v>Every Monday, join Ms. Katie for stories, songs, fingerplays, and a craft! Ages 3 to 5.</v>
      </c>
      <c r="G119" s="1">
        <f>DATA_GOES_HERE!J119</f>
        <v>42471</v>
      </c>
      <c r="H119" s="1">
        <f>DATA_GOES_HERE!R119</f>
        <v>42471</v>
      </c>
      <c r="I119" s="1">
        <f t="shared" ca="1" si="2"/>
        <v>42487</v>
      </c>
      <c r="J119">
        <v>0</v>
      </c>
      <c r="K119">
        <v>31158</v>
      </c>
      <c r="L119" t="s">
        <v>131</v>
      </c>
      <c r="M119">
        <f>VLOOKUP(DATA_GOES_HERE!Y119,VENUEID!$A$2:$B$28,2,TRUE)</f>
        <v>34423</v>
      </c>
      <c r="N119">
        <f>VLOOKUP(DATA_GOES_HERE!AH119,eventTypeID!$A:$C,3,TRUE)</f>
        <v>19</v>
      </c>
      <c r="Q119" t="e">
        <f>VLOOKUP(DATA_GOES_HERE!#REF!,VENUEID!$A$2:$C142,3,TRUE)</f>
        <v>#REF!</v>
      </c>
      <c r="R119" s="7"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6" t="s">
        <v>125</v>
      </c>
      <c r="B120" t="str">
        <f>DATA_GOES_HERE!A120</f>
        <v>Adventure Club: Dicover Isaac Murphy, Legendary Jockey</v>
      </c>
      <c r="E120" s="8" t="str">
        <f>IF((ISTEXT(DATA_GOES_HERE!#REF!)),(DATA_GOES_HERE!#REF!),"")</f>
        <v/>
      </c>
      <c r="F120" t="str">
        <f>DATA_GOES_HERE!AI120</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G120" s="1">
        <f>DATA_GOES_HERE!J120</f>
        <v>42472</v>
      </c>
      <c r="H120" s="1">
        <f>DATA_GOES_HERE!R120</f>
        <v>42472</v>
      </c>
      <c r="I120" s="1">
        <f t="shared" ca="1" si="2"/>
        <v>42487</v>
      </c>
      <c r="J120">
        <v>0</v>
      </c>
      <c r="K120">
        <v>31158</v>
      </c>
      <c r="L120" t="s">
        <v>131</v>
      </c>
      <c r="M120">
        <f>VLOOKUP(DATA_GOES_HERE!Y120,VENUEID!$A$2:$B$28,2,TRUE)</f>
        <v>34423</v>
      </c>
      <c r="N120">
        <f>VLOOKUP(DATA_GOES_HERE!AH120,eventTypeID!$A:$C,3,TRUE)</f>
        <v>19</v>
      </c>
      <c r="Q120" t="e">
        <f>VLOOKUP(DATA_GOES_HERE!#REF!,VENUEID!$A$2:$C143,3,TRUE)</f>
        <v>#REF!</v>
      </c>
      <c r="R120" s="7"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6" t="s">
        <v>125</v>
      </c>
      <c r="B121" t="str">
        <f>DATA_GOES_HERE!A121</f>
        <v>Build a Binary Code Bracelet</v>
      </c>
      <c r="E121" s="8" t="str">
        <f>IF((ISTEXT(DATA_GOES_HERE!#REF!)),(DATA_GOES_HERE!#REF!),"")</f>
        <v/>
      </c>
      <c r="F121" t="str">
        <f>DATA_GOES_HERE!AI121</f>
        <v>Use binary code to personalize your own beaded bracelet! Grades 5-12.</v>
      </c>
      <c r="G121" s="1">
        <f>DATA_GOES_HERE!J121</f>
        <v>42472</v>
      </c>
      <c r="H121" s="1">
        <f>DATA_GOES_HERE!R121</f>
        <v>42472</v>
      </c>
      <c r="I121" s="1">
        <f t="shared" ca="1" si="2"/>
        <v>42487</v>
      </c>
      <c r="J121">
        <v>0</v>
      </c>
      <c r="K121">
        <v>31158</v>
      </c>
      <c r="L121" t="s">
        <v>131</v>
      </c>
      <c r="M121">
        <f>VLOOKUP(DATA_GOES_HERE!Y121,VENUEID!$A$2:$B$28,2,TRUE)</f>
        <v>34423</v>
      </c>
      <c r="N121">
        <f>VLOOKUP(DATA_GOES_HERE!AH121,eventTypeID!$A:$C,3,TRUE)</f>
        <v>24</v>
      </c>
      <c r="Q121" t="e">
        <f>VLOOKUP(DATA_GOES_HERE!#REF!,VENUEID!$A$2:$C144,3,TRUE)</f>
        <v>#REF!</v>
      </c>
      <c r="R121" s="7"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6" t="s">
        <v>125</v>
      </c>
      <c r="B122" t="str">
        <f>DATA_GOES_HERE!A122</f>
        <v>Story Time: Group Puzzle Activity</v>
      </c>
      <c r="E122" s="8" t="str">
        <f>IF((ISTEXT(DATA_GOES_HERE!#REF!)),(DATA_GOES_HERE!#REF!),"")</f>
        <v/>
      </c>
      <c r="F122" t="str">
        <f>DATA_GOES_HERE!AI122</f>
        <v>Join us for a celebration of all people. We will design our own big puzzle piece and put them all together to see what a beautiful picture we make!</v>
      </c>
      <c r="G122" s="1">
        <f>DATA_GOES_HERE!J122</f>
        <v>42473</v>
      </c>
      <c r="H122" s="1">
        <f>DATA_GOES_HERE!R122</f>
        <v>42473</v>
      </c>
      <c r="I122" s="1">
        <f t="shared" ca="1" si="2"/>
        <v>42487</v>
      </c>
      <c r="J122">
        <v>0</v>
      </c>
      <c r="K122">
        <v>31158</v>
      </c>
      <c r="L122" t="s">
        <v>131</v>
      </c>
      <c r="M122">
        <f>VLOOKUP(DATA_GOES_HERE!Y122,VENUEID!$A$2:$B$28,2,TRUE)</f>
        <v>34423</v>
      </c>
      <c r="N122">
        <f>VLOOKUP(DATA_GOES_HERE!AH122,eventTypeID!$A:$C,3,TRUE)</f>
        <v>19</v>
      </c>
      <c r="Q122" t="e">
        <f>VLOOKUP(DATA_GOES_HERE!#REF!,VENUEID!$A$2:$C145,3,TRUE)</f>
        <v>#REF!</v>
      </c>
      <c r="R122" s="7"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6" t="s">
        <v>125</v>
      </c>
      <c r="B123" t="str">
        <f>DATA_GOES_HERE!A123</f>
        <v>Story Time: Autism Awareness</v>
      </c>
      <c r="E123" s="8" t="str">
        <f>IF((ISTEXT(DATA_GOES_HERE!#REF!)),(DATA_GOES_HERE!#REF!),"")</f>
        <v/>
      </c>
      <c r="F123" t="str">
        <f>DATA_GOES_HERE!AI123</f>
        <v>Join us for a celebration of all people. We will design our own big puzzle piece and put them all together to see what a beautiful picture we make!</v>
      </c>
      <c r="G123" s="1">
        <f>DATA_GOES_HERE!J123</f>
        <v>42473</v>
      </c>
      <c r="H123" s="1">
        <f>DATA_GOES_HERE!R123</f>
        <v>42473</v>
      </c>
      <c r="I123" s="1">
        <f t="shared" ca="1" si="2"/>
        <v>42487</v>
      </c>
      <c r="J123">
        <v>0</v>
      </c>
      <c r="K123">
        <v>31158</v>
      </c>
      <c r="L123" t="s">
        <v>131</v>
      </c>
      <c r="M123">
        <f>VLOOKUP(DATA_GOES_HERE!Y123,VENUEID!$A$2:$B$28,2,TRUE)</f>
        <v>34423</v>
      </c>
      <c r="N123">
        <f>VLOOKUP(DATA_GOES_HERE!AH123,eventTypeID!$A:$C,3,TRUE)</f>
        <v>19</v>
      </c>
      <c r="Q123" t="e">
        <f>VLOOKUP(DATA_GOES_HERE!#REF!,VENUEID!$A$2:$C146,3,TRUE)</f>
        <v>#REF!</v>
      </c>
      <c r="R123" s="7"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6" t="s">
        <v>125</v>
      </c>
      <c r="B124" t="str">
        <f>DATA_GOES_HERE!A124</f>
        <v>Homeschool Crew: Caring for and Keeping Bees</v>
      </c>
      <c r="E124" s="8" t="str">
        <f>IF((ISTEXT(DATA_GOES_HERE!#REF!)),(DATA_GOES_HERE!#REF!),"")</f>
        <v/>
      </c>
      <c r="F124" t="str">
        <f>DATA_GOES_HERE!AI124</f>
        <v>Every 2nd and 4th Wednesday, Homeschool Crew introduces homeschooled children to a different topic. 3/9: Loom Weaving. 3/23: Tradition of Egg Decorating. 4/13: The Care and Keeping of Bees with Dr. Kirk Jones. 4/27: Jewelry Making. 5/11: Garden in a Jar. 5/25: The Turtle.</v>
      </c>
      <c r="G124" s="1">
        <f>DATA_GOES_HERE!J124</f>
        <v>42473</v>
      </c>
      <c r="H124" s="1">
        <f>DATA_GOES_HERE!R124</f>
        <v>42473</v>
      </c>
      <c r="I124" s="1">
        <f t="shared" ca="1" si="2"/>
        <v>42487</v>
      </c>
      <c r="J124">
        <v>0</v>
      </c>
      <c r="K124">
        <v>31158</v>
      </c>
      <c r="L124" t="s">
        <v>131</v>
      </c>
      <c r="M124">
        <f>VLOOKUP(DATA_GOES_HERE!Y124,VENUEID!$A$2:$B$28,2,TRUE)</f>
        <v>34423</v>
      </c>
      <c r="N124">
        <f>VLOOKUP(DATA_GOES_HERE!AH124,eventTypeID!$A:$C,3,TRUE)</f>
        <v>19</v>
      </c>
      <c r="Q124" t="e">
        <f>VLOOKUP(DATA_GOES_HERE!#REF!,VENUEID!$A$2:$C147,3,TRUE)</f>
        <v>#REF!</v>
      </c>
      <c r="R124" s="7"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6" t="s">
        <v>125</v>
      </c>
      <c r="B125" t="str">
        <f>DATA_GOES_HERE!A125</f>
        <v>Getting Started with Google Docs</v>
      </c>
      <c r="E125" s="8" t="str">
        <f>IF((ISTEXT(DATA_GOES_HERE!#REF!)),(DATA_GOES_HERE!#REF!),"")</f>
        <v/>
      </c>
      <c r="F125" t="str">
        <f>DATA_GOES_HERE!AI125</f>
        <v>Google has free online storage available through Google Drive. Learn how to create and store documents and materials using Google Docs. Some keyboarding and mouse skills required.</v>
      </c>
      <c r="G125" s="1">
        <f>DATA_GOES_HERE!J125</f>
        <v>42473</v>
      </c>
      <c r="H125" s="1">
        <f>DATA_GOES_HERE!R125</f>
        <v>42473</v>
      </c>
      <c r="I125" s="1">
        <f t="shared" ca="1" si="2"/>
        <v>42487</v>
      </c>
      <c r="J125">
        <v>0</v>
      </c>
      <c r="K125">
        <v>31158</v>
      </c>
      <c r="L125" t="s">
        <v>131</v>
      </c>
      <c r="M125">
        <f>VLOOKUP(DATA_GOES_HERE!Y125,VENUEID!$A$2:$B$28,2,TRUE)</f>
        <v>34423</v>
      </c>
      <c r="N125" t="e">
        <f>VLOOKUP(DATA_GOES_HERE!AH125,eventTypeID!$A:$C,3,TRUE)</f>
        <v>#N/A</v>
      </c>
      <c r="Q125" t="e">
        <f>VLOOKUP(DATA_GOES_HERE!#REF!,VENUEID!$A$2:$C148,3,TRUE)</f>
        <v>#REF!</v>
      </c>
      <c r="R125" s="7"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6" t="s">
        <v>125</v>
      </c>
      <c r="B126">
        <f>DATA_GOES_HERE!A126</f>
        <v>0</v>
      </c>
      <c r="E126" s="8" t="str">
        <f>IF((ISTEXT(DATA_GOES_HERE!#REF!)),(DATA_GOES_HERE!#REF!),"")</f>
        <v/>
      </c>
      <c r="F126">
        <f>DATA_GOES_HERE!AI126</f>
        <v>0</v>
      </c>
      <c r="G126" s="1">
        <f>DATA_GOES_HERE!J126</f>
        <v>0</v>
      </c>
      <c r="H126" s="1">
        <f>DATA_GOES_HERE!R126</f>
        <v>0</v>
      </c>
      <c r="I126" s="1">
        <f t="shared" ca="1" si="2"/>
        <v>42487</v>
      </c>
      <c r="J126">
        <v>0</v>
      </c>
      <c r="K126">
        <v>31158</v>
      </c>
      <c r="L126" t="s">
        <v>131</v>
      </c>
      <c r="M126" t="e">
        <f>VLOOKUP(DATA_GOES_HERE!Y126,VENUEID!$A$2:$B$28,2,TRUE)</f>
        <v>#N/A</v>
      </c>
      <c r="N126" t="e">
        <f>VLOOKUP(DATA_GOES_HERE!AH126,eventTypeID!$A:$C,3,TRUE)</f>
        <v>#N/A</v>
      </c>
      <c r="Q126" t="e">
        <f>VLOOKUP(DATA_GOES_HERE!#REF!,VENUEID!$A$2:$C149,3,TRUE)</f>
        <v>#REF!</v>
      </c>
      <c r="R126" s="7"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6" t="s">
        <v>125</v>
      </c>
      <c r="B127" t="str">
        <f>DATA_GOES_HERE!A127</f>
        <v>Gentle Yoga for All Levels</v>
      </c>
      <c r="E127" s="8" t="str">
        <f>IF((ISTEXT(DATA_GOES_HERE!#REF!)),(DATA_GOES_HERE!#REF!),"")</f>
        <v/>
      </c>
      <c r="F127" t="str">
        <f>DATA_GOES_HERE!AI127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27" s="1">
        <f>DATA_GOES_HERE!J127</f>
        <v>42473</v>
      </c>
      <c r="H127" s="1">
        <f>DATA_GOES_HERE!R127</f>
        <v>42473</v>
      </c>
      <c r="I127" s="1">
        <f t="shared" ca="1" si="2"/>
        <v>42487</v>
      </c>
      <c r="J127">
        <v>0</v>
      </c>
      <c r="K127">
        <v>31158</v>
      </c>
      <c r="L127" t="s">
        <v>131</v>
      </c>
      <c r="M127">
        <f>VLOOKUP(DATA_GOES_HERE!Y127,VENUEID!$A$2:$B$28,2,TRUE)</f>
        <v>34423</v>
      </c>
      <c r="N127" t="e">
        <f>VLOOKUP(DATA_GOES_HERE!AH127,eventTypeID!$A:$C,3,TRUE)</f>
        <v>#N/A</v>
      </c>
      <c r="Q127" t="e">
        <f>VLOOKUP(DATA_GOES_HERE!#REF!,VENUEID!$A$2:$C150,3,TRUE)</f>
        <v>#REF!</v>
      </c>
      <c r="R127" s="7"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6" t="s">
        <v>125</v>
      </c>
      <c r="B128" t="str">
        <f>DATA_GOES_HERE!A128</f>
        <v>Crayon Kids: Crafts and Fun</v>
      </c>
      <c r="E128" s="8" t="str">
        <f>IF((ISTEXT(DATA_GOES_HERE!#REF!)),(DATA_GOES_HERE!#REF!),"")</f>
        <v/>
      </c>
      <c r="F128" t="str">
        <f>DATA_GOES_HERE!AI128</f>
        <v>Every Thursday, join Ms. Katie at the library for some crafty fun!</v>
      </c>
      <c r="G128" s="1">
        <f>DATA_GOES_HERE!J128</f>
        <v>42474</v>
      </c>
      <c r="H128" s="1">
        <f>DATA_GOES_HERE!R128</f>
        <v>42474</v>
      </c>
      <c r="I128" s="1">
        <f t="shared" ca="1" si="2"/>
        <v>42487</v>
      </c>
      <c r="J128">
        <v>0</v>
      </c>
      <c r="K128">
        <v>31158</v>
      </c>
      <c r="L128" t="s">
        <v>131</v>
      </c>
      <c r="M128">
        <f>VLOOKUP(DATA_GOES_HERE!Y128,VENUEID!$A$2:$B$28,2,TRUE)</f>
        <v>34423</v>
      </c>
      <c r="N128">
        <f>VLOOKUP(DATA_GOES_HERE!AH128,eventTypeID!$A:$C,3,TRUE)</f>
        <v>24</v>
      </c>
      <c r="Q128" t="e">
        <f>VLOOKUP(DATA_GOES_HERE!#REF!,VENUEID!$A$2:$C151,3,TRUE)</f>
        <v>#REF!</v>
      </c>
      <c r="R128" s="7"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6" t="s">
        <v>125</v>
      </c>
      <c r="B129" t="str">
        <f>DATA_GOES_HERE!A129</f>
        <v>Scrabble Group for All Levels</v>
      </c>
      <c r="E129" s="8" t="str">
        <f>IF((ISTEXT(DATA_GOES_HERE!#REF!)),(DATA_GOES_HERE!#REF!),"")</f>
        <v/>
      </c>
      <c r="F129" t="str">
        <f>DATA_GOES_HERE!AI129</f>
        <v>Every Thursday, play Scrabble the old-fashioned way&amp;hellip; on a board! All levels of players welcome. Bring your board if you have one.</v>
      </c>
      <c r="G129" s="1">
        <f>DATA_GOES_HERE!J129</f>
        <v>42474</v>
      </c>
      <c r="H129" s="1">
        <f>DATA_GOES_HERE!R129</f>
        <v>42474</v>
      </c>
      <c r="I129" s="1">
        <f t="shared" ca="1" si="2"/>
        <v>42487</v>
      </c>
      <c r="J129">
        <v>0</v>
      </c>
      <c r="K129">
        <v>31158</v>
      </c>
      <c r="L129" t="s">
        <v>131</v>
      </c>
      <c r="M129">
        <f>VLOOKUP(DATA_GOES_HERE!Y129,VENUEID!$A$2:$B$28,2,TRUE)</f>
        <v>34423</v>
      </c>
      <c r="N129" t="e">
        <f>VLOOKUP(DATA_GOES_HERE!AH129,eventTypeID!$A:$C,3,TRUE)</f>
        <v>#N/A</v>
      </c>
      <c r="Q129" t="e">
        <f>VLOOKUP(DATA_GOES_HERE!#REF!,VENUEID!$A$2:$C152,3,TRUE)</f>
        <v>#REF!</v>
      </c>
      <c r="R129" s="7"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6" t="s">
        <v>125</v>
      </c>
      <c r="B130">
        <f>DATA_GOES_HERE!A130</f>
        <v>0</v>
      </c>
      <c r="E130" s="8" t="str">
        <f>IF((ISTEXT(DATA_GOES_HERE!F61)),(DATA_GOES_HERE!F61),"")</f>
        <v/>
      </c>
      <c r="F130">
        <f>DATA_GOES_HERE!AI130</f>
        <v>0</v>
      </c>
      <c r="G130" s="1">
        <f>DATA_GOES_HERE!J130</f>
        <v>0</v>
      </c>
      <c r="H130" s="1">
        <f>DATA_GOES_HERE!R130</f>
        <v>0</v>
      </c>
      <c r="I130" s="1">
        <f t="shared" ca="1" si="2"/>
        <v>42487</v>
      </c>
      <c r="J130">
        <v>0</v>
      </c>
      <c r="K130">
        <v>31158</v>
      </c>
      <c r="L130" t="s">
        <v>131</v>
      </c>
      <c r="M130" t="e">
        <f>VLOOKUP(DATA_GOES_HERE!Y130,VENUEID!$A$2:$B$28,2,TRUE)</f>
        <v>#N/A</v>
      </c>
      <c r="N130" t="e">
        <f>VLOOKUP(DATA_GOES_HERE!AH130,eventTypeID!$A:$C,3,TRUE)</f>
        <v>#N/A</v>
      </c>
      <c r="Q130" t="str">
        <f>VLOOKUP(DATA_GOES_HERE!Y61,VENUEID!$A$2:$C153,3,TRUE)</f>
        <v>(615) 862-5854</v>
      </c>
      <c r="R130" s="7">
        <f>DATA_GOES_HERE!M61</f>
        <v>0.46875</v>
      </c>
      <c r="W130" t="str">
        <f>IF(DATA_GOES_HERE!L61="Monday",1," ")</f>
        <v xml:space="preserve"> </v>
      </c>
      <c r="X130" t="str">
        <f>IF(DATA_GOES_HERE!L61="Tuesday",1," ")</f>
        <v xml:space="preserve"> </v>
      </c>
      <c r="Y130">
        <f>IF(DATA_GOES_HERE!L61="Wednesday",1," ")</f>
        <v>1</v>
      </c>
      <c r="Z130" t="str">
        <f>IF(DATA_GOES_HERE!L61="Thursday",1," ")</f>
        <v xml:space="preserve"> </v>
      </c>
      <c r="AA130" t="str">
        <f>IF(DATA_GOES_HERE!L61="Friday",1," ")</f>
        <v xml:space="preserve"> </v>
      </c>
      <c r="AB130" t="str">
        <f>IF(DATA_GOES_HERE!L61="Saturday",1," ")</f>
        <v xml:space="preserve"> </v>
      </c>
      <c r="AC130" t="str">
        <f>IF(DATA_GOES_HERE!L61="Sunday",1," ")</f>
        <v xml:space="preserve"> </v>
      </c>
    </row>
    <row r="131" spans="1:29" x14ac:dyDescent="0.25">
      <c r="A131" s="6" t="s">
        <v>125</v>
      </c>
      <c r="B131">
        <f>DATA_GOES_HERE!A131</f>
        <v>0</v>
      </c>
      <c r="E131" s="8" t="str">
        <f>IF((ISTEXT(DATA_GOES_HERE!F62)),(DATA_GOES_HERE!F62),"")</f>
        <v/>
      </c>
      <c r="F131">
        <f>DATA_GOES_HERE!AI131</f>
        <v>0</v>
      </c>
      <c r="G131" s="1">
        <f>DATA_GOES_HERE!J131</f>
        <v>0</v>
      </c>
      <c r="H131" s="1">
        <f>DATA_GOES_HERE!R131</f>
        <v>0</v>
      </c>
      <c r="I131" s="1">
        <f t="shared" ca="1" si="2"/>
        <v>42487</v>
      </c>
      <c r="J131">
        <v>0</v>
      </c>
      <c r="K131">
        <v>31158</v>
      </c>
      <c r="L131" t="s">
        <v>131</v>
      </c>
      <c r="M131" t="e">
        <f>VLOOKUP(DATA_GOES_HERE!Y131,VENUEID!$A$2:$B$28,2,TRUE)</f>
        <v>#N/A</v>
      </c>
      <c r="N131" t="e">
        <f>VLOOKUP(DATA_GOES_HERE!AH131,eventTypeID!$A:$C,3,TRUE)</f>
        <v>#N/A</v>
      </c>
      <c r="Q131" t="str">
        <f>VLOOKUP(DATA_GOES_HERE!Y62,VENUEID!$A$2:$C154,3,TRUE)</f>
        <v>(615) 862-5854</v>
      </c>
      <c r="R131" s="7">
        <f>DATA_GOES_HERE!M62</f>
        <v>0.58333333333333337</v>
      </c>
      <c r="W131" t="str">
        <f>IF(DATA_GOES_HERE!L62="Monday",1," ")</f>
        <v xml:space="preserve"> </v>
      </c>
      <c r="X131" t="str">
        <f>IF(DATA_GOES_HERE!L62="Tuesday",1," ")</f>
        <v xml:space="preserve"> </v>
      </c>
      <c r="Y131">
        <f>IF(DATA_GOES_HERE!L62="Wednesday",1," ")</f>
        <v>1</v>
      </c>
      <c r="Z131" t="str">
        <f>IF(DATA_GOES_HERE!L62="Thursday",1," ")</f>
        <v xml:space="preserve"> </v>
      </c>
      <c r="AA131" t="str">
        <f>IF(DATA_GOES_HERE!L62="Friday",1," ")</f>
        <v xml:space="preserve"> </v>
      </c>
      <c r="AB131" t="str">
        <f>IF(DATA_GOES_HERE!L62="Saturday",1," ")</f>
        <v xml:space="preserve"> </v>
      </c>
      <c r="AC131" t="str">
        <f>IF(DATA_GOES_HERE!L62="Sunday",1," ")</f>
        <v xml:space="preserve"> </v>
      </c>
    </row>
    <row r="132" spans="1:29" x14ac:dyDescent="0.25">
      <c r="A132" s="6" t="s">
        <v>125</v>
      </c>
      <c r="B132" t="str">
        <f>DATA_GOES_HERE!A132</f>
        <v>Novel Conversations: The Color of Water by James McBride</v>
      </c>
      <c r="E132" s="8" t="str">
        <f>IF((ISTEXT(DATA_GOES_HERE!#REF!)),(DATA_GOES_HERE!#REF!),"")</f>
        <v/>
      </c>
      <c r="F132" t="str">
        <f>DATA_GOES_HERE!AI132</f>
        <v>Every 2nd Thursday, join us for lively book discussions. March: Wonder, by R. J. Palacio. April: The Color of Water, by James McBride. May: My Life on the Road, by Gloria Steinem.</v>
      </c>
      <c r="G132" s="1">
        <f>DATA_GOES_HERE!J132</f>
        <v>42474</v>
      </c>
      <c r="H132" s="1">
        <f>DATA_GOES_HERE!R132</f>
        <v>42474</v>
      </c>
      <c r="I132" s="1">
        <f t="shared" ca="1" si="2"/>
        <v>42487</v>
      </c>
      <c r="J132">
        <v>0</v>
      </c>
      <c r="K132">
        <v>31158</v>
      </c>
      <c r="L132" t="s">
        <v>131</v>
      </c>
      <c r="M132">
        <f>VLOOKUP(DATA_GOES_HERE!Y132,VENUEID!$A$2:$B$28,2,TRUE)</f>
        <v>34423</v>
      </c>
      <c r="N132" t="e">
        <f>VLOOKUP(DATA_GOES_HERE!AH132,eventTypeID!$A:$C,3,TRUE)</f>
        <v>#N/A</v>
      </c>
      <c r="Q132" t="e">
        <f>VLOOKUP(DATA_GOES_HERE!#REF!,VENUEID!$A$2:$C155,3,TRUE)</f>
        <v>#REF!</v>
      </c>
      <c r="R132" s="7"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6" t="s">
        <v>125</v>
      </c>
      <c r="B133">
        <f>DATA_GOES_HERE!A133</f>
        <v>0</v>
      </c>
      <c r="E133" s="8" t="str">
        <f>IF((ISTEXT(DATA_GOES_HERE!#REF!)),(DATA_GOES_HERE!#REF!),"")</f>
        <v/>
      </c>
      <c r="F133">
        <f>DATA_GOES_HERE!AI133</f>
        <v>0</v>
      </c>
      <c r="G133" s="1">
        <f>DATA_GOES_HERE!J133</f>
        <v>0</v>
      </c>
      <c r="H133" s="1">
        <f>DATA_GOES_HERE!R133</f>
        <v>0</v>
      </c>
      <c r="I133" s="1">
        <f t="shared" ca="1" si="2"/>
        <v>42487</v>
      </c>
      <c r="J133">
        <v>0</v>
      </c>
      <c r="K133">
        <v>31158</v>
      </c>
      <c r="L133" t="s">
        <v>131</v>
      </c>
      <c r="M133" t="e">
        <f>VLOOKUP(DATA_GOES_HERE!Y133,VENUEID!$A$2:$B$28,2,TRUE)</f>
        <v>#N/A</v>
      </c>
      <c r="N133" t="e">
        <f>VLOOKUP(DATA_GOES_HERE!AH133,eventTypeID!$A:$C,3,TRUE)</f>
        <v>#N/A</v>
      </c>
      <c r="Q133" t="e">
        <f>VLOOKUP(DATA_GOES_HERE!#REF!,VENUEID!$A$2:$C156,3,TRUE)</f>
        <v>#REF!</v>
      </c>
      <c r="R133" s="7"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6" t="s">
        <v>125</v>
      </c>
      <c r="B134" t="str">
        <f>DATA_GOES_HERE!A134</f>
        <v>Storyland Saturdays: Preschool Story Time</v>
      </c>
      <c r="E134" s="8" t="str">
        <f>IF((ISTEXT(DATA_GOES_HERE!#REF!)),(DATA_GOES_HERE!#REF!),"")</f>
        <v/>
      </c>
      <c r="F134" t="str">
        <f>DATA_GOES_HERE!AI134</f>
        <v>Every Saturday, come to the library for some super stories, songs, and silliness.</v>
      </c>
      <c r="G134" s="1">
        <f>DATA_GOES_HERE!J134</f>
        <v>42476</v>
      </c>
      <c r="H134" s="1">
        <f>DATA_GOES_HERE!R134</f>
        <v>42476</v>
      </c>
      <c r="I134" s="1">
        <f t="shared" ca="1" si="2"/>
        <v>42487</v>
      </c>
      <c r="J134">
        <v>0</v>
      </c>
      <c r="K134">
        <v>31158</v>
      </c>
      <c r="L134" t="s">
        <v>131</v>
      </c>
      <c r="M134">
        <f>VLOOKUP(DATA_GOES_HERE!Y134,VENUEID!$A$2:$B$28,2,TRUE)</f>
        <v>34423</v>
      </c>
      <c r="N134">
        <f>VLOOKUP(DATA_GOES_HERE!AH134,eventTypeID!$A:$C,3,TRUE)</f>
        <v>19</v>
      </c>
      <c r="Q134" t="e">
        <f>VLOOKUP(DATA_GOES_HERE!#REF!,VENUEID!$A$2:$C157,3,TRUE)</f>
        <v>#REF!</v>
      </c>
      <c r="R134" s="7"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6" t="s">
        <v>125</v>
      </c>
      <c r="B135" t="str">
        <f>DATA_GOES_HERE!A135</f>
        <v>Coloring Party</v>
      </c>
      <c r="E135" s="8" t="str">
        <f>IF((ISTEXT(DATA_GOES_HERE!#REF!)),(DATA_GOES_HERE!#REF!),"")</f>
        <v/>
      </c>
      <c r="F135" t="str">
        <f>DATA_GOES_HERE!AI135</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G135" s="1">
        <f>DATA_GOES_HERE!J135</f>
        <v>42476</v>
      </c>
      <c r="H135" s="1">
        <f>DATA_GOES_HERE!R135</f>
        <v>42476</v>
      </c>
      <c r="I135" s="1">
        <f t="shared" ca="1" si="2"/>
        <v>42487</v>
      </c>
      <c r="J135">
        <v>0</v>
      </c>
      <c r="K135">
        <v>31158</v>
      </c>
      <c r="L135" t="s">
        <v>131</v>
      </c>
      <c r="M135">
        <f>VLOOKUP(DATA_GOES_HERE!Y135,VENUEID!$A$2:$B$28,2,TRUE)</f>
        <v>34423</v>
      </c>
      <c r="N135">
        <f>VLOOKUP(DATA_GOES_HERE!AH135,eventTypeID!$A:$C,3,TRUE)</f>
        <v>24</v>
      </c>
      <c r="Q135" t="e">
        <f>VLOOKUP(DATA_GOES_HERE!#REF!,VENUEID!$A$2:$C158,3,TRUE)</f>
        <v>#REF!</v>
      </c>
      <c r="R135" s="7"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6" t="s">
        <v>125</v>
      </c>
      <c r="B136" t="str">
        <f>DATA_GOES_HERE!A136</f>
        <v>LEGO Club</v>
      </c>
      <c r="E136" s="8" t="str">
        <f>IF((ISTEXT(DATA_GOES_HERE!#REF!)),(DATA_GOES_HERE!#REF!),"")</f>
        <v/>
      </c>
      <c r="F136" t="str">
        <f>DATA_GOES_HERE!AI136</f>
        <v>Every 3rd Sunday, imagine, think, and build something awesome with LEGOs.</v>
      </c>
      <c r="G136" s="1">
        <f>DATA_GOES_HERE!J136</f>
        <v>42477</v>
      </c>
      <c r="H136" s="1">
        <f>DATA_GOES_HERE!R136</f>
        <v>42477</v>
      </c>
      <c r="I136" s="1">
        <f t="shared" ca="1" si="2"/>
        <v>42487</v>
      </c>
      <c r="J136">
        <v>0</v>
      </c>
      <c r="K136">
        <v>31158</v>
      </c>
      <c r="L136" t="s">
        <v>131</v>
      </c>
      <c r="M136">
        <f>VLOOKUP(DATA_GOES_HERE!Y136,VENUEID!$A$2:$B$28,2,TRUE)</f>
        <v>34423</v>
      </c>
      <c r="N136">
        <f>VLOOKUP(DATA_GOES_HERE!AH136,eventTypeID!$A:$C,3,TRUE)</f>
        <v>24</v>
      </c>
      <c r="Q136" t="e">
        <f>VLOOKUP(DATA_GOES_HERE!#REF!,VENUEID!$A$2:$C159,3,TRUE)</f>
        <v>#REF!</v>
      </c>
      <c r="R136" s="7"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6" t="s">
        <v>125</v>
      </c>
      <c r="B137" t="str">
        <f>DATA_GOES_HERE!A137</f>
        <v>Mother Goose Moments</v>
      </c>
      <c r="E137" s="8" t="str">
        <f>IF((ISTEXT(DATA_GOES_HERE!#REF!)),(DATA_GOES_HERE!#REF!),"")</f>
        <v/>
      </c>
      <c r="F137" t="str">
        <f>DATA_GOES_HERE!AI137</f>
        <v>Every Monday, babies and their caregivers are welcome to join Miss Donna for rhymes, songs, fingerplays, ABCs, 123s, stories, and more. For babies through 24 months old.</v>
      </c>
      <c r="G137" s="1">
        <f>DATA_GOES_HERE!J137</f>
        <v>42478</v>
      </c>
      <c r="H137" s="1">
        <f>DATA_GOES_HERE!R137</f>
        <v>42478</v>
      </c>
      <c r="I137" s="1">
        <f t="shared" ca="1" si="2"/>
        <v>42487</v>
      </c>
      <c r="J137">
        <v>0</v>
      </c>
      <c r="K137">
        <v>31158</v>
      </c>
      <c r="L137" t="s">
        <v>131</v>
      </c>
      <c r="M137">
        <f>VLOOKUP(DATA_GOES_HERE!Y137,VENUEID!$A$2:$B$28,2,TRUE)</f>
        <v>34423</v>
      </c>
      <c r="N137">
        <f>VLOOKUP(DATA_GOES_HERE!AH137,eventTypeID!$A:$C,3,TRUE)</f>
        <v>19</v>
      </c>
      <c r="Q137" t="e">
        <f>VLOOKUP(DATA_GOES_HERE!#REF!,VENUEID!$A$2:$C160,3,TRUE)</f>
        <v>#REF!</v>
      </c>
      <c r="R137" s="7"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6" t="s">
        <v>125</v>
      </c>
      <c r="B138">
        <f>DATA_GOES_HERE!A138</f>
        <v>0</v>
      </c>
      <c r="E138" s="8" t="str">
        <f>IF((ISTEXT(DATA_GOES_HERE!#REF!)),(DATA_GOES_HERE!#REF!),"")</f>
        <v/>
      </c>
      <c r="F138">
        <f>DATA_GOES_HERE!AI138</f>
        <v>0</v>
      </c>
      <c r="G138" s="1">
        <f>DATA_GOES_HERE!J138</f>
        <v>0</v>
      </c>
      <c r="H138" s="1">
        <f>DATA_GOES_HERE!R138</f>
        <v>0</v>
      </c>
      <c r="I138" s="1">
        <f t="shared" ca="1" si="2"/>
        <v>42487</v>
      </c>
      <c r="J138">
        <v>0</v>
      </c>
      <c r="K138">
        <v>31158</v>
      </c>
      <c r="L138" t="s">
        <v>131</v>
      </c>
      <c r="M138" t="e">
        <f>VLOOKUP(DATA_GOES_HERE!Y138,VENUEID!$A$2:$B$28,2,TRUE)</f>
        <v>#N/A</v>
      </c>
      <c r="N138" t="e">
        <f>VLOOKUP(DATA_GOES_HERE!AH138,eventTypeID!$A:$C,3,TRUE)</f>
        <v>#N/A</v>
      </c>
      <c r="Q138" t="e">
        <f>VLOOKUP(DATA_GOES_HERE!#REF!,VENUEID!$A$2:$C161,3,TRUE)</f>
        <v>#REF!</v>
      </c>
      <c r="R138" s="7"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6" t="s">
        <v>125</v>
      </c>
      <c r="B139" t="str">
        <f>DATA_GOES_HERE!A139</f>
        <v>Family Fun Time: Songs, Craft, and More</v>
      </c>
      <c r="E139" s="8" t="str">
        <f>IF((ISTEXT(DATA_GOES_HERE!#REF!)),(DATA_GOES_HERE!#REF!),"")</f>
        <v/>
      </c>
      <c r="F139" t="str">
        <f>DATA_GOES_HERE!AI139</f>
        <v>Every Monday, join Ms. Katie for stories, songs, fingerplays, and a craft! Ages 3 to 5.</v>
      </c>
      <c r="G139" s="1">
        <f>DATA_GOES_HERE!J139</f>
        <v>42478</v>
      </c>
      <c r="H139" s="1">
        <f>DATA_GOES_HERE!R139</f>
        <v>42478</v>
      </c>
      <c r="I139" s="1">
        <f t="shared" ca="1" si="2"/>
        <v>42487</v>
      </c>
      <c r="J139">
        <v>0</v>
      </c>
      <c r="K139">
        <v>31158</v>
      </c>
      <c r="L139" t="s">
        <v>131</v>
      </c>
      <c r="M139">
        <f>VLOOKUP(DATA_GOES_HERE!Y139,VENUEID!$A$2:$B$28,2,TRUE)</f>
        <v>34423</v>
      </c>
      <c r="N139">
        <f>VLOOKUP(DATA_GOES_HERE!AH139,eventTypeID!$A:$C,3,TRUE)</f>
        <v>19</v>
      </c>
      <c r="Q139" t="e">
        <f>VLOOKUP(DATA_GOES_HERE!#REF!,VENUEID!$A$2:$C162,3,TRUE)</f>
        <v>#REF!</v>
      </c>
      <c r="R139" s="7"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6" t="s">
        <v>125</v>
      </c>
      <c r="B140" t="str">
        <f>DATA_GOES_HERE!A140</f>
        <v>Nashville Ballet presents Cinderella</v>
      </c>
      <c r="E140" s="8" t="str">
        <f>IF((ISTEXT(DATA_GOES_HERE!#REF!)),(DATA_GOES_HERE!#REF!),"")</f>
        <v/>
      </c>
      <c r="F140" t="str">
        <f>DATA_GOES_HERE!AI140</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G140" s="1">
        <f>DATA_GOES_HERE!J140</f>
        <v>42479</v>
      </c>
      <c r="H140" s="1">
        <f>DATA_GOES_HERE!R140</f>
        <v>42479</v>
      </c>
      <c r="I140" s="1">
        <f t="shared" ca="1" si="2"/>
        <v>42487</v>
      </c>
      <c r="J140">
        <v>0</v>
      </c>
      <c r="K140">
        <v>31158</v>
      </c>
      <c r="L140" t="s">
        <v>131</v>
      </c>
      <c r="M140">
        <f>VLOOKUP(DATA_GOES_HERE!Y140,VENUEID!$A$2:$B$28,2,TRUE)</f>
        <v>34423</v>
      </c>
      <c r="N140">
        <f>VLOOKUP(DATA_GOES_HERE!AH140,eventTypeID!$A:$C,3,TRUE)</f>
        <v>19</v>
      </c>
      <c r="Q140" t="e">
        <f>VLOOKUP(DATA_GOES_HERE!#REF!,VENUEID!$A$2:$C163,3,TRUE)</f>
        <v>#REF!</v>
      </c>
      <c r="R140" s="7"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6" t="s">
        <v>125</v>
      </c>
      <c r="B141" t="str">
        <f>DATA_GOES_HERE!A141</f>
        <v>Adventure Club: Crafts, Movies, and More</v>
      </c>
      <c r="E141" s="8" t="str">
        <f>IF((ISTEXT(DATA_GOES_HERE!#REF!)),(DATA_GOES_HERE!#REF!),"")</f>
        <v/>
      </c>
      <c r="F141" t="str">
        <f>DATA_GOES_HERE!AI141</f>
        <v>School-age children can join us for crafts, activities, special guests, movies, and more! There's something new every week. Grades K-4.</v>
      </c>
      <c r="G141" s="1">
        <f>DATA_GOES_HERE!J141</f>
        <v>42479</v>
      </c>
      <c r="H141" s="1">
        <f>DATA_GOES_HERE!R141</f>
        <v>42479</v>
      </c>
      <c r="I141" s="1">
        <f t="shared" ca="1" si="2"/>
        <v>42487</v>
      </c>
      <c r="J141">
        <v>0</v>
      </c>
      <c r="K141">
        <v>31158</v>
      </c>
      <c r="L141" t="s">
        <v>131</v>
      </c>
      <c r="M141">
        <f>VLOOKUP(DATA_GOES_HERE!Y141,VENUEID!$A$2:$B$28,2,TRUE)</f>
        <v>34423</v>
      </c>
      <c r="N141">
        <f>VLOOKUP(DATA_GOES_HERE!AH141,eventTypeID!$A:$C,3,TRUE)</f>
        <v>19</v>
      </c>
      <c r="Q141" t="e">
        <f>VLOOKUP(DATA_GOES_HERE!#REF!,VENUEID!$A$2:$C164,3,TRUE)</f>
        <v>#REF!</v>
      </c>
      <c r="R141" s="7"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6" t="s">
        <v>125</v>
      </c>
      <c r="B142">
        <f>DATA_GOES_HERE!A142</f>
        <v>0</v>
      </c>
      <c r="E142" s="8" t="str">
        <f>IF((ISTEXT(DATA_GOES_HERE!#REF!)),(DATA_GOES_HERE!#REF!),"")</f>
        <v/>
      </c>
      <c r="F142">
        <f>DATA_GOES_HERE!AI142</f>
        <v>0</v>
      </c>
      <c r="G142" s="1">
        <f>DATA_GOES_HERE!J142</f>
        <v>0</v>
      </c>
      <c r="H142" s="1">
        <f>DATA_GOES_HERE!R142</f>
        <v>0</v>
      </c>
      <c r="I142" s="1">
        <f t="shared" ca="1" si="2"/>
        <v>42487</v>
      </c>
      <c r="J142">
        <v>0</v>
      </c>
      <c r="K142">
        <v>31158</v>
      </c>
      <c r="L142" t="s">
        <v>131</v>
      </c>
      <c r="M142" t="e">
        <f>VLOOKUP(DATA_GOES_HERE!Y142,VENUEID!$A$2:$B$28,2,TRUE)</f>
        <v>#N/A</v>
      </c>
      <c r="N142" t="e">
        <f>VLOOKUP(DATA_GOES_HERE!AH142,eventTypeID!$A:$C,3,TRUE)</f>
        <v>#N/A</v>
      </c>
      <c r="Q142" t="e">
        <f>VLOOKUP(DATA_GOES_HERE!#REF!,VENUEID!$A$2:$C165,3,TRUE)</f>
        <v>#REF!</v>
      </c>
      <c r="R142" s="7"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6" t="s">
        <v>125</v>
      </c>
      <c r="B143" t="str">
        <f>DATA_GOES_HERE!A143</f>
        <v>Bellevue Writers Group: Share and Get Ideas</v>
      </c>
      <c r="E143" s="8" t="str">
        <f>IF((ISTEXT(DATA_GOES_HERE!F63)),(DATA_GOES_HERE!F63),"")</f>
        <v/>
      </c>
      <c r="F143" t="str">
        <f>DATA_GOES_HERE!AI143</f>
        <v>1st and 3rd Tuesdays each month. Bellevue Writers Group welcomes adults of all ages who write prose fiction and literary nonfiction. Join us as we share our works and receive feedback from fellow writers.</v>
      </c>
      <c r="G143" s="1">
        <f>DATA_GOES_HERE!J143</f>
        <v>42479</v>
      </c>
      <c r="H143" s="1">
        <f>DATA_GOES_HERE!R143</f>
        <v>42479</v>
      </c>
      <c r="I143" s="1">
        <f t="shared" ca="1" si="2"/>
        <v>42487</v>
      </c>
      <c r="J143">
        <v>0</v>
      </c>
      <c r="K143">
        <v>31158</v>
      </c>
      <c r="L143" t="s">
        <v>131</v>
      </c>
      <c r="M143">
        <f>VLOOKUP(DATA_GOES_HERE!Y143,VENUEID!$A$2:$B$28,2,TRUE)</f>
        <v>34423</v>
      </c>
      <c r="N143" t="e">
        <f>VLOOKUP(DATA_GOES_HERE!AH143,eventTypeID!$A:$C,3,TRUE)</f>
        <v>#N/A</v>
      </c>
      <c r="Q143" t="str">
        <f>VLOOKUP(DATA_GOES_HERE!Y63,VENUEID!$A$2:$C166,3,TRUE)</f>
        <v>(615) 862-5854</v>
      </c>
      <c r="R143" s="7">
        <f>DATA_GOES_HERE!M63</f>
        <v>0.6875</v>
      </c>
      <c r="W143" t="str">
        <f>IF(DATA_GOES_HERE!L63="Monday",1," ")</f>
        <v xml:space="preserve"> </v>
      </c>
      <c r="X143" t="str">
        <f>IF(DATA_GOES_HERE!L63="Tuesday",1," ")</f>
        <v xml:space="preserve"> </v>
      </c>
      <c r="Y143">
        <f>IF(DATA_GOES_HERE!L63="Wednesday",1," ")</f>
        <v>1</v>
      </c>
      <c r="Z143" t="str">
        <f>IF(DATA_GOES_HERE!L63="Thursday",1," ")</f>
        <v xml:space="preserve"> </v>
      </c>
      <c r="AA143" t="str">
        <f>IF(DATA_GOES_HERE!L63="Friday",1," ")</f>
        <v xml:space="preserve"> </v>
      </c>
      <c r="AB143" t="str">
        <f>IF(DATA_GOES_HERE!L63="Saturday",1," ")</f>
        <v xml:space="preserve"> </v>
      </c>
      <c r="AC143" t="str">
        <f>IF(DATA_GOES_HERE!L63="Sunday",1," ")</f>
        <v xml:space="preserve"> </v>
      </c>
    </row>
    <row r="144" spans="1:29" x14ac:dyDescent="0.25">
      <c r="A144" s="6" t="s">
        <v>125</v>
      </c>
      <c r="B144" t="str">
        <f>DATA_GOES_HERE!A144</f>
        <v>Story Time</v>
      </c>
      <c r="E144" s="8" t="str">
        <f>IF((ISTEXT(DATA_GOES_HERE!F64)),(DATA_GOES_HERE!F64),"")</f>
        <v/>
      </c>
      <c r="F144" t="str">
        <f>DATA_GOES_HERE!AI144</f>
        <v>Every Wednesday at 10:15 and 11:15 a.m. Singing, fingerplays, rhymes, ABCs, 123s, stories, and much more with Miss Donna and Bear!</v>
      </c>
      <c r="G144" s="1">
        <f>DATA_GOES_HERE!J144</f>
        <v>42480</v>
      </c>
      <c r="H144" s="1">
        <f>DATA_GOES_HERE!R144</f>
        <v>42480</v>
      </c>
      <c r="I144" s="1">
        <f t="shared" ca="1" si="2"/>
        <v>42487</v>
      </c>
      <c r="J144">
        <v>0</v>
      </c>
      <c r="K144">
        <v>31158</v>
      </c>
      <c r="L144" t="s">
        <v>131</v>
      </c>
      <c r="M144">
        <f>VLOOKUP(DATA_GOES_HERE!Y144,VENUEID!$A$2:$B$28,2,TRUE)</f>
        <v>34423</v>
      </c>
      <c r="N144">
        <f>VLOOKUP(DATA_GOES_HERE!AH144,eventTypeID!$A:$C,3,TRUE)</f>
        <v>19</v>
      </c>
      <c r="Q144" t="str">
        <f>VLOOKUP(DATA_GOES_HERE!Y64,VENUEID!$A$2:$C167,3,TRUE)</f>
        <v>(615) 862-5854</v>
      </c>
      <c r="R144" s="7">
        <f>DATA_GOES_HERE!M64</f>
        <v>0.75</v>
      </c>
      <c r="W144" t="str">
        <f>IF(DATA_GOES_HERE!L64="Monday",1," ")</f>
        <v xml:space="preserve"> </v>
      </c>
      <c r="X144" t="str">
        <f>IF(DATA_GOES_HERE!L64="Tuesday",1," ")</f>
        <v xml:space="preserve"> </v>
      </c>
      <c r="Y144">
        <f>IF(DATA_GOES_HERE!L64="Wednesday",1," ")</f>
        <v>1</v>
      </c>
      <c r="Z144" t="str">
        <f>IF(DATA_GOES_HERE!L64="Thursday",1," ")</f>
        <v xml:space="preserve"> </v>
      </c>
      <c r="AA144" t="str">
        <f>IF(DATA_GOES_HERE!L64="Friday",1," ")</f>
        <v xml:space="preserve"> </v>
      </c>
      <c r="AB144" t="str">
        <f>IF(DATA_GOES_HERE!L64="Saturday",1," ")</f>
        <v xml:space="preserve"> </v>
      </c>
      <c r="AC144" t="str">
        <f>IF(DATA_GOES_HERE!L64="Sunday",1," ")</f>
        <v xml:space="preserve"> </v>
      </c>
    </row>
    <row r="145" spans="1:29" x14ac:dyDescent="0.25">
      <c r="A145" s="6" t="s">
        <v>125</v>
      </c>
      <c r="B145" t="str">
        <f>DATA_GOES_HERE!A145</f>
        <v>Story Time</v>
      </c>
      <c r="E145" s="8" t="str">
        <f>IF((ISTEXT(DATA_GOES_HERE!#REF!)),(DATA_GOES_HERE!#REF!),"")</f>
        <v/>
      </c>
      <c r="F145" t="str">
        <f>DATA_GOES_HERE!AI145</f>
        <v>Every Wednesday at 10:15 and 11:15 a.m. Singing, fingerplays, rhymes, ABCs, 123s, stories, and much more with Miss Donna and Bear!</v>
      </c>
      <c r="G145" s="1">
        <f>DATA_GOES_HERE!J145</f>
        <v>42480</v>
      </c>
      <c r="H145" s="1">
        <f>DATA_GOES_HERE!R145</f>
        <v>42480</v>
      </c>
      <c r="I145" s="1">
        <f t="shared" ca="1" si="2"/>
        <v>42487</v>
      </c>
      <c r="J145">
        <v>0</v>
      </c>
      <c r="K145">
        <v>31158</v>
      </c>
      <c r="L145" t="s">
        <v>131</v>
      </c>
      <c r="M145">
        <f>VLOOKUP(DATA_GOES_HERE!Y145,VENUEID!$A$2:$B$28,2,TRUE)</f>
        <v>34423</v>
      </c>
      <c r="N145">
        <f>VLOOKUP(DATA_GOES_HERE!AH145,eventTypeID!$A:$C,3,TRUE)</f>
        <v>19</v>
      </c>
      <c r="Q145" t="e">
        <f>VLOOKUP(DATA_GOES_HERE!#REF!,VENUEID!$A$2:$C168,3,TRUE)</f>
        <v>#REF!</v>
      </c>
      <c r="R145" s="7"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6" t="s">
        <v>125</v>
      </c>
      <c r="B146" t="str">
        <f>DATA_GOES_HERE!A146</f>
        <v>Connecting Online for Seniors</v>
      </c>
      <c r="E146" s="8" t="str">
        <f>IF((ISTEXT(DATA_GOES_HERE!#REF!)),(DATA_GOES_HERE!#REF!),"")</f>
        <v/>
      </c>
      <c r="F146" t="str">
        <f>DATA_GOES_HERE!AI146</f>
        <v>Perhaps your family and friends use sites like Facebook to stay in touch and share information. Not sure what social media is about? Come to the class to find out!</v>
      </c>
      <c r="G146" s="1">
        <f>DATA_GOES_HERE!J146</f>
        <v>42480</v>
      </c>
      <c r="H146" s="1">
        <f>DATA_GOES_HERE!R146</f>
        <v>42480</v>
      </c>
      <c r="I146" s="1">
        <f t="shared" ca="1" si="2"/>
        <v>42487</v>
      </c>
      <c r="J146">
        <v>0</v>
      </c>
      <c r="K146">
        <v>31158</v>
      </c>
      <c r="L146" t="s">
        <v>131</v>
      </c>
      <c r="M146">
        <f>VLOOKUP(DATA_GOES_HERE!Y146,VENUEID!$A$2:$B$28,2,TRUE)</f>
        <v>34423</v>
      </c>
      <c r="N146" t="e">
        <f>VLOOKUP(DATA_GOES_HERE!AH146,eventTypeID!$A:$C,3,TRUE)</f>
        <v>#N/A</v>
      </c>
      <c r="Q146" t="e">
        <f>VLOOKUP(DATA_GOES_HERE!#REF!,VENUEID!$A$2:$C169,3,TRUE)</f>
        <v>#REF!</v>
      </c>
      <c r="R146" s="7"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6" t="s">
        <v>125</v>
      </c>
      <c r="B147">
        <f>DATA_GOES_HERE!A147</f>
        <v>0</v>
      </c>
      <c r="E147" s="8" t="str">
        <f>IF((ISTEXT(DATA_GOES_HERE!#REF!)),(DATA_GOES_HERE!#REF!),"")</f>
        <v/>
      </c>
      <c r="F147">
        <f>DATA_GOES_HERE!AI147</f>
        <v>0</v>
      </c>
      <c r="G147" s="1">
        <f>DATA_GOES_HERE!J147</f>
        <v>0</v>
      </c>
      <c r="H147" s="1">
        <f>DATA_GOES_HERE!R147</f>
        <v>0</v>
      </c>
      <c r="I147" s="1">
        <f t="shared" ca="1" si="2"/>
        <v>42487</v>
      </c>
      <c r="J147">
        <v>0</v>
      </c>
      <c r="K147">
        <v>31158</v>
      </c>
      <c r="L147" t="s">
        <v>131</v>
      </c>
      <c r="M147" t="e">
        <f>VLOOKUP(DATA_GOES_HERE!Y147,VENUEID!$A$2:$B$28,2,TRUE)</f>
        <v>#N/A</v>
      </c>
      <c r="N147" t="e">
        <f>VLOOKUP(DATA_GOES_HERE!AH147,eventTypeID!$A:$C,3,TRUE)</f>
        <v>#N/A</v>
      </c>
      <c r="Q147" t="e">
        <f>VLOOKUP(DATA_GOES_HERE!#REF!,VENUEID!$A$2:$C170,3,TRUE)</f>
        <v>#REF!</v>
      </c>
      <c r="R147" s="7"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6" t="s">
        <v>125</v>
      </c>
      <c r="B148" t="str">
        <f>DATA_GOES_HERE!A148</f>
        <v>Gentle Yoga for All Levels</v>
      </c>
      <c r="E148" s="8" t="str">
        <f>IF((ISTEXT(DATA_GOES_HERE!#REF!)),(DATA_GOES_HERE!#REF!),"")</f>
        <v/>
      </c>
      <c r="F148" t="str">
        <f>DATA_GOES_HERE!AI148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48" s="1">
        <f>DATA_GOES_HERE!J148</f>
        <v>42480</v>
      </c>
      <c r="H148" s="1">
        <f>DATA_GOES_HERE!R148</f>
        <v>42480</v>
      </c>
      <c r="I148" s="1">
        <f t="shared" ca="1" si="2"/>
        <v>42487</v>
      </c>
      <c r="J148">
        <v>0</v>
      </c>
      <c r="K148">
        <v>31158</v>
      </c>
      <c r="L148" t="s">
        <v>131</v>
      </c>
      <c r="M148">
        <f>VLOOKUP(DATA_GOES_HERE!Y148,VENUEID!$A$2:$B$28,2,TRUE)</f>
        <v>34423</v>
      </c>
      <c r="N148" t="e">
        <f>VLOOKUP(DATA_GOES_HERE!AH148,eventTypeID!$A:$C,3,TRUE)</f>
        <v>#N/A</v>
      </c>
      <c r="Q148" t="e">
        <f>VLOOKUP(DATA_GOES_HERE!#REF!,VENUEID!$A$2:$C171,3,TRUE)</f>
        <v>#REF!</v>
      </c>
      <c r="R148" s="7"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6" t="s">
        <v>125</v>
      </c>
      <c r="B149" t="str">
        <f>DATA_GOES_HERE!A149</f>
        <v>Crayon Kids: Crafts and Fun</v>
      </c>
      <c r="E149" s="8" t="str">
        <f>IF((ISTEXT(DATA_GOES_HERE!#REF!)),(DATA_GOES_HERE!#REF!),"")</f>
        <v/>
      </c>
      <c r="F149" t="str">
        <f>DATA_GOES_HERE!AI149</f>
        <v>Every Thursday, join Ms. Katie at the library for some crafty fun!</v>
      </c>
      <c r="G149" s="1">
        <f>DATA_GOES_HERE!J149</f>
        <v>42481</v>
      </c>
      <c r="H149" s="1">
        <f>DATA_GOES_HERE!R149</f>
        <v>42481</v>
      </c>
      <c r="I149" s="1">
        <f t="shared" ca="1" si="2"/>
        <v>42487</v>
      </c>
      <c r="J149">
        <v>0</v>
      </c>
      <c r="K149">
        <v>31158</v>
      </c>
      <c r="L149" t="s">
        <v>131</v>
      </c>
      <c r="M149">
        <f>VLOOKUP(DATA_GOES_HERE!Y149,VENUEID!$A$2:$B$28,2,TRUE)</f>
        <v>34423</v>
      </c>
      <c r="N149">
        <f>VLOOKUP(DATA_GOES_HERE!AH149,eventTypeID!$A:$C,3,TRUE)</f>
        <v>24</v>
      </c>
      <c r="Q149" t="e">
        <f>VLOOKUP(DATA_GOES_HERE!#REF!,VENUEID!$A$2:$C172,3,TRUE)</f>
        <v>#REF!</v>
      </c>
      <c r="R149" s="7"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6" t="s">
        <v>125</v>
      </c>
      <c r="B150" t="str">
        <f>DATA_GOES_HERE!A150</f>
        <v>Scrabble Group for All Levels</v>
      </c>
      <c r="E150" s="8" t="str">
        <f>IF((ISTEXT(DATA_GOES_HERE!#REF!)),(DATA_GOES_HERE!#REF!),"")</f>
        <v/>
      </c>
      <c r="F150" t="str">
        <f>DATA_GOES_HERE!AI150</f>
        <v>Every Thursday, play Scrabble the old-fashioned way&amp;hellip; on a board! All levels of players welcome. Bring your board if you have one.</v>
      </c>
      <c r="G150" s="1">
        <f>DATA_GOES_HERE!J150</f>
        <v>42481</v>
      </c>
      <c r="H150" s="1">
        <f>DATA_GOES_HERE!R150</f>
        <v>42481</v>
      </c>
      <c r="I150" s="1">
        <f t="shared" ca="1" si="2"/>
        <v>42487</v>
      </c>
      <c r="J150">
        <v>0</v>
      </c>
      <c r="K150">
        <v>31158</v>
      </c>
      <c r="L150" t="s">
        <v>131</v>
      </c>
      <c r="M150">
        <f>VLOOKUP(DATA_GOES_HERE!Y150,VENUEID!$A$2:$B$28,2,TRUE)</f>
        <v>34423</v>
      </c>
      <c r="N150" t="e">
        <f>VLOOKUP(DATA_GOES_HERE!AH150,eventTypeID!$A:$C,3,TRUE)</f>
        <v>#N/A</v>
      </c>
      <c r="Q150" t="e">
        <f>VLOOKUP(DATA_GOES_HERE!#REF!,VENUEID!$A$2:$C173,3,TRUE)</f>
        <v>#REF!</v>
      </c>
      <c r="R150" s="7"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6" t="s">
        <v>125</v>
      </c>
      <c r="B151">
        <f>DATA_GOES_HERE!A151</f>
        <v>0</v>
      </c>
      <c r="E151" s="8" t="str">
        <f>IF((ISTEXT(DATA_GOES_HERE!#REF!)),(DATA_GOES_HERE!#REF!),"")</f>
        <v/>
      </c>
      <c r="F151">
        <f>DATA_GOES_HERE!AI151</f>
        <v>0</v>
      </c>
      <c r="G151" s="1">
        <f>DATA_GOES_HERE!J151</f>
        <v>0</v>
      </c>
      <c r="H151" s="1">
        <f>DATA_GOES_HERE!R151</f>
        <v>0</v>
      </c>
      <c r="I151" s="1">
        <f t="shared" ca="1" si="2"/>
        <v>42487</v>
      </c>
      <c r="J151">
        <v>0</v>
      </c>
      <c r="K151">
        <v>31158</v>
      </c>
      <c r="L151" t="s">
        <v>131</v>
      </c>
      <c r="M151" t="e">
        <f>VLOOKUP(DATA_GOES_HERE!Y151,VENUEID!$A$2:$B$28,2,TRUE)</f>
        <v>#N/A</v>
      </c>
      <c r="N151" t="e">
        <f>VLOOKUP(DATA_GOES_HERE!AH151,eventTypeID!$A:$C,3,TRUE)</f>
        <v>#N/A</v>
      </c>
      <c r="Q151" t="e">
        <f>VLOOKUP(DATA_GOES_HERE!#REF!,VENUEID!$A$2:$C174,3,TRUE)</f>
        <v>#REF!</v>
      </c>
      <c r="R151" s="7"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6" t="s">
        <v>125</v>
      </c>
      <c r="B152">
        <f>DATA_GOES_HERE!A152</f>
        <v>0</v>
      </c>
      <c r="E152" s="8" t="str">
        <f>IF((ISTEXT(DATA_GOES_HERE!F65)),(DATA_GOES_HERE!F65),"")</f>
        <v/>
      </c>
      <c r="F152">
        <f>DATA_GOES_HERE!AI152</f>
        <v>0</v>
      </c>
      <c r="G152" s="1">
        <f>DATA_GOES_HERE!J152</f>
        <v>0</v>
      </c>
      <c r="H152" s="1">
        <f>DATA_GOES_HERE!R152</f>
        <v>0</v>
      </c>
      <c r="I152" s="1">
        <f t="shared" ca="1" si="2"/>
        <v>42487</v>
      </c>
      <c r="J152">
        <v>0</v>
      </c>
      <c r="K152">
        <v>31158</v>
      </c>
      <c r="L152" t="s">
        <v>131</v>
      </c>
      <c r="M152" t="e">
        <f>VLOOKUP(DATA_GOES_HERE!Y152,VENUEID!$A$2:$B$28,2,TRUE)</f>
        <v>#N/A</v>
      </c>
      <c r="N152" t="e">
        <f>VLOOKUP(DATA_GOES_HERE!AH152,eventTypeID!$A:$C,3,TRUE)</f>
        <v>#N/A</v>
      </c>
      <c r="Q152" t="str">
        <f>VLOOKUP(DATA_GOES_HERE!Y65,VENUEID!$A$2:$C175,3,TRUE)</f>
        <v>(615) 862-5854</v>
      </c>
      <c r="R152" s="7">
        <f>DATA_GOES_HERE!M65</f>
        <v>0.75</v>
      </c>
      <c r="W152" t="str">
        <f>IF(DATA_GOES_HERE!L65="Monday",1," ")</f>
        <v xml:space="preserve"> </v>
      </c>
      <c r="X152" t="str">
        <f>IF(DATA_GOES_HERE!L65="Tuesday",1," ")</f>
        <v xml:space="preserve"> </v>
      </c>
      <c r="Y152">
        <f>IF(DATA_GOES_HERE!L65="Wednesday",1," ")</f>
        <v>1</v>
      </c>
      <c r="Z152" t="str">
        <f>IF(DATA_GOES_HERE!L65="Thursday",1," ")</f>
        <v xml:space="preserve"> </v>
      </c>
      <c r="AA152" t="str">
        <f>IF(DATA_GOES_HERE!L65="Friday",1," ")</f>
        <v xml:space="preserve"> </v>
      </c>
      <c r="AB152" t="str">
        <f>IF(DATA_GOES_HERE!L65="Saturday",1," ")</f>
        <v xml:space="preserve"> </v>
      </c>
      <c r="AC152" t="str">
        <f>IF(DATA_GOES_HERE!L65="Sunday",1," ")</f>
        <v xml:space="preserve"> </v>
      </c>
    </row>
    <row r="153" spans="1:29" x14ac:dyDescent="0.25">
      <c r="A153" s="6" t="s">
        <v>125</v>
      </c>
      <c r="B153">
        <f>DATA_GOES_HERE!A153</f>
        <v>0</v>
      </c>
      <c r="E153" s="8" t="str">
        <f>IF((ISTEXT(DATA_GOES_HERE!#REF!)),(DATA_GOES_HERE!#REF!),"")</f>
        <v/>
      </c>
      <c r="F153">
        <f>DATA_GOES_HERE!AI153</f>
        <v>0</v>
      </c>
      <c r="G153" s="1">
        <f>DATA_GOES_HERE!J153</f>
        <v>0</v>
      </c>
      <c r="H153" s="1">
        <f>DATA_GOES_HERE!R153</f>
        <v>0</v>
      </c>
      <c r="I153" s="1">
        <f t="shared" ca="1" si="2"/>
        <v>42487</v>
      </c>
      <c r="J153">
        <v>0</v>
      </c>
      <c r="K153">
        <v>31158</v>
      </c>
      <c r="L153" t="s">
        <v>131</v>
      </c>
      <c r="M153" t="e">
        <f>VLOOKUP(DATA_GOES_HERE!Y153,VENUEID!$A$2:$B$28,2,TRUE)</f>
        <v>#N/A</v>
      </c>
      <c r="N153" t="e">
        <f>VLOOKUP(DATA_GOES_HERE!AH153,eventTypeID!$A:$C,3,TRUE)</f>
        <v>#N/A</v>
      </c>
      <c r="Q153" t="e">
        <f>VLOOKUP(DATA_GOES_HERE!#REF!,VENUEID!$A$2:$C176,3,TRUE)</f>
        <v>#REF!</v>
      </c>
      <c r="R153" s="7"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6" t="s">
        <v>125</v>
      </c>
      <c r="B154" t="str">
        <f>DATA_GOES_HERE!A154</f>
        <v>Storyland Saturdays: Preschool Story Time</v>
      </c>
      <c r="E154" s="8" t="str">
        <f>IF((ISTEXT(DATA_GOES_HERE!#REF!)),(DATA_GOES_HERE!#REF!),"")</f>
        <v/>
      </c>
      <c r="F154" t="str">
        <f>DATA_GOES_HERE!AI154</f>
        <v>Every Saturday, come to the library for some super stories, songs, and silliness!</v>
      </c>
      <c r="G154" s="1">
        <f>DATA_GOES_HERE!J154</f>
        <v>42483</v>
      </c>
      <c r="H154" s="1">
        <f>DATA_GOES_HERE!R154</f>
        <v>42483</v>
      </c>
      <c r="I154" s="1">
        <f t="shared" ca="1" si="2"/>
        <v>42487</v>
      </c>
      <c r="J154">
        <v>0</v>
      </c>
      <c r="K154">
        <v>31158</v>
      </c>
      <c r="L154" t="s">
        <v>131</v>
      </c>
      <c r="M154">
        <f>VLOOKUP(DATA_GOES_HERE!Y154,VENUEID!$A$2:$B$28,2,TRUE)</f>
        <v>34423</v>
      </c>
      <c r="N154">
        <f>VLOOKUP(DATA_GOES_HERE!AH154,eventTypeID!$A:$C,3,TRUE)</f>
        <v>19</v>
      </c>
      <c r="Q154" t="e">
        <f>VLOOKUP(DATA_GOES_HERE!#REF!,VENUEID!$A$2:$C177,3,TRUE)</f>
        <v>#REF!</v>
      </c>
      <c r="R154" s="7"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6" t="s">
        <v>125</v>
      </c>
      <c r="B155" t="str">
        <f>DATA_GOES_HERE!A155</f>
        <v>Watercolor Painting with Patricia Verano</v>
      </c>
      <c r="E155" s="8" t="str">
        <f>IF((ISTEXT(DATA_GOES_HERE!#REF!)),(DATA_GOES_HERE!#REF!),"")</f>
        <v/>
      </c>
      <c r="F155" t="str">
        <f>DATA_GOES_HERE!AI155</f>
        <v>Paint a landscape, lakescape, or subject of your own choice in this workshop using watercolors, brush techniques, and mixed medium on watercolor paper. Beginner to Intermediate. Registration is required.</v>
      </c>
      <c r="G155" s="1">
        <f>DATA_GOES_HERE!J155</f>
        <v>42483</v>
      </c>
      <c r="H155" s="1">
        <f>DATA_GOES_HERE!R155</f>
        <v>42483</v>
      </c>
      <c r="I155" s="1">
        <f t="shared" ca="1" si="2"/>
        <v>42487</v>
      </c>
      <c r="J155">
        <v>0</v>
      </c>
      <c r="K155">
        <v>31158</v>
      </c>
      <c r="L155" t="s">
        <v>131</v>
      </c>
      <c r="M155">
        <f>VLOOKUP(DATA_GOES_HERE!Y155,VENUEID!$A$2:$B$28,2,TRUE)</f>
        <v>34423</v>
      </c>
      <c r="N155">
        <f>VLOOKUP(DATA_GOES_HERE!AH155,eventTypeID!$A:$C,3,TRUE)</f>
        <v>24</v>
      </c>
      <c r="Q155" t="e">
        <f>VLOOKUP(DATA_GOES_HERE!#REF!,VENUEID!$A$2:$C178,3,TRUE)</f>
        <v>#REF!</v>
      </c>
      <c r="R155" s="7"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6" t="s">
        <v>125</v>
      </c>
      <c r="B156" t="str">
        <f>DATA_GOES_HERE!A156</f>
        <v>Mother Goose Moments</v>
      </c>
      <c r="E156" s="8" t="str">
        <f>IF((ISTEXT(DATA_GOES_HERE!#REF!)),(DATA_GOES_HERE!#REF!),"")</f>
        <v/>
      </c>
      <c r="F156" t="str">
        <f>DATA_GOES_HERE!AI156</f>
        <v>Every Monday, babies and their caregivers are welcome to join Miss Donna for rhymes, songs, fingerplays, ABCs, 123s, stories, and more. For babies through 24 months old.</v>
      </c>
      <c r="G156" s="1">
        <f>DATA_GOES_HERE!J156</f>
        <v>42485</v>
      </c>
      <c r="H156" s="1">
        <f>DATA_GOES_HERE!R156</f>
        <v>42485</v>
      </c>
      <c r="I156" s="1">
        <f t="shared" ca="1" si="2"/>
        <v>42487</v>
      </c>
      <c r="J156">
        <v>0</v>
      </c>
      <c r="K156">
        <v>31158</v>
      </c>
      <c r="L156" t="s">
        <v>131</v>
      </c>
      <c r="M156">
        <f>VLOOKUP(DATA_GOES_HERE!Y156,VENUEID!$A$2:$B$28,2,TRUE)</f>
        <v>34423</v>
      </c>
      <c r="N156">
        <f>VLOOKUP(DATA_GOES_HERE!AH156,eventTypeID!$A:$C,3,TRUE)</f>
        <v>19</v>
      </c>
      <c r="Q156" t="e">
        <f>VLOOKUP(DATA_GOES_HERE!#REF!,VENUEID!$A$2:$C179,3,TRUE)</f>
        <v>#REF!</v>
      </c>
      <c r="R156" s="7"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6" t="s">
        <v>125</v>
      </c>
      <c r="B157">
        <f>DATA_GOES_HERE!A157</f>
        <v>0</v>
      </c>
      <c r="E157" s="8" t="str">
        <f>IF((ISTEXT(DATA_GOES_HERE!#REF!)),(DATA_GOES_HERE!#REF!),"")</f>
        <v/>
      </c>
      <c r="F157">
        <f>DATA_GOES_HERE!AI157</f>
        <v>0</v>
      </c>
      <c r="G157" s="1">
        <f>DATA_GOES_HERE!J157</f>
        <v>0</v>
      </c>
      <c r="H157" s="1">
        <f>DATA_GOES_HERE!R157</f>
        <v>0</v>
      </c>
      <c r="I157" s="1">
        <f t="shared" ca="1" si="2"/>
        <v>42487</v>
      </c>
      <c r="J157">
        <v>0</v>
      </c>
      <c r="K157">
        <v>31158</v>
      </c>
      <c r="L157" t="s">
        <v>131</v>
      </c>
      <c r="M157" t="e">
        <f>VLOOKUP(DATA_GOES_HERE!Y157,VENUEID!$A$2:$B$28,2,TRUE)</f>
        <v>#N/A</v>
      </c>
      <c r="N157" t="e">
        <f>VLOOKUP(DATA_GOES_HERE!AH157,eventTypeID!$A:$C,3,TRUE)</f>
        <v>#N/A</v>
      </c>
      <c r="Q157" t="e">
        <f>VLOOKUP(DATA_GOES_HERE!#REF!,VENUEID!$A$2:$C180,3,TRUE)</f>
        <v>#REF!</v>
      </c>
      <c r="R157" s="7"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6" t="s">
        <v>125</v>
      </c>
      <c r="B158" t="str">
        <f>DATA_GOES_HERE!A158</f>
        <v>Family Fun Time: Songs, Craft, and More</v>
      </c>
      <c r="E158" s="8" t="str">
        <f>IF((ISTEXT(DATA_GOES_HERE!#REF!)),(DATA_GOES_HERE!#REF!),"")</f>
        <v/>
      </c>
      <c r="F158" t="str">
        <f>DATA_GOES_HERE!AI158</f>
        <v>Every Monday, join Ms. Katie for stories, songs, fingerplays, and a craft! Ages 3 to 5.</v>
      </c>
      <c r="G158" s="1">
        <f>DATA_GOES_HERE!J158</f>
        <v>42485</v>
      </c>
      <c r="H158" s="1">
        <f>DATA_GOES_HERE!R158</f>
        <v>42485</v>
      </c>
      <c r="I158" s="1">
        <f t="shared" ca="1" si="2"/>
        <v>42487</v>
      </c>
      <c r="J158">
        <v>0</v>
      </c>
      <c r="K158">
        <v>31158</v>
      </c>
      <c r="L158" t="s">
        <v>131</v>
      </c>
      <c r="M158">
        <f>VLOOKUP(DATA_GOES_HERE!Y158,VENUEID!$A$2:$B$28,2,TRUE)</f>
        <v>34423</v>
      </c>
      <c r="N158">
        <f>VLOOKUP(DATA_GOES_HERE!AH158,eventTypeID!$A:$C,3,TRUE)</f>
        <v>19</v>
      </c>
      <c r="Q158" t="e">
        <f>VLOOKUP(DATA_GOES_HERE!#REF!,VENUEID!$A$2:$C181,3,TRUE)</f>
        <v>#REF!</v>
      </c>
      <c r="R158" s="7"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6" t="s">
        <v>125</v>
      </c>
      <c r="B159" t="str">
        <f>DATA_GOES_HERE!A159</f>
        <v>Adventure Club: Crafts, Movies, and More</v>
      </c>
      <c r="E159" s="8" t="str">
        <f>IF((ISTEXT(DATA_GOES_HERE!#REF!)),(DATA_GOES_HERE!#REF!),"")</f>
        <v/>
      </c>
      <c r="F159" t="str">
        <f>DATA_GOES_HERE!AI159</f>
        <v>School-age children can join us for crafts, activities, special guests, movies, and more! There's something new every week. Grades K-4.</v>
      </c>
      <c r="G159" s="1">
        <f>DATA_GOES_HERE!J159</f>
        <v>42486</v>
      </c>
      <c r="H159" s="1">
        <f>DATA_GOES_HERE!R159</f>
        <v>42486</v>
      </c>
      <c r="I159" s="1">
        <f t="shared" ca="1" si="2"/>
        <v>42487</v>
      </c>
      <c r="J159">
        <v>0</v>
      </c>
      <c r="K159">
        <v>31158</v>
      </c>
      <c r="L159" t="s">
        <v>131</v>
      </c>
      <c r="M159">
        <f>VLOOKUP(DATA_GOES_HERE!Y159,VENUEID!$A$2:$B$28,2,TRUE)</f>
        <v>34423</v>
      </c>
      <c r="N159">
        <f>VLOOKUP(DATA_GOES_HERE!AH159,eventTypeID!$A:$C,3,TRUE)</f>
        <v>19</v>
      </c>
      <c r="Q159" t="e">
        <f>VLOOKUP(DATA_GOES_HERE!#REF!,VENUEID!$A$2:$C182,3,TRUE)</f>
        <v>#REF!</v>
      </c>
      <c r="R159" s="7"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6" t="s">
        <v>125</v>
      </c>
      <c r="B160">
        <f>DATA_GOES_HERE!A160</f>
        <v>0</v>
      </c>
      <c r="E160" s="8" t="str">
        <f>IF((ISTEXT(DATA_GOES_HERE!#REF!)),(DATA_GOES_HERE!#REF!),"")</f>
        <v/>
      </c>
      <c r="F160">
        <f>DATA_GOES_HERE!AI160</f>
        <v>0</v>
      </c>
      <c r="G160" s="1">
        <f>DATA_GOES_HERE!J160</f>
        <v>0</v>
      </c>
      <c r="H160" s="1">
        <f>DATA_GOES_HERE!R160</f>
        <v>0</v>
      </c>
      <c r="I160" s="1">
        <f t="shared" ca="1" si="2"/>
        <v>42487</v>
      </c>
      <c r="J160">
        <v>0</v>
      </c>
      <c r="K160">
        <v>31158</v>
      </c>
      <c r="L160" t="s">
        <v>131</v>
      </c>
      <c r="M160" t="e">
        <f>VLOOKUP(DATA_GOES_HERE!Y160,VENUEID!$A$2:$B$28,2,TRUE)</f>
        <v>#N/A</v>
      </c>
      <c r="N160" t="e">
        <f>VLOOKUP(DATA_GOES_HERE!AH160,eventTypeID!$A:$C,3,TRUE)</f>
        <v>#N/A</v>
      </c>
      <c r="Q160" t="e">
        <f>VLOOKUP(DATA_GOES_HERE!#REF!,VENUEID!$A$2:$C183,3,TRUE)</f>
        <v>#REF!</v>
      </c>
      <c r="R160" s="7"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6" t="s">
        <v>125</v>
      </c>
      <c r="B161" t="str">
        <f>DATA_GOES_HERE!A161</f>
        <v>Getting Started with Microsoft Excel</v>
      </c>
      <c r="E161" s="8" t="str">
        <f>IF((ISTEXT(DATA_GOES_HERE!#REF!)),(DATA_GOES_HERE!#REF!),"")</f>
        <v/>
      </c>
      <c r="F161" t="str">
        <f>DATA_GOES_HERE!AI161</f>
        <v>This class provides an introduction to Microsoft Excel, a program for managing numbers and data. Come to the class to get started. Some keyboarding and mouse skills required.</v>
      </c>
      <c r="G161" s="1">
        <f>DATA_GOES_HERE!J161</f>
        <v>42487</v>
      </c>
      <c r="H161" s="1">
        <f>DATA_GOES_HERE!R161</f>
        <v>42487</v>
      </c>
      <c r="I161" s="1">
        <f t="shared" ca="1" si="2"/>
        <v>42487</v>
      </c>
      <c r="J161">
        <v>0</v>
      </c>
      <c r="K161">
        <v>31158</v>
      </c>
      <c r="L161" t="s">
        <v>131</v>
      </c>
      <c r="M161">
        <f>VLOOKUP(DATA_GOES_HERE!Y161,VENUEID!$A$2:$B$28,2,TRUE)</f>
        <v>34423</v>
      </c>
      <c r="N161" t="e">
        <f>VLOOKUP(DATA_GOES_HERE!AH161,eventTypeID!$A:$C,3,TRUE)</f>
        <v>#N/A</v>
      </c>
      <c r="Q161" t="e">
        <f>VLOOKUP(DATA_GOES_HERE!#REF!,VENUEID!$A$2:$C184,3,TRUE)</f>
        <v>#REF!</v>
      </c>
      <c r="R161" s="7"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6" t="s">
        <v>125</v>
      </c>
      <c r="B162" t="str">
        <f>DATA_GOES_HERE!A162</f>
        <v>Story Time</v>
      </c>
      <c r="E162" s="8" t="str">
        <f>IF((ISTEXT(DATA_GOES_HERE!F66)),(DATA_GOES_HERE!F66),"")</f>
        <v/>
      </c>
      <c r="F162" t="str">
        <f>DATA_GOES_HERE!AI162</f>
        <v>Every Wednesday at 10:15 and 11:15 a.m. Singing, fingerplays, rhymes, ABCs, 123s, stories, and much more with Miss Donna and Bear!</v>
      </c>
      <c r="G162" s="1">
        <f>DATA_GOES_HERE!J162</f>
        <v>42487</v>
      </c>
      <c r="H162" s="1">
        <f>DATA_GOES_HERE!R162</f>
        <v>42487</v>
      </c>
      <c r="I162" s="1">
        <f t="shared" ref="I162:I225" ca="1" si="3">TODAY()</f>
        <v>42487</v>
      </c>
      <c r="J162">
        <v>0</v>
      </c>
      <c r="K162">
        <v>31158</v>
      </c>
      <c r="L162" t="s">
        <v>131</v>
      </c>
      <c r="M162">
        <f>VLOOKUP(DATA_GOES_HERE!Y162,VENUEID!$A$2:$B$28,2,TRUE)</f>
        <v>34423</v>
      </c>
      <c r="N162">
        <f>VLOOKUP(DATA_GOES_HERE!AH162,eventTypeID!$A:$C,3,TRUE)</f>
        <v>19</v>
      </c>
      <c r="Q162" t="str">
        <f>VLOOKUP(DATA_GOES_HERE!Y66,VENUEID!$A$2:$C185,3,TRUE)</f>
        <v>(615) 862-5854</v>
      </c>
      <c r="R162" s="7">
        <f>DATA_GOES_HERE!M66</f>
        <v>0.42708333333333331</v>
      </c>
      <c r="W162" t="str">
        <f>IF(DATA_GOES_HERE!L66="Monday",1," ")</f>
        <v xml:space="preserve"> </v>
      </c>
      <c r="X162" t="str">
        <f>IF(DATA_GOES_HERE!L66="Tuesday",1," ")</f>
        <v xml:space="preserve"> </v>
      </c>
      <c r="Y162" t="str">
        <f>IF(DATA_GOES_HERE!L66="Wednesday",1," ")</f>
        <v xml:space="preserve"> </v>
      </c>
      <c r="Z162">
        <f>IF(DATA_GOES_HERE!L66="Thursday",1," ")</f>
        <v>1</v>
      </c>
      <c r="AA162" t="str">
        <f>IF(DATA_GOES_HERE!L66="Friday",1," ")</f>
        <v xml:space="preserve"> </v>
      </c>
      <c r="AB162" t="str">
        <f>IF(DATA_GOES_HERE!L66="Saturday",1," ")</f>
        <v xml:space="preserve"> </v>
      </c>
      <c r="AC162" t="str">
        <f>IF(DATA_GOES_HERE!L66="Sunday",1," ")</f>
        <v xml:space="preserve"> </v>
      </c>
    </row>
    <row r="163" spans="1:29" x14ac:dyDescent="0.25">
      <c r="A163" s="6" t="s">
        <v>125</v>
      </c>
      <c r="B163" t="str">
        <f>DATA_GOES_HERE!A163</f>
        <v>Story Time: Celebrate Puppetry Day</v>
      </c>
      <c r="E163" s="8" t="str">
        <f>IF((ISTEXT(DATA_GOES_HERE!F67)),(DATA_GOES_HERE!F67),"")</f>
        <v/>
      </c>
      <c r="F163" t="str">
        <f>DATA_GOES_HERE!AI163</f>
        <v>Special guest Kathleen Lynam will join us in a celebration of the wonderful medium of puppets, used around the world to convey wisdom and bring joy in diverse cultures.</v>
      </c>
      <c r="G163" s="1">
        <f>DATA_GOES_HERE!J163</f>
        <v>42487</v>
      </c>
      <c r="H163" s="1">
        <f>DATA_GOES_HERE!R163</f>
        <v>42487</v>
      </c>
      <c r="I163" s="1">
        <f t="shared" ca="1" si="3"/>
        <v>42487</v>
      </c>
      <c r="J163">
        <v>0</v>
      </c>
      <c r="K163">
        <v>31158</v>
      </c>
      <c r="L163" t="s">
        <v>131</v>
      </c>
      <c r="M163">
        <f>VLOOKUP(DATA_GOES_HERE!Y163,VENUEID!$A$2:$B$28,2,TRUE)</f>
        <v>34423</v>
      </c>
      <c r="N163">
        <f>VLOOKUP(DATA_GOES_HERE!AH163,eventTypeID!$A:$C,3,TRUE)</f>
        <v>19</v>
      </c>
      <c r="Q163" t="str">
        <f>VLOOKUP(DATA_GOES_HERE!Y67,VENUEID!$A$2:$C186,3,TRUE)</f>
        <v>(615) 862-5854</v>
      </c>
      <c r="R163" s="7">
        <f>DATA_GOES_HERE!M67</f>
        <v>0.5625</v>
      </c>
      <c r="W163" t="str">
        <f>IF(DATA_GOES_HERE!L67="Monday",1," ")</f>
        <v xml:space="preserve"> </v>
      </c>
      <c r="X163" t="str">
        <f>IF(DATA_GOES_HERE!L67="Tuesday",1," ")</f>
        <v xml:space="preserve"> </v>
      </c>
      <c r="Y163" t="str">
        <f>IF(DATA_GOES_HERE!L67="Wednesday",1," ")</f>
        <v xml:space="preserve"> </v>
      </c>
      <c r="Z163">
        <f>IF(DATA_GOES_HERE!L67="Thursday",1," ")</f>
        <v>1</v>
      </c>
      <c r="AA163" t="str">
        <f>IF(DATA_GOES_HERE!L67="Friday",1," ")</f>
        <v xml:space="preserve"> </v>
      </c>
      <c r="AB163" t="str">
        <f>IF(DATA_GOES_HERE!L67="Saturday",1," ")</f>
        <v xml:space="preserve"> </v>
      </c>
      <c r="AC163" t="str">
        <f>IF(DATA_GOES_HERE!L67="Sunday",1," ")</f>
        <v xml:space="preserve"> </v>
      </c>
    </row>
    <row r="164" spans="1:29" x14ac:dyDescent="0.25">
      <c r="A164" s="6" t="s">
        <v>125</v>
      </c>
      <c r="B164" t="str">
        <f>DATA_GOES_HERE!A164</f>
        <v>Homeschool Crew: Jewelry Making</v>
      </c>
      <c r="E164" s="8" t="str">
        <f>IF((ISTEXT(DATA_GOES_HERE!F68)),(DATA_GOES_HERE!F68),"")</f>
        <v/>
      </c>
      <c r="F164" t="str">
        <f>DATA_GOES_HERE!AI164</f>
        <v>Every 2nd and 4th Wednesday, Homeschool Crew introduces homeschooled children to a different topic. 3/9: Loom Weaving. 3/23: Tradition of Egg Decorating. 4/13: The Care and Keeping of Bees with Dr. Kirk Jones. 4/27: Jewelry Making. 5/11: Garden in a Jar. 5/25: The Turtle.</v>
      </c>
      <c r="G164" s="1">
        <f>DATA_GOES_HERE!J164</f>
        <v>42487</v>
      </c>
      <c r="H164" s="1">
        <f>DATA_GOES_HERE!R164</f>
        <v>42487</v>
      </c>
      <c r="I164" s="1">
        <f t="shared" ca="1" si="3"/>
        <v>42487</v>
      </c>
      <c r="J164">
        <v>0</v>
      </c>
      <c r="K164">
        <v>31158</v>
      </c>
      <c r="L164" t="s">
        <v>131</v>
      </c>
      <c r="M164">
        <f>VLOOKUP(DATA_GOES_HERE!Y164,VENUEID!$A$2:$B$28,2,TRUE)</f>
        <v>34423</v>
      </c>
      <c r="N164">
        <f>VLOOKUP(DATA_GOES_HERE!AH164,eventTypeID!$A:$C,3,TRUE)</f>
        <v>24</v>
      </c>
      <c r="Q164" t="str">
        <f>VLOOKUP(DATA_GOES_HERE!Y68,VENUEID!$A$2:$C187,3,TRUE)</f>
        <v>(615) 862-5854</v>
      </c>
      <c r="R164" s="7">
        <f>DATA_GOES_HERE!M68</f>
        <v>0.75</v>
      </c>
      <c r="W164" t="str">
        <f>IF(DATA_GOES_HERE!L68="Monday",1," ")</f>
        <v xml:space="preserve"> </v>
      </c>
      <c r="X164" t="str">
        <f>IF(DATA_GOES_HERE!L68="Tuesday",1," ")</f>
        <v xml:space="preserve"> </v>
      </c>
      <c r="Y164" t="str">
        <f>IF(DATA_GOES_HERE!L68="Wednesday",1," ")</f>
        <v xml:space="preserve"> </v>
      </c>
      <c r="Z164">
        <f>IF(DATA_GOES_HERE!L68="Thursday",1," ")</f>
        <v>1</v>
      </c>
      <c r="AA164" t="str">
        <f>IF(DATA_GOES_HERE!L68="Friday",1," ")</f>
        <v xml:space="preserve"> </v>
      </c>
      <c r="AB164" t="str">
        <f>IF(DATA_GOES_HERE!L68="Saturday",1," ")</f>
        <v xml:space="preserve"> </v>
      </c>
      <c r="AC164" t="str">
        <f>IF(DATA_GOES_HERE!L68="Sunday",1," ")</f>
        <v xml:space="preserve"> </v>
      </c>
    </row>
    <row r="165" spans="1:29" x14ac:dyDescent="0.25">
      <c r="A165" s="6" t="s">
        <v>125</v>
      </c>
      <c r="B165">
        <f>DATA_GOES_HERE!A165</f>
        <v>0</v>
      </c>
      <c r="E165" s="8" t="str">
        <f>IF((ISTEXT(DATA_GOES_HERE!F69)),(DATA_GOES_HERE!F69),"")</f>
        <v/>
      </c>
      <c r="F165">
        <f>DATA_GOES_HERE!AI165</f>
        <v>0</v>
      </c>
      <c r="G165" s="1">
        <f>DATA_GOES_HERE!J165</f>
        <v>0</v>
      </c>
      <c r="H165" s="1">
        <f>DATA_GOES_HERE!R165</f>
        <v>0</v>
      </c>
      <c r="I165" s="1">
        <f t="shared" ca="1" si="3"/>
        <v>42487</v>
      </c>
      <c r="J165">
        <v>0</v>
      </c>
      <c r="K165">
        <v>31158</v>
      </c>
      <c r="L165" t="s">
        <v>131</v>
      </c>
      <c r="M165" t="e">
        <f>VLOOKUP(DATA_GOES_HERE!Y165,VENUEID!$A$2:$B$28,2,TRUE)</f>
        <v>#N/A</v>
      </c>
      <c r="N165" t="e">
        <f>VLOOKUP(DATA_GOES_HERE!AH165,eventTypeID!$A:$C,3,TRUE)</f>
        <v>#N/A</v>
      </c>
      <c r="Q165" t="str">
        <f>VLOOKUP(DATA_GOES_HERE!Y69,VENUEID!$A$2:$C188,3,TRUE)</f>
        <v>(615) 862-5854</v>
      </c>
      <c r="R165" s="7">
        <f>DATA_GOES_HERE!M69</f>
        <v>0.42708333333333331</v>
      </c>
      <c r="W165" t="str">
        <f>IF(DATA_GOES_HERE!L69="Monday",1," ")</f>
        <v xml:space="preserve"> </v>
      </c>
      <c r="X165" t="str">
        <f>IF(DATA_GOES_HERE!L69="Tuesday",1," ")</f>
        <v xml:space="preserve"> </v>
      </c>
      <c r="Y165" t="str">
        <f>IF(DATA_GOES_HERE!L69="Wednesday",1," ")</f>
        <v xml:space="preserve"> </v>
      </c>
      <c r="Z165" t="str">
        <f>IF(DATA_GOES_HERE!L69="Thursday",1," ")</f>
        <v xml:space="preserve"> </v>
      </c>
      <c r="AA165" t="str">
        <f>IF(DATA_GOES_HERE!L69="Friday",1," ")</f>
        <v xml:space="preserve"> </v>
      </c>
      <c r="AB165">
        <f>IF(DATA_GOES_HERE!L69="Saturday",1," ")</f>
        <v>1</v>
      </c>
      <c r="AC165" t="str">
        <f>IF(DATA_GOES_HERE!L69="Sunday",1," ")</f>
        <v xml:space="preserve"> </v>
      </c>
    </row>
    <row r="166" spans="1:29" x14ac:dyDescent="0.25">
      <c r="A166" s="6" t="s">
        <v>125</v>
      </c>
      <c r="B166" t="str">
        <f>DATA_GOES_HERE!A166</f>
        <v>Gentle Yoga for All Levels</v>
      </c>
      <c r="E166" s="8" t="str">
        <f>IF((ISTEXT(DATA_GOES_HERE!F70)),(DATA_GOES_HERE!F70),"")</f>
        <v/>
      </c>
      <c r="F166" t="str">
        <f>DATA_GOES_HERE!AI166</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66" s="1">
        <f>DATA_GOES_HERE!J166</f>
        <v>42487</v>
      </c>
      <c r="H166" s="1">
        <f>DATA_GOES_HERE!R166</f>
        <v>42487</v>
      </c>
      <c r="I166" s="1">
        <f t="shared" ca="1" si="3"/>
        <v>42487</v>
      </c>
      <c r="J166">
        <v>0</v>
      </c>
      <c r="K166">
        <v>31158</v>
      </c>
      <c r="L166" t="s">
        <v>131</v>
      </c>
      <c r="M166">
        <f>VLOOKUP(DATA_GOES_HERE!Y166,VENUEID!$A$2:$B$28,2,TRUE)</f>
        <v>34423</v>
      </c>
      <c r="N166" t="e">
        <f>VLOOKUP(DATA_GOES_HERE!AH166,eventTypeID!$A:$C,3,TRUE)</f>
        <v>#N/A</v>
      </c>
      <c r="Q166" t="str">
        <f>VLOOKUP(DATA_GOES_HERE!Y70,VENUEID!$A$2:$C189,3,TRUE)</f>
        <v>(615) 862-5854</v>
      </c>
      <c r="R166" s="7">
        <f>DATA_GOES_HERE!M70</f>
        <v>0.47916666666666669</v>
      </c>
      <c r="W166" t="str">
        <f>IF(DATA_GOES_HERE!L70="Monday",1," ")</f>
        <v xml:space="preserve"> </v>
      </c>
      <c r="X166" t="str">
        <f>IF(DATA_GOES_HERE!L70="Tuesday",1," ")</f>
        <v xml:space="preserve"> </v>
      </c>
      <c r="Y166" t="str">
        <f>IF(DATA_GOES_HERE!L70="Wednesday",1," ")</f>
        <v xml:space="preserve"> </v>
      </c>
      <c r="Z166" t="str">
        <f>IF(DATA_GOES_HERE!L70="Thursday",1," ")</f>
        <v xml:space="preserve"> </v>
      </c>
      <c r="AA166" t="str">
        <f>IF(DATA_GOES_HERE!L70="Friday",1," ")</f>
        <v xml:space="preserve"> </v>
      </c>
      <c r="AB166">
        <f>IF(DATA_GOES_HERE!L70="Saturday",1," ")</f>
        <v>1</v>
      </c>
      <c r="AC166" t="str">
        <f>IF(DATA_GOES_HERE!L70="Sunday",1," ")</f>
        <v xml:space="preserve"> </v>
      </c>
    </row>
    <row r="167" spans="1:29" x14ac:dyDescent="0.25">
      <c r="A167" s="6" t="s">
        <v>125</v>
      </c>
      <c r="B167" t="str">
        <f>DATA_GOES_HERE!A167</f>
        <v>Crayon Kids: Crafts and Fun</v>
      </c>
      <c r="E167" s="8" t="str">
        <f>IF((ISTEXT(DATA_GOES_HERE!F71)),(DATA_GOES_HERE!F71),"")</f>
        <v/>
      </c>
      <c r="F167" t="str">
        <f>DATA_GOES_HERE!AI167</f>
        <v>Every Thursday, join Ms. Katie at the library for some crafty fun!</v>
      </c>
      <c r="G167" s="1">
        <f>DATA_GOES_HERE!J167</f>
        <v>42488</v>
      </c>
      <c r="H167" s="1">
        <f>DATA_GOES_HERE!R167</f>
        <v>42488</v>
      </c>
      <c r="I167" s="1">
        <f t="shared" ca="1" si="3"/>
        <v>42487</v>
      </c>
      <c r="J167">
        <v>0</v>
      </c>
      <c r="K167">
        <v>31158</v>
      </c>
      <c r="L167" t="s">
        <v>131</v>
      </c>
      <c r="M167">
        <f>VLOOKUP(DATA_GOES_HERE!Y167,VENUEID!$A$2:$B$28,2,TRUE)</f>
        <v>34423</v>
      </c>
      <c r="N167">
        <f>VLOOKUP(DATA_GOES_HERE!AH167,eventTypeID!$A:$C,3,TRUE)</f>
        <v>24</v>
      </c>
      <c r="Q167" t="e">
        <f>VLOOKUP(DATA_GOES_HERE!Y71,VENUEID!$A$2:$C190,3,TRUE)</f>
        <v>#N/A</v>
      </c>
      <c r="R167" s="7">
        <f>DATA_GOES_HERE!M71</f>
        <v>0</v>
      </c>
      <c r="W167" t="str">
        <f>IF(DATA_GOES_HERE!L71="Monday",1," ")</f>
        <v xml:space="preserve"> </v>
      </c>
      <c r="X167" t="str">
        <f>IF(DATA_GOES_HERE!L71="Tuesday",1," ")</f>
        <v xml:space="preserve"> </v>
      </c>
      <c r="Y167" t="str">
        <f>IF(DATA_GOES_HERE!L71="Wednesday",1," ")</f>
        <v xml:space="preserve"> </v>
      </c>
      <c r="Z167" t="str">
        <f>IF(DATA_GOES_HERE!L71="Thursday",1," ")</f>
        <v xml:space="preserve"> </v>
      </c>
      <c r="AA167" t="str">
        <f>IF(DATA_GOES_HERE!L71="Friday",1," ")</f>
        <v xml:space="preserve"> </v>
      </c>
      <c r="AB167" t="str">
        <f>IF(DATA_GOES_HERE!L71="Saturday",1," ")</f>
        <v xml:space="preserve"> </v>
      </c>
      <c r="AC167">
        <f>IF(DATA_GOES_HERE!L71="Sunday",1," ")</f>
        <v>1</v>
      </c>
    </row>
    <row r="168" spans="1:29" x14ac:dyDescent="0.25">
      <c r="A168" s="6" t="s">
        <v>125</v>
      </c>
      <c r="B168" t="str">
        <f>DATA_GOES_HERE!A168</f>
        <v>Scrabble Group for All Levels</v>
      </c>
      <c r="E168" s="8" t="str">
        <f>IF((ISTEXT(DATA_GOES_HERE!F72)),(DATA_GOES_HERE!F72),"")</f>
        <v/>
      </c>
      <c r="F168" t="str">
        <f>DATA_GOES_HERE!AI168</f>
        <v>Every Thursday, play Scrabble the old-fashioned way&amp;hellip; on a board! All levels of players welcome. Bring your board if you have one.</v>
      </c>
      <c r="G168" s="1">
        <f>DATA_GOES_HERE!J168</f>
        <v>42488</v>
      </c>
      <c r="H168" s="1">
        <f>DATA_GOES_HERE!R168</f>
        <v>42488</v>
      </c>
      <c r="I168" s="1">
        <f t="shared" ca="1" si="3"/>
        <v>42487</v>
      </c>
      <c r="J168">
        <v>0</v>
      </c>
      <c r="K168">
        <v>31158</v>
      </c>
      <c r="L168" t="s">
        <v>131</v>
      </c>
      <c r="M168">
        <f>VLOOKUP(DATA_GOES_HERE!Y168,VENUEID!$A$2:$B$28,2,TRUE)</f>
        <v>34423</v>
      </c>
      <c r="N168" t="e">
        <f>VLOOKUP(DATA_GOES_HERE!AH168,eventTypeID!$A:$C,3,TRUE)</f>
        <v>#N/A</v>
      </c>
      <c r="Q168" t="str">
        <f>VLOOKUP(DATA_GOES_HERE!Y72,VENUEID!$A$2:$C191,3,TRUE)</f>
        <v>(615) 862-5854</v>
      </c>
      <c r="R168" s="7">
        <f>DATA_GOES_HERE!M72</f>
        <v>0.42708333333333331</v>
      </c>
      <c r="W168">
        <f>IF(DATA_GOES_HERE!L72="Monday",1," ")</f>
        <v>1</v>
      </c>
      <c r="X168" t="str">
        <f>IF(DATA_GOES_HERE!L72="Tuesday",1," ")</f>
        <v xml:space="preserve"> </v>
      </c>
      <c r="Y168" t="str">
        <f>IF(DATA_GOES_HERE!L72="Wednesday",1," ")</f>
        <v xml:space="preserve"> </v>
      </c>
      <c r="Z168" t="str">
        <f>IF(DATA_GOES_HERE!L72="Thursday",1," ")</f>
        <v xml:space="preserve"> </v>
      </c>
      <c r="AA168" t="str">
        <f>IF(DATA_GOES_HERE!L72="Friday",1," ")</f>
        <v xml:space="preserve"> </v>
      </c>
      <c r="AB168" t="str">
        <f>IF(DATA_GOES_HERE!L72="Saturday",1," ")</f>
        <v xml:space="preserve"> </v>
      </c>
      <c r="AC168" t="str">
        <f>IF(DATA_GOES_HERE!L72="Sunday",1," ")</f>
        <v xml:space="preserve"> </v>
      </c>
    </row>
    <row r="169" spans="1:29" x14ac:dyDescent="0.25">
      <c r="A169" s="6" t="s">
        <v>125</v>
      </c>
      <c r="B169">
        <f>DATA_GOES_HERE!A169</f>
        <v>0</v>
      </c>
      <c r="E169" s="8" t="str">
        <f>IF((ISTEXT(DATA_GOES_HERE!F73)),(DATA_GOES_HERE!F73),"")</f>
        <v/>
      </c>
      <c r="F169">
        <f>DATA_GOES_HERE!AI169</f>
        <v>0</v>
      </c>
      <c r="G169" s="1">
        <f>DATA_GOES_HERE!J169</f>
        <v>0</v>
      </c>
      <c r="H169" s="1">
        <f>DATA_GOES_HERE!R169</f>
        <v>0</v>
      </c>
      <c r="I169" s="1">
        <f t="shared" ca="1" si="3"/>
        <v>42487</v>
      </c>
      <c r="J169">
        <v>0</v>
      </c>
      <c r="K169">
        <v>31158</v>
      </c>
      <c r="L169" t="s">
        <v>131</v>
      </c>
      <c r="M169" t="e">
        <f>VLOOKUP(DATA_GOES_HERE!Y169,VENUEID!$A$2:$B$28,2,TRUE)</f>
        <v>#N/A</v>
      </c>
      <c r="N169" t="e">
        <f>VLOOKUP(DATA_GOES_HERE!AH169,eventTypeID!$A:$C,3,TRUE)</f>
        <v>#N/A</v>
      </c>
      <c r="Q169" t="str">
        <f>VLOOKUP(DATA_GOES_HERE!Y73,VENUEID!$A$2:$C192,3,TRUE)</f>
        <v>(615) 862-5854</v>
      </c>
      <c r="R169" s="7">
        <f>DATA_GOES_HERE!M73</f>
        <v>0.77083333333333337</v>
      </c>
      <c r="W169">
        <f>IF(DATA_GOES_HERE!L73="Monday",1," ")</f>
        <v>1</v>
      </c>
      <c r="X169" t="str">
        <f>IF(DATA_GOES_HERE!L73="Tuesday",1," ")</f>
        <v xml:space="preserve"> </v>
      </c>
      <c r="Y169" t="str">
        <f>IF(DATA_GOES_HERE!L73="Wednesday",1," ")</f>
        <v xml:space="preserve"> </v>
      </c>
      <c r="Z169" t="str">
        <f>IF(DATA_GOES_HERE!L73="Thursday",1," ")</f>
        <v xml:space="preserve"> </v>
      </c>
      <c r="AA169" t="str">
        <f>IF(DATA_GOES_HERE!L73="Friday",1," ")</f>
        <v xml:space="preserve"> </v>
      </c>
      <c r="AB169" t="str">
        <f>IF(DATA_GOES_HERE!L73="Saturday",1," ")</f>
        <v xml:space="preserve"> </v>
      </c>
      <c r="AC169" t="str">
        <f>IF(DATA_GOES_HERE!L73="Sunday",1," ")</f>
        <v xml:space="preserve"> </v>
      </c>
    </row>
    <row r="170" spans="1:29" x14ac:dyDescent="0.25">
      <c r="A170" s="6" t="s">
        <v>125</v>
      </c>
      <c r="B170">
        <f>DATA_GOES_HERE!A170</f>
        <v>0</v>
      </c>
      <c r="E170" s="8" t="str">
        <f>IF((ISTEXT(DATA_GOES_HERE!F74)),(DATA_GOES_HERE!F74),"")</f>
        <v/>
      </c>
      <c r="F170">
        <f>DATA_GOES_HERE!AI170</f>
        <v>0</v>
      </c>
      <c r="G170" s="1">
        <f>DATA_GOES_HERE!J170</f>
        <v>0</v>
      </c>
      <c r="H170" s="1">
        <f>DATA_GOES_HERE!R170</f>
        <v>0</v>
      </c>
      <c r="I170" s="1">
        <f t="shared" ca="1" si="3"/>
        <v>42487</v>
      </c>
      <c r="J170">
        <v>0</v>
      </c>
      <c r="K170">
        <v>31158</v>
      </c>
      <c r="L170" t="s">
        <v>131</v>
      </c>
      <c r="M170" t="e">
        <f>VLOOKUP(DATA_GOES_HERE!Y170,VENUEID!$A$2:$B$28,2,TRUE)</f>
        <v>#N/A</v>
      </c>
      <c r="N170" t="e">
        <f>VLOOKUP(DATA_GOES_HERE!AH170,eventTypeID!$A:$C,3,TRUE)</f>
        <v>#N/A</v>
      </c>
      <c r="Q170" t="str">
        <f>VLOOKUP(DATA_GOES_HERE!Y74,VENUEID!$A$2:$C193,3,TRUE)</f>
        <v>(615) 862-5854</v>
      </c>
      <c r="R170" s="7">
        <f>DATA_GOES_HERE!M74</f>
        <v>0.66666666666666663</v>
      </c>
      <c r="W170" t="str">
        <f>IF(DATA_GOES_HERE!L74="Monday",1," ")</f>
        <v xml:space="preserve"> </v>
      </c>
      <c r="X170">
        <f>IF(DATA_GOES_HERE!L74="Tuesday",1," ")</f>
        <v>1</v>
      </c>
      <c r="Y170" t="str">
        <f>IF(DATA_GOES_HERE!L74="Wednesday",1," ")</f>
        <v xml:space="preserve"> </v>
      </c>
      <c r="Z170" t="str">
        <f>IF(DATA_GOES_HERE!L74="Thursday",1," ")</f>
        <v xml:space="preserve"> </v>
      </c>
      <c r="AA170" t="str">
        <f>IF(DATA_GOES_HERE!L74="Friday",1," ")</f>
        <v xml:space="preserve"> </v>
      </c>
      <c r="AB170" t="str">
        <f>IF(DATA_GOES_HERE!L74="Saturday",1," ")</f>
        <v xml:space="preserve"> </v>
      </c>
      <c r="AC170" t="str">
        <f>IF(DATA_GOES_HERE!L74="Sunday",1," ")</f>
        <v xml:space="preserve"> </v>
      </c>
    </row>
    <row r="171" spans="1:29" x14ac:dyDescent="0.25">
      <c r="A171" s="6" t="s">
        <v>125</v>
      </c>
      <c r="B171">
        <f>DATA_GOES_HERE!A171</f>
        <v>0</v>
      </c>
      <c r="E171" s="8" t="str">
        <f>IF((ISTEXT(DATA_GOES_HERE!F75)),(DATA_GOES_HERE!F75),"")</f>
        <v/>
      </c>
      <c r="F171">
        <f>DATA_GOES_HERE!AI171</f>
        <v>0</v>
      </c>
      <c r="G171" s="1">
        <f>DATA_GOES_HERE!J171</f>
        <v>0</v>
      </c>
      <c r="H171" s="1">
        <f>DATA_GOES_HERE!R171</f>
        <v>0</v>
      </c>
      <c r="I171" s="1">
        <f t="shared" ca="1" si="3"/>
        <v>42487</v>
      </c>
      <c r="J171">
        <v>0</v>
      </c>
      <c r="K171">
        <v>31158</v>
      </c>
      <c r="L171" t="s">
        <v>131</v>
      </c>
      <c r="M171" t="e">
        <f>VLOOKUP(DATA_GOES_HERE!Y171,VENUEID!$A$2:$B$28,2,TRUE)</f>
        <v>#N/A</v>
      </c>
      <c r="N171" t="e">
        <f>VLOOKUP(DATA_GOES_HERE!AH171,eventTypeID!$A:$C,3,TRUE)</f>
        <v>#N/A</v>
      </c>
      <c r="Q171" t="e">
        <f>VLOOKUP(DATA_GOES_HERE!Y75,VENUEID!$A$2:$C194,3,TRUE)</f>
        <v>#N/A</v>
      </c>
      <c r="R171" s="7">
        <f>DATA_GOES_HERE!M75</f>
        <v>0</v>
      </c>
      <c r="W171" t="str">
        <f>IF(DATA_GOES_HERE!L75="Monday",1," ")</f>
        <v xml:space="preserve"> </v>
      </c>
      <c r="X171" t="str">
        <f>IF(DATA_GOES_HERE!L75="Tuesday",1," ")</f>
        <v xml:space="preserve"> </v>
      </c>
      <c r="Y171" t="str">
        <f>IF(DATA_GOES_HERE!L75="Wednesday",1," ")</f>
        <v xml:space="preserve"> </v>
      </c>
      <c r="Z171" t="str">
        <f>IF(DATA_GOES_HERE!L75="Thursday",1," ")</f>
        <v xml:space="preserve"> </v>
      </c>
      <c r="AA171" t="str">
        <f>IF(DATA_GOES_HERE!L75="Friday",1," ")</f>
        <v xml:space="preserve"> </v>
      </c>
      <c r="AB171" t="str">
        <f>IF(DATA_GOES_HERE!L75="Saturday",1," ")</f>
        <v xml:space="preserve"> </v>
      </c>
      <c r="AC171" t="str">
        <f>IF(DATA_GOES_HERE!L75="Sunday",1," ")</f>
        <v xml:space="preserve"> </v>
      </c>
    </row>
    <row r="172" spans="1:29" x14ac:dyDescent="0.25">
      <c r="A172" s="6" t="s">
        <v>125</v>
      </c>
      <c r="B172" t="str">
        <f>DATA_GOES_HERE!A172</f>
        <v>Storyland Saturdays: Preschool Story Time</v>
      </c>
      <c r="E172" s="8" t="str">
        <f>IF((ISTEXT(DATA_GOES_HERE!F76)),(DATA_GOES_HERE!F76),"")</f>
        <v/>
      </c>
      <c r="F172" t="str">
        <f>DATA_GOES_HERE!AI172</f>
        <v>Every Saturday, come to the library for some super stories, songs, and silliness!</v>
      </c>
      <c r="G172" s="1">
        <f>DATA_GOES_HERE!J172</f>
        <v>42490</v>
      </c>
      <c r="H172" s="1">
        <f>DATA_GOES_HERE!R172</f>
        <v>42490</v>
      </c>
      <c r="I172" s="1">
        <f t="shared" ca="1" si="3"/>
        <v>42487</v>
      </c>
      <c r="J172">
        <v>0</v>
      </c>
      <c r="K172">
        <v>31158</v>
      </c>
      <c r="L172" t="s">
        <v>131</v>
      </c>
      <c r="M172">
        <f>VLOOKUP(DATA_GOES_HERE!Y172,VENUEID!$A$2:$B$28,2,TRUE)</f>
        <v>34423</v>
      </c>
      <c r="N172">
        <f>VLOOKUP(DATA_GOES_HERE!AH172,eventTypeID!$A:$C,3,TRUE)</f>
        <v>19</v>
      </c>
      <c r="Q172" t="str">
        <f>VLOOKUP(DATA_GOES_HERE!Y76,VENUEID!$A$2:$C195,3,TRUE)</f>
        <v>(615) 862-5854</v>
      </c>
      <c r="R172" s="7">
        <f>DATA_GOES_HERE!M76</f>
        <v>0.42708333333333331</v>
      </c>
      <c r="W172" t="str">
        <f>IF(DATA_GOES_HERE!L76="Monday",1," ")</f>
        <v xml:space="preserve"> </v>
      </c>
      <c r="X172" t="str">
        <f>IF(DATA_GOES_HERE!L76="Tuesday",1," ")</f>
        <v xml:space="preserve"> </v>
      </c>
      <c r="Y172">
        <f>IF(DATA_GOES_HERE!L76="Wednesday",1," ")</f>
        <v>1</v>
      </c>
      <c r="Z172" t="str">
        <f>IF(DATA_GOES_HERE!L76="Thursday",1," ")</f>
        <v xml:space="preserve"> </v>
      </c>
      <c r="AA172" t="str">
        <f>IF(DATA_GOES_HERE!L76="Friday",1," ")</f>
        <v xml:space="preserve"> </v>
      </c>
      <c r="AB172" t="str">
        <f>IF(DATA_GOES_HERE!L76="Saturday",1," ")</f>
        <v xml:space="preserve"> </v>
      </c>
      <c r="AC172" t="str">
        <f>IF(DATA_GOES_HERE!L76="Sunday",1," ")</f>
        <v xml:space="preserve"> </v>
      </c>
    </row>
    <row r="173" spans="1:29" x14ac:dyDescent="0.25">
      <c r="A173" s="6" t="s">
        <v>125</v>
      </c>
      <c r="B173" t="str">
        <f>DATA_GOES_HERE!A173</f>
        <v>Mother Goose Moments</v>
      </c>
      <c r="E173" s="8" t="str">
        <f>IF((ISTEXT(DATA_GOES_HERE!F77)),(DATA_GOES_HERE!F77),"")</f>
        <v/>
      </c>
      <c r="F173" t="str">
        <f>DATA_GOES_HERE!AI173</f>
        <v>Every Monday, babies and their caregivers are welcome to join Miss Donna for rhymes, songs, fingerplays, ABCs, 123s, stories, and more. For babies through 24 months old.</v>
      </c>
      <c r="G173" s="1">
        <f>DATA_GOES_HERE!J173</f>
        <v>42492</v>
      </c>
      <c r="H173" s="1">
        <f>DATA_GOES_HERE!R173</f>
        <v>42492</v>
      </c>
      <c r="I173" s="1">
        <f t="shared" ca="1" si="3"/>
        <v>42487</v>
      </c>
      <c r="J173">
        <v>0</v>
      </c>
      <c r="K173">
        <v>31158</v>
      </c>
      <c r="L173" t="s">
        <v>131</v>
      </c>
      <c r="M173">
        <f>VLOOKUP(DATA_GOES_HERE!Y173,VENUEID!$A$2:$B$28,2,TRUE)</f>
        <v>34423</v>
      </c>
      <c r="N173">
        <f>VLOOKUP(DATA_GOES_HERE!AH173,eventTypeID!$A:$C,3,TRUE)</f>
        <v>19</v>
      </c>
      <c r="Q173" t="str">
        <f>VLOOKUP(DATA_GOES_HERE!Y77,VENUEID!$A$2:$C196,3,TRUE)</f>
        <v>(615) 862-5854</v>
      </c>
      <c r="R173" s="7">
        <f>DATA_GOES_HERE!M77</f>
        <v>0.46875</v>
      </c>
      <c r="W173" t="str">
        <f>IF(DATA_GOES_HERE!L77="Monday",1," ")</f>
        <v xml:space="preserve"> </v>
      </c>
      <c r="X173" t="str">
        <f>IF(DATA_GOES_HERE!L77="Tuesday",1," ")</f>
        <v xml:space="preserve"> </v>
      </c>
      <c r="Y173">
        <f>IF(DATA_GOES_HERE!L77="Wednesday",1," ")</f>
        <v>1</v>
      </c>
      <c r="Z173" t="str">
        <f>IF(DATA_GOES_HERE!L77="Thursday",1," ")</f>
        <v xml:space="preserve"> </v>
      </c>
      <c r="AA173" t="str">
        <f>IF(DATA_GOES_HERE!L77="Friday",1," ")</f>
        <v xml:space="preserve"> </v>
      </c>
      <c r="AB173" t="str">
        <f>IF(DATA_GOES_HERE!L77="Saturday",1," ")</f>
        <v xml:space="preserve"> </v>
      </c>
      <c r="AC173" t="str">
        <f>IF(DATA_GOES_HERE!L77="Sunday",1," ")</f>
        <v xml:space="preserve"> </v>
      </c>
    </row>
    <row r="174" spans="1:29" x14ac:dyDescent="0.25">
      <c r="A174" s="6" t="s">
        <v>125</v>
      </c>
      <c r="B174" t="str">
        <f>DATA_GOES_HERE!A174</f>
        <v>Make a Mother's Day Card</v>
      </c>
      <c r="E174" s="8" t="str">
        <f>IF((ISTEXT(DATA_GOES_HERE!F78)),(DATA_GOES_HERE!F78),"")</f>
        <v/>
      </c>
      <c r="F174" t="str">
        <f>DATA_GOES_HERE!AI174</f>
        <v>This year's Nashville Reads selection is &amp;quot;&amp;quot;The Color of Water&amp;quot;&amp;quot; by James McBride. Let yourself be inspired by the author's tribute to his mother and create a card for Mother's Day. Grades 5-12.</v>
      </c>
      <c r="G174" s="1">
        <f>DATA_GOES_HERE!J174</f>
        <v>42492</v>
      </c>
      <c r="H174" s="1">
        <f>DATA_GOES_HERE!R174</f>
        <v>42492</v>
      </c>
      <c r="I174" s="1">
        <f t="shared" ca="1" si="3"/>
        <v>42487</v>
      </c>
      <c r="J174">
        <v>0</v>
      </c>
      <c r="K174">
        <v>31158</v>
      </c>
      <c r="L174" t="s">
        <v>131</v>
      </c>
      <c r="M174">
        <f>VLOOKUP(DATA_GOES_HERE!Y174,VENUEID!$A$2:$B$28,2,TRUE)</f>
        <v>34423</v>
      </c>
      <c r="N174">
        <f>VLOOKUP(DATA_GOES_HERE!AH174,eventTypeID!$A:$C,3,TRUE)</f>
        <v>24</v>
      </c>
      <c r="Q174" t="e">
        <f>VLOOKUP(DATA_GOES_HERE!Y78,VENUEID!$A$2:$C197,3,TRUE)</f>
        <v>#N/A</v>
      </c>
      <c r="R174" s="7">
        <f>DATA_GOES_HERE!M78</f>
        <v>0</v>
      </c>
      <c r="W174" t="str">
        <f>IF(DATA_GOES_HERE!L78="Monday",1," ")</f>
        <v xml:space="preserve"> </v>
      </c>
      <c r="X174" t="str">
        <f>IF(DATA_GOES_HERE!L78="Tuesday",1," ")</f>
        <v xml:space="preserve"> </v>
      </c>
      <c r="Y174" t="str">
        <f>IF(DATA_GOES_HERE!L78="Wednesday",1," ")</f>
        <v xml:space="preserve"> </v>
      </c>
      <c r="Z174" t="str">
        <f>IF(DATA_GOES_HERE!L78="Thursday",1," ")</f>
        <v xml:space="preserve"> </v>
      </c>
      <c r="AA174" t="str">
        <f>IF(DATA_GOES_HERE!L78="Friday",1," ")</f>
        <v xml:space="preserve"> </v>
      </c>
      <c r="AB174" t="str">
        <f>IF(DATA_GOES_HERE!L78="Saturday",1," ")</f>
        <v xml:space="preserve"> </v>
      </c>
      <c r="AC174" t="str">
        <f>IF(DATA_GOES_HERE!L78="Sunday",1," ")</f>
        <v xml:space="preserve"> </v>
      </c>
    </row>
    <row r="175" spans="1:29" x14ac:dyDescent="0.25">
      <c r="A175" s="6" t="s">
        <v>125</v>
      </c>
      <c r="B175" t="str">
        <f>DATA_GOES_HERE!A175</f>
        <v>Family Fun Time: Songs, Craft, and More</v>
      </c>
      <c r="E175" s="8" t="str">
        <f>IF((ISTEXT(DATA_GOES_HERE!#REF!)),(DATA_GOES_HERE!#REF!),"")</f>
        <v/>
      </c>
      <c r="F175" t="str">
        <f>DATA_GOES_HERE!AI175</f>
        <v>Every Monday, join Ms. Katie for stories, songs, fingerplays, and a craft! Ages 3 to 5.</v>
      </c>
      <c r="G175" s="1">
        <f>DATA_GOES_HERE!J175</f>
        <v>42492</v>
      </c>
      <c r="H175" s="1">
        <f>DATA_GOES_HERE!R175</f>
        <v>42492</v>
      </c>
      <c r="I175" s="1">
        <f t="shared" ca="1" si="3"/>
        <v>42487</v>
      </c>
      <c r="J175">
        <v>0</v>
      </c>
      <c r="K175">
        <v>31158</v>
      </c>
      <c r="L175" t="s">
        <v>131</v>
      </c>
      <c r="M175">
        <f>VLOOKUP(DATA_GOES_HERE!Y175,VENUEID!$A$2:$B$28,2,TRUE)</f>
        <v>34423</v>
      </c>
      <c r="N175">
        <f>VLOOKUP(DATA_GOES_HERE!AH175,eventTypeID!$A:$C,3,TRUE)</f>
        <v>19</v>
      </c>
      <c r="Q175" t="e">
        <f>VLOOKUP(DATA_GOES_HERE!#REF!,VENUEID!$A$2:$C198,3,TRUE)</f>
        <v>#REF!</v>
      </c>
      <c r="R175" s="7"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6" t="s">
        <v>125</v>
      </c>
      <c r="B176" t="str">
        <f>DATA_GOES_HERE!A176</f>
        <v>Adventure Club: Crafts, Movies, and More</v>
      </c>
      <c r="E176" s="8" t="str">
        <f>IF((ISTEXT(DATA_GOES_HERE!#REF!)),(DATA_GOES_HERE!#REF!),"")</f>
        <v/>
      </c>
      <c r="F176" t="str">
        <f>DATA_GOES_HERE!AI176</f>
        <v>School-age children can join us for crafts, activities, special guests, movies, and more! There's something new every week. Grades K-4.</v>
      </c>
      <c r="G176" s="1">
        <f>DATA_GOES_HERE!J176</f>
        <v>42493</v>
      </c>
      <c r="H176" s="1">
        <f>DATA_GOES_HERE!R176</f>
        <v>42493</v>
      </c>
      <c r="I176" s="1">
        <f t="shared" ca="1" si="3"/>
        <v>42487</v>
      </c>
      <c r="J176">
        <v>0</v>
      </c>
      <c r="K176">
        <v>31158</v>
      </c>
      <c r="L176" t="s">
        <v>131</v>
      </c>
      <c r="M176">
        <f>VLOOKUP(DATA_GOES_HERE!Y176,VENUEID!$A$2:$B$28,2,TRUE)</f>
        <v>34423</v>
      </c>
      <c r="N176">
        <f>VLOOKUP(DATA_GOES_HERE!AH176,eventTypeID!$A:$C,3,TRUE)</f>
        <v>19</v>
      </c>
      <c r="Q176" t="e">
        <f>VLOOKUP(DATA_GOES_HERE!#REF!,VENUEID!$A$2:$C199,3,TRUE)</f>
        <v>#REF!</v>
      </c>
      <c r="R176" s="7"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6" t="s">
        <v>125</v>
      </c>
      <c r="B177">
        <f>DATA_GOES_HERE!A177</f>
        <v>0</v>
      </c>
      <c r="E177" s="8" t="str">
        <f>IF((ISTEXT(DATA_GOES_HERE!F79)),(DATA_GOES_HERE!F79),"")</f>
        <v/>
      </c>
      <c r="F177">
        <f>DATA_GOES_HERE!AI177</f>
        <v>0</v>
      </c>
      <c r="G177" s="1">
        <f>DATA_GOES_HERE!J177</f>
        <v>0</v>
      </c>
      <c r="H177" s="1">
        <f>DATA_GOES_HERE!R177</f>
        <v>0</v>
      </c>
      <c r="I177" s="1">
        <f t="shared" ca="1" si="3"/>
        <v>42487</v>
      </c>
      <c r="J177">
        <v>0</v>
      </c>
      <c r="K177">
        <v>31158</v>
      </c>
      <c r="L177" t="s">
        <v>131</v>
      </c>
      <c r="M177" t="e">
        <f>VLOOKUP(DATA_GOES_HERE!Y177,VENUEID!$A$2:$B$28,2,TRUE)</f>
        <v>#N/A</v>
      </c>
      <c r="N177" t="e">
        <f>VLOOKUP(DATA_GOES_HERE!AH177,eventTypeID!$A:$C,3,TRUE)</f>
        <v>#N/A</v>
      </c>
      <c r="Q177" t="str">
        <f>VLOOKUP(DATA_GOES_HERE!Y79,VENUEID!$A$2:$C200,3,TRUE)</f>
        <v>(615) 862-5854</v>
      </c>
      <c r="R177" s="7">
        <f>DATA_GOES_HERE!M79</f>
        <v>0.6875</v>
      </c>
      <c r="W177" t="str">
        <f>IF(DATA_GOES_HERE!L79="Monday",1," ")</f>
        <v xml:space="preserve"> </v>
      </c>
      <c r="X177" t="str">
        <f>IF(DATA_GOES_HERE!L79="Tuesday",1," ")</f>
        <v xml:space="preserve"> </v>
      </c>
      <c r="Y177">
        <f>IF(DATA_GOES_HERE!L79="Wednesday",1," ")</f>
        <v>1</v>
      </c>
      <c r="Z177" t="str">
        <f>IF(DATA_GOES_HERE!L79="Thursday",1," ")</f>
        <v xml:space="preserve"> </v>
      </c>
      <c r="AA177" t="str">
        <f>IF(DATA_GOES_HERE!L79="Friday",1," ")</f>
        <v xml:space="preserve"> </v>
      </c>
      <c r="AB177" t="str">
        <f>IF(DATA_GOES_HERE!L79="Saturday",1," ")</f>
        <v xml:space="preserve"> </v>
      </c>
      <c r="AC177" t="str">
        <f>IF(DATA_GOES_HERE!L79="Sunday",1," ")</f>
        <v xml:space="preserve"> </v>
      </c>
    </row>
    <row r="178" spans="1:29" x14ac:dyDescent="0.25">
      <c r="A178" s="6" t="s">
        <v>125</v>
      </c>
      <c r="B178" t="str">
        <f>DATA_GOES_HERE!A178</f>
        <v>Bellevue Writers Group: Share and Get Ideas</v>
      </c>
      <c r="E178" s="8" t="str">
        <f>IF((ISTEXT(DATA_GOES_HERE!F80)),(DATA_GOES_HERE!F80),"")</f>
        <v/>
      </c>
      <c r="F178" t="str">
        <f>DATA_GOES_HERE!AI178</f>
        <v>1st and 3rd Tuesdays each month. Bellevue Writers Group welcomes adults of all ages who write prose fiction and literary nonfiction. Join us as we share our works and receive feedback from fellow writers.</v>
      </c>
      <c r="G178" s="1">
        <f>DATA_GOES_HERE!J178</f>
        <v>42493</v>
      </c>
      <c r="H178" s="1">
        <f>DATA_GOES_HERE!R178</f>
        <v>42493</v>
      </c>
      <c r="I178" s="1">
        <f t="shared" ca="1" si="3"/>
        <v>42487</v>
      </c>
      <c r="J178">
        <v>0</v>
      </c>
      <c r="K178">
        <v>31158</v>
      </c>
      <c r="L178" t="s">
        <v>131</v>
      </c>
      <c r="M178">
        <f>VLOOKUP(DATA_GOES_HERE!Y178,VENUEID!$A$2:$B$28,2,TRUE)</f>
        <v>34423</v>
      </c>
      <c r="N178" t="e">
        <f>VLOOKUP(DATA_GOES_HERE!AH178,eventTypeID!$A:$C,3,TRUE)</f>
        <v>#N/A</v>
      </c>
      <c r="Q178" t="str">
        <f>VLOOKUP(DATA_GOES_HERE!Y80,VENUEID!$A$2:$C201,3,TRUE)</f>
        <v>(615) 862-5854</v>
      </c>
      <c r="R178" s="7">
        <f>DATA_GOES_HERE!M80</f>
        <v>0.42708333333333331</v>
      </c>
      <c r="W178" t="str">
        <f>IF(DATA_GOES_HERE!L80="Monday",1," ")</f>
        <v xml:space="preserve"> </v>
      </c>
      <c r="X178" t="str">
        <f>IF(DATA_GOES_HERE!L80="Tuesday",1," ")</f>
        <v xml:space="preserve"> </v>
      </c>
      <c r="Y178" t="str">
        <f>IF(DATA_GOES_HERE!L80="Wednesday",1," ")</f>
        <v xml:space="preserve"> </v>
      </c>
      <c r="Z178">
        <f>IF(DATA_GOES_HERE!L80="Thursday",1," ")</f>
        <v>1</v>
      </c>
      <c r="AA178" t="str">
        <f>IF(DATA_GOES_HERE!L80="Friday",1," ")</f>
        <v xml:space="preserve"> </v>
      </c>
      <c r="AB178" t="str">
        <f>IF(DATA_GOES_HERE!L80="Saturday",1," ")</f>
        <v xml:space="preserve"> </v>
      </c>
      <c r="AC178" t="str">
        <f>IF(DATA_GOES_HERE!L80="Sunday",1," ")</f>
        <v xml:space="preserve"> </v>
      </c>
    </row>
    <row r="179" spans="1:29" x14ac:dyDescent="0.25">
      <c r="A179" s="6" t="s">
        <v>125</v>
      </c>
      <c r="B179" t="str">
        <f>DATA_GOES_HERE!A179</f>
        <v>Story Time</v>
      </c>
      <c r="E179" s="8" t="str">
        <f>IF((ISTEXT(DATA_GOES_HERE!F81)),(DATA_GOES_HERE!F81),"")</f>
        <v/>
      </c>
      <c r="F179" t="str">
        <f>DATA_GOES_HERE!AI179</f>
        <v>Every Wednesday at 10:15 and 11:15 a.m. Singing, fingerplays, rhymes, ABCs, 123s, stories, and much more with Miss Donna and Bear!</v>
      </c>
      <c r="G179" s="1">
        <f>DATA_GOES_HERE!J179</f>
        <v>42494</v>
      </c>
      <c r="H179" s="1">
        <f>DATA_GOES_HERE!R179</f>
        <v>42494</v>
      </c>
      <c r="I179" s="1">
        <f t="shared" ca="1" si="3"/>
        <v>42487</v>
      </c>
      <c r="J179">
        <v>0</v>
      </c>
      <c r="K179">
        <v>31158</v>
      </c>
      <c r="L179" t="s">
        <v>131</v>
      </c>
      <c r="M179">
        <f>VLOOKUP(DATA_GOES_HERE!Y179,VENUEID!$A$2:$B$28,2,TRUE)</f>
        <v>34423</v>
      </c>
      <c r="N179">
        <f>VLOOKUP(DATA_GOES_HERE!AH179,eventTypeID!$A:$C,3,TRUE)</f>
        <v>19</v>
      </c>
      <c r="Q179" t="str">
        <f>VLOOKUP(DATA_GOES_HERE!Y81,VENUEID!$A$2:$C202,3,TRUE)</f>
        <v>(615) 862-5854</v>
      </c>
      <c r="R179" s="7">
        <f>DATA_GOES_HERE!M81</f>
        <v>0.5625</v>
      </c>
      <c r="W179" t="str">
        <f>IF(DATA_GOES_HERE!L81="Monday",1," ")</f>
        <v xml:space="preserve"> </v>
      </c>
      <c r="X179" t="str">
        <f>IF(DATA_GOES_HERE!L81="Tuesday",1," ")</f>
        <v xml:space="preserve"> </v>
      </c>
      <c r="Y179" t="str">
        <f>IF(DATA_GOES_HERE!L81="Wednesday",1," ")</f>
        <v xml:space="preserve"> </v>
      </c>
      <c r="Z179">
        <f>IF(DATA_GOES_HERE!L81="Thursday",1," ")</f>
        <v>1</v>
      </c>
      <c r="AA179" t="str">
        <f>IF(DATA_GOES_HERE!L81="Friday",1," ")</f>
        <v xml:space="preserve"> </v>
      </c>
      <c r="AB179" t="str">
        <f>IF(DATA_GOES_HERE!L81="Saturday",1," ")</f>
        <v xml:space="preserve"> </v>
      </c>
      <c r="AC179" t="str">
        <f>IF(DATA_GOES_HERE!L81="Sunday",1," ")</f>
        <v xml:space="preserve"> </v>
      </c>
    </row>
    <row r="180" spans="1:29" x14ac:dyDescent="0.25">
      <c r="A180" s="6" t="s">
        <v>125</v>
      </c>
      <c r="B180" t="str">
        <f>DATA_GOES_HERE!A180</f>
        <v>Story Time</v>
      </c>
      <c r="E180" s="8" t="str">
        <f>IF((ISTEXT(DATA_GOES_HERE!F82)),(DATA_GOES_HERE!F82),"")</f>
        <v/>
      </c>
      <c r="F180" t="str">
        <f>DATA_GOES_HERE!AI180</f>
        <v>Every Wednesday at 10:15 and 11:15 a.m. Singing, fingerplays, rhymes, ABCs, 123s, stories, and much more with Miss Donna and Bear!</v>
      </c>
      <c r="G180" s="1">
        <f>DATA_GOES_HERE!J180</f>
        <v>42494</v>
      </c>
      <c r="H180" s="1">
        <f>DATA_GOES_HERE!R180</f>
        <v>42494</v>
      </c>
      <c r="I180" s="1">
        <f t="shared" ca="1" si="3"/>
        <v>42487</v>
      </c>
      <c r="J180">
        <v>0</v>
      </c>
      <c r="K180">
        <v>31158</v>
      </c>
      <c r="L180" t="s">
        <v>131</v>
      </c>
      <c r="M180">
        <f>VLOOKUP(DATA_GOES_HERE!Y180,VENUEID!$A$2:$B$28,2,TRUE)</f>
        <v>34423</v>
      </c>
      <c r="N180">
        <f>VLOOKUP(DATA_GOES_HERE!AH180,eventTypeID!$A:$C,3,TRUE)</f>
        <v>19</v>
      </c>
      <c r="Q180" t="e">
        <f>VLOOKUP(DATA_GOES_HERE!Y82,VENUEID!$A$2:$C203,3,TRUE)</f>
        <v>#N/A</v>
      </c>
      <c r="R180" s="7">
        <f>DATA_GOES_HERE!M82</f>
        <v>0</v>
      </c>
      <c r="W180" t="str">
        <f>IF(DATA_GOES_HERE!L82="Monday",1," ")</f>
        <v xml:space="preserve"> </v>
      </c>
      <c r="X180" t="str">
        <f>IF(DATA_GOES_HERE!L82="Tuesday",1," ")</f>
        <v xml:space="preserve"> </v>
      </c>
      <c r="Y180" t="str">
        <f>IF(DATA_GOES_HERE!L82="Wednesday",1," ")</f>
        <v xml:space="preserve"> </v>
      </c>
      <c r="Z180" t="str">
        <f>IF(DATA_GOES_HERE!L82="Thursday",1," ")</f>
        <v xml:space="preserve"> </v>
      </c>
      <c r="AA180" t="str">
        <f>IF(DATA_GOES_HERE!L82="Friday",1," ")</f>
        <v xml:space="preserve"> </v>
      </c>
      <c r="AB180" t="str">
        <f>IF(DATA_GOES_HERE!L82="Saturday",1," ")</f>
        <v xml:space="preserve"> </v>
      </c>
      <c r="AC180" t="str">
        <f>IF(DATA_GOES_HERE!L82="Sunday",1," ")</f>
        <v xml:space="preserve"> </v>
      </c>
    </row>
    <row r="181" spans="1:29" x14ac:dyDescent="0.25">
      <c r="A181" s="6" t="s">
        <v>125</v>
      </c>
      <c r="B181" t="str">
        <f>DATA_GOES_HERE!A181</f>
        <v>Star Wars Day Craft</v>
      </c>
      <c r="E181" s="8" t="str">
        <f>IF((ISTEXT(DATA_GOES_HERE!F83)),(DATA_GOES_HERE!F83),"")</f>
        <v/>
      </c>
      <c r="F181" t="str">
        <f>DATA_GOES_HERE!AI181</f>
        <v>Join us for a Star Wars-themed craft! May the Force be with you! Grades 5-12.</v>
      </c>
      <c r="G181" s="1">
        <f>DATA_GOES_HERE!J181</f>
        <v>42494</v>
      </c>
      <c r="H181" s="1">
        <f>DATA_GOES_HERE!R181</f>
        <v>42494</v>
      </c>
      <c r="I181" s="1">
        <f t="shared" ca="1" si="3"/>
        <v>42487</v>
      </c>
      <c r="J181">
        <v>0</v>
      </c>
      <c r="K181">
        <v>31158</v>
      </c>
      <c r="L181" t="s">
        <v>131</v>
      </c>
      <c r="M181">
        <f>VLOOKUP(DATA_GOES_HERE!Y181,VENUEID!$A$2:$B$28,2,TRUE)</f>
        <v>34423</v>
      </c>
      <c r="N181">
        <f>VLOOKUP(DATA_GOES_HERE!AH181,eventTypeID!$A:$C,3,TRUE)</f>
        <v>24</v>
      </c>
      <c r="Q181" t="e">
        <f>VLOOKUP(DATA_GOES_HERE!Y83,VENUEID!$A$2:$C204,3,TRUE)</f>
        <v>#N/A</v>
      </c>
      <c r="R181" s="7">
        <f>DATA_GOES_HERE!M83</f>
        <v>0</v>
      </c>
      <c r="W181" t="str">
        <f>IF(DATA_GOES_HERE!L83="Monday",1," ")</f>
        <v xml:space="preserve"> </v>
      </c>
      <c r="X181" t="str">
        <f>IF(DATA_GOES_HERE!L83="Tuesday",1," ")</f>
        <v xml:space="preserve"> </v>
      </c>
      <c r="Y181" t="str">
        <f>IF(DATA_GOES_HERE!L83="Wednesday",1," ")</f>
        <v xml:space="preserve"> </v>
      </c>
      <c r="Z181" t="str">
        <f>IF(DATA_GOES_HERE!L83="Thursday",1," ")</f>
        <v xml:space="preserve"> </v>
      </c>
      <c r="AA181" t="str">
        <f>IF(DATA_GOES_HERE!L83="Friday",1," ")</f>
        <v xml:space="preserve"> </v>
      </c>
      <c r="AB181" t="str">
        <f>IF(DATA_GOES_HERE!L83="Saturday",1," ")</f>
        <v xml:space="preserve"> </v>
      </c>
      <c r="AC181" t="str">
        <f>IF(DATA_GOES_HERE!L83="Sunday",1," ")</f>
        <v xml:space="preserve"> </v>
      </c>
    </row>
    <row r="182" spans="1:29" x14ac:dyDescent="0.25">
      <c r="A182" s="6" t="s">
        <v>125</v>
      </c>
      <c r="B182" t="str">
        <f>DATA_GOES_HERE!A182</f>
        <v>Gentle Yoga for All Levels</v>
      </c>
      <c r="E182" s="8" t="str">
        <f>IF((ISTEXT(DATA_GOES_HERE!F84)),(DATA_GOES_HERE!F84),"")</f>
        <v/>
      </c>
      <c r="F182" t="str">
        <f>DATA_GOES_HERE!AI182</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82" s="1">
        <f>DATA_GOES_HERE!J182</f>
        <v>42494</v>
      </c>
      <c r="H182" s="1">
        <f>DATA_GOES_HERE!R182</f>
        <v>42494</v>
      </c>
      <c r="I182" s="1">
        <f t="shared" ca="1" si="3"/>
        <v>42487</v>
      </c>
      <c r="J182">
        <v>0</v>
      </c>
      <c r="K182">
        <v>31158</v>
      </c>
      <c r="L182" t="s">
        <v>131</v>
      </c>
      <c r="M182">
        <f>VLOOKUP(DATA_GOES_HERE!Y182,VENUEID!$A$2:$B$28,2,TRUE)</f>
        <v>34423</v>
      </c>
      <c r="N182" t="e">
        <f>VLOOKUP(DATA_GOES_HERE!AH182,eventTypeID!$A:$C,3,TRUE)</f>
        <v>#N/A</v>
      </c>
      <c r="Q182" t="str">
        <f>VLOOKUP(DATA_GOES_HERE!Y84,VENUEID!$A$2:$C205,3,TRUE)</f>
        <v>(615) 862-5854</v>
      </c>
      <c r="R182" s="7">
        <f>DATA_GOES_HERE!M84</f>
        <v>0.75</v>
      </c>
      <c r="W182" t="str">
        <f>IF(DATA_GOES_HERE!L84="Monday",1," ")</f>
        <v xml:space="preserve"> </v>
      </c>
      <c r="X182" t="str">
        <f>IF(DATA_GOES_HERE!L84="Tuesday",1," ")</f>
        <v xml:space="preserve"> </v>
      </c>
      <c r="Y182" t="str">
        <f>IF(DATA_GOES_HERE!L84="Wednesday",1," ")</f>
        <v xml:space="preserve"> </v>
      </c>
      <c r="Z182">
        <f>IF(DATA_GOES_HERE!L84="Thursday",1," ")</f>
        <v>1</v>
      </c>
      <c r="AA182" t="str">
        <f>IF(DATA_GOES_HERE!L84="Friday",1," ")</f>
        <v xml:space="preserve"> </v>
      </c>
      <c r="AB182" t="str">
        <f>IF(DATA_GOES_HERE!L84="Saturday",1," ")</f>
        <v xml:space="preserve"> </v>
      </c>
      <c r="AC182" t="str">
        <f>IF(DATA_GOES_HERE!L84="Sunday",1," ")</f>
        <v xml:space="preserve"> </v>
      </c>
    </row>
    <row r="183" spans="1:29" x14ac:dyDescent="0.25">
      <c r="A183" s="6" t="s">
        <v>125</v>
      </c>
      <c r="B183" t="str">
        <f>DATA_GOES_HERE!A183</f>
        <v>Create A Family Tree</v>
      </c>
      <c r="E183" s="8" t="str">
        <f>IF((ISTEXT(DATA_GOES_HERE!F85)),(DATA_GOES_HERE!F85),"")</f>
        <v/>
      </c>
      <c r="F183" t="str">
        <f>DATA_GOES_HERE!AI183</f>
        <v>Create a family tree - real or imagined - using found objects. Presented by Turnip Green Creative Reuse.</v>
      </c>
      <c r="G183" s="1">
        <f>DATA_GOES_HERE!J183</f>
        <v>42494</v>
      </c>
      <c r="H183" s="1">
        <f>DATA_GOES_HERE!R183</f>
        <v>42494</v>
      </c>
      <c r="I183" s="1">
        <f t="shared" ca="1" si="3"/>
        <v>42487</v>
      </c>
      <c r="J183">
        <v>0</v>
      </c>
      <c r="K183">
        <v>31158</v>
      </c>
      <c r="L183" t="s">
        <v>131</v>
      </c>
      <c r="M183">
        <f>VLOOKUP(DATA_GOES_HERE!Y183,VENUEID!$A$2:$B$28,2,TRUE)</f>
        <v>34423</v>
      </c>
      <c r="N183">
        <f>VLOOKUP(DATA_GOES_HERE!AH183,eventTypeID!$A:$C,3,TRUE)</f>
        <v>24</v>
      </c>
      <c r="Q183" t="e">
        <f>VLOOKUP(DATA_GOES_HERE!Y85,VENUEID!$A$2:$C206,3,TRUE)</f>
        <v>#N/A</v>
      </c>
      <c r="R183" s="7">
        <f>DATA_GOES_HERE!M85</f>
        <v>0</v>
      </c>
      <c r="W183" t="str">
        <f>IF(DATA_GOES_HERE!L85="Monday",1," ")</f>
        <v xml:space="preserve"> </v>
      </c>
      <c r="X183" t="str">
        <f>IF(DATA_GOES_HERE!L85="Tuesday",1," ")</f>
        <v xml:space="preserve"> </v>
      </c>
      <c r="Y183" t="str">
        <f>IF(DATA_GOES_HERE!L85="Wednesday",1," ")</f>
        <v xml:space="preserve"> </v>
      </c>
      <c r="Z183" t="str">
        <f>IF(DATA_GOES_HERE!L85="Thursday",1," ")</f>
        <v xml:space="preserve"> </v>
      </c>
      <c r="AA183" t="str">
        <f>IF(DATA_GOES_HERE!L85="Friday",1," ")</f>
        <v xml:space="preserve"> </v>
      </c>
      <c r="AB183" t="str">
        <f>IF(DATA_GOES_HERE!L85="Saturday",1," ")</f>
        <v xml:space="preserve"> </v>
      </c>
      <c r="AC183" t="str">
        <f>IF(DATA_GOES_HERE!L85="Sunday",1," ")</f>
        <v xml:space="preserve"> </v>
      </c>
    </row>
    <row r="184" spans="1:29" x14ac:dyDescent="0.25">
      <c r="A184" s="6" t="s">
        <v>125</v>
      </c>
      <c r="B184" t="str">
        <f>DATA_GOES_HERE!A184</f>
        <v>Mindfulness Meditation</v>
      </c>
      <c r="E184" s="8" t="str">
        <f>IF((ISTEXT(DATA_GOES_HERE!F86)),(DATA_GOES_HERE!F86),"")</f>
        <v/>
      </c>
      <c r="F184" t="str">
        <f>DATA_GOES_HERE!AI184</f>
        <v>Every 1st Wednesday. Lisa Ernst, meditation teacher and founder of One Dharma Nashville, will demonstrate mindfulness techniques to help you reduce stress and increase overall well-being.</v>
      </c>
      <c r="G184" s="1">
        <f>DATA_GOES_HERE!J184</f>
        <v>42494</v>
      </c>
      <c r="H184" s="1">
        <f>DATA_GOES_HERE!R184</f>
        <v>42494</v>
      </c>
      <c r="I184" s="1">
        <f t="shared" ca="1" si="3"/>
        <v>42487</v>
      </c>
      <c r="J184">
        <v>0</v>
      </c>
      <c r="K184">
        <v>31158</v>
      </c>
      <c r="L184" t="s">
        <v>131</v>
      </c>
      <c r="M184">
        <f>VLOOKUP(DATA_GOES_HERE!Y184,VENUEID!$A$2:$B$28,2,TRUE)</f>
        <v>34423</v>
      </c>
      <c r="N184" t="e">
        <f>VLOOKUP(DATA_GOES_HERE!AH184,eventTypeID!$A:$C,3,TRUE)</f>
        <v>#N/A</v>
      </c>
      <c r="Q184" t="str">
        <f>VLOOKUP(DATA_GOES_HERE!Y86,VENUEID!$A$2:$C207,3,TRUE)</f>
        <v>(615) 862-5854</v>
      </c>
      <c r="R184" s="7">
        <f>DATA_GOES_HERE!M86</f>
        <v>0.42708333333333331</v>
      </c>
      <c r="W184" t="str">
        <f>IF(DATA_GOES_HERE!L86="Monday",1," ")</f>
        <v xml:space="preserve"> </v>
      </c>
      <c r="X184" t="str">
        <f>IF(DATA_GOES_HERE!L86="Tuesday",1," ")</f>
        <v xml:space="preserve"> </v>
      </c>
      <c r="Y184" t="str">
        <f>IF(DATA_GOES_HERE!L86="Wednesday",1," ")</f>
        <v xml:space="preserve"> </v>
      </c>
      <c r="Z184" t="str">
        <f>IF(DATA_GOES_HERE!L86="Thursday",1," ")</f>
        <v xml:space="preserve"> </v>
      </c>
      <c r="AA184" t="str">
        <f>IF(DATA_GOES_HERE!L86="Friday",1," ")</f>
        <v xml:space="preserve"> </v>
      </c>
      <c r="AB184">
        <f>IF(DATA_GOES_HERE!L86="Saturday",1," ")</f>
        <v>1</v>
      </c>
      <c r="AC184" t="str">
        <f>IF(DATA_GOES_HERE!L86="Sunday",1," ")</f>
        <v xml:space="preserve"> </v>
      </c>
    </row>
    <row r="185" spans="1:29" x14ac:dyDescent="0.25">
      <c r="A185" s="6" t="s">
        <v>125</v>
      </c>
      <c r="B185" t="str">
        <f>DATA_GOES_HERE!A185</f>
        <v>Crayon Kids: Crafts and Fun</v>
      </c>
      <c r="E185" s="8" t="str">
        <f>IF(DATA_GOES_HERE!F87,F185,"")</f>
        <v/>
      </c>
      <c r="F185" t="str">
        <f>DATA_GOES_HERE!AI185</f>
        <v>Every Thursday, join Ms. Katie at the library for some crafty fun!</v>
      </c>
      <c r="G185" s="1">
        <f>DATA_GOES_HERE!J185</f>
        <v>42495</v>
      </c>
      <c r="H185" s="1">
        <f>DATA_GOES_HERE!R185</f>
        <v>42495</v>
      </c>
      <c r="I185" s="1">
        <f t="shared" ca="1" si="3"/>
        <v>42487</v>
      </c>
      <c r="J185">
        <v>0</v>
      </c>
      <c r="K185">
        <v>31158</v>
      </c>
      <c r="L185" t="s">
        <v>131</v>
      </c>
      <c r="M185">
        <f>VLOOKUP(DATA_GOES_HERE!Y185,VENUEID!$A$2:$B$28,2,TRUE)</f>
        <v>34423</v>
      </c>
      <c r="N185">
        <f>VLOOKUP(DATA_GOES_HERE!AH185,eventTypeID!$A:$C,3,TRUE)</f>
        <v>24</v>
      </c>
      <c r="Q185" t="str">
        <f>VLOOKUP(DATA_GOES_HERE!Y87,VENUEID!$A$2:$C208,3,TRUE)</f>
        <v>(615) 862-5854</v>
      </c>
      <c r="R185" s="7">
        <f>DATA_GOES_HERE!M87</f>
        <v>0.42708333333333331</v>
      </c>
      <c r="W185" t="str">
        <f>IF(DATA_GOES_HERE!L87="Monday",1," ")</f>
        <v xml:space="preserve"> </v>
      </c>
      <c r="X185" t="str">
        <f>IF(DATA_GOES_HERE!L87="Tuesday",1," ")</f>
        <v xml:space="preserve"> </v>
      </c>
      <c r="Y185" t="str">
        <f>IF(DATA_GOES_HERE!L87="Wednesday",1," ")</f>
        <v xml:space="preserve"> </v>
      </c>
      <c r="Z185" t="str">
        <f>IF(DATA_GOES_HERE!L87="Thursday",1," ")</f>
        <v xml:space="preserve"> </v>
      </c>
      <c r="AA185" t="str">
        <f>IF(DATA_GOES_HERE!L87="Friday",1," ")</f>
        <v xml:space="preserve"> </v>
      </c>
      <c r="AB185">
        <f>IF(DATA_GOES_HERE!L87="Saturday",1," ")</f>
        <v>1</v>
      </c>
      <c r="AC185" t="str">
        <f>IF(DATA_GOES_HERE!L87="Sunday",1," ")</f>
        <v xml:space="preserve"> </v>
      </c>
    </row>
    <row r="186" spans="1:29" x14ac:dyDescent="0.25">
      <c r="A186" s="6" t="s">
        <v>125</v>
      </c>
      <c r="B186" t="str">
        <f>DATA_GOES_HERE!A186</f>
        <v>Scrabble Group for All Levels</v>
      </c>
      <c r="E186" s="8" t="str">
        <f>IF(DATA_GOES_HERE!F88,F186,"")</f>
        <v/>
      </c>
      <c r="F186" t="str">
        <f>DATA_GOES_HERE!AI186</f>
        <v>Every Thursday, play Scrabble the old-fashioned way&amp;hellip; on a board! All levels of players welcome. Bring your board if you have one.</v>
      </c>
      <c r="G186" s="1">
        <f>DATA_GOES_HERE!J186</f>
        <v>42495</v>
      </c>
      <c r="H186" s="1">
        <f>DATA_GOES_HERE!R186</f>
        <v>42495</v>
      </c>
      <c r="I186" s="1">
        <f t="shared" ca="1" si="3"/>
        <v>42487</v>
      </c>
      <c r="J186">
        <v>0</v>
      </c>
      <c r="K186">
        <v>31158</v>
      </c>
      <c r="L186" t="s">
        <v>131</v>
      </c>
      <c r="M186">
        <f>VLOOKUP(DATA_GOES_HERE!Y186,VENUEID!$A$2:$B$28,2,TRUE)</f>
        <v>34423</v>
      </c>
      <c r="N186" t="e">
        <f>VLOOKUP(DATA_GOES_HERE!AH186,eventTypeID!$A:$C,3,TRUE)</f>
        <v>#N/A</v>
      </c>
      <c r="Q186" t="str">
        <f>VLOOKUP(DATA_GOES_HERE!Y88,VENUEID!$A$2:$C209,3,TRUE)</f>
        <v>(615) 862-5854</v>
      </c>
      <c r="R186" s="7">
        <f>DATA_GOES_HERE!M88</f>
        <v>0.5625</v>
      </c>
      <c r="W186" t="str">
        <f>IF(DATA_GOES_HERE!L88="Monday",1," ")</f>
        <v xml:space="preserve"> </v>
      </c>
      <c r="X186" t="str">
        <f>IF(DATA_GOES_HERE!L88="Tuesday",1," ")</f>
        <v xml:space="preserve"> </v>
      </c>
      <c r="Y186" t="str">
        <f>IF(DATA_GOES_HERE!L88="Wednesday",1," ")</f>
        <v xml:space="preserve"> </v>
      </c>
      <c r="Z186" t="str">
        <f>IF(DATA_GOES_HERE!L88="Thursday",1," ")</f>
        <v xml:space="preserve"> </v>
      </c>
      <c r="AA186" t="str">
        <f>IF(DATA_GOES_HERE!L88="Friday",1," ")</f>
        <v xml:space="preserve"> </v>
      </c>
      <c r="AB186">
        <f>IF(DATA_GOES_HERE!L88="Saturday",1," ")</f>
        <v>1</v>
      </c>
      <c r="AC186" t="str">
        <f>IF(DATA_GOES_HERE!L88="Sunday",1," ")</f>
        <v xml:space="preserve"> </v>
      </c>
    </row>
    <row r="187" spans="1:29" x14ac:dyDescent="0.25">
      <c r="A187" s="6" t="s">
        <v>125</v>
      </c>
      <c r="B187">
        <f>DATA_GOES_HERE!A187</f>
        <v>0</v>
      </c>
      <c r="E187" s="8" t="str">
        <f>IF(DATA_GOES_HERE!F89,F187,"")</f>
        <v/>
      </c>
      <c r="F187">
        <f>DATA_GOES_HERE!AI187</f>
        <v>0</v>
      </c>
      <c r="G187" s="1">
        <f>DATA_GOES_HERE!J187</f>
        <v>0</v>
      </c>
      <c r="H187" s="1">
        <f>DATA_GOES_HERE!R187</f>
        <v>0</v>
      </c>
      <c r="I187" s="1">
        <f t="shared" ca="1" si="3"/>
        <v>42487</v>
      </c>
      <c r="J187">
        <v>0</v>
      </c>
      <c r="K187">
        <v>31158</v>
      </c>
      <c r="L187" t="s">
        <v>131</v>
      </c>
      <c r="M187" t="e">
        <f>VLOOKUP(DATA_GOES_HERE!Y187,VENUEID!$A$2:$B$28,2,TRUE)</f>
        <v>#N/A</v>
      </c>
      <c r="N187" t="e">
        <f>VLOOKUP(DATA_GOES_HERE!AH187,eventTypeID!$A:$C,3,TRUE)</f>
        <v>#N/A</v>
      </c>
      <c r="Q187" t="str">
        <f>VLOOKUP(DATA_GOES_HERE!Y89,VENUEID!$A$2:$C210,3,TRUE)</f>
        <v>(615) 862-5854</v>
      </c>
      <c r="R187" s="7">
        <f>DATA_GOES_HERE!M89</f>
        <v>0.58333333333333337</v>
      </c>
      <c r="W187" t="str">
        <f>IF(DATA_GOES_HERE!L89="Monday",1," ")</f>
        <v xml:space="preserve"> </v>
      </c>
      <c r="X187" t="str">
        <f>IF(DATA_GOES_HERE!L89="Tuesday",1," ")</f>
        <v xml:space="preserve"> </v>
      </c>
      <c r="Y187" t="str">
        <f>IF(DATA_GOES_HERE!L89="Wednesday",1," ")</f>
        <v xml:space="preserve"> </v>
      </c>
      <c r="Z187" t="str">
        <f>IF(DATA_GOES_HERE!L89="Thursday",1," ")</f>
        <v xml:space="preserve"> </v>
      </c>
      <c r="AA187" t="str">
        <f>IF(DATA_GOES_HERE!L89="Friday",1," ")</f>
        <v xml:space="preserve"> </v>
      </c>
      <c r="AB187">
        <f>IF(DATA_GOES_HERE!L89="Saturday",1," ")</f>
        <v>1</v>
      </c>
      <c r="AC187" t="str">
        <f>IF(DATA_GOES_HERE!L89="Sunday",1," ")</f>
        <v xml:space="preserve"> </v>
      </c>
    </row>
    <row r="188" spans="1:29" x14ac:dyDescent="0.25">
      <c r="A188" s="6" t="s">
        <v>125</v>
      </c>
      <c r="B188">
        <f>DATA_GOES_HERE!A188</f>
        <v>0</v>
      </c>
      <c r="E188" s="8" t="str">
        <f>IF(DATA_GOES_HERE!F90,F188,"")</f>
        <v/>
      </c>
      <c r="F188">
        <f>DATA_GOES_HERE!AI188</f>
        <v>0</v>
      </c>
      <c r="G188" s="1">
        <f>DATA_GOES_HERE!J188</f>
        <v>0</v>
      </c>
      <c r="H188" s="1">
        <f>DATA_GOES_HERE!R188</f>
        <v>0</v>
      </c>
      <c r="I188" s="1">
        <f t="shared" ca="1" si="3"/>
        <v>42487</v>
      </c>
      <c r="J188">
        <v>0</v>
      </c>
      <c r="K188">
        <v>31158</v>
      </c>
      <c r="L188" t="s">
        <v>131</v>
      </c>
      <c r="M188" t="e">
        <f>VLOOKUP(DATA_GOES_HERE!Y188,VENUEID!$A$2:$B$28,2,TRUE)</f>
        <v>#N/A</v>
      </c>
      <c r="N188" t="e">
        <f>VLOOKUP(DATA_GOES_HERE!AH188,eventTypeID!$A:$C,3,TRUE)</f>
        <v>#N/A</v>
      </c>
      <c r="Q188" t="str">
        <f>VLOOKUP(DATA_GOES_HERE!Y90,VENUEID!$A$2:$C211,3,TRUE)</f>
        <v>(615) 862-5854</v>
      </c>
      <c r="R188" s="7">
        <f>DATA_GOES_HERE!M90</f>
        <v>0.42708333333333331</v>
      </c>
      <c r="W188">
        <f>IF(DATA_GOES_HERE!L90="Monday",1," ")</f>
        <v>1</v>
      </c>
      <c r="X188" t="str">
        <f>IF(DATA_GOES_HERE!L90="Tuesday",1," ")</f>
        <v xml:space="preserve"> </v>
      </c>
      <c r="Y188" t="str">
        <f>IF(DATA_GOES_HERE!L90="Wednesday",1," ")</f>
        <v xml:space="preserve"> </v>
      </c>
      <c r="Z188" t="str">
        <f>IF(DATA_GOES_HERE!L90="Thursday",1," ")</f>
        <v xml:space="preserve"> </v>
      </c>
      <c r="AA188" t="str">
        <f>IF(DATA_GOES_HERE!L90="Friday",1," ")</f>
        <v xml:space="preserve"> </v>
      </c>
      <c r="AB188" t="str">
        <f>IF(DATA_GOES_HERE!L90="Saturday",1," ")</f>
        <v xml:space="preserve"> </v>
      </c>
      <c r="AC188" t="str">
        <f>IF(DATA_GOES_HERE!L90="Sunday",1," ")</f>
        <v xml:space="preserve"> </v>
      </c>
    </row>
    <row r="189" spans="1:29" x14ac:dyDescent="0.25">
      <c r="A189" s="6" t="s">
        <v>125</v>
      </c>
      <c r="B189">
        <f>DATA_GOES_HERE!A189</f>
        <v>0</v>
      </c>
      <c r="E189" s="8" t="str">
        <f>IF(DATA_GOES_HERE!F91,F189,"")</f>
        <v/>
      </c>
      <c r="F189">
        <f>DATA_GOES_HERE!AI189</f>
        <v>0</v>
      </c>
      <c r="G189" s="1">
        <f>DATA_GOES_HERE!J189</f>
        <v>0</v>
      </c>
      <c r="H189" s="1">
        <f>DATA_GOES_HERE!R189</f>
        <v>0</v>
      </c>
      <c r="I189" s="1">
        <f t="shared" ca="1" si="3"/>
        <v>42487</v>
      </c>
      <c r="J189">
        <v>0</v>
      </c>
      <c r="K189">
        <v>31158</v>
      </c>
      <c r="L189" t="s">
        <v>131</v>
      </c>
      <c r="M189" t="e">
        <f>VLOOKUP(DATA_GOES_HERE!Y189,VENUEID!$A$2:$B$28,2,TRUE)</f>
        <v>#N/A</v>
      </c>
      <c r="N189" t="e">
        <f>VLOOKUP(DATA_GOES_HERE!AH189,eventTypeID!$A:$C,3,TRUE)</f>
        <v>#N/A</v>
      </c>
      <c r="Q189" t="str">
        <f>VLOOKUP(DATA_GOES_HERE!Y91,VENUEID!$A$2:$C212,3,TRUE)</f>
        <v>(615) 862-5854</v>
      </c>
      <c r="R189" s="7">
        <f>DATA_GOES_HERE!M91</f>
        <v>0.45833333333333331</v>
      </c>
      <c r="W189">
        <f>IF(DATA_GOES_HERE!L91="Monday",1," ")</f>
        <v>1</v>
      </c>
      <c r="X189" t="str">
        <f>IF(DATA_GOES_HERE!L91="Tuesday",1," ")</f>
        <v xml:space="preserve"> </v>
      </c>
      <c r="Y189" t="str">
        <f>IF(DATA_GOES_HERE!L91="Wednesday",1," ")</f>
        <v xml:space="preserve"> </v>
      </c>
      <c r="Z189" t="str">
        <f>IF(DATA_GOES_HERE!L91="Thursday",1," ")</f>
        <v xml:space="preserve"> </v>
      </c>
      <c r="AA189" t="str">
        <f>IF(DATA_GOES_HERE!L91="Friday",1," ")</f>
        <v xml:space="preserve"> </v>
      </c>
      <c r="AB189" t="str">
        <f>IF(DATA_GOES_HERE!L91="Saturday",1," ")</f>
        <v xml:space="preserve"> </v>
      </c>
      <c r="AC189" t="str">
        <f>IF(DATA_GOES_HERE!L91="Sunday",1," ")</f>
        <v xml:space="preserve"> </v>
      </c>
    </row>
    <row r="190" spans="1:29" x14ac:dyDescent="0.25">
      <c r="A190" s="6" t="s">
        <v>125</v>
      </c>
      <c r="B190" t="str">
        <f>DATA_GOES_HERE!A190</f>
        <v>Storyland Saturdays: Preschool Story Time</v>
      </c>
      <c r="E190" s="8" t="str">
        <f>IF(DATA_GOES_HERE!F92,F190,"")</f>
        <v/>
      </c>
      <c r="F190" t="str">
        <f>DATA_GOES_HERE!AI190</f>
        <v>Every Saturday, come to the library for some super stories, songs, and silliness!</v>
      </c>
      <c r="G190" s="1">
        <f>DATA_GOES_HERE!J190</f>
        <v>42497</v>
      </c>
      <c r="H190" s="1">
        <f>DATA_GOES_HERE!R190</f>
        <v>42497</v>
      </c>
      <c r="I190" s="1">
        <f t="shared" ca="1" si="3"/>
        <v>42487</v>
      </c>
      <c r="J190">
        <v>0</v>
      </c>
      <c r="K190">
        <v>31158</v>
      </c>
      <c r="L190" t="s">
        <v>131</v>
      </c>
      <c r="M190">
        <f>VLOOKUP(DATA_GOES_HERE!Y190,VENUEID!$A$2:$B$28,2,TRUE)</f>
        <v>34423</v>
      </c>
      <c r="N190">
        <f>VLOOKUP(DATA_GOES_HERE!AH190,eventTypeID!$A:$C,3,TRUE)</f>
        <v>19</v>
      </c>
      <c r="Q190" t="e">
        <f>VLOOKUP(DATA_GOES_HERE!Y92,VENUEID!$A$2:$C213,3,TRUE)</f>
        <v>#N/A</v>
      </c>
      <c r="R190" s="7">
        <f>DATA_GOES_HERE!M92</f>
        <v>0</v>
      </c>
      <c r="W190" t="str">
        <f>IF(DATA_GOES_HERE!L92="Monday",1," ")</f>
        <v xml:space="preserve"> </v>
      </c>
      <c r="X190" t="str">
        <f>IF(DATA_GOES_HERE!L92="Tuesday",1," ")</f>
        <v xml:space="preserve"> </v>
      </c>
      <c r="Y190" t="str">
        <f>IF(DATA_GOES_HERE!L92="Wednesday",1," ")</f>
        <v xml:space="preserve"> </v>
      </c>
      <c r="Z190" t="str">
        <f>IF(DATA_GOES_HERE!L92="Thursday",1," ")</f>
        <v xml:space="preserve"> </v>
      </c>
      <c r="AA190" t="str">
        <f>IF(DATA_GOES_HERE!L92="Friday",1," ")</f>
        <v xml:space="preserve"> </v>
      </c>
      <c r="AB190" t="str">
        <f>IF(DATA_GOES_HERE!L92="Saturday",1," ")</f>
        <v xml:space="preserve"> </v>
      </c>
      <c r="AC190" t="str">
        <f>IF(DATA_GOES_HERE!L92="Sunday",1," ")</f>
        <v xml:space="preserve"> </v>
      </c>
    </row>
    <row r="191" spans="1:29" x14ac:dyDescent="0.25">
      <c r="A191" s="6" t="s">
        <v>125</v>
      </c>
      <c r="B191" t="str">
        <f>DATA_GOES_HERE!A191</f>
        <v>READing Paws: Read with Snickers</v>
      </c>
      <c r="E191" s="8" t="str">
        <f>IF(DATA_GOES_HERE!F93,F191,"")</f>
        <v/>
      </c>
      <c r="F191" t="str">
        <f>DATA_GOES_HERE!AI191</f>
        <v>Every 1st Saturday, visit with Snickers the dog, your canine friend who loves to listen while you read aloud. Bring your own book or choose one from the library. Registration is required. Please call (615) 862-5854 to register.</v>
      </c>
      <c r="G191" s="1">
        <f>DATA_GOES_HERE!J191</f>
        <v>42497</v>
      </c>
      <c r="H191" s="1">
        <f>DATA_GOES_HERE!R191</f>
        <v>42497</v>
      </c>
      <c r="I191" s="1">
        <f t="shared" ca="1" si="3"/>
        <v>42487</v>
      </c>
      <c r="J191">
        <v>0</v>
      </c>
      <c r="K191">
        <v>31158</v>
      </c>
      <c r="L191" t="s">
        <v>131</v>
      </c>
      <c r="M191">
        <f>VLOOKUP(DATA_GOES_HERE!Y191,VENUEID!$A$2:$B$28,2,TRUE)</f>
        <v>34423</v>
      </c>
      <c r="N191">
        <f>VLOOKUP(DATA_GOES_HERE!AH191,eventTypeID!$A:$C,3,TRUE)</f>
        <v>19</v>
      </c>
      <c r="Q191" t="str">
        <f>VLOOKUP(DATA_GOES_HERE!Y93,VENUEID!$A$2:$C214,3,TRUE)</f>
        <v>(615) 862-5854</v>
      </c>
      <c r="R191" s="7">
        <f>DATA_GOES_HERE!M93</f>
        <v>0.67708333333333337</v>
      </c>
      <c r="W191">
        <f>IF(DATA_GOES_HERE!L93="Monday",1," ")</f>
        <v>1</v>
      </c>
      <c r="X191" t="str">
        <f>IF(DATA_GOES_HERE!L93="Tuesday",1," ")</f>
        <v xml:space="preserve"> </v>
      </c>
      <c r="Y191" t="str">
        <f>IF(DATA_GOES_HERE!L93="Wednesday",1," ")</f>
        <v xml:space="preserve"> </v>
      </c>
      <c r="Z191" t="str">
        <f>IF(DATA_GOES_HERE!L93="Thursday",1," ")</f>
        <v xml:space="preserve"> </v>
      </c>
      <c r="AA191" t="str">
        <f>IF(DATA_GOES_HERE!L93="Friday",1," ")</f>
        <v xml:space="preserve"> </v>
      </c>
      <c r="AB191" t="str">
        <f>IF(DATA_GOES_HERE!L93="Saturday",1," ")</f>
        <v xml:space="preserve"> </v>
      </c>
      <c r="AC191" t="str">
        <f>IF(DATA_GOES_HERE!L93="Sunday",1," ")</f>
        <v xml:space="preserve"> </v>
      </c>
    </row>
    <row r="192" spans="1:29" x14ac:dyDescent="0.25">
      <c r="A192" s="6" t="s">
        <v>125</v>
      </c>
      <c r="B192" t="str">
        <f>DATA_GOES_HERE!A192</f>
        <v>Mother Goose Moments</v>
      </c>
      <c r="E192" s="8" t="str">
        <f>IF(DATA_GOES_HERE!F94,F192,"")</f>
        <v/>
      </c>
      <c r="F192" t="str">
        <f>DATA_GOES_HERE!AI192</f>
        <v>Every Monday, babies and their caregivers are welcome to join Miss Donna for rhymes, songs, fingerplays, ABCs, 123s, stories, and more. For babies through 24 months old.</v>
      </c>
      <c r="G192" s="1">
        <f>DATA_GOES_HERE!J192</f>
        <v>42499</v>
      </c>
      <c r="H192" s="1">
        <f>DATA_GOES_HERE!R192</f>
        <v>42499</v>
      </c>
      <c r="I192" s="1">
        <f t="shared" ca="1" si="3"/>
        <v>42487</v>
      </c>
      <c r="J192">
        <v>0</v>
      </c>
      <c r="K192">
        <v>31158</v>
      </c>
      <c r="L192" t="s">
        <v>131</v>
      </c>
      <c r="M192">
        <f>VLOOKUP(DATA_GOES_HERE!Y192,VENUEID!$A$2:$B$28,2,TRUE)</f>
        <v>34423</v>
      </c>
      <c r="N192">
        <f>VLOOKUP(DATA_GOES_HERE!AH192,eventTypeID!$A:$C,3,TRUE)</f>
        <v>19</v>
      </c>
      <c r="Q192" t="str">
        <f>VLOOKUP(DATA_GOES_HERE!Y94,VENUEID!$A$2:$C215,3,TRUE)</f>
        <v>(615) 862-5854</v>
      </c>
      <c r="R192" s="7">
        <f>DATA_GOES_HERE!M94</f>
        <v>0.77083333333333337</v>
      </c>
      <c r="W192">
        <f>IF(DATA_GOES_HERE!L94="Monday",1," ")</f>
        <v>1</v>
      </c>
      <c r="X192" t="str">
        <f>IF(DATA_GOES_HERE!L94="Tuesday",1," ")</f>
        <v xml:space="preserve"> </v>
      </c>
      <c r="Y192" t="str">
        <f>IF(DATA_GOES_HERE!L94="Wednesday",1," ")</f>
        <v xml:space="preserve"> </v>
      </c>
      <c r="Z192" t="str">
        <f>IF(DATA_GOES_HERE!L94="Thursday",1," ")</f>
        <v xml:space="preserve"> </v>
      </c>
      <c r="AA192" t="str">
        <f>IF(DATA_GOES_HERE!L94="Friday",1," ")</f>
        <v xml:space="preserve"> </v>
      </c>
      <c r="AB192" t="str">
        <f>IF(DATA_GOES_HERE!L94="Saturday",1," ")</f>
        <v xml:space="preserve"> </v>
      </c>
      <c r="AC192" t="str">
        <f>IF(DATA_GOES_HERE!L94="Sunday",1," ")</f>
        <v xml:space="preserve"> </v>
      </c>
    </row>
    <row r="193" spans="1:29" x14ac:dyDescent="0.25">
      <c r="A193" s="6" t="s">
        <v>125</v>
      </c>
      <c r="B193">
        <f>DATA_GOES_HERE!A193</f>
        <v>0</v>
      </c>
      <c r="E193" s="8" t="str">
        <f>IF(DATA_GOES_HERE!F95,F193,"")</f>
        <v/>
      </c>
      <c r="F193">
        <f>DATA_GOES_HERE!AI193</f>
        <v>0</v>
      </c>
      <c r="G193" s="1">
        <f>DATA_GOES_HERE!J193</f>
        <v>0</v>
      </c>
      <c r="H193" s="1">
        <f>DATA_GOES_HERE!R193</f>
        <v>0</v>
      </c>
      <c r="I193" s="1">
        <f t="shared" ca="1" si="3"/>
        <v>42487</v>
      </c>
      <c r="J193">
        <v>0</v>
      </c>
      <c r="K193">
        <v>31158</v>
      </c>
      <c r="L193" t="s">
        <v>131</v>
      </c>
      <c r="M193" t="e">
        <f>VLOOKUP(DATA_GOES_HERE!Y193,VENUEID!$A$2:$B$28,2,TRUE)</f>
        <v>#N/A</v>
      </c>
      <c r="N193" t="e">
        <f>VLOOKUP(DATA_GOES_HERE!AH193,eventTypeID!$A:$C,3,TRUE)</f>
        <v>#N/A</v>
      </c>
      <c r="Q193" t="str">
        <f>VLOOKUP(DATA_GOES_HERE!Y95,VENUEID!$A$2:$C216,3,TRUE)</f>
        <v>(615) 862-5854</v>
      </c>
      <c r="R193" s="7">
        <f>DATA_GOES_HERE!M95</f>
        <v>0.66666666666666663</v>
      </c>
      <c r="W193" t="str">
        <f>IF(DATA_GOES_HERE!L95="Monday",1," ")</f>
        <v xml:space="preserve"> </v>
      </c>
      <c r="X193">
        <f>IF(DATA_GOES_HERE!L95="Tuesday",1," ")</f>
        <v>1</v>
      </c>
      <c r="Y193" t="str">
        <f>IF(DATA_GOES_HERE!L95="Wednesday",1," ")</f>
        <v xml:space="preserve"> </v>
      </c>
      <c r="Z193" t="str">
        <f>IF(DATA_GOES_HERE!L95="Thursday",1," ")</f>
        <v xml:space="preserve"> </v>
      </c>
      <c r="AA193" t="str">
        <f>IF(DATA_GOES_HERE!L95="Friday",1," ")</f>
        <v xml:space="preserve"> </v>
      </c>
      <c r="AB193" t="str">
        <f>IF(DATA_GOES_HERE!L95="Saturday",1," ")</f>
        <v xml:space="preserve"> </v>
      </c>
      <c r="AC193" t="str">
        <f>IF(DATA_GOES_HERE!L95="Sunday",1," ")</f>
        <v xml:space="preserve"> </v>
      </c>
    </row>
    <row r="194" spans="1:29" x14ac:dyDescent="0.25">
      <c r="A194" s="6" t="s">
        <v>125</v>
      </c>
      <c r="B194">
        <f>DATA_GOES_HERE!A194</f>
        <v>0</v>
      </c>
      <c r="E194" s="8" t="str">
        <f>IF(DATA_GOES_HERE!F96,F194,"")</f>
        <v/>
      </c>
      <c r="F194">
        <f>DATA_GOES_HERE!AI194</f>
        <v>0</v>
      </c>
      <c r="G194" s="1">
        <f>DATA_GOES_HERE!J194</f>
        <v>0</v>
      </c>
      <c r="H194" s="1">
        <f>DATA_GOES_HERE!R194</f>
        <v>0</v>
      </c>
      <c r="I194" s="1">
        <f t="shared" ca="1" si="3"/>
        <v>42487</v>
      </c>
      <c r="J194">
        <v>0</v>
      </c>
      <c r="K194">
        <v>31158</v>
      </c>
      <c r="L194" t="s">
        <v>131</v>
      </c>
      <c r="M194" t="e">
        <f>VLOOKUP(DATA_GOES_HERE!Y194,VENUEID!$A$2:$B$28,2,TRUE)</f>
        <v>#N/A</v>
      </c>
      <c r="N194" t="e">
        <f>VLOOKUP(DATA_GOES_HERE!AH194,eventTypeID!$A:$C,3,TRUE)</f>
        <v>#N/A</v>
      </c>
      <c r="Q194" t="e">
        <f>VLOOKUP(DATA_GOES_HERE!Y96,VENUEID!$A$2:$C217,3,TRUE)</f>
        <v>#N/A</v>
      </c>
      <c r="R194" s="7">
        <f>DATA_GOES_HERE!M96</f>
        <v>0</v>
      </c>
      <c r="W194" t="str">
        <f>IF(DATA_GOES_HERE!L96="Monday",1," ")</f>
        <v xml:space="preserve"> </v>
      </c>
      <c r="X194" t="str">
        <f>IF(DATA_GOES_HERE!L96="Tuesday",1," ")</f>
        <v xml:space="preserve"> </v>
      </c>
      <c r="Y194" t="str">
        <f>IF(DATA_GOES_HERE!L96="Wednesday",1," ")</f>
        <v xml:space="preserve"> </v>
      </c>
      <c r="Z194" t="str">
        <f>IF(DATA_GOES_HERE!L96="Thursday",1," ")</f>
        <v xml:space="preserve"> </v>
      </c>
      <c r="AA194" t="str">
        <f>IF(DATA_GOES_HERE!L96="Friday",1," ")</f>
        <v xml:space="preserve"> </v>
      </c>
      <c r="AB194" t="str">
        <f>IF(DATA_GOES_HERE!L96="Saturday",1," ")</f>
        <v xml:space="preserve"> </v>
      </c>
      <c r="AC194" t="str">
        <f>IF(DATA_GOES_HERE!L96="Sunday",1," ")</f>
        <v xml:space="preserve"> </v>
      </c>
    </row>
    <row r="195" spans="1:29" x14ac:dyDescent="0.25">
      <c r="A195" s="6" t="s">
        <v>125</v>
      </c>
      <c r="B195" t="str">
        <f>DATA_GOES_HERE!A195</f>
        <v>Family Fun Time: Songs, Craft, and More</v>
      </c>
      <c r="E195" s="8" t="str">
        <f>IF(DATA_GOES_HERE!F97,F195,"")</f>
        <v/>
      </c>
      <c r="F195" t="str">
        <f>DATA_GOES_HERE!AI195</f>
        <v>Every Monday, join Ms. Katie for stories, songs, fingerplays, and a craft! Ages 3 to 5.</v>
      </c>
      <c r="G195" s="1">
        <f>DATA_GOES_HERE!J195</f>
        <v>42499</v>
      </c>
      <c r="H195" s="1">
        <f>DATA_GOES_HERE!R195</f>
        <v>42499</v>
      </c>
      <c r="I195" s="1">
        <f t="shared" ca="1" si="3"/>
        <v>42487</v>
      </c>
      <c r="J195">
        <v>0</v>
      </c>
      <c r="K195">
        <v>31158</v>
      </c>
      <c r="L195" t="s">
        <v>131</v>
      </c>
      <c r="M195">
        <f>VLOOKUP(DATA_GOES_HERE!Y195,VENUEID!$A$2:$B$28,2,TRUE)</f>
        <v>34423</v>
      </c>
      <c r="N195">
        <f>VLOOKUP(DATA_GOES_HERE!AH195,eventTypeID!$A:$C,3,TRUE)</f>
        <v>19</v>
      </c>
      <c r="Q195" t="str">
        <f>VLOOKUP(DATA_GOES_HERE!Y97,VENUEID!$A$2:$C218,3,TRUE)</f>
        <v>(615) 862-5854</v>
      </c>
      <c r="R195" s="7">
        <f>DATA_GOES_HERE!M97</f>
        <v>0.75</v>
      </c>
      <c r="W195" t="str">
        <f>IF(DATA_GOES_HERE!L97="Monday",1," ")</f>
        <v xml:space="preserve"> </v>
      </c>
      <c r="X195">
        <f>IF(DATA_GOES_HERE!L97="Tuesday",1," ")</f>
        <v>1</v>
      </c>
      <c r="Y195" t="str">
        <f>IF(DATA_GOES_HERE!L97="Wednesday",1," ")</f>
        <v xml:space="preserve"> </v>
      </c>
      <c r="Z195" t="str">
        <f>IF(DATA_GOES_HERE!L97="Thursday",1," ")</f>
        <v xml:space="preserve"> </v>
      </c>
      <c r="AA195" t="str">
        <f>IF(DATA_GOES_HERE!L97="Friday",1," ")</f>
        <v xml:space="preserve"> </v>
      </c>
      <c r="AB195" t="str">
        <f>IF(DATA_GOES_HERE!L97="Saturday",1," ")</f>
        <v xml:space="preserve"> </v>
      </c>
      <c r="AC195" t="str">
        <f>IF(DATA_GOES_HERE!L97="Sunday",1," ")</f>
        <v xml:space="preserve"> </v>
      </c>
    </row>
    <row r="196" spans="1:29" x14ac:dyDescent="0.25">
      <c r="A196" s="6" t="s">
        <v>125</v>
      </c>
      <c r="B196" t="str">
        <f>DATA_GOES_HERE!A196</f>
        <v>Family Fun Time: Songs, Craft, and More</v>
      </c>
      <c r="E196" s="8" t="str">
        <f>IF(DATA_GOES_HERE!F98,F196,"")</f>
        <v/>
      </c>
      <c r="F196" t="str">
        <f>DATA_GOES_HERE!AI196</f>
        <v>Every Monday, join Ms. Katie for stories, songs, fingerplays, and a craft! Ages 3 to 5.</v>
      </c>
      <c r="G196" s="1">
        <f>DATA_GOES_HERE!J196</f>
        <v>42499</v>
      </c>
      <c r="H196" s="1">
        <f>DATA_GOES_HERE!R196</f>
        <v>42499</v>
      </c>
      <c r="I196" s="1">
        <f t="shared" ca="1" si="3"/>
        <v>42487</v>
      </c>
      <c r="J196">
        <v>0</v>
      </c>
      <c r="K196">
        <v>31158</v>
      </c>
      <c r="L196" t="s">
        <v>131</v>
      </c>
      <c r="M196">
        <f>VLOOKUP(DATA_GOES_HERE!Y196,VENUEID!$A$2:$B$28,2,TRUE)</f>
        <v>34423</v>
      </c>
      <c r="N196">
        <f>VLOOKUP(DATA_GOES_HERE!AH196,eventTypeID!$A:$C,3,TRUE)</f>
        <v>19</v>
      </c>
      <c r="Q196" t="str">
        <f>VLOOKUP(DATA_GOES_HERE!Y98,VENUEID!$A$2:$C219,3,TRUE)</f>
        <v>(615) 862-5854</v>
      </c>
      <c r="R196" s="7">
        <f>DATA_GOES_HERE!M98</f>
        <v>0.41666666666666669</v>
      </c>
      <c r="W196" t="str">
        <f>IF(DATA_GOES_HERE!L98="Monday",1," ")</f>
        <v xml:space="preserve"> </v>
      </c>
      <c r="X196" t="str">
        <f>IF(DATA_GOES_HERE!L98="Tuesday",1," ")</f>
        <v xml:space="preserve"> </v>
      </c>
      <c r="Y196">
        <f>IF(DATA_GOES_HERE!L98="Wednesday",1," ")</f>
        <v>1</v>
      </c>
      <c r="Z196" t="str">
        <f>IF(DATA_GOES_HERE!L98="Thursday",1," ")</f>
        <v xml:space="preserve"> </v>
      </c>
      <c r="AA196" t="str">
        <f>IF(DATA_GOES_HERE!L98="Friday",1," ")</f>
        <v xml:space="preserve"> </v>
      </c>
      <c r="AB196" t="str">
        <f>IF(DATA_GOES_HERE!L98="Saturday",1," ")</f>
        <v xml:space="preserve"> </v>
      </c>
      <c r="AC196" t="str">
        <f>IF(DATA_GOES_HERE!L98="Sunday",1," ")</f>
        <v xml:space="preserve"> </v>
      </c>
    </row>
    <row r="197" spans="1:29" x14ac:dyDescent="0.25">
      <c r="A197" s="6" t="s">
        <v>125</v>
      </c>
      <c r="B197" t="str">
        <f>DATA_GOES_HERE!A197</f>
        <v>Adventure Club: Crafts, Movies, and More</v>
      </c>
      <c r="E197" s="8" t="str">
        <f>IF(DATA_GOES_HERE!F99,F197,"")</f>
        <v/>
      </c>
      <c r="F197" t="str">
        <f>DATA_GOES_HERE!AI197</f>
        <v>Imagine that you are a puzzle, made up of many pieces. What would be on those pieces? What makes up YOU? Come create your own puzzle pieces, where you can describe those things that make you, you!</v>
      </c>
      <c r="G197" s="1">
        <f>DATA_GOES_HERE!J197</f>
        <v>42500</v>
      </c>
      <c r="H197" s="1">
        <f>DATA_GOES_HERE!R197</f>
        <v>42500</v>
      </c>
      <c r="I197" s="1">
        <f t="shared" ca="1" si="3"/>
        <v>42487</v>
      </c>
      <c r="J197">
        <v>0</v>
      </c>
      <c r="K197">
        <v>31158</v>
      </c>
      <c r="L197" t="s">
        <v>131</v>
      </c>
      <c r="M197">
        <f>VLOOKUP(DATA_GOES_HERE!Y197,VENUEID!$A$2:$B$28,2,TRUE)</f>
        <v>34423</v>
      </c>
      <c r="N197">
        <f>VLOOKUP(DATA_GOES_HERE!AH197,eventTypeID!$A:$C,3,TRUE)</f>
        <v>19</v>
      </c>
      <c r="Q197" t="str">
        <f>VLOOKUP(DATA_GOES_HERE!Y99,VENUEID!$A$2:$C220,3,TRUE)</f>
        <v>(615) 862-5854</v>
      </c>
      <c r="R197" s="7">
        <f>DATA_GOES_HERE!M99</f>
        <v>0.42708333333333331</v>
      </c>
      <c r="W197" t="str">
        <f>IF(DATA_GOES_HERE!L99="Monday",1," ")</f>
        <v xml:space="preserve"> </v>
      </c>
      <c r="X197" t="str">
        <f>IF(DATA_GOES_HERE!L99="Tuesday",1," ")</f>
        <v xml:space="preserve"> </v>
      </c>
      <c r="Y197">
        <f>IF(DATA_GOES_HERE!L99="Wednesday",1," ")</f>
        <v>1</v>
      </c>
      <c r="Z197" t="str">
        <f>IF(DATA_GOES_HERE!L99="Thursday",1," ")</f>
        <v xml:space="preserve"> </v>
      </c>
      <c r="AA197" t="str">
        <f>IF(DATA_GOES_HERE!L99="Friday",1," ")</f>
        <v xml:space="preserve"> </v>
      </c>
      <c r="AB197" t="str">
        <f>IF(DATA_GOES_HERE!L99="Saturday",1," ")</f>
        <v xml:space="preserve"> </v>
      </c>
      <c r="AC197" t="str">
        <f>IF(DATA_GOES_HERE!L99="Sunday",1," ")</f>
        <v xml:space="preserve"> </v>
      </c>
    </row>
    <row r="198" spans="1:29" x14ac:dyDescent="0.25">
      <c r="A198" s="6" t="s">
        <v>125</v>
      </c>
      <c r="B198">
        <f>DATA_GOES_HERE!A198</f>
        <v>0</v>
      </c>
      <c r="E198" s="8" t="str">
        <f>IF(DATA_GOES_HERE!F100,F198,"")</f>
        <v/>
      </c>
      <c r="F198">
        <f>DATA_GOES_HERE!AI198</f>
        <v>0</v>
      </c>
      <c r="G198" s="1">
        <f>DATA_GOES_HERE!J198</f>
        <v>0</v>
      </c>
      <c r="H198" s="1">
        <f>DATA_GOES_HERE!R198</f>
        <v>0</v>
      </c>
      <c r="I198" s="1">
        <f t="shared" ca="1" si="3"/>
        <v>42487</v>
      </c>
      <c r="J198">
        <v>0</v>
      </c>
      <c r="K198">
        <v>31158</v>
      </c>
      <c r="L198" t="s">
        <v>131</v>
      </c>
      <c r="M198" t="e">
        <f>VLOOKUP(DATA_GOES_HERE!Y198,VENUEID!$A$2:$B$28,2,TRUE)</f>
        <v>#N/A</v>
      </c>
      <c r="N198" t="e">
        <f>VLOOKUP(DATA_GOES_HERE!AH198,eventTypeID!$A:$C,3,TRUE)</f>
        <v>#N/A</v>
      </c>
      <c r="Q198" t="str">
        <f>VLOOKUP(DATA_GOES_HERE!Y100,VENUEID!$A$2:$C221,3,TRUE)</f>
        <v>(615) 862-5854</v>
      </c>
      <c r="R198" s="7">
        <f>DATA_GOES_HERE!M100</f>
        <v>0.46875</v>
      </c>
      <c r="W198" t="str">
        <f>IF(DATA_GOES_HERE!L100="Monday",1," ")</f>
        <v xml:space="preserve"> </v>
      </c>
      <c r="X198" t="str">
        <f>IF(DATA_GOES_HERE!L100="Tuesday",1," ")</f>
        <v xml:space="preserve"> </v>
      </c>
      <c r="Y198">
        <f>IF(DATA_GOES_HERE!L100="Wednesday",1," ")</f>
        <v>1</v>
      </c>
      <c r="Z198" t="str">
        <f>IF(DATA_GOES_HERE!L100="Thursday",1," ")</f>
        <v xml:space="preserve"> </v>
      </c>
      <c r="AA198" t="str">
        <f>IF(DATA_GOES_HERE!L100="Friday",1," ")</f>
        <v xml:space="preserve"> </v>
      </c>
      <c r="AB198" t="str">
        <f>IF(DATA_GOES_HERE!L100="Saturday",1," ")</f>
        <v xml:space="preserve"> </v>
      </c>
      <c r="AC198" t="str">
        <f>IF(DATA_GOES_HERE!L100="Sunday",1," ")</f>
        <v xml:space="preserve"> </v>
      </c>
    </row>
    <row r="199" spans="1:29" x14ac:dyDescent="0.25">
      <c r="A199" s="6" t="s">
        <v>125</v>
      </c>
      <c r="B199" t="str">
        <f>DATA_GOES_HERE!A199</f>
        <v>Camping 101 with Tennessee State Parks</v>
      </c>
      <c r="E199" s="8" t="str">
        <f>IF(DATA_GOES_HERE!F101,F199,"")</f>
        <v/>
      </c>
      <c r="F199" t="str">
        <f>DATA_GOES_HERE!AI199</f>
        <v>A representative from Tennessee State Parks shares helpful tips on camping, talks about camping options at the state parks, and provides examples of camping gear for attendees to test out.</v>
      </c>
      <c r="G199" s="1">
        <f>DATA_GOES_HERE!J199</f>
        <v>42500</v>
      </c>
      <c r="H199" s="1">
        <f>DATA_GOES_HERE!R199</f>
        <v>42500</v>
      </c>
      <c r="I199" s="1">
        <f t="shared" ca="1" si="3"/>
        <v>42487</v>
      </c>
      <c r="J199">
        <v>0</v>
      </c>
      <c r="K199">
        <v>31158</v>
      </c>
      <c r="L199" t="s">
        <v>131</v>
      </c>
      <c r="M199">
        <f>VLOOKUP(DATA_GOES_HERE!Y199,VENUEID!$A$2:$B$28,2,TRUE)</f>
        <v>34423</v>
      </c>
      <c r="N199">
        <f>VLOOKUP(DATA_GOES_HERE!AH199,eventTypeID!$A:$C,3,TRUE)</f>
        <v>19</v>
      </c>
      <c r="Q199" t="str">
        <f>VLOOKUP(DATA_GOES_HERE!Y101,VENUEID!$A$2:$C222,3,TRUE)</f>
        <v>(615) 862-5854</v>
      </c>
      <c r="R199" s="7">
        <f>DATA_GOES_HERE!M101</f>
        <v>0.58333333333333337</v>
      </c>
      <c r="W199" t="str">
        <f>IF(DATA_GOES_HERE!L101="Monday",1," ")</f>
        <v xml:space="preserve"> </v>
      </c>
      <c r="X199" t="str">
        <f>IF(DATA_GOES_HERE!L101="Tuesday",1," ")</f>
        <v xml:space="preserve"> </v>
      </c>
      <c r="Y199">
        <f>IF(DATA_GOES_HERE!L101="Wednesday",1," ")</f>
        <v>1</v>
      </c>
      <c r="Z199" t="str">
        <f>IF(DATA_GOES_HERE!L101="Thursday",1," ")</f>
        <v xml:space="preserve"> </v>
      </c>
      <c r="AA199" t="str">
        <f>IF(DATA_GOES_HERE!L101="Friday",1," ")</f>
        <v xml:space="preserve"> </v>
      </c>
      <c r="AB199" t="str">
        <f>IF(DATA_GOES_HERE!L101="Saturday",1," ")</f>
        <v xml:space="preserve"> </v>
      </c>
      <c r="AC199" t="str">
        <f>IF(DATA_GOES_HERE!L101="Sunday",1," ")</f>
        <v xml:space="preserve"> </v>
      </c>
    </row>
    <row r="200" spans="1:29" x14ac:dyDescent="0.25">
      <c r="A200" s="6" t="s">
        <v>125</v>
      </c>
      <c r="B200" t="str">
        <f>DATA_GOES_HERE!A200</f>
        <v>Story Time</v>
      </c>
      <c r="E200" s="8" t="str">
        <f>IF(DATA_GOES_HERE!F102,F200,"")</f>
        <v/>
      </c>
      <c r="F200" t="str">
        <f>DATA_GOES_HERE!AI200</f>
        <v>Every Wednesday at 10:15 and 11:15 a.m. Singing, fingerplays, rhymes, ABCs, 123s, stories, and much more with Miss Donna and Bear!</v>
      </c>
      <c r="G200" s="1">
        <f>DATA_GOES_HERE!J200</f>
        <v>42501</v>
      </c>
      <c r="H200" s="1">
        <f>DATA_GOES_HERE!R200</f>
        <v>42501</v>
      </c>
      <c r="I200" s="1">
        <f t="shared" ca="1" si="3"/>
        <v>42487</v>
      </c>
      <c r="J200">
        <v>0</v>
      </c>
      <c r="K200">
        <v>31158</v>
      </c>
      <c r="L200" t="s">
        <v>131</v>
      </c>
      <c r="M200">
        <f>VLOOKUP(DATA_GOES_HERE!Y200,VENUEID!$A$2:$B$28,2,TRUE)</f>
        <v>34423</v>
      </c>
      <c r="N200">
        <f>VLOOKUP(DATA_GOES_HERE!AH200,eventTypeID!$A:$C,3,TRUE)</f>
        <v>19</v>
      </c>
      <c r="Q200" t="e">
        <f>VLOOKUP(DATA_GOES_HERE!Y102,VENUEID!$A$2:$C223,3,TRUE)</f>
        <v>#N/A</v>
      </c>
      <c r="R200" s="7">
        <f>DATA_GOES_HERE!M102</f>
        <v>0</v>
      </c>
      <c r="W200" t="str">
        <f>IF(DATA_GOES_HERE!L102="Monday",1," ")</f>
        <v xml:space="preserve"> </v>
      </c>
      <c r="X200" t="str">
        <f>IF(DATA_GOES_HERE!L102="Tuesday",1," ")</f>
        <v xml:space="preserve"> </v>
      </c>
      <c r="Y200" t="str">
        <f>IF(DATA_GOES_HERE!L102="Wednesday",1," ")</f>
        <v xml:space="preserve"> </v>
      </c>
      <c r="Z200" t="str">
        <f>IF(DATA_GOES_HERE!L102="Thursday",1," ")</f>
        <v xml:space="preserve"> </v>
      </c>
      <c r="AA200" t="str">
        <f>IF(DATA_GOES_HERE!L102="Friday",1," ")</f>
        <v xml:space="preserve"> </v>
      </c>
      <c r="AB200" t="str">
        <f>IF(DATA_GOES_HERE!L102="Saturday",1," ")</f>
        <v xml:space="preserve"> </v>
      </c>
      <c r="AC200" t="str">
        <f>IF(DATA_GOES_HERE!L102="Sunday",1," ")</f>
        <v xml:space="preserve"> </v>
      </c>
    </row>
    <row r="201" spans="1:29" x14ac:dyDescent="0.25">
      <c r="A201" s="6" t="s">
        <v>125</v>
      </c>
      <c r="B201" t="str">
        <f>DATA_GOES_HERE!A201</f>
        <v>Story Time</v>
      </c>
      <c r="E201" s="8" t="str">
        <f>IF(DATA_GOES_HERE!F103,F201,"")</f>
        <v/>
      </c>
      <c r="F201" t="str">
        <f>DATA_GOES_HERE!AI201</f>
        <v>Every Wednesday at 10:15 and 11:15 a.m. Singing, fingerplays, rhymes, ABCs, 123s, stories, and much more with Miss Donna and Bear!</v>
      </c>
      <c r="G201" s="1">
        <f>DATA_GOES_HERE!J201</f>
        <v>42501</v>
      </c>
      <c r="H201" s="1">
        <f>DATA_GOES_HERE!R201</f>
        <v>42501</v>
      </c>
      <c r="I201" s="1">
        <f t="shared" ca="1" si="3"/>
        <v>42487</v>
      </c>
      <c r="J201">
        <v>0</v>
      </c>
      <c r="K201">
        <v>31158</v>
      </c>
      <c r="L201" t="s">
        <v>131</v>
      </c>
      <c r="M201">
        <f>VLOOKUP(DATA_GOES_HERE!Y201,VENUEID!$A$2:$B$28,2,TRUE)</f>
        <v>34423</v>
      </c>
      <c r="N201">
        <f>VLOOKUP(DATA_GOES_HERE!AH201,eventTypeID!$A:$C,3,TRUE)</f>
        <v>19</v>
      </c>
      <c r="Q201" t="str">
        <f>VLOOKUP(DATA_GOES_HERE!Y103,VENUEID!$A$2:$C224,3,TRUE)</f>
        <v>(615) 862-5854</v>
      </c>
      <c r="R201" s="7">
        <f>DATA_GOES_HERE!M103</f>
        <v>0.6875</v>
      </c>
      <c r="W201" t="str">
        <f>IF(DATA_GOES_HERE!L103="Monday",1," ")</f>
        <v xml:space="preserve"> </v>
      </c>
      <c r="X201" t="str">
        <f>IF(DATA_GOES_HERE!L103="Tuesday",1," ")</f>
        <v xml:space="preserve"> </v>
      </c>
      <c r="Y201">
        <f>IF(DATA_GOES_HERE!L103="Wednesday",1," ")</f>
        <v>1</v>
      </c>
      <c r="Z201" t="str">
        <f>IF(DATA_GOES_HERE!L103="Thursday",1," ")</f>
        <v xml:space="preserve"> </v>
      </c>
      <c r="AA201" t="str">
        <f>IF(DATA_GOES_HERE!L103="Friday",1," ")</f>
        <v xml:space="preserve"> </v>
      </c>
      <c r="AB201" t="str">
        <f>IF(DATA_GOES_HERE!L103="Saturday",1," ")</f>
        <v xml:space="preserve"> </v>
      </c>
      <c r="AC201" t="str">
        <f>IF(DATA_GOES_HERE!L103="Sunday",1," ")</f>
        <v xml:space="preserve"> </v>
      </c>
    </row>
    <row r="202" spans="1:29" x14ac:dyDescent="0.25">
      <c r="A202" s="6" t="s">
        <v>125</v>
      </c>
      <c r="B202">
        <f>DATA_GOES_HERE!A202</f>
        <v>0</v>
      </c>
      <c r="E202" s="8" t="str">
        <f>IF(DATA_GOES_HERE!F104,F202,"")</f>
        <v/>
      </c>
      <c r="F202">
        <f>DATA_GOES_HERE!AI202</f>
        <v>0</v>
      </c>
      <c r="G202" s="1">
        <f>DATA_GOES_HERE!J202</f>
        <v>0</v>
      </c>
      <c r="H202" s="1">
        <f>DATA_GOES_HERE!R202</f>
        <v>0</v>
      </c>
      <c r="I202" s="1">
        <f t="shared" ca="1" si="3"/>
        <v>42487</v>
      </c>
      <c r="J202">
        <v>0</v>
      </c>
      <c r="K202">
        <v>31158</v>
      </c>
      <c r="L202" t="s">
        <v>131</v>
      </c>
      <c r="M202" t="e">
        <f>VLOOKUP(DATA_GOES_HERE!Y202,VENUEID!$A$2:$B$28,2,TRUE)</f>
        <v>#N/A</v>
      </c>
      <c r="N202" t="e">
        <f>VLOOKUP(DATA_GOES_HERE!AH202,eventTypeID!$A:$C,3,TRUE)</f>
        <v>#N/A</v>
      </c>
      <c r="Q202" t="str">
        <f>VLOOKUP(DATA_GOES_HERE!Y104,VENUEID!$A$2:$C225,3,TRUE)</f>
        <v>(615) 862-5854</v>
      </c>
      <c r="R202" s="7">
        <f>DATA_GOES_HERE!M104</f>
        <v>0.77083333333333337</v>
      </c>
      <c r="W202" t="str">
        <f>IF(DATA_GOES_HERE!L104="Monday",1," ")</f>
        <v xml:space="preserve"> </v>
      </c>
      <c r="X202" t="str">
        <f>IF(DATA_GOES_HERE!L104="Tuesday",1," ")</f>
        <v xml:space="preserve"> </v>
      </c>
      <c r="Y202">
        <f>IF(DATA_GOES_HERE!L104="Wednesday",1," ")</f>
        <v>1</v>
      </c>
      <c r="Z202" t="str">
        <f>IF(DATA_GOES_HERE!L104="Thursday",1," ")</f>
        <v xml:space="preserve"> </v>
      </c>
      <c r="AA202" t="str">
        <f>IF(DATA_GOES_HERE!L104="Friday",1," ")</f>
        <v xml:space="preserve"> </v>
      </c>
      <c r="AB202" t="str">
        <f>IF(DATA_GOES_HERE!L104="Saturday",1," ")</f>
        <v xml:space="preserve"> </v>
      </c>
      <c r="AC202" t="str">
        <f>IF(DATA_GOES_HERE!L104="Sunday",1," ")</f>
        <v xml:space="preserve"> </v>
      </c>
    </row>
    <row r="203" spans="1:29" x14ac:dyDescent="0.25">
      <c r="A203" s="6" t="s">
        <v>125</v>
      </c>
      <c r="B203">
        <f>DATA_GOES_HERE!A203</f>
        <v>0</v>
      </c>
      <c r="E203" s="8" t="str">
        <f>IF(DATA_GOES_HERE!F105,F203,"")</f>
        <v/>
      </c>
      <c r="F203">
        <f>DATA_GOES_HERE!AI203</f>
        <v>0</v>
      </c>
      <c r="G203" s="1">
        <f>DATA_GOES_HERE!J203</f>
        <v>0</v>
      </c>
      <c r="H203" s="1">
        <f>DATA_GOES_HERE!R203</f>
        <v>0</v>
      </c>
      <c r="I203" s="1">
        <f t="shared" ca="1" si="3"/>
        <v>42487</v>
      </c>
      <c r="J203">
        <v>0</v>
      </c>
      <c r="K203">
        <v>31158</v>
      </c>
      <c r="L203" t="s">
        <v>131</v>
      </c>
      <c r="M203" t="e">
        <f>VLOOKUP(DATA_GOES_HERE!Y203,VENUEID!$A$2:$B$28,2,TRUE)</f>
        <v>#N/A</v>
      </c>
      <c r="N203" t="e">
        <f>VLOOKUP(DATA_GOES_HERE!AH203,eventTypeID!$A:$C,3,TRUE)</f>
        <v>#N/A</v>
      </c>
      <c r="Q203" t="str">
        <f>VLOOKUP(DATA_GOES_HERE!Y105,VENUEID!$A$2:$C226,3,TRUE)</f>
        <v>(615) 862-5854</v>
      </c>
      <c r="R203" s="7">
        <f>DATA_GOES_HERE!M105</f>
        <v>0.42708333333333331</v>
      </c>
      <c r="W203" t="str">
        <f>IF(DATA_GOES_HERE!L105="Monday",1," ")</f>
        <v xml:space="preserve"> </v>
      </c>
      <c r="X203" t="str">
        <f>IF(DATA_GOES_HERE!L105="Tuesday",1," ")</f>
        <v xml:space="preserve"> </v>
      </c>
      <c r="Y203" t="str">
        <f>IF(DATA_GOES_HERE!L105="Wednesday",1," ")</f>
        <v xml:space="preserve"> </v>
      </c>
      <c r="Z203">
        <f>IF(DATA_GOES_HERE!L105="Thursday",1," ")</f>
        <v>1</v>
      </c>
      <c r="AA203" t="str">
        <f>IF(DATA_GOES_HERE!L105="Friday",1," ")</f>
        <v xml:space="preserve"> </v>
      </c>
      <c r="AB203" t="str">
        <f>IF(DATA_GOES_HERE!L105="Saturday",1," ")</f>
        <v xml:space="preserve"> </v>
      </c>
      <c r="AC203" t="str">
        <f>IF(DATA_GOES_HERE!L105="Sunday",1," ")</f>
        <v xml:space="preserve"> </v>
      </c>
    </row>
    <row r="204" spans="1:29" x14ac:dyDescent="0.25">
      <c r="A204" s="6" t="s">
        <v>125</v>
      </c>
      <c r="B204">
        <f>DATA_GOES_HERE!A204</f>
        <v>0</v>
      </c>
      <c r="E204" s="8" t="str">
        <f>IF(DATA_GOES_HERE!F106,F204,"")</f>
        <v/>
      </c>
      <c r="F204">
        <f>DATA_GOES_HERE!AI204</f>
        <v>0</v>
      </c>
      <c r="G204" s="1">
        <f>DATA_GOES_HERE!J204</f>
        <v>0</v>
      </c>
      <c r="H204" s="1">
        <f>DATA_GOES_HERE!R204</f>
        <v>0</v>
      </c>
      <c r="I204" s="1">
        <f t="shared" ca="1" si="3"/>
        <v>42487</v>
      </c>
      <c r="J204">
        <v>0</v>
      </c>
      <c r="K204">
        <v>31158</v>
      </c>
      <c r="L204" t="s">
        <v>131</v>
      </c>
      <c r="M204" t="e">
        <f>VLOOKUP(DATA_GOES_HERE!Y204,VENUEID!$A$2:$B$28,2,TRUE)</f>
        <v>#N/A</v>
      </c>
      <c r="N204" t="e">
        <f>VLOOKUP(DATA_GOES_HERE!AH204,eventTypeID!$A:$C,3,TRUE)</f>
        <v>#N/A</v>
      </c>
      <c r="Q204" t="str">
        <f>VLOOKUP(DATA_GOES_HERE!Y106,VENUEID!$A$2:$C227,3,TRUE)</f>
        <v>(615) 862-5854</v>
      </c>
      <c r="R204" s="7">
        <f>DATA_GOES_HERE!M106</f>
        <v>0.5625</v>
      </c>
      <c r="W204" t="str">
        <f>IF(DATA_GOES_HERE!L106="Monday",1," ")</f>
        <v xml:space="preserve"> </v>
      </c>
      <c r="X204" t="str">
        <f>IF(DATA_GOES_HERE!L106="Tuesday",1," ")</f>
        <v xml:space="preserve"> </v>
      </c>
      <c r="Y204" t="str">
        <f>IF(DATA_GOES_HERE!L106="Wednesday",1," ")</f>
        <v xml:space="preserve"> </v>
      </c>
      <c r="Z204">
        <f>IF(DATA_GOES_HERE!L106="Thursday",1," ")</f>
        <v>1</v>
      </c>
      <c r="AA204" t="str">
        <f>IF(DATA_GOES_HERE!L106="Friday",1," ")</f>
        <v xml:space="preserve"> </v>
      </c>
      <c r="AB204" t="str">
        <f>IF(DATA_GOES_HERE!L106="Saturday",1," ")</f>
        <v xml:space="preserve"> </v>
      </c>
      <c r="AC204" t="str">
        <f>IF(DATA_GOES_HERE!L106="Sunday",1," ")</f>
        <v xml:space="preserve"> </v>
      </c>
    </row>
    <row r="205" spans="1:29" x14ac:dyDescent="0.25">
      <c r="A205" s="6" t="s">
        <v>125</v>
      </c>
      <c r="B205">
        <f>DATA_GOES_HERE!A205</f>
        <v>0</v>
      </c>
      <c r="E205" s="8" t="str">
        <f>IF(DATA_GOES_HERE!F107,F205,"")</f>
        <v/>
      </c>
      <c r="F205">
        <f>DATA_GOES_HERE!AI205</f>
        <v>0</v>
      </c>
      <c r="G205" s="1">
        <f>DATA_GOES_HERE!J205</f>
        <v>0</v>
      </c>
      <c r="H205" s="1">
        <f>DATA_GOES_HERE!R205</f>
        <v>0</v>
      </c>
      <c r="I205" s="1">
        <f t="shared" ca="1" si="3"/>
        <v>42487</v>
      </c>
      <c r="J205">
        <v>0</v>
      </c>
      <c r="K205">
        <v>31158</v>
      </c>
      <c r="L205" t="s">
        <v>131</v>
      </c>
      <c r="M205" t="e">
        <f>VLOOKUP(DATA_GOES_HERE!Y205,VENUEID!$A$2:$B$28,2,TRUE)</f>
        <v>#N/A</v>
      </c>
      <c r="N205" t="e">
        <f>VLOOKUP(DATA_GOES_HERE!AH205,eventTypeID!$A:$C,3,TRUE)</f>
        <v>#N/A</v>
      </c>
      <c r="Q205" t="str">
        <f>VLOOKUP(DATA_GOES_HERE!Y107,VENUEID!$A$2:$C228,3,TRUE)</f>
        <v>(615) 862-5854</v>
      </c>
      <c r="R205" s="7">
        <f>DATA_GOES_HERE!M107</f>
        <v>0.66666666666666663</v>
      </c>
      <c r="W205" t="str">
        <f>IF(DATA_GOES_HERE!L107="Monday",1," ")</f>
        <v xml:space="preserve"> </v>
      </c>
      <c r="X205" t="str">
        <f>IF(DATA_GOES_HERE!L107="Tuesday",1," ")</f>
        <v xml:space="preserve"> </v>
      </c>
      <c r="Y205" t="str">
        <f>IF(DATA_GOES_HERE!L107="Wednesday",1," ")</f>
        <v xml:space="preserve"> </v>
      </c>
      <c r="Z205">
        <f>IF(DATA_GOES_HERE!L107="Thursday",1," ")</f>
        <v>1</v>
      </c>
      <c r="AA205" t="str">
        <f>IF(DATA_GOES_HERE!L107="Friday",1," ")</f>
        <v xml:space="preserve"> </v>
      </c>
      <c r="AB205" t="str">
        <f>IF(DATA_GOES_HERE!L107="Saturday",1," ")</f>
        <v xml:space="preserve"> </v>
      </c>
      <c r="AC205" t="str">
        <f>IF(DATA_GOES_HERE!L107="Sunday",1," ")</f>
        <v xml:space="preserve"> </v>
      </c>
    </row>
    <row r="206" spans="1:29" x14ac:dyDescent="0.25">
      <c r="A206" s="6" t="str">
        <f>[2]NOWPLAYING!A207</f>
        <v>kcook</v>
      </c>
      <c r="B206">
        <f>DATA_GOES_HERE!A206</f>
        <v>0</v>
      </c>
      <c r="E206" s="8" t="str">
        <f>IF(DATA_GOES_HERE!F108,F206,"")</f>
        <v/>
      </c>
      <c r="F206">
        <f>DATA_GOES_HERE!AI206</f>
        <v>0</v>
      </c>
      <c r="G206" s="1">
        <f>DATA_GOES_HERE!J206</f>
        <v>0</v>
      </c>
      <c r="H206" s="1">
        <f>DATA_GOES_HERE!R206</f>
        <v>0</v>
      </c>
      <c r="I206" s="1">
        <f t="shared" ca="1" si="3"/>
        <v>42487</v>
      </c>
      <c r="J206">
        <v>0</v>
      </c>
      <c r="K206">
        <v>31158</v>
      </c>
      <c r="L206" t="s">
        <v>131</v>
      </c>
      <c r="M206" t="e">
        <f>VLOOKUP(DATA_GOES_HERE!Y206,VENUEID!$A$2:$B$28,2,TRUE)</f>
        <v>#N/A</v>
      </c>
      <c r="N206" t="e">
        <f>VLOOKUP(DATA_GOES_HERE!AH206,eventTypeID!$A:$C,3,TRUE)</f>
        <v>#N/A</v>
      </c>
      <c r="Q206" t="e">
        <f>VLOOKUP(DATA_GOES_HERE!Y108,VENUEID!$A$2:$C229,3,TRUE)</f>
        <v>#N/A</v>
      </c>
      <c r="R206" s="7">
        <f>DATA_GOES_HERE!M108</f>
        <v>0</v>
      </c>
      <c r="W206" t="str">
        <f>IF(DATA_GOES_HERE!L108="Monday",1," ")</f>
        <v xml:space="preserve"> </v>
      </c>
      <c r="X206" t="str">
        <f>IF(DATA_GOES_HERE!L108="Tuesday",1," ")</f>
        <v xml:space="preserve"> </v>
      </c>
      <c r="Y206" t="str">
        <f>IF(DATA_GOES_HERE!L108="Wednesday",1," ")</f>
        <v xml:space="preserve"> </v>
      </c>
      <c r="Z206" t="str">
        <f>IF(DATA_GOES_HERE!L108="Thursday",1," ")</f>
        <v xml:space="preserve"> </v>
      </c>
      <c r="AA206" t="str">
        <f>IF(DATA_GOES_HERE!L108="Friday",1," ")</f>
        <v xml:space="preserve"> </v>
      </c>
      <c r="AB206" t="str">
        <f>IF(DATA_GOES_HERE!L108="Saturday",1," ")</f>
        <v xml:space="preserve"> </v>
      </c>
      <c r="AC206" t="str">
        <f>IF(DATA_GOES_HERE!L108="Sunday",1," ")</f>
        <v xml:space="preserve"> </v>
      </c>
    </row>
    <row r="207" spans="1:29" x14ac:dyDescent="0.25">
      <c r="A207" s="6" t="str">
        <f>[2]NOWPLAYING!A208</f>
        <v>kcook</v>
      </c>
      <c r="B207">
        <f>DATA_GOES_HERE!A207</f>
        <v>0</v>
      </c>
      <c r="E207" s="8" t="str">
        <f>IF(DATA_GOES_HERE!F109,F207,"")</f>
        <v/>
      </c>
      <c r="F207">
        <f>DATA_GOES_HERE!AI207</f>
        <v>0</v>
      </c>
      <c r="G207" s="1">
        <f>DATA_GOES_HERE!J207</f>
        <v>0</v>
      </c>
      <c r="H207" s="1">
        <f>DATA_GOES_HERE!R207</f>
        <v>0</v>
      </c>
      <c r="I207" s="1">
        <f t="shared" ca="1" si="3"/>
        <v>42487</v>
      </c>
      <c r="J207">
        <v>0</v>
      </c>
      <c r="K207">
        <v>31158</v>
      </c>
      <c r="L207" t="s">
        <v>131</v>
      </c>
      <c r="M207" t="e">
        <f>VLOOKUP(DATA_GOES_HERE!Y207,VENUEID!$A$2:$B$28,2,TRUE)</f>
        <v>#N/A</v>
      </c>
      <c r="N207" t="e">
        <f>VLOOKUP(DATA_GOES_HERE!AH207,eventTypeID!$A:$C,3,TRUE)</f>
        <v>#N/A</v>
      </c>
      <c r="Q207" t="e">
        <f>VLOOKUP(DATA_GOES_HERE!Y109,VENUEID!$A$2:$C230,3,TRUE)</f>
        <v>#N/A</v>
      </c>
      <c r="R207" s="7">
        <f>DATA_GOES_HERE!M109</f>
        <v>0</v>
      </c>
      <c r="W207" t="str">
        <f>IF(DATA_GOES_HERE!L109="Monday",1," ")</f>
        <v xml:space="preserve"> </v>
      </c>
      <c r="X207" t="str">
        <f>IF(DATA_GOES_HERE!L109="Tuesday",1," ")</f>
        <v xml:space="preserve"> </v>
      </c>
      <c r="Y207" t="str">
        <f>IF(DATA_GOES_HERE!L109="Wednesday",1," ")</f>
        <v xml:space="preserve"> </v>
      </c>
      <c r="Z207" t="str">
        <f>IF(DATA_GOES_HERE!L109="Thursday",1," ")</f>
        <v xml:space="preserve"> </v>
      </c>
      <c r="AA207" t="str">
        <f>IF(DATA_GOES_HERE!L109="Friday",1," ")</f>
        <v xml:space="preserve"> </v>
      </c>
      <c r="AB207" t="str">
        <f>IF(DATA_GOES_HERE!L109="Saturday",1," ")</f>
        <v xml:space="preserve"> </v>
      </c>
      <c r="AC207" t="str">
        <f>IF(DATA_GOES_HERE!L109="Sunday",1," ")</f>
        <v xml:space="preserve"> </v>
      </c>
    </row>
    <row r="208" spans="1:29" x14ac:dyDescent="0.25">
      <c r="A208" s="6" t="str">
        <f>[2]NOWPLAYING!A209</f>
        <v>kcook</v>
      </c>
      <c r="B208">
        <f>DATA_GOES_HERE!A208</f>
        <v>0</v>
      </c>
      <c r="E208" s="8" t="str">
        <f>IF(DATA_GOES_HERE!F110,F208,"")</f>
        <v/>
      </c>
      <c r="F208">
        <f>DATA_GOES_HERE!AI208</f>
        <v>0</v>
      </c>
      <c r="G208" s="1">
        <f>DATA_GOES_HERE!J208</f>
        <v>0</v>
      </c>
      <c r="H208" s="1">
        <f>DATA_GOES_HERE!R208</f>
        <v>0</v>
      </c>
      <c r="I208" s="1">
        <f t="shared" ca="1" si="3"/>
        <v>42487</v>
      </c>
      <c r="J208">
        <v>0</v>
      </c>
      <c r="K208">
        <v>31158</v>
      </c>
      <c r="L208" t="s">
        <v>131</v>
      </c>
      <c r="M208" t="e">
        <f>VLOOKUP(DATA_GOES_HERE!Y208,VENUEID!$A$2:$B$28,2,TRUE)</f>
        <v>#N/A</v>
      </c>
      <c r="N208" t="e">
        <f>VLOOKUP(DATA_GOES_HERE!AH208,eventTypeID!$A:$C,3,TRUE)</f>
        <v>#N/A</v>
      </c>
      <c r="Q208" t="e">
        <f>VLOOKUP(DATA_GOES_HERE!Y110,VENUEID!$A$2:$C231,3,TRUE)</f>
        <v>#N/A</v>
      </c>
      <c r="R208" s="7">
        <f>DATA_GOES_HERE!M110</f>
        <v>0</v>
      </c>
      <c r="W208" t="str">
        <f>IF(DATA_GOES_HERE!L110="Monday",1," ")</f>
        <v xml:space="preserve"> </v>
      </c>
      <c r="X208" t="str">
        <f>IF(DATA_GOES_HERE!L110="Tuesday",1," ")</f>
        <v xml:space="preserve"> </v>
      </c>
      <c r="Y208" t="str">
        <f>IF(DATA_GOES_HERE!L110="Wednesday",1," ")</f>
        <v xml:space="preserve"> </v>
      </c>
      <c r="Z208" t="str">
        <f>IF(DATA_GOES_HERE!L110="Thursday",1," ")</f>
        <v xml:space="preserve"> </v>
      </c>
      <c r="AA208" t="str">
        <f>IF(DATA_GOES_HERE!L110="Friday",1," ")</f>
        <v xml:space="preserve"> </v>
      </c>
      <c r="AB208" t="str">
        <f>IF(DATA_GOES_HERE!L110="Saturday",1," ")</f>
        <v xml:space="preserve"> </v>
      </c>
      <c r="AC208" t="str">
        <f>IF(DATA_GOES_HERE!L110="Sunday",1," ")</f>
        <v xml:space="preserve"> </v>
      </c>
    </row>
    <row r="209" spans="1:29" x14ac:dyDescent="0.25">
      <c r="A209" s="6" t="str">
        <f>[2]NOWPLAYING!A210</f>
        <v>kcook</v>
      </c>
      <c r="B209">
        <f>DATA_GOES_HERE!A209</f>
        <v>0</v>
      </c>
      <c r="E209" s="8" t="str">
        <f>IF(DATA_GOES_HERE!F111,F209,"")</f>
        <v/>
      </c>
      <c r="F209">
        <f>DATA_GOES_HERE!AI209</f>
        <v>0</v>
      </c>
      <c r="G209" s="1">
        <f>DATA_GOES_HERE!J209</f>
        <v>0</v>
      </c>
      <c r="H209" s="1">
        <f>DATA_GOES_HERE!R209</f>
        <v>0</v>
      </c>
      <c r="I209" s="1">
        <f t="shared" ca="1" si="3"/>
        <v>42487</v>
      </c>
      <c r="J209">
        <v>0</v>
      </c>
      <c r="K209">
        <v>31158</v>
      </c>
      <c r="L209" t="s">
        <v>131</v>
      </c>
      <c r="M209" t="e">
        <f>VLOOKUP(DATA_GOES_HERE!Y209,VENUEID!$A$2:$B$28,2,TRUE)</f>
        <v>#N/A</v>
      </c>
      <c r="N209" t="e">
        <f>VLOOKUP(DATA_GOES_HERE!AH209,eventTypeID!$A:$C,3,TRUE)</f>
        <v>#N/A</v>
      </c>
      <c r="Q209" t="e">
        <f>VLOOKUP(DATA_GOES_HERE!Y111,VENUEID!$A$2:$C232,3,TRUE)</f>
        <v>#N/A</v>
      </c>
      <c r="R209" s="7">
        <f>DATA_GOES_HERE!M111</f>
        <v>0</v>
      </c>
      <c r="W209" t="str">
        <f>IF(DATA_GOES_HERE!L111="Monday",1," ")</f>
        <v xml:space="preserve"> </v>
      </c>
      <c r="X209" t="str">
        <f>IF(DATA_GOES_HERE!L111="Tuesday",1," ")</f>
        <v xml:space="preserve"> </v>
      </c>
      <c r="Y209" t="str">
        <f>IF(DATA_GOES_HERE!L111="Wednesday",1," ")</f>
        <v xml:space="preserve"> </v>
      </c>
      <c r="Z209" t="str">
        <f>IF(DATA_GOES_HERE!L111="Thursday",1," ")</f>
        <v xml:space="preserve"> </v>
      </c>
      <c r="AA209" t="str">
        <f>IF(DATA_GOES_HERE!L111="Friday",1," ")</f>
        <v xml:space="preserve"> </v>
      </c>
      <c r="AB209" t="str">
        <f>IF(DATA_GOES_HERE!L111="Saturday",1," ")</f>
        <v xml:space="preserve"> </v>
      </c>
      <c r="AC209" t="str">
        <f>IF(DATA_GOES_HERE!L111="Sunday",1," ")</f>
        <v xml:space="preserve"> </v>
      </c>
    </row>
    <row r="210" spans="1:29" x14ac:dyDescent="0.25">
      <c r="A210" s="6" t="str">
        <f>[2]NOWPLAYING!A211</f>
        <v>kcook</v>
      </c>
      <c r="B210">
        <f>DATA_GOES_HERE!A210</f>
        <v>0</v>
      </c>
      <c r="E210" s="8" t="str">
        <f>IF(DATA_GOES_HERE!F112,F210,"")</f>
        <v/>
      </c>
      <c r="F210">
        <f>DATA_GOES_HERE!AI210</f>
        <v>0</v>
      </c>
      <c r="G210" s="1">
        <f>DATA_GOES_HERE!J210</f>
        <v>0</v>
      </c>
      <c r="H210" s="1">
        <f>DATA_GOES_HERE!R210</f>
        <v>0</v>
      </c>
      <c r="I210" s="1">
        <f t="shared" ca="1" si="3"/>
        <v>42487</v>
      </c>
      <c r="J210">
        <v>0</v>
      </c>
      <c r="K210">
        <v>31158</v>
      </c>
      <c r="L210" t="s">
        <v>131</v>
      </c>
      <c r="M210" t="e">
        <f>VLOOKUP(DATA_GOES_HERE!Y210,VENUEID!$A$2:$B$28,2,TRUE)</f>
        <v>#N/A</v>
      </c>
      <c r="N210" t="e">
        <f>VLOOKUP(DATA_GOES_HERE!AH210,eventTypeID!$A:$C,3,TRUE)</f>
        <v>#N/A</v>
      </c>
      <c r="Q210" t="e">
        <f>VLOOKUP(DATA_GOES_HERE!Y112,VENUEID!$A$2:$C233,3,TRUE)</f>
        <v>#N/A</v>
      </c>
      <c r="R210" s="7">
        <f>DATA_GOES_HERE!M112</f>
        <v>0</v>
      </c>
      <c r="W210" t="str">
        <f>IF(DATA_GOES_HERE!L112="Monday",1," ")</f>
        <v xml:space="preserve"> </v>
      </c>
      <c r="X210" t="str">
        <f>IF(DATA_GOES_HERE!L112="Tuesday",1," ")</f>
        <v xml:space="preserve"> </v>
      </c>
      <c r="Y210" t="str">
        <f>IF(DATA_GOES_HERE!L112="Wednesday",1," ")</f>
        <v xml:space="preserve"> </v>
      </c>
      <c r="Z210" t="str">
        <f>IF(DATA_GOES_HERE!L112="Thursday",1," ")</f>
        <v xml:space="preserve"> </v>
      </c>
      <c r="AA210" t="str">
        <f>IF(DATA_GOES_HERE!L112="Friday",1," ")</f>
        <v xml:space="preserve"> </v>
      </c>
      <c r="AB210" t="str">
        <f>IF(DATA_GOES_HERE!L112="Saturday",1," ")</f>
        <v xml:space="preserve"> </v>
      </c>
      <c r="AC210" t="str">
        <f>IF(DATA_GOES_HERE!L112="Sunday",1," ")</f>
        <v xml:space="preserve"> </v>
      </c>
    </row>
    <row r="211" spans="1:29" x14ac:dyDescent="0.25">
      <c r="A211" s="6" t="str">
        <f>[2]NOWPLAYING!A212</f>
        <v>kcook</v>
      </c>
      <c r="B211">
        <f>DATA_GOES_HERE!A211</f>
        <v>0</v>
      </c>
      <c r="E211" s="8" t="str">
        <f>IF(DATA_GOES_HERE!F113,F211,"")</f>
        <v/>
      </c>
      <c r="F211">
        <f>DATA_GOES_HERE!AI211</f>
        <v>0</v>
      </c>
      <c r="G211" s="1">
        <f>DATA_GOES_HERE!J211</f>
        <v>0</v>
      </c>
      <c r="H211" s="1">
        <f>DATA_GOES_HERE!R211</f>
        <v>0</v>
      </c>
      <c r="I211" s="1">
        <f t="shared" ca="1" si="3"/>
        <v>42487</v>
      </c>
      <c r="J211">
        <v>0</v>
      </c>
      <c r="K211">
        <v>31158</v>
      </c>
      <c r="L211" t="s">
        <v>131</v>
      </c>
      <c r="M211" t="e">
        <f>VLOOKUP(DATA_GOES_HERE!Y211,VENUEID!$A$2:$B$28,2,TRUE)</f>
        <v>#N/A</v>
      </c>
      <c r="N211" t="e">
        <f>VLOOKUP(DATA_GOES_HERE!AH211,eventTypeID!$A:$C,3,TRUE)</f>
        <v>#N/A</v>
      </c>
      <c r="Q211" t="str">
        <f>VLOOKUP(DATA_GOES_HERE!Y113,VENUEID!$A$2:$C234,3,TRUE)</f>
        <v>(615) 862-5854</v>
      </c>
      <c r="R211" s="7">
        <f>DATA_GOES_HERE!M113</f>
        <v>0.42708333333333331</v>
      </c>
      <c r="W211" t="str">
        <f>IF(DATA_GOES_HERE!L113="Monday",1," ")</f>
        <v xml:space="preserve"> </v>
      </c>
      <c r="X211" t="str">
        <f>IF(DATA_GOES_HERE!L113="Tuesday",1," ")</f>
        <v xml:space="preserve"> </v>
      </c>
      <c r="Y211" t="str">
        <f>IF(DATA_GOES_HERE!L113="Wednesday",1," ")</f>
        <v xml:space="preserve"> </v>
      </c>
      <c r="Z211" t="str">
        <f>IF(DATA_GOES_HERE!L113="Thursday",1," ")</f>
        <v xml:space="preserve"> </v>
      </c>
      <c r="AA211" t="str">
        <f>IF(DATA_GOES_HERE!L113="Friday",1," ")</f>
        <v xml:space="preserve"> </v>
      </c>
      <c r="AB211">
        <f>IF(DATA_GOES_HERE!L113="Saturday",1," ")</f>
        <v>1</v>
      </c>
      <c r="AC211" t="str">
        <f>IF(DATA_GOES_HERE!L113="Sunday",1," ")</f>
        <v xml:space="preserve"> </v>
      </c>
    </row>
    <row r="212" spans="1:29" x14ac:dyDescent="0.25">
      <c r="A212" s="6" t="str">
        <f>[2]NOWPLAYING!A213</f>
        <v>kcook</v>
      </c>
      <c r="B212">
        <f>DATA_GOES_HERE!A212</f>
        <v>0</v>
      </c>
      <c r="E212" s="8" t="str">
        <f>IF(DATA_GOES_HERE!F114,F212,"")</f>
        <v/>
      </c>
      <c r="F212">
        <f>DATA_GOES_HERE!AI212</f>
        <v>0</v>
      </c>
      <c r="G212" s="1">
        <f>DATA_GOES_HERE!J212</f>
        <v>0</v>
      </c>
      <c r="H212" s="1">
        <f>DATA_GOES_HERE!R212</f>
        <v>0</v>
      </c>
      <c r="I212" s="1">
        <f t="shared" ca="1" si="3"/>
        <v>42487</v>
      </c>
      <c r="J212">
        <v>0</v>
      </c>
      <c r="K212">
        <v>31158</v>
      </c>
      <c r="L212" t="s">
        <v>131</v>
      </c>
      <c r="M212" t="e">
        <f>VLOOKUP(DATA_GOES_HERE!Y212,VENUEID!$A$2:$B$28,2,TRUE)</f>
        <v>#N/A</v>
      </c>
      <c r="N212" t="e">
        <f>VLOOKUP(DATA_GOES_HERE!AH212,eventTypeID!$A:$C,3,TRUE)</f>
        <v>#N/A</v>
      </c>
      <c r="Q212" t="str">
        <f>VLOOKUP(DATA_GOES_HERE!Y114,VENUEID!$A$2:$C235,3,TRUE)</f>
        <v>(615) 862-5854</v>
      </c>
      <c r="R212" s="7">
        <f>DATA_GOES_HERE!M114</f>
        <v>0.58333333333333337</v>
      </c>
      <c r="W212" t="str">
        <f>IF(DATA_GOES_HERE!L114="Monday",1," ")</f>
        <v xml:space="preserve"> </v>
      </c>
      <c r="X212" t="str">
        <f>IF(DATA_GOES_HERE!L114="Tuesday",1," ")</f>
        <v xml:space="preserve"> </v>
      </c>
      <c r="Y212" t="str">
        <f>IF(DATA_GOES_HERE!L114="Wednesday",1," ")</f>
        <v xml:space="preserve"> </v>
      </c>
      <c r="Z212" t="str">
        <f>IF(DATA_GOES_HERE!L114="Thursday",1," ")</f>
        <v xml:space="preserve"> </v>
      </c>
      <c r="AA212" t="str">
        <f>IF(DATA_GOES_HERE!L114="Friday",1," ")</f>
        <v xml:space="preserve"> </v>
      </c>
      <c r="AB212">
        <f>IF(DATA_GOES_HERE!L114="Saturday",1," ")</f>
        <v>1</v>
      </c>
      <c r="AC212" t="str">
        <f>IF(DATA_GOES_HERE!L114="Sunday",1," ")</f>
        <v xml:space="preserve"> </v>
      </c>
    </row>
    <row r="213" spans="1:29" x14ac:dyDescent="0.25">
      <c r="A213" s="6" t="str">
        <f>[2]NOWPLAYING!A214</f>
        <v>kcook</v>
      </c>
      <c r="B213">
        <f>DATA_GOES_HERE!A213</f>
        <v>0</v>
      </c>
      <c r="E213" s="8" t="str">
        <f>IF(DATA_GOES_HERE!F115,F213,"")</f>
        <v/>
      </c>
      <c r="F213">
        <f>DATA_GOES_HERE!AI213</f>
        <v>0</v>
      </c>
      <c r="G213" s="1">
        <f>DATA_GOES_HERE!J213</f>
        <v>0</v>
      </c>
      <c r="H213" s="1">
        <f>DATA_GOES_HERE!R213</f>
        <v>0</v>
      </c>
      <c r="I213" s="1">
        <f t="shared" ca="1" si="3"/>
        <v>42487</v>
      </c>
      <c r="J213">
        <v>0</v>
      </c>
      <c r="K213">
        <v>31158</v>
      </c>
      <c r="L213" t="s">
        <v>131</v>
      </c>
      <c r="M213" t="e">
        <f>VLOOKUP(DATA_GOES_HERE!Y213,VENUEID!$A$2:$B$28,2,TRUE)</f>
        <v>#N/A</v>
      </c>
      <c r="N213" t="e">
        <f>VLOOKUP(DATA_GOES_HERE!AH213,eventTypeID!$A:$C,3,TRUE)</f>
        <v>#N/A</v>
      </c>
      <c r="Q213" t="e">
        <f>VLOOKUP(DATA_GOES_HERE!Y115,VENUEID!$A$2:$C236,3,TRUE)</f>
        <v>#N/A</v>
      </c>
      <c r="R213" s="7">
        <f>DATA_GOES_HERE!M115</f>
        <v>0</v>
      </c>
      <c r="W213" t="str">
        <f>IF(DATA_GOES_HERE!L115="Monday",1," ")</f>
        <v xml:space="preserve"> </v>
      </c>
      <c r="X213" t="str">
        <f>IF(DATA_GOES_HERE!L115="Tuesday",1," ")</f>
        <v xml:space="preserve"> </v>
      </c>
      <c r="Y213" t="str">
        <f>IF(DATA_GOES_HERE!L115="Wednesday",1," ")</f>
        <v xml:space="preserve"> </v>
      </c>
      <c r="Z213" t="str">
        <f>IF(DATA_GOES_HERE!L115="Thursday",1," ")</f>
        <v xml:space="preserve"> </v>
      </c>
      <c r="AA213" t="str">
        <f>IF(DATA_GOES_HERE!L115="Friday",1," ")</f>
        <v xml:space="preserve"> </v>
      </c>
      <c r="AB213" t="str">
        <f>IF(DATA_GOES_HERE!L115="Saturday",1," ")</f>
        <v xml:space="preserve"> </v>
      </c>
      <c r="AC213" t="str">
        <f>IF(DATA_GOES_HERE!L115="Sunday",1," ")</f>
        <v xml:space="preserve"> </v>
      </c>
    </row>
    <row r="214" spans="1:29" x14ac:dyDescent="0.25">
      <c r="A214" s="6" t="str">
        <f>[2]NOWPLAYING!A215</f>
        <v>kcook</v>
      </c>
      <c r="B214">
        <f>DATA_GOES_HERE!A214</f>
        <v>0</v>
      </c>
      <c r="E214" s="8" t="str">
        <f>IF(DATA_GOES_HERE!F116,F214,"")</f>
        <v/>
      </c>
      <c r="F214">
        <f>DATA_GOES_HERE!AI214</f>
        <v>0</v>
      </c>
      <c r="G214" s="1">
        <f>DATA_GOES_HERE!J214</f>
        <v>0</v>
      </c>
      <c r="H214" s="1">
        <f>DATA_GOES_HERE!R214</f>
        <v>0</v>
      </c>
      <c r="I214" s="1">
        <f t="shared" ca="1" si="3"/>
        <v>42487</v>
      </c>
      <c r="J214">
        <v>0</v>
      </c>
      <c r="K214">
        <v>31158</v>
      </c>
      <c r="L214" t="s">
        <v>131</v>
      </c>
      <c r="M214" t="e">
        <f>VLOOKUP(DATA_GOES_HERE!Y214,VENUEID!$A$2:$B$28,2,TRUE)</f>
        <v>#N/A</v>
      </c>
      <c r="N214" t="e">
        <f>VLOOKUP(DATA_GOES_HERE!AH214,eventTypeID!$A:$C,3,TRUE)</f>
        <v>#N/A</v>
      </c>
      <c r="Q214" t="str">
        <f>VLOOKUP(DATA_GOES_HERE!Y116,VENUEID!$A$2:$C237,3,TRUE)</f>
        <v>(615) 862-5854</v>
      </c>
      <c r="R214" s="7">
        <f>DATA_GOES_HERE!M116</f>
        <v>0.42708333333333331</v>
      </c>
      <c r="W214">
        <f>IF(DATA_GOES_HERE!L116="Monday",1," ")</f>
        <v>1</v>
      </c>
      <c r="X214" t="str">
        <f>IF(DATA_GOES_HERE!L116="Tuesday",1," ")</f>
        <v xml:space="preserve"> </v>
      </c>
      <c r="Y214" t="str">
        <f>IF(DATA_GOES_HERE!L116="Wednesday",1," ")</f>
        <v xml:space="preserve"> </v>
      </c>
      <c r="Z214" t="str">
        <f>IF(DATA_GOES_HERE!L116="Thursday",1," ")</f>
        <v xml:space="preserve"> </v>
      </c>
      <c r="AA214" t="str">
        <f>IF(DATA_GOES_HERE!L116="Friday",1," ")</f>
        <v xml:space="preserve"> </v>
      </c>
      <c r="AB214" t="str">
        <f>IF(DATA_GOES_HERE!L116="Saturday",1," ")</f>
        <v xml:space="preserve"> </v>
      </c>
      <c r="AC214" t="str">
        <f>IF(DATA_GOES_HERE!L116="Sunday",1," ")</f>
        <v xml:space="preserve"> </v>
      </c>
    </row>
    <row r="215" spans="1:29" x14ac:dyDescent="0.25">
      <c r="A215" s="6" t="str">
        <f>[2]NOWPLAYING!A216</f>
        <v>kcook</v>
      </c>
      <c r="B215">
        <f>DATA_GOES_HERE!A215</f>
        <v>0</v>
      </c>
      <c r="E215" s="8" t="str">
        <f>IF(DATA_GOES_HERE!F117,F215,"")</f>
        <v/>
      </c>
      <c r="F215">
        <f>DATA_GOES_HERE!AI215</f>
        <v>0</v>
      </c>
      <c r="G215" s="1">
        <f>DATA_GOES_HERE!J215</f>
        <v>0</v>
      </c>
      <c r="H215" s="1">
        <f>DATA_GOES_HERE!R215</f>
        <v>0</v>
      </c>
      <c r="I215" s="1">
        <f t="shared" ca="1" si="3"/>
        <v>42487</v>
      </c>
      <c r="J215">
        <v>0</v>
      </c>
      <c r="K215">
        <v>31158</v>
      </c>
      <c r="L215" t="s">
        <v>131</v>
      </c>
      <c r="M215" t="e">
        <f>VLOOKUP(DATA_GOES_HERE!Y215,VENUEID!$A$2:$B$28,2,TRUE)</f>
        <v>#N/A</v>
      </c>
      <c r="N215" t="e">
        <f>VLOOKUP(DATA_GOES_HERE!AH215,eventTypeID!$A:$C,3,TRUE)</f>
        <v>#N/A</v>
      </c>
      <c r="Q215" t="e">
        <f>VLOOKUP(DATA_GOES_HERE!Y117,VENUEID!$A$2:$C238,3,TRUE)</f>
        <v>#N/A</v>
      </c>
      <c r="R215" s="7">
        <f>DATA_GOES_HERE!M117</f>
        <v>0</v>
      </c>
      <c r="W215" t="str">
        <f>IF(DATA_GOES_HERE!L117="Monday",1," ")</f>
        <v xml:space="preserve"> </v>
      </c>
      <c r="X215" t="str">
        <f>IF(DATA_GOES_HERE!L117="Tuesday",1," ")</f>
        <v xml:space="preserve"> </v>
      </c>
      <c r="Y215" t="str">
        <f>IF(DATA_GOES_HERE!L117="Wednesday",1," ")</f>
        <v xml:space="preserve"> </v>
      </c>
      <c r="Z215" t="str">
        <f>IF(DATA_GOES_HERE!L117="Thursday",1," ")</f>
        <v xml:space="preserve"> </v>
      </c>
      <c r="AA215" t="str">
        <f>IF(DATA_GOES_HERE!L117="Friday",1," ")</f>
        <v xml:space="preserve"> </v>
      </c>
      <c r="AB215" t="str">
        <f>IF(DATA_GOES_HERE!L117="Saturday",1," ")</f>
        <v xml:space="preserve"> </v>
      </c>
      <c r="AC215" t="str">
        <f>IF(DATA_GOES_HERE!L117="Sunday",1," ")</f>
        <v xml:space="preserve"> </v>
      </c>
    </row>
    <row r="216" spans="1:29" x14ac:dyDescent="0.25">
      <c r="A216" s="6" t="str">
        <f>[2]NOWPLAYING!A217</f>
        <v>kcook</v>
      </c>
      <c r="B216">
        <f>DATA_GOES_HERE!A216</f>
        <v>0</v>
      </c>
      <c r="E216" s="8" t="str">
        <f>IF(DATA_GOES_HERE!F118,F216,"")</f>
        <v/>
      </c>
      <c r="F216">
        <f>DATA_GOES_HERE!AI216</f>
        <v>0</v>
      </c>
      <c r="G216" s="1">
        <f>DATA_GOES_HERE!J216</f>
        <v>0</v>
      </c>
      <c r="H216" s="1">
        <f>DATA_GOES_HERE!R216</f>
        <v>0</v>
      </c>
      <c r="I216" s="1">
        <f t="shared" ca="1" si="3"/>
        <v>42487</v>
      </c>
      <c r="J216">
        <v>0</v>
      </c>
      <c r="K216">
        <v>31158</v>
      </c>
      <c r="L216" t="s">
        <v>131</v>
      </c>
      <c r="M216" t="e">
        <f>VLOOKUP(DATA_GOES_HERE!Y216,VENUEID!$A$2:$B$28,2,TRUE)</f>
        <v>#N/A</v>
      </c>
      <c r="N216" t="e">
        <f>VLOOKUP(DATA_GOES_HERE!AH216,eventTypeID!$A:$C,3,TRUE)</f>
        <v>#N/A</v>
      </c>
      <c r="Q216" t="e">
        <f>VLOOKUP(DATA_GOES_HERE!Y118,VENUEID!$A$2:$C239,3,TRUE)</f>
        <v>#N/A</v>
      </c>
      <c r="R216" s="7">
        <f>DATA_GOES_HERE!M118</f>
        <v>0</v>
      </c>
      <c r="W216" t="str">
        <f>IF(DATA_GOES_HERE!L118="Monday",1," ")</f>
        <v xml:space="preserve"> </v>
      </c>
      <c r="X216" t="str">
        <f>IF(DATA_GOES_HERE!L118="Tuesday",1," ")</f>
        <v xml:space="preserve"> </v>
      </c>
      <c r="Y216" t="str">
        <f>IF(DATA_GOES_HERE!L118="Wednesday",1," ")</f>
        <v xml:space="preserve"> </v>
      </c>
      <c r="Z216" t="str">
        <f>IF(DATA_GOES_HERE!L118="Thursday",1," ")</f>
        <v xml:space="preserve"> </v>
      </c>
      <c r="AA216" t="str">
        <f>IF(DATA_GOES_HERE!L118="Friday",1," ")</f>
        <v xml:space="preserve"> </v>
      </c>
      <c r="AB216" t="str">
        <f>IF(DATA_GOES_HERE!L118="Saturday",1," ")</f>
        <v xml:space="preserve"> </v>
      </c>
      <c r="AC216" t="str">
        <f>IF(DATA_GOES_HERE!L118="Sunday",1," ")</f>
        <v xml:space="preserve"> </v>
      </c>
    </row>
    <row r="217" spans="1:29" x14ac:dyDescent="0.25">
      <c r="A217" s="6" t="str">
        <f>[2]NOWPLAYING!A218</f>
        <v>kcook</v>
      </c>
      <c r="B217">
        <f>DATA_GOES_HERE!A217</f>
        <v>0</v>
      </c>
      <c r="E217" s="8" t="str">
        <f>IF(DATA_GOES_HERE!F119,F217,"")</f>
        <v/>
      </c>
      <c r="F217">
        <f>DATA_GOES_HERE!AI217</f>
        <v>0</v>
      </c>
      <c r="G217" s="1">
        <f>DATA_GOES_HERE!J217</f>
        <v>0</v>
      </c>
      <c r="H217" s="1">
        <f>DATA_GOES_HERE!R217</f>
        <v>0</v>
      </c>
      <c r="I217" s="1">
        <f t="shared" ca="1" si="3"/>
        <v>42487</v>
      </c>
      <c r="J217">
        <v>0</v>
      </c>
      <c r="K217">
        <v>31158</v>
      </c>
      <c r="L217" t="s">
        <v>131</v>
      </c>
      <c r="M217" t="e">
        <f>VLOOKUP(DATA_GOES_HERE!Y217,VENUEID!$A$2:$B$28,2,TRUE)</f>
        <v>#N/A</v>
      </c>
      <c r="N217" t="e">
        <f>VLOOKUP(DATA_GOES_HERE!AH217,eventTypeID!$A:$C,3,TRUE)</f>
        <v>#N/A</v>
      </c>
      <c r="Q217" t="str">
        <f>VLOOKUP(DATA_GOES_HERE!Y119,VENUEID!$A$2:$C240,3,TRUE)</f>
        <v>(615) 862-5854</v>
      </c>
      <c r="R217" s="7">
        <f>DATA_GOES_HERE!M119</f>
        <v>0.77083333333333337</v>
      </c>
      <c r="W217">
        <f>IF(DATA_GOES_HERE!L119="Monday",1," ")</f>
        <v>1</v>
      </c>
      <c r="X217" t="str">
        <f>IF(DATA_GOES_HERE!L119="Tuesday",1," ")</f>
        <v xml:space="preserve"> </v>
      </c>
      <c r="Y217" t="str">
        <f>IF(DATA_GOES_HERE!L119="Wednesday",1," ")</f>
        <v xml:space="preserve"> </v>
      </c>
      <c r="Z217" t="str">
        <f>IF(DATA_GOES_HERE!L119="Thursday",1," ")</f>
        <v xml:space="preserve"> </v>
      </c>
      <c r="AA217" t="str">
        <f>IF(DATA_GOES_HERE!L119="Friday",1," ")</f>
        <v xml:space="preserve"> </v>
      </c>
      <c r="AB217" t="str">
        <f>IF(DATA_GOES_HERE!L119="Saturday",1," ")</f>
        <v xml:space="preserve"> </v>
      </c>
      <c r="AC217" t="str">
        <f>IF(DATA_GOES_HERE!L119="Sunday",1," ")</f>
        <v xml:space="preserve"> </v>
      </c>
    </row>
    <row r="218" spans="1:29" x14ac:dyDescent="0.25">
      <c r="A218" s="6" t="str">
        <f>[2]NOWPLAYING!A219</f>
        <v>kcook</v>
      </c>
      <c r="B218">
        <f>DATA_GOES_HERE!A218</f>
        <v>0</v>
      </c>
      <c r="E218" s="8" t="str">
        <f>IF(DATA_GOES_HERE!F120,F218,"")</f>
        <v/>
      </c>
      <c r="F218">
        <f>DATA_GOES_HERE!AI218</f>
        <v>0</v>
      </c>
      <c r="G218" s="1">
        <f>DATA_GOES_HERE!J218</f>
        <v>0</v>
      </c>
      <c r="H218" s="1">
        <f>DATA_GOES_HERE!R218</f>
        <v>0</v>
      </c>
      <c r="I218" s="1">
        <f t="shared" ca="1" si="3"/>
        <v>42487</v>
      </c>
      <c r="J218">
        <v>0</v>
      </c>
      <c r="K218">
        <v>31158</v>
      </c>
      <c r="L218" t="s">
        <v>131</v>
      </c>
      <c r="M218" t="e">
        <f>VLOOKUP(DATA_GOES_HERE!Y218,VENUEID!$A$2:$B$28,2,TRUE)</f>
        <v>#N/A</v>
      </c>
      <c r="N218" t="e">
        <f>VLOOKUP(DATA_GOES_HERE!AH218,eventTypeID!$A:$C,3,TRUE)</f>
        <v>#N/A</v>
      </c>
      <c r="Q218" t="str">
        <f>VLOOKUP(DATA_GOES_HERE!Y120,VENUEID!$A$2:$C241,3,TRUE)</f>
        <v>(615) 862-5854</v>
      </c>
      <c r="R218" s="7">
        <f>DATA_GOES_HERE!M120</f>
        <v>0.66666666666666663</v>
      </c>
      <c r="W218" t="str">
        <f>IF(DATA_GOES_HERE!L120="Monday",1," ")</f>
        <v xml:space="preserve"> </v>
      </c>
      <c r="X218">
        <f>IF(DATA_GOES_HERE!L120="Tuesday",1," ")</f>
        <v>1</v>
      </c>
      <c r="Y218" t="str">
        <f>IF(DATA_GOES_HERE!L120="Wednesday",1," ")</f>
        <v xml:space="preserve"> </v>
      </c>
      <c r="Z218" t="str">
        <f>IF(DATA_GOES_HERE!L120="Thursday",1," ")</f>
        <v xml:space="preserve"> </v>
      </c>
      <c r="AA218" t="str">
        <f>IF(DATA_GOES_HERE!L120="Friday",1," ")</f>
        <v xml:space="preserve"> </v>
      </c>
      <c r="AB218" t="str">
        <f>IF(DATA_GOES_HERE!L120="Saturday",1," ")</f>
        <v xml:space="preserve"> </v>
      </c>
      <c r="AC218" t="str">
        <f>IF(DATA_GOES_HERE!L120="Sunday",1," ")</f>
        <v xml:space="preserve"> </v>
      </c>
    </row>
    <row r="219" spans="1:29" x14ac:dyDescent="0.25">
      <c r="A219" s="6" t="str">
        <f>[2]NOWPLAYING!A220</f>
        <v>kcook</v>
      </c>
      <c r="B219">
        <f>DATA_GOES_HERE!A219</f>
        <v>0</v>
      </c>
      <c r="E219" s="8" t="str">
        <f>IF(DATA_GOES_HERE!F121,F219,"")</f>
        <v/>
      </c>
      <c r="F219">
        <f>DATA_GOES_HERE!AI219</f>
        <v>0</v>
      </c>
      <c r="G219" s="1">
        <f>DATA_GOES_HERE!J219</f>
        <v>0</v>
      </c>
      <c r="H219" s="1">
        <f>DATA_GOES_HERE!R219</f>
        <v>0</v>
      </c>
      <c r="I219" s="1">
        <f t="shared" ca="1" si="3"/>
        <v>42487</v>
      </c>
      <c r="J219">
        <v>0</v>
      </c>
      <c r="K219">
        <v>31158</v>
      </c>
      <c r="L219" t="s">
        <v>131</v>
      </c>
      <c r="M219" t="e">
        <f>VLOOKUP(DATA_GOES_HERE!Y219,VENUEID!$A$2:$B$28,2,TRUE)</f>
        <v>#N/A</v>
      </c>
      <c r="N219" t="e">
        <f>VLOOKUP(DATA_GOES_HERE!AH219,eventTypeID!$A:$C,3,TRUE)</f>
        <v>#N/A</v>
      </c>
      <c r="Q219" t="str">
        <f>VLOOKUP(DATA_GOES_HERE!Y121,VENUEID!$A$2:$C242,3,TRUE)</f>
        <v>(615) 862-5854</v>
      </c>
      <c r="R219" s="7">
        <f>DATA_GOES_HERE!M121</f>
        <v>0.67708333333333337</v>
      </c>
      <c r="W219" t="str">
        <f>IF(DATA_GOES_HERE!L121="Monday",1," ")</f>
        <v xml:space="preserve"> </v>
      </c>
      <c r="X219">
        <f>IF(DATA_GOES_HERE!L121="Tuesday",1," ")</f>
        <v>1</v>
      </c>
      <c r="Y219" t="str">
        <f>IF(DATA_GOES_HERE!L121="Wednesday",1," ")</f>
        <v xml:space="preserve"> </v>
      </c>
      <c r="Z219" t="str">
        <f>IF(DATA_GOES_HERE!L121="Thursday",1," ")</f>
        <v xml:space="preserve"> </v>
      </c>
      <c r="AA219" t="str">
        <f>IF(DATA_GOES_HERE!L121="Friday",1," ")</f>
        <v xml:space="preserve"> </v>
      </c>
      <c r="AB219" t="str">
        <f>IF(DATA_GOES_HERE!L121="Saturday",1," ")</f>
        <v xml:space="preserve"> </v>
      </c>
      <c r="AC219" t="str">
        <f>IF(DATA_GOES_HERE!L121="Sunday",1," ")</f>
        <v xml:space="preserve"> </v>
      </c>
    </row>
    <row r="220" spans="1:29" x14ac:dyDescent="0.25">
      <c r="A220" s="6" t="str">
        <f>[2]NOWPLAYING!A221</f>
        <v>kcook</v>
      </c>
      <c r="B220">
        <f>DATA_GOES_HERE!A220</f>
        <v>0</v>
      </c>
      <c r="E220" s="8" t="str">
        <f>IF(DATA_GOES_HERE!F122,F220,"")</f>
        <v/>
      </c>
      <c r="F220">
        <f>DATA_GOES_HERE!AI220</f>
        <v>0</v>
      </c>
      <c r="G220" s="1">
        <f>DATA_GOES_HERE!J220</f>
        <v>0</v>
      </c>
      <c r="H220" s="1">
        <f>DATA_GOES_HERE!R220</f>
        <v>0</v>
      </c>
      <c r="I220" s="1">
        <f t="shared" ca="1" si="3"/>
        <v>42487</v>
      </c>
      <c r="J220">
        <v>0</v>
      </c>
      <c r="K220">
        <v>31158</v>
      </c>
      <c r="L220" t="s">
        <v>131</v>
      </c>
      <c r="M220" t="e">
        <f>VLOOKUP(DATA_GOES_HERE!Y220,VENUEID!$A$2:$B$28,2,TRUE)</f>
        <v>#N/A</v>
      </c>
      <c r="N220" t="e">
        <f>VLOOKUP(DATA_GOES_HERE!AH220,eventTypeID!$A:$C,3,TRUE)</f>
        <v>#N/A</v>
      </c>
      <c r="Q220" t="str">
        <f>VLOOKUP(DATA_GOES_HERE!Y122,VENUEID!$A$2:$C243,3,TRUE)</f>
        <v>(615) 862-5854</v>
      </c>
      <c r="R220" s="7">
        <f>DATA_GOES_HERE!M122</f>
        <v>0.42708333333333331</v>
      </c>
      <c r="W220" t="str">
        <f>IF(DATA_GOES_HERE!L122="Monday",1," ")</f>
        <v xml:space="preserve"> </v>
      </c>
      <c r="X220" t="str">
        <f>IF(DATA_GOES_HERE!L122="Tuesday",1," ")</f>
        <v xml:space="preserve"> </v>
      </c>
      <c r="Y220">
        <f>IF(DATA_GOES_HERE!L122="Wednesday",1," ")</f>
        <v>1</v>
      </c>
      <c r="Z220" t="str">
        <f>IF(DATA_GOES_HERE!L122="Thursday",1," ")</f>
        <v xml:space="preserve"> </v>
      </c>
      <c r="AA220" t="str">
        <f>IF(DATA_GOES_HERE!L122="Friday",1," ")</f>
        <v xml:space="preserve"> </v>
      </c>
      <c r="AB220" t="str">
        <f>IF(DATA_GOES_HERE!L122="Saturday",1," ")</f>
        <v xml:space="preserve"> </v>
      </c>
      <c r="AC220" t="str">
        <f>IF(DATA_GOES_HERE!L122="Sunday",1," ")</f>
        <v xml:space="preserve"> </v>
      </c>
    </row>
    <row r="221" spans="1:29" x14ac:dyDescent="0.25">
      <c r="A221" s="6" t="str">
        <f>[2]NOWPLAYING!A222</f>
        <v>kcook</v>
      </c>
      <c r="B221">
        <f>DATA_GOES_HERE!A221</f>
        <v>0</v>
      </c>
      <c r="E221" s="8" t="str">
        <f>IF(DATA_GOES_HERE!F123,F221,"")</f>
        <v/>
      </c>
      <c r="F221">
        <f>DATA_GOES_HERE!AI221</f>
        <v>0</v>
      </c>
      <c r="G221" s="1">
        <f>DATA_GOES_HERE!J221</f>
        <v>0</v>
      </c>
      <c r="H221" s="1">
        <f>DATA_GOES_HERE!R221</f>
        <v>0</v>
      </c>
      <c r="I221" s="1">
        <f t="shared" ca="1" si="3"/>
        <v>42487</v>
      </c>
      <c r="J221">
        <v>0</v>
      </c>
      <c r="K221">
        <v>31158</v>
      </c>
      <c r="L221" t="s">
        <v>131</v>
      </c>
      <c r="M221" t="e">
        <f>VLOOKUP(DATA_GOES_HERE!Y221,VENUEID!$A$2:$B$28,2,TRUE)</f>
        <v>#N/A</v>
      </c>
      <c r="N221" t="e">
        <f>VLOOKUP(DATA_GOES_HERE!AH221,eventTypeID!$A:$C,3,TRUE)</f>
        <v>#N/A</v>
      </c>
      <c r="Q221" t="str">
        <f>VLOOKUP(DATA_GOES_HERE!Y123,VENUEID!$A$2:$C244,3,TRUE)</f>
        <v>(615) 862-5854</v>
      </c>
      <c r="R221" s="7">
        <f>DATA_GOES_HERE!M123</f>
        <v>0.46875</v>
      </c>
      <c r="W221" t="str">
        <f>IF(DATA_GOES_HERE!L123="Monday",1," ")</f>
        <v xml:space="preserve"> </v>
      </c>
      <c r="X221" t="str">
        <f>IF(DATA_GOES_HERE!L123="Tuesday",1," ")</f>
        <v xml:space="preserve"> </v>
      </c>
      <c r="Y221">
        <f>IF(DATA_GOES_HERE!L123="Wednesday",1," ")</f>
        <v>1</v>
      </c>
      <c r="Z221" t="str">
        <f>IF(DATA_GOES_HERE!L123="Thursday",1," ")</f>
        <v xml:space="preserve"> </v>
      </c>
      <c r="AA221" t="str">
        <f>IF(DATA_GOES_HERE!L123="Friday",1," ")</f>
        <v xml:space="preserve"> </v>
      </c>
      <c r="AB221" t="str">
        <f>IF(DATA_GOES_HERE!L123="Saturday",1," ")</f>
        <v xml:space="preserve"> </v>
      </c>
      <c r="AC221" t="str">
        <f>IF(DATA_GOES_HERE!L123="Sunday",1," ")</f>
        <v xml:space="preserve"> </v>
      </c>
    </row>
    <row r="222" spans="1:29" x14ac:dyDescent="0.25">
      <c r="A222" s="6" t="str">
        <f>[2]NOWPLAYING!A223</f>
        <v>kcook</v>
      </c>
      <c r="B222">
        <f>DATA_GOES_HERE!A222</f>
        <v>0</v>
      </c>
      <c r="E222" s="8" t="str">
        <f>IF(DATA_GOES_HERE!F124,F222,"")</f>
        <v/>
      </c>
      <c r="F222">
        <f>DATA_GOES_HERE!AI222</f>
        <v>0</v>
      </c>
      <c r="G222" s="1">
        <f>DATA_GOES_HERE!J222</f>
        <v>0</v>
      </c>
      <c r="H222" s="1">
        <f>DATA_GOES_HERE!R222</f>
        <v>0</v>
      </c>
      <c r="I222" s="1">
        <f t="shared" ca="1" si="3"/>
        <v>42487</v>
      </c>
      <c r="J222">
        <v>0</v>
      </c>
      <c r="K222">
        <v>31158</v>
      </c>
      <c r="L222" t="s">
        <v>131</v>
      </c>
      <c r="M222" t="e">
        <f>VLOOKUP(DATA_GOES_HERE!Y222,VENUEID!$A$2:$B$28,2,TRUE)</f>
        <v>#N/A</v>
      </c>
      <c r="N222" t="e">
        <f>VLOOKUP(DATA_GOES_HERE!AH222,eventTypeID!$A:$C,3,TRUE)</f>
        <v>#N/A</v>
      </c>
      <c r="Q222" t="str">
        <f>VLOOKUP(DATA_GOES_HERE!Y124,VENUEID!$A$2:$C245,3,TRUE)</f>
        <v>(615) 862-5854</v>
      </c>
      <c r="R222" s="7">
        <f>DATA_GOES_HERE!M124</f>
        <v>0.58333333333333337</v>
      </c>
      <c r="W222" t="str">
        <f>IF(DATA_GOES_HERE!L124="Monday",1," ")</f>
        <v xml:space="preserve"> </v>
      </c>
      <c r="X222" t="str">
        <f>IF(DATA_GOES_HERE!L124="Tuesday",1," ")</f>
        <v xml:space="preserve"> </v>
      </c>
      <c r="Y222">
        <f>IF(DATA_GOES_HERE!L124="Wednesday",1," ")</f>
        <v>1</v>
      </c>
      <c r="Z222" t="str">
        <f>IF(DATA_GOES_HERE!L124="Thursday",1," ")</f>
        <v xml:space="preserve"> </v>
      </c>
      <c r="AA222" t="str">
        <f>IF(DATA_GOES_HERE!L124="Friday",1," ")</f>
        <v xml:space="preserve"> </v>
      </c>
      <c r="AB222" t="str">
        <f>IF(DATA_GOES_HERE!L124="Saturday",1," ")</f>
        <v xml:space="preserve"> </v>
      </c>
      <c r="AC222" t="str">
        <f>IF(DATA_GOES_HERE!L124="Sunday",1," ")</f>
        <v xml:space="preserve"> </v>
      </c>
    </row>
    <row r="223" spans="1:29" x14ac:dyDescent="0.25">
      <c r="A223" s="6" t="str">
        <f>[2]NOWPLAYING!A224</f>
        <v>kcook</v>
      </c>
      <c r="B223">
        <f>DATA_GOES_HERE!A223</f>
        <v>0</v>
      </c>
      <c r="E223" s="8" t="str">
        <f>IF(DATA_GOES_HERE!F125,F223,"")</f>
        <v/>
      </c>
      <c r="F223">
        <f>DATA_GOES_HERE!AI223</f>
        <v>0</v>
      </c>
      <c r="G223" s="1">
        <f>DATA_GOES_HERE!J223</f>
        <v>0</v>
      </c>
      <c r="H223" s="1">
        <f>DATA_GOES_HERE!R223</f>
        <v>0</v>
      </c>
      <c r="I223" s="1">
        <f t="shared" ca="1" si="3"/>
        <v>42487</v>
      </c>
      <c r="J223">
        <v>0</v>
      </c>
      <c r="K223">
        <v>31158</v>
      </c>
      <c r="L223" t="s">
        <v>131</v>
      </c>
      <c r="M223" t="e">
        <f>VLOOKUP(DATA_GOES_HERE!Y223,VENUEID!$A$2:$B$28,2,TRUE)</f>
        <v>#N/A</v>
      </c>
      <c r="N223" t="e">
        <f>VLOOKUP(DATA_GOES_HERE!AH223,eventTypeID!$A:$C,3,TRUE)</f>
        <v>#N/A</v>
      </c>
      <c r="Q223" t="str">
        <f>VLOOKUP(DATA_GOES_HERE!Y125,VENUEID!$A$2:$C246,3,TRUE)</f>
        <v>(615) 862-5854</v>
      </c>
      <c r="R223" s="7">
        <f>DATA_GOES_HERE!M125</f>
        <v>0.58333333333333337</v>
      </c>
      <c r="W223" t="str">
        <f>IF(DATA_GOES_HERE!L125="Monday",1," ")</f>
        <v xml:space="preserve"> </v>
      </c>
      <c r="X223" t="str">
        <f>IF(DATA_GOES_HERE!L125="Tuesday",1," ")</f>
        <v xml:space="preserve"> </v>
      </c>
      <c r="Y223">
        <f>IF(DATA_GOES_HERE!L125="Wednesday",1," ")</f>
        <v>1</v>
      </c>
      <c r="Z223" t="str">
        <f>IF(DATA_GOES_HERE!L125="Thursday",1," ")</f>
        <v xml:space="preserve"> </v>
      </c>
      <c r="AA223" t="str">
        <f>IF(DATA_GOES_HERE!L125="Friday",1," ")</f>
        <v xml:space="preserve"> </v>
      </c>
      <c r="AB223" t="str">
        <f>IF(DATA_GOES_HERE!L125="Saturday",1," ")</f>
        <v xml:space="preserve"> </v>
      </c>
      <c r="AC223" t="str">
        <f>IF(DATA_GOES_HERE!L125="Sunday",1," ")</f>
        <v xml:space="preserve"> </v>
      </c>
    </row>
    <row r="224" spans="1:29" x14ac:dyDescent="0.25">
      <c r="A224" s="6" t="str">
        <f>[2]NOWPLAYING!A225</f>
        <v>kcook</v>
      </c>
      <c r="B224">
        <f>DATA_GOES_HERE!A224</f>
        <v>0</v>
      </c>
      <c r="E224" s="8" t="str">
        <f>IF(DATA_GOES_HERE!F126,F224,"")</f>
        <v/>
      </c>
      <c r="F224">
        <f>DATA_GOES_HERE!AI224</f>
        <v>0</v>
      </c>
      <c r="G224" s="1">
        <f>DATA_GOES_HERE!J224</f>
        <v>0</v>
      </c>
      <c r="H224" s="1">
        <f>DATA_GOES_HERE!R224</f>
        <v>0</v>
      </c>
      <c r="I224" s="1">
        <f t="shared" ca="1" si="3"/>
        <v>42487</v>
      </c>
      <c r="J224">
        <v>0</v>
      </c>
      <c r="K224">
        <v>31158</v>
      </c>
      <c r="L224" t="s">
        <v>131</v>
      </c>
      <c r="M224" t="e">
        <f>VLOOKUP(DATA_GOES_HERE!Y224,VENUEID!$A$2:$B$28,2,TRUE)</f>
        <v>#N/A</v>
      </c>
      <c r="N224" t="e">
        <f>VLOOKUP(DATA_GOES_HERE!AH224,eventTypeID!$A:$C,3,TRUE)</f>
        <v>#N/A</v>
      </c>
      <c r="Q224" t="e">
        <f>VLOOKUP(DATA_GOES_HERE!Y126,VENUEID!$A$2:$C247,3,TRUE)</f>
        <v>#N/A</v>
      </c>
      <c r="R224" s="7">
        <f>DATA_GOES_HERE!M126</f>
        <v>0</v>
      </c>
      <c r="W224" t="str">
        <f>IF(DATA_GOES_HERE!L126="Monday",1," ")</f>
        <v xml:space="preserve"> </v>
      </c>
      <c r="X224" t="str">
        <f>IF(DATA_GOES_HERE!L126="Tuesday",1," ")</f>
        <v xml:space="preserve"> </v>
      </c>
      <c r="Y224" t="str">
        <f>IF(DATA_GOES_HERE!L126="Wednesday",1," ")</f>
        <v xml:space="preserve"> </v>
      </c>
      <c r="Z224" t="str">
        <f>IF(DATA_GOES_HERE!L126="Thursday",1," ")</f>
        <v xml:space="preserve"> </v>
      </c>
      <c r="AA224" t="str">
        <f>IF(DATA_GOES_HERE!L126="Friday",1," ")</f>
        <v xml:space="preserve"> </v>
      </c>
      <c r="AB224" t="str">
        <f>IF(DATA_GOES_HERE!L126="Saturday",1," ")</f>
        <v xml:space="preserve"> </v>
      </c>
      <c r="AC224" t="str">
        <f>IF(DATA_GOES_HERE!L126="Sunday",1," ")</f>
        <v xml:space="preserve"> </v>
      </c>
    </row>
    <row r="225" spans="1:29" x14ac:dyDescent="0.25">
      <c r="A225" s="6" t="str">
        <f>[2]NOWPLAYING!A226</f>
        <v>kcook</v>
      </c>
      <c r="B225">
        <f>DATA_GOES_HERE!A225</f>
        <v>0</v>
      </c>
      <c r="E225" s="8" t="str">
        <f>IF(DATA_GOES_HERE!F127,F225,"")</f>
        <v/>
      </c>
      <c r="F225">
        <f>DATA_GOES_HERE!AI225</f>
        <v>0</v>
      </c>
      <c r="G225" s="1">
        <f>DATA_GOES_HERE!J225</f>
        <v>0</v>
      </c>
      <c r="H225" s="1">
        <f>DATA_GOES_HERE!R225</f>
        <v>0</v>
      </c>
      <c r="I225" s="1">
        <f t="shared" ca="1" si="3"/>
        <v>42487</v>
      </c>
      <c r="J225">
        <v>0</v>
      </c>
      <c r="K225">
        <v>31158</v>
      </c>
      <c r="L225" t="s">
        <v>131</v>
      </c>
      <c r="M225" t="e">
        <f>VLOOKUP(DATA_GOES_HERE!Y225,VENUEID!$A$2:$B$28,2,TRUE)</f>
        <v>#N/A</v>
      </c>
      <c r="N225" t="e">
        <f>VLOOKUP(DATA_GOES_HERE!AH225,eventTypeID!$A:$C,3,TRUE)</f>
        <v>#N/A</v>
      </c>
      <c r="Q225" t="str">
        <f>VLOOKUP(DATA_GOES_HERE!Y127,VENUEID!$A$2:$C248,3,TRUE)</f>
        <v>(615) 862-5854</v>
      </c>
      <c r="R225" s="7">
        <f>DATA_GOES_HERE!M127</f>
        <v>0.6875</v>
      </c>
      <c r="W225" t="str">
        <f>IF(DATA_GOES_HERE!L127="Monday",1," ")</f>
        <v xml:space="preserve"> </v>
      </c>
      <c r="X225" t="str">
        <f>IF(DATA_GOES_HERE!L127="Tuesday",1," ")</f>
        <v xml:space="preserve"> </v>
      </c>
      <c r="Y225">
        <f>IF(DATA_GOES_HERE!L127="Wednesday",1," ")</f>
        <v>1</v>
      </c>
      <c r="Z225" t="str">
        <f>IF(DATA_GOES_HERE!L127="Thursday",1," ")</f>
        <v xml:space="preserve"> </v>
      </c>
      <c r="AA225" t="str">
        <f>IF(DATA_GOES_HERE!L127="Friday",1," ")</f>
        <v xml:space="preserve"> </v>
      </c>
      <c r="AB225" t="str">
        <f>IF(DATA_GOES_HERE!L127="Saturday",1," ")</f>
        <v xml:space="preserve"> </v>
      </c>
      <c r="AC225" t="str">
        <f>IF(DATA_GOES_HERE!L127="Sunday",1," ")</f>
        <v xml:space="preserve"> </v>
      </c>
    </row>
    <row r="226" spans="1:29" x14ac:dyDescent="0.25">
      <c r="A226" s="6" t="str">
        <f>[2]NOWPLAYING!A227</f>
        <v>kcook</v>
      </c>
      <c r="B226">
        <f>DATA_GOES_HERE!A226</f>
        <v>0</v>
      </c>
      <c r="E226" s="8" t="str">
        <f>IF(DATA_GOES_HERE!F128,F226,"")</f>
        <v/>
      </c>
      <c r="F226">
        <f>DATA_GOES_HERE!AI226</f>
        <v>0</v>
      </c>
      <c r="G226" s="1">
        <f>DATA_GOES_HERE!J226</f>
        <v>0</v>
      </c>
      <c r="H226" s="1">
        <f>DATA_GOES_HERE!R226</f>
        <v>0</v>
      </c>
      <c r="I226" s="1">
        <f t="shared" ref="I226:I262" ca="1" si="4">TODAY()</f>
        <v>42487</v>
      </c>
      <c r="J226">
        <v>0</v>
      </c>
      <c r="K226">
        <v>31158</v>
      </c>
      <c r="L226" t="s">
        <v>131</v>
      </c>
      <c r="M226" t="e">
        <f>VLOOKUP(DATA_GOES_HERE!Y226,VENUEID!$A$2:$B$28,2,TRUE)</f>
        <v>#N/A</v>
      </c>
      <c r="N226" t="e">
        <f>VLOOKUP(DATA_GOES_HERE!AH226,eventTypeID!$A:$C,3,TRUE)</f>
        <v>#N/A</v>
      </c>
      <c r="Q226" t="str">
        <f>VLOOKUP(DATA_GOES_HERE!Y128,VENUEID!$A$2:$C249,3,TRUE)</f>
        <v>(615) 862-5854</v>
      </c>
      <c r="R226" s="7">
        <f>DATA_GOES_HERE!M128</f>
        <v>0.42708333333333331</v>
      </c>
      <c r="W226" t="str">
        <f>IF(DATA_GOES_HERE!L128="Monday",1," ")</f>
        <v xml:space="preserve"> </v>
      </c>
      <c r="X226" t="str">
        <f>IF(DATA_GOES_HERE!L128="Tuesday",1," ")</f>
        <v xml:space="preserve"> </v>
      </c>
      <c r="Y226" t="str">
        <f>IF(DATA_GOES_HERE!L128="Wednesday",1," ")</f>
        <v xml:space="preserve"> </v>
      </c>
      <c r="Z226">
        <f>IF(DATA_GOES_HERE!L128="Thursday",1," ")</f>
        <v>1</v>
      </c>
      <c r="AA226" t="str">
        <f>IF(DATA_GOES_HERE!L128="Friday",1," ")</f>
        <v xml:space="preserve"> </v>
      </c>
      <c r="AB226" t="str">
        <f>IF(DATA_GOES_HERE!L128="Saturday",1," ")</f>
        <v xml:space="preserve"> </v>
      </c>
      <c r="AC226" t="str">
        <f>IF(DATA_GOES_HERE!L128="Sunday",1," ")</f>
        <v xml:space="preserve"> </v>
      </c>
    </row>
    <row r="227" spans="1:29" x14ac:dyDescent="0.25">
      <c r="A227" s="6" t="str">
        <f>[2]NOWPLAYING!A228</f>
        <v>kcook</v>
      </c>
      <c r="B227">
        <f>DATA_GOES_HERE!A227</f>
        <v>0</v>
      </c>
      <c r="E227" s="8" t="str">
        <f>IF(DATA_GOES_HERE!F129,F227,"")</f>
        <v/>
      </c>
      <c r="F227">
        <f>DATA_GOES_HERE!AI227</f>
        <v>0</v>
      </c>
      <c r="G227" s="1">
        <f>DATA_GOES_HERE!J227</f>
        <v>0</v>
      </c>
      <c r="H227" s="1">
        <f>DATA_GOES_HERE!R227</f>
        <v>0</v>
      </c>
      <c r="I227" s="1">
        <f t="shared" ca="1" si="4"/>
        <v>42487</v>
      </c>
      <c r="J227">
        <v>0</v>
      </c>
      <c r="K227">
        <v>31158</v>
      </c>
      <c r="L227" t="s">
        <v>131</v>
      </c>
      <c r="M227" t="e">
        <f>VLOOKUP(DATA_GOES_HERE!Y227,VENUEID!$A$2:$B$28,2,TRUE)</f>
        <v>#N/A</v>
      </c>
      <c r="N227" t="e">
        <f>VLOOKUP(DATA_GOES_HERE!AH227,eventTypeID!$A:$C,3,TRUE)</f>
        <v>#N/A</v>
      </c>
      <c r="Q227" t="str">
        <f>VLOOKUP(DATA_GOES_HERE!Y129,VENUEID!$A$2:$C250,3,TRUE)</f>
        <v>(615) 862-5854</v>
      </c>
      <c r="R227" s="7">
        <f>DATA_GOES_HERE!M129</f>
        <v>0.5625</v>
      </c>
      <c r="W227" t="str">
        <f>IF(DATA_GOES_HERE!L129="Monday",1," ")</f>
        <v xml:space="preserve"> </v>
      </c>
      <c r="X227" t="str">
        <f>IF(DATA_GOES_HERE!L129="Tuesday",1," ")</f>
        <v xml:space="preserve"> </v>
      </c>
      <c r="Y227" t="str">
        <f>IF(DATA_GOES_HERE!L129="Wednesday",1," ")</f>
        <v xml:space="preserve"> </v>
      </c>
      <c r="Z227">
        <f>IF(DATA_GOES_HERE!L129="Thursday",1," ")</f>
        <v>1</v>
      </c>
      <c r="AA227" t="str">
        <f>IF(DATA_GOES_HERE!L129="Friday",1," ")</f>
        <v xml:space="preserve"> </v>
      </c>
      <c r="AB227" t="str">
        <f>IF(DATA_GOES_HERE!L129="Saturday",1," ")</f>
        <v xml:space="preserve"> </v>
      </c>
      <c r="AC227" t="str">
        <f>IF(DATA_GOES_HERE!L129="Sunday",1," ")</f>
        <v xml:space="preserve"> </v>
      </c>
    </row>
    <row r="228" spans="1:29" x14ac:dyDescent="0.25">
      <c r="A228" s="6" t="str">
        <f>[2]NOWPLAYING!A229</f>
        <v>kcook</v>
      </c>
      <c r="B228">
        <f>DATA_GOES_HERE!A228</f>
        <v>0</v>
      </c>
      <c r="E228" s="8" t="str">
        <f>IF(DATA_GOES_HERE!F130,F228,"")</f>
        <v/>
      </c>
      <c r="F228">
        <f>DATA_GOES_HERE!AI228</f>
        <v>0</v>
      </c>
      <c r="G228" s="1">
        <f>DATA_GOES_HERE!J228</f>
        <v>0</v>
      </c>
      <c r="H228" s="1">
        <f>DATA_GOES_HERE!R228</f>
        <v>0</v>
      </c>
      <c r="I228" s="1">
        <f t="shared" ca="1" si="4"/>
        <v>42487</v>
      </c>
      <c r="J228">
        <v>0</v>
      </c>
      <c r="K228">
        <v>31158</v>
      </c>
      <c r="L228" t="s">
        <v>131</v>
      </c>
      <c r="M228" t="e">
        <f>VLOOKUP(DATA_GOES_HERE!Y228,VENUEID!$A$2:$B$28,2,TRUE)</f>
        <v>#N/A</v>
      </c>
      <c r="N228" t="e">
        <f>VLOOKUP(DATA_GOES_HERE!AH228,eventTypeID!$A:$C,3,TRUE)</f>
        <v>#N/A</v>
      </c>
      <c r="Q228" t="e">
        <f>VLOOKUP(DATA_GOES_HERE!Y130,VENUEID!$A$2:$C251,3,TRUE)</f>
        <v>#N/A</v>
      </c>
      <c r="R228" s="7">
        <f>DATA_GOES_HERE!M130</f>
        <v>0</v>
      </c>
      <c r="W228" t="str">
        <f>IF(DATA_GOES_HERE!L130="Monday",1," ")</f>
        <v xml:space="preserve"> </v>
      </c>
      <c r="X228" t="str">
        <f>IF(DATA_GOES_HERE!L130="Tuesday",1," ")</f>
        <v xml:space="preserve"> </v>
      </c>
      <c r="Y228" t="str">
        <f>IF(DATA_GOES_HERE!L130="Wednesday",1," ")</f>
        <v xml:space="preserve"> </v>
      </c>
      <c r="Z228" t="str">
        <f>IF(DATA_GOES_HERE!L130="Thursday",1," ")</f>
        <v xml:space="preserve"> </v>
      </c>
      <c r="AA228" t="str">
        <f>IF(DATA_GOES_HERE!L130="Friday",1," ")</f>
        <v xml:space="preserve"> </v>
      </c>
      <c r="AB228" t="str">
        <f>IF(DATA_GOES_HERE!L130="Saturday",1," ")</f>
        <v xml:space="preserve"> </v>
      </c>
      <c r="AC228" t="str">
        <f>IF(DATA_GOES_HERE!L130="Sunday",1," ")</f>
        <v xml:space="preserve"> </v>
      </c>
    </row>
    <row r="229" spans="1:29" x14ac:dyDescent="0.25">
      <c r="A229" s="6" t="str">
        <f>[2]NOWPLAYING!A230</f>
        <v>kcook</v>
      </c>
      <c r="B229">
        <f>DATA_GOES_HERE!A229</f>
        <v>0</v>
      </c>
      <c r="E229" s="8" t="str">
        <f>IF(DATA_GOES_HERE!F131,F229,"")</f>
        <v/>
      </c>
      <c r="F229">
        <f>DATA_GOES_HERE!AI229</f>
        <v>0</v>
      </c>
      <c r="G229" s="1">
        <f>DATA_GOES_HERE!J229</f>
        <v>0</v>
      </c>
      <c r="H229" s="1">
        <f>DATA_GOES_HERE!R229</f>
        <v>0</v>
      </c>
      <c r="I229" s="1">
        <f t="shared" ca="1" si="4"/>
        <v>42487</v>
      </c>
      <c r="J229">
        <v>0</v>
      </c>
      <c r="K229">
        <v>31158</v>
      </c>
      <c r="L229" t="s">
        <v>131</v>
      </c>
      <c r="M229" t="e">
        <f>VLOOKUP(DATA_GOES_HERE!Y229,VENUEID!$A$2:$B$28,2,TRUE)</f>
        <v>#N/A</v>
      </c>
      <c r="N229" t="e">
        <f>VLOOKUP(DATA_GOES_HERE!AH229,eventTypeID!$A:$C,3,TRUE)</f>
        <v>#N/A</v>
      </c>
      <c r="Q229" t="e">
        <f>VLOOKUP(DATA_GOES_HERE!Y131,VENUEID!$A$2:$C252,3,TRUE)</f>
        <v>#N/A</v>
      </c>
      <c r="R229" s="7">
        <f>DATA_GOES_HERE!M131</f>
        <v>0</v>
      </c>
      <c r="W229" t="str">
        <f>IF(DATA_GOES_HERE!L131="Monday",1," ")</f>
        <v xml:space="preserve"> </v>
      </c>
      <c r="X229" t="str">
        <f>IF(DATA_GOES_HERE!L131="Tuesday",1," ")</f>
        <v xml:space="preserve"> </v>
      </c>
      <c r="Y229" t="str">
        <f>IF(DATA_GOES_HERE!L131="Wednesday",1," ")</f>
        <v xml:space="preserve"> </v>
      </c>
      <c r="Z229" t="str">
        <f>IF(DATA_GOES_HERE!L131="Thursday",1," ")</f>
        <v xml:space="preserve"> </v>
      </c>
      <c r="AA229" t="str">
        <f>IF(DATA_GOES_HERE!L131="Friday",1," ")</f>
        <v xml:space="preserve"> </v>
      </c>
      <c r="AB229" t="str">
        <f>IF(DATA_GOES_HERE!L131="Saturday",1," ")</f>
        <v xml:space="preserve"> </v>
      </c>
      <c r="AC229" t="str">
        <f>IF(DATA_GOES_HERE!L131="Sunday",1," ")</f>
        <v xml:space="preserve"> </v>
      </c>
    </row>
    <row r="230" spans="1:29" x14ac:dyDescent="0.25">
      <c r="A230" s="6" t="str">
        <f>[2]NOWPLAYING!A231</f>
        <v>kcook</v>
      </c>
      <c r="B230">
        <f>DATA_GOES_HERE!A230</f>
        <v>0</v>
      </c>
      <c r="E230" s="8" t="str">
        <f>IF(DATA_GOES_HERE!F132,F230,"")</f>
        <v/>
      </c>
      <c r="F230">
        <f>DATA_GOES_HERE!AI230</f>
        <v>0</v>
      </c>
      <c r="G230" s="1">
        <f>DATA_GOES_HERE!J230</f>
        <v>0</v>
      </c>
      <c r="H230" s="1">
        <f>DATA_GOES_HERE!R230</f>
        <v>0</v>
      </c>
      <c r="I230" s="1">
        <f t="shared" ca="1" si="4"/>
        <v>42487</v>
      </c>
      <c r="J230">
        <v>0</v>
      </c>
      <c r="K230">
        <v>31158</v>
      </c>
      <c r="L230" t="s">
        <v>131</v>
      </c>
      <c r="M230" t="e">
        <f>VLOOKUP(DATA_GOES_HERE!Y230,VENUEID!$A$2:$B$28,2,TRUE)</f>
        <v>#N/A</v>
      </c>
      <c r="N230" t="e">
        <f>VLOOKUP(DATA_GOES_HERE!AH230,eventTypeID!$A:$C,3,TRUE)</f>
        <v>#N/A</v>
      </c>
      <c r="Q230" t="str">
        <f>VLOOKUP(DATA_GOES_HERE!Y132,VENUEID!$A$2:$C253,3,TRUE)</f>
        <v>(615) 862-5854</v>
      </c>
      <c r="R230" s="7">
        <f>DATA_GOES_HERE!M132</f>
        <v>0.75</v>
      </c>
      <c r="W230" t="str">
        <f>IF(DATA_GOES_HERE!L132="Monday",1," ")</f>
        <v xml:space="preserve"> </v>
      </c>
      <c r="X230" t="str">
        <f>IF(DATA_GOES_HERE!L132="Tuesday",1," ")</f>
        <v xml:space="preserve"> </v>
      </c>
      <c r="Y230" t="str">
        <f>IF(DATA_GOES_HERE!L132="Wednesday",1," ")</f>
        <v xml:space="preserve"> </v>
      </c>
      <c r="Z230">
        <f>IF(DATA_GOES_HERE!L132="Thursday",1," ")</f>
        <v>1</v>
      </c>
      <c r="AA230" t="str">
        <f>IF(DATA_GOES_HERE!L132="Friday",1," ")</f>
        <v xml:space="preserve"> </v>
      </c>
      <c r="AB230" t="str">
        <f>IF(DATA_GOES_HERE!L132="Saturday",1," ")</f>
        <v xml:space="preserve"> </v>
      </c>
      <c r="AC230" t="str">
        <f>IF(DATA_GOES_HERE!L132="Sunday",1," ")</f>
        <v xml:space="preserve"> </v>
      </c>
    </row>
    <row r="231" spans="1:29" x14ac:dyDescent="0.25">
      <c r="A231" s="6" t="str">
        <f>[2]NOWPLAYING!A232</f>
        <v>kcook</v>
      </c>
      <c r="B231">
        <f>DATA_GOES_HERE!A231</f>
        <v>0</v>
      </c>
      <c r="E231" s="8" t="str">
        <f>IF(DATA_GOES_HERE!F133,F231,"")</f>
        <v/>
      </c>
      <c r="F231">
        <f>DATA_GOES_HERE!AI231</f>
        <v>0</v>
      </c>
      <c r="G231" s="1">
        <f>DATA_GOES_HERE!J231</f>
        <v>0</v>
      </c>
      <c r="H231" s="1">
        <f>DATA_GOES_HERE!R231</f>
        <v>0</v>
      </c>
      <c r="I231" s="1">
        <f t="shared" ca="1" si="4"/>
        <v>42487</v>
      </c>
      <c r="J231">
        <v>0</v>
      </c>
      <c r="K231">
        <v>31158</v>
      </c>
      <c r="L231" t="s">
        <v>131</v>
      </c>
      <c r="M231" t="e">
        <f>VLOOKUP(DATA_GOES_HERE!Y231,VENUEID!$A$2:$B$28,2,TRUE)</f>
        <v>#N/A</v>
      </c>
      <c r="N231" t="e">
        <f>VLOOKUP(DATA_GOES_HERE!AH231,eventTypeID!$A:$C,3,TRUE)</f>
        <v>#N/A</v>
      </c>
      <c r="Q231" t="e">
        <f>VLOOKUP(DATA_GOES_HERE!Y133,VENUEID!$A$2:$C254,3,TRUE)</f>
        <v>#N/A</v>
      </c>
      <c r="R231" s="7">
        <f>DATA_GOES_HERE!M133</f>
        <v>0</v>
      </c>
      <c r="W231" t="str">
        <f>IF(DATA_GOES_HERE!L133="Monday",1," ")</f>
        <v xml:space="preserve"> </v>
      </c>
      <c r="X231" t="str">
        <f>IF(DATA_GOES_HERE!L133="Tuesday",1," ")</f>
        <v xml:space="preserve"> </v>
      </c>
      <c r="Y231" t="str">
        <f>IF(DATA_GOES_HERE!L133="Wednesday",1," ")</f>
        <v xml:space="preserve"> </v>
      </c>
      <c r="Z231" t="str">
        <f>IF(DATA_GOES_HERE!L133="Thursday",1," ")</f>
        <v xml:space="preserve"> </v>
      </c>
      <c r="AA231" t="str">
        <f>IF(DATA_GOES_HERE!L133="Friday",1," ")</f>
        <v xml:space="preserve"> </v>
      </c>
      <c r="AB231" t="str">
        <f>IF(DATA_GOES_HERE!L133="Saturday",1," ")</f>
        <v xml:space="preserve"> </v>
      </c>
      <c r="AC231" t="str">
        <f>IF(DATA_GOES_HERE!L133="Sunday",1," ")</f>
        <v xml:space="preserve"> </v>
      </c>
    </row>
    <row r="232" spans="1:29" x14ac:dyDescent="0.25">
      <c r="A232" s="6" t="str">
        <f>[2]NOWPLAYING!A233</f>
        <v>kcook</v>
      </c>
      <c r="B232">
        <f>DATA_GOES_HERE!A232</f>
        <v>0</v>
      </c>
      <c r="E232" s="8" t="str">
        <f>IF(DATA_GOES_HERE!F134,F232,"")</f>
        <v/>
      </c>
      <c r="F232">
        <f>DATA_GOES_HERE!AI232</f>
        <v>0</v>
      </c>
      <c r="G232" s="1">
        <f>DATA_GOES_HERE!J232</f>
        <v>0</v>
      </c>
      <c r="H232" s="1">
        <f>DATA_GOES_HERE!R232</f>
        <v>0</v>
      </c>
      <c r="I232" s="1">
        <f t="shared" ca="1" si="4"/>
        <v>42487</v>
      </c>
      <c r="J232">
        <v>0</v>
      </c>
      <c r="K232">
        <v>31158</v>
      </c>
      <c r="L232" t="s">
        <v>131</v>
      </c>
      <c r="M232" t="e">
        <f>VLOOKUP(DATA_GOES_HERE!Y232,VENUEID!$A$2:$B$28,2,TRUE)</f>
        <v>#N/A</v>
      </c>
      <c r="N232" t="e">
        <f>VLOOKUP(DATA_GOES_HERE!AH232,eventTypeID!$A:$C,3,TRUE)</f>
        <v>#N/A</v>
      </c>
      <c r="Q232" t="str">
        <f>VLOOKUP(DATA_GOES_HERE!Y134,VENUEID!$A$2:$C255,3,TRUE)</f>
        <v>(615) 862-5854</v>
      </c>
      <c r="R232" s="7">
        <f>DATA_GOES_HERE!M134</f>
        <v>0.42708333333333331</v>
      </c>
      <c r="W232" t="str">
        <f>IF(DATA_GOES_HERE!L134="Monday",1," ")</f>
        <v xml:space="preserve"> </v>
      </c>
      <c r="X232" t="str">
        <f>IF(DATA_GOES_HERE!L134="Tuesday",1," ")</f>
        <v xml:space="preserve"> </v>
      </c>
      <c r="Y232" t="str">
        <f>IF(DATA_GOES_HERE!L134="Wednesday",1," ")</f>
        <v xml:space="preserve"> </v>
      </c>
      <c r="Z232" t="str">
        <f>IF(DATA_GOES_HERE!L134="Thursday",1," ")</f>
        <v xml:space="preserve"> </v>
      </c>
      <c r="AA232" t="str">
        <f>IF(DATA_GOES_HERE!L134="Friday",1," ")</f>
        <v xml:space="preserve"> </v>
      </c>
      <c r="AB232">
        <f>IF(DATA_GOES_HERE!L134="Saturday",1," ")</f>
        <v>1</v>
      </c>
      <c r="AC232" t="str">
        <f>IF(DATA_GOES_HERE!L134="Sunday",1," ")</f>
        <v xml:space="preserve"> </v>
      </c>
    </row>
    <row r="233" spans="1:29" x14ac:dyDescent="0.25">
      <c r="A233" s="6" t="str">
        <f>[2]NOWPLAYING!A234</f>
        <v>kcook</v>
      </c>
      <c r="B233">
        <f>DATA_GOES_HERE!A233</f>
        <v>0</v>
      </c>
      <c r="E233" s="8" t="str">
        <f>IF(DATA_GOES_HERE!F135,F233,"")</f>
        <v/>
      </c>
      <c r="F233">
        <f>DATA_GOES_HERE!AI233</f>
        <v>0</v>
      </c>
      <c r="G233" s="1">
        <f>DATA_GOES_HERE!J233</f>
        <v>0</v>
      </c>
      <c r="H233" s="1">
        <f>DATA_GOES_HERE!R233</f>
        <v>0</v>
      </c>
      <c r="I233" s="1">
        <f t="shared" ca="1" si="4"/>
        <v>42487</v>
      </c>
      <c r="J233">
        <v>0</v>
      </c>
      <c r="K233">
        <v>31158</v>
      </c>
      <c r="L233" t="s">
        <v>131</v>
      </c>
      <c r="M233" t="e">
        <f>VLOOKUP(DATA_GOES_HERE!Y233,VENUEID!$A$2:$B$28,2,TRUE)</f>
        <v>#N/A</v>
      </c>
      <c r="N233" t="e">
        <f>VLOOKUP(DATA_GOES_HERE!AH233,eventTypeID!$A:$C,3,TRUE)</f>
        <v>#N/A</v>
      </c>
      <c r="Q233" t="str">
        <f>VLOOKUP(DATA_GOES_HERE!Y135,VENUEID!$A$2:$C256,3,TRUE)</f>
        <v>(615) 862-5854</v>
      </c>
      <c r="R233" s="7">
        <f>DATA_GOES_HERE!M135</f>
        <v>0.5</v>
      </c>
      <c r="W233" t="str">
        <f>IF(DATA_GOES_HERE!L135="Monday",1," ")</f>
        <v xml:space="preserve"> </v>
      </c>
      <c r="X233" t="str">
        <f>IF(DATA_GOES_HERE!L135="Tuesday",1," ")</f>
        <v xml:space="preserve"> </v>
      </c>
      <c r="Y233" t="str">
        <f>IF(DATA_GOES_HERE!L135="Wednesday",1," ")</f>
        <v xml:space="preserve"> </v>
      </c>
      <c r="Z233" t="str">
        <f>IF(DATA_GOES_HERE!L135="Thursday",1," ")</f>
        <v xml:space="preserve"> </v>
      </c>
      <c r="AA233" t="str">
        <f>IF(DATA_GOES_HERE!L135="Friday",1," ")</f>
        <v xml:space="preserve"> </v>
      </c>
      <c r="AB233">
        <f>IF(DATA_GOES_HERE!L135="Saturday",1," ")</f>
        <v>1</v>
      </c>
      <c r="AC233" t="str">
        <f>IF(DATA_GOES_HERE!L135="Sunday",1," ")</f>
        <v xml:space="preserve"> </v>
      </c>
    </row>
    <row r="234" spans="1:29" x14ac:dyDescent="0.25">
      <c r="A234" s="6" t="str">
        <f>[2]NOWPLAYING!A235</f>
        <v>kcook</v>
      </c>
      <c r="B234">
        <f>DATA_GOES_HERE!A234</f>
        <v>0</v>
      </c>
      <c r="E234" s="8" t="str">
        <f>IF(DATA_GOES_HERE!F136,F234,"")</f>
        <v/>
      </c>
      <c r="F234">
        <f>DATA_GOES_HERE!AI234</f>
        <v>0</v>
      </c>
      <c r="G234" s="1">
        <f>DATA_GOES_HERE!J234</f>
        <v>0</v>
      </c>
      <c r="H234" s="1">
        <f>DATA_GOES_HERE!R234</f>
        <v>0</v>
      </c>
      <c r="I234" s="1">
        <f t="shared" ca="1" si="4"/>
        <v>42487</v>
      </c>
      <c r="J234">
        <v>0</v>
      </c>
      <c r="K234">
        <v>31158</v>
      </c>
      <c r="L234" t="s">
        <v>131</v>
      </c>
      <c r="M234" t="e">
        <f>VLOOKUP(DATA_GOES_HERE!Y234,VENUEID!$A$2:$B$28,2,TRUE)</f>
        <v>#N/A</v>
      </c>
      <c r="N234" t="e">
        <f>VLOOKUP(DATA_GOES_HERE!AH234,eventTypeID!$A:$C,3,TRUE)</f>
        <v>#N/A</v>
      </c>
      <c r="Q234" t="str">
        <f>VLOOKUP(DATA_GOES_HERE!Y136,VENUEID!$A$2:$C257,3,TRUE)</f>
        <v>(615) 862-5854</v>
      </c>
      <c r="R234" s="7">
        <f>DATA_GOES_HERE!M136</f>
        <v>0.625</v>
      </c>
      <c r="W234" t="str">
        <f>IF(DATA_GOES_HERE!L136="Monday",1," ")</f>
        <v xml:space="preserve"> </v>
      </c>
      <c r="X234" t="str">
        <f>IF(DATA_GOES_HERE!L136="Tuesday",1," ")</f>
        <v xml:space="preserve"> </v>
      </c>
      <c r="Y234" t="str">
        <f>IF(DATA_GOES_HERE!L136="Wednesday",1," ")</f>
        <v xml:space="preserve"> </v>
      </c>
      <c r="Z234" t="str">
        <f>IF(DATA_GOES_HERE!L136="Thursday",1," ")</f>
        <v xml:space="preserve"> </v>
      </c>
      <c r="AA234" t="str">
        <f>IF(DATA_GOES_HERE!L136="Friday",1," ")</f>
        <v xml:space="preserve"> </v>
      </c>
      <c r="AB234" t="str">
        <f>IF(DATA_GOES_HERE!L136="Saturday",1," ")</f>
        <v xml:space="preserve"> </v>
      </c>
      <c r="AC234">
        <f>IF(DATA_GOES_HERE!L136="Sunday",1," ")</f>
        <v>1</v>
      </c>
    </row>
    <row r="235" spans="1:29" x14ac:dyDescent="0.25">
      <c r="A235" s="6" t="str">
        <f>[2]NOWPLAYING!A236</f>
        <v>kcook</v>
      </c>
      <c r="B235">
        <f>DATA_GOES_HERE!A235</f>
        <v>0</v>
      </c>
      <c r="E235" s="8" t="str">
        <f>IF(DATA_GOES_HERE!F137,F235,"")</f>
        <v/>
      </c>
      <c r="F235">
        <f>DATA_GOES_HERE!AI235</f>
        <v>0</v>
      </c>
      <c r="G235" s="1">
        <f>DATA_GOES_HERE!J235</f>
        <v>0</v>
      </c>
      <c r="H235" s="1">
        <f>DATA_GOES_HERE!R235</f>
        <v>0</v>
      </c>
      <c r="I235" s="1">
        <f t="shared" ca="1" si="4"/>
        <v>42487</v>
      </c>
      <c r="J235">
        <v>0</v>
      </c>
      <c r="K235">
        <v>31158</v>
      </c>
      <c r="L235" t="s">
        <v>131</v>
      </c>
      <c r="M235" t="e">
        <f>VLOOKUP(DATA_GOES_HERE!Y235,VENUEID!$A$2:$B$28,2,TRUE)</f>
        <v>#N/A</v>
      </c>
      <c r="N235" t="e">
        <f>VLOOKUP(DATA_GOES_HERE!AH235,eventTypeID!$A:$C,3,TRUE)</f>
        <v>#N/A</v>
      </c>
      <c r="Q235" t="str">
        <f>VLOOKUP(DATA_GOES_HERE!Y137,VENUEID!$A$2:$C258,3,TRUE)</f>
        <v>(615) 862-5854</v>
      </c>
      <c r="R235" s="7">
        <f>DATA_GOES_HERE!M137</f>
        <v>0.42708333333333331</v>
      </c>
      <c r="W235">
        <f>IF(DATA_GOES_HERE!L137="Monday",1," ")</f>
        <v>1</v>
      </c>
      <c r="X235" t="str">
        <f>IF(DATA_GOES_HERE!L137="Tuesday",1," ")</f>
        <v xml:space="preserve"> </v>
      </c>
      <c r="Y235" t="str">
        <f>IF(DATA_GOES_HERE!L137="Wednesday",1," ")</f>
        <v xml:space="preserve"> </v>
      </c>
      <c r="Z235" t="str">
        <f>IF(DATA_GOES_HERE!L137="Thursday",1," ")</f>
        <v xml:space="preserve"> </v>
      </c>
      <c r="AA235" t="str">
        <f>IF(DATA_GOES_HERE!L137="Friday",1," ")</f>
        <v xml:space="preserve"> </v>
      </c>
      <c r="AB235" t="str">
        <f>IF(DATA_GOES_HERE!L137="Saturday",1," ")</f>
        <v xml:space="preserve"> </v>
      </c>
      <c r="AC235" t="str">
        <f>IF(DATA_GOES_HERE!L137="Sunday",1," ")</f>
        <v xml:space="preserve"> </v>
      </c>
    </row>
    <row r="236" spans="1:29" x14ac:dyDescent="0.25">
      <c r="A236" s="6" t="str">
        <f>[2]NOWPLAYING!A237</f>
        <v>kcook</v>
      </c>
      <c r="B236">
        <f>DATA_GOES_HERE!A236</f>
        <v>0</v>
      </c>
      <c r="E236" s="8" t="str">
        <f>IF(DATA_GOES_HERE!F138,F236,"")</f>
        <v/>
      </c>
      <c r="F236">
        <f>DATA_GOES_HERE!AI236</f>
        <v>0</v>
      </c>
      <c r="G236" s="1">
        <f>DATA_GOES_HERE!J236</f>
        <v>0</v>
      </c>
      <c r="H236" s="1">
        <f>DATA_GOES_HERE!R236</f>
        <v>0</v>
      </c>
      <c r="I236" s="1">
        <f t="shared" ca="1" si="4"/>
        <v>42487</v>
      </c>
      <c r="J236">
        <v>0</v>
      </c>
      <c r="K236">
        <v>31158</v>
      </c>
      <c r="L236" t="s">
        <v>131</v>
      </c>
      <c r="M236" t="e">
        <f>VLOOKUP(DATA_GOES_HERE!Y236,VENUEID!$A$2:$B$28,2,TRUE)</f>
        <v>#N/A</v>
      </c>
      <c r="N236" t="e">
        <f>VLOOKUP(DATA_GOES_HERE!AH236,eventTypeID!$A:$C,3,TRUE)</f>
        <v>#N/A</v>
      </c>
      <c r="Q236" t="e">
        <f>VLOOKUP(DATA_GOES_HERE!Y138,VENUEID!$A$2:$C259,3,TRUE)</f>
        <v>#N/A</v>
      </c>
      <c r="R236" s="7">
        <f>DATA_GOES_HERE!M138</f>
        <v>0</v>
      </c>
      <c r="W236" t="str">
        <f>IF(DATA_GOES_HERE!L138="Monday",1," ")</f>
        <v xml:space="preserve"> </v>
      </c>
      <c r="X236" t="str">
        <f>IF(DATA_GOES_HERE!L138="Tuesday",1," ")</f>
        <v xml:space="preserve"> </v>
      </c>
      <c r="Y236" t="str">
        <f>IF(DATA_GOES_HERE!L138="Wednesday",1," ")</f>
        <v xml:space="preserve"> </v>
      </c>
      <c r="Z236" t="str">
        <f>IF(DATA_GOES_HERE!L138="Thursday",1," ")</f>
        <v xml:space="preserve"> </v>
      </c>
      <c r="AA236" t="str">
        <f>IF(DATA_GOES_HERE!L138="Friday",1," ")</f>
        <v xml:space="preserve"> </v>
      </c>
      <c r="AB236" t="str">
        <f>IF(DATA_GOES_HERE!L138="Saturday",1," ")</f>
        <v xml:space="preserve"> </v>
      </c>
      <c r="AC236" t="str">
        <f>IF(DATA_GOES_HERE!L138="Sunday",1," ")</f>
        <v xml:space="preserve"> </v>
      </c>
    </row>
    <row r="237" spans="1:29" x14ac:dyDescent="0.25">
      <c r="A237" s="6" t="str">
        <f>[2]NOWPLAYING!A238</f>
        <v>kcook</v>
      </c>
      <c r="B237">
        <f>DATA_GOES_HERE!A237</f>
        <v>0</v>
      </c>
      <c r="E237" s="8" t="str">
        <f>IF(DATA_GOES_HERE!F139,F237,"")</f>
        <v/>
      </c>
      <c r="F237">
        <f>DATA_GOES_HERE!AI237</f>
        <v>0</v>
      </c>
      <c r="G237" s="1">
        <f>DATA_GOES_HERE!J237</f>
        <v>0</v>
      </c>
      <c r="H237" s="1">
        <f>DATA_GOES_HERE!R237</f>
        <v>0</v>
      </c>
      <c r="I237" s="1">
        <f t="shared" ca="1" si="4"/>
        <v>42487</v>
      </c>
      <c r="J237">
        <v>0</v>
      </c>
      <c r="K237">
        <v>31158</v>
      </c>
      <c r="L237" t="s">
        <v>131</v>
      </c>
      <c r="M237" t="e">
        <f>VLOOKUP(DATA_GOES_HERE!Y237,VENUEID!$A$2:$B$28,2,TRUE)</f>
        <v>#N/A</v>
      </c>
      <c r="N237" t="e">
        <f>VLOOKUP(DATA_GOES_HERE!AH237,eventTypeID!$A:$C,3,TRUE)</f>
        <v>#N/A</v>
      </c>
      <c r="Q237" t="str">
        <f>VLOOKUP(DATA_GOES_HERE!Y139,VENUEID!$A$2:$C260,3,TRUE)</f>
        <v>(615) 862-5854</v>
      </c>
      <c r="R237" s="7">
        <f>DATA_GOES_HERE!M139</f>
        <v>0.77083333333333337</v>
      </c>
      <c r="W237">
        <f>IF(DATA_GOES_HERE!L139="Monday",1," ")</f>
        <v>1</v>
      </c>
      <c r="X237" t="str">
        <f>IF(DATA_GOES_HERE!L139="Tuesday",1," ")</f>
        <v xml:space="preserve"> </v>
      </c>
      <c r="Y237" t="str">
        <f>IF(DATA_GOES_HERE!L139="Wednesday",1," ")</f>
        <v xml:space="preserve"> </v>
      </c>
      <c r="Z237" t="str">
        <f>IF(DATA_GOES_HERE!L139="Thursday",1," ")</f>
        <v xml:space="preserve"> </v>
      </c>
      <c r="AA237" t="str">
        <f>IF(DATA_GOES_HERE!L139="Friday",1," ")</f>
        <v xml:space="preserve"> </v>
      </c>
      <c r="AB237" t="str">
        <f>IF(DATA_GOES_HERE!L139="Saturday",1," ")</f>
        <v xml:space="preserve"> </v>
      </c>
      <c r="AC237" t="str">
        <f>IF(DATA_GOES_HERE!L139="Sunday",1," ")</f>
        <v xml:space="preserve"> </v>
      </c>
    </row>
    <row r="238" spans="1:29" x14ac:dyDescent="0.25">
      <c r="A238" s="6" t="str">
        <f>[2]NOWPLAYING!A239</f>
        <v>kcook</v>
      </c>
      <c r="B238">
        <f>DATA_GOES_HERE!A238</f>
        <v>0</v>
      </c>
      <c r="E238" s="8" t="str">
        <f>IF(DATA_GOES_HERE!F140,F238,"")</f>
        <v/>
      </c>
      <c r="F238">
        <f>DATA_GOES_HERE!AI238</f>
        <v>0</v>
      </c>
      <c r="G238" s="1">
        <f>DATA_GOES_HERE!J238</f>
        <v>0</v>
      </c>
      <c r="H238" s="1">
        <f>DATA_GOES_HERE!R238</f>
        <v>0</v>
      </c>
      <c r="I238" s="1">
        <f t="shared" ca="1" si="4"/>
        <v>42487</v>
      </c>
      <c r="J238">
        <v>0</v>
      </c>
      <c r="K238">
        <v>31158</v>
      </c>
      <c r="L238" t="s">
        <v>131</v>
      </c>
      <c r="M238" t="e">
        <f>VLOOKUP(DATA_GOES_HERE!Y238,VENUEID!$A$2:$B$28,2,TRUE)</f>
        <v>#N/A</v>
      </c>
      <c r="N238" t="e">
        <f>VLOOKUP(DATA_GOES_HERE!AH238,eventTypeID!$A:$C,3,TRUE)</f>
        <v>#N/A</v>
      </c>
      <c r="Q238" t="str">
        <f>VLOOKUP(DATA_GOES_HERE!Y140,VENUEID!$A$2:$C261,3,TRUE)</f>
        <v>(615) 862-5854</v>
      </c>
      <c r="R238" s="7">
        <f>DATA_GOES_HERE!M140</f>
        <v>0.4375</v>
      </c>
      <c r="W238" t="str">
        <f>IF(DATA_GOES_HERE!L140="Monday",1," ")</f>
        <v xml:space="preserve"> </v>
      </c>
      <c r="X238">
        <f>IF(DATA_GOES_HERE!L140="Tuesday",1," ")</f>
        <v>1</v>
      </c>
      <c r="Y238" t="str">
        <f>IF(DATA_GOES_HERE!L140="Wednesday",1," ")</f>
        <v xml:space="preserve"> </v>
      </c>
      <c r="Z238" t="str">
        <f>IF(DATA_GOES_HERE!L140="Thursday",1," ")</f>
        <v xml:space="preserve"> </v>
      </c>
      <c r="AA238" t="str">
        <f>IF(DATA_GOES_HERE!L140="Friday",1," ")</f>
        <v xml:space="preserve"> </v>
      </c>
      <c r="AB238" t="str">
        <f>IF(DATA_GOES_HERE!L140="Saturday",1," ")</f>
        <v xml:space="preserve"> </v>
      </c>
      <c r="AC238" t="str">
        <f>IF(DATA_GOES_HERE!L140="Sunday",1," ")</f>
        <v xml:space="preserve"> </v>
      </c>
    </row>
    <row r="239" spans="1:29" x14ac:dyDescent="0.25">
      <c r="A239" s="6" t="str">
        <f>[2]NOWPLAYING!A240</f>
        <v>kcook</v>
      </c>
      <c r="B239">
        <f>DATA_GOES_HERE!A239</f>
        <v>0</v>
      </c>
      <c r="E239" s="8" t="str">
        <f>IF(DATA_GOES_HERE!F141,F239,"")</f>
        <v/>
      </c>
      <c r="F239">
        <f>DATA_GOES_HERE!AI239</f>
        <v>0</v>
      </c>
      <c r="G239" s="1">
        <f>DATA_GOES_HERE!J239</f>
        <v>0</v>
      </c>
      <c r="H239" s="1">
        <f>DATA_GOES_HERE!R239</f>
        <v>0</v>
      </c>
      <c r="I239" s="1">
        <f t="shared" ca="1" si="4"/>
        <v>42487</v>
      </c>
      <c r="J239">
        <v>0</v>
      </c>
      <c r="K239">
        <v>31158</v>
      </c>
      <c r="L239" t="s">
        <v>131</v>
      </c>
      <c r="M239" t="e">
        <f>VLOOKUP(DATA_GOES_HERE!Y239,VENUEID!$A$2:$B$28,2,TRUE)</f>
        <v>#N/A</v>
      </c>
      <c r="N239" t="e">
        <f>VLOOKUP(DATA_GOES_HERE!AH239,eventTypeID!$A:$C,3,TRUE)</f>
        <v>#N/A</v>
      </c>
      <c r="Q239" t="str">
        <f>VLOOKUP(DATA_GOES_HERE!Y141,VENUEID!$A$2:$C262,3,TRUE)</f>
        <v>(615) 862-5854</v>
      </c>
      <c r="R239" s="7">
        <f>DATA_GOES_HERE!M141</f>
        <v>0.66666666666666663</v>
      </c>
      <c r="W239" t="str">
        <f>IF(DATA_GOES_HERE!L141="Monday",1," ")</f>
        <v xml:space="preserve"> </v>
      </c>
      <c r="X239">
        <f>IF(DATA_GOES_HERE!L141="Tuesday",1," ")</f>
        <v>1</v>
      </c>
      <c r="Y239" t="str">
        <f>IF(DATA_GOES_HERE!L141="Wednesday",1," ")</f>
        <v xml:space="preserve"> </v>
      </c>
      <c r="Z239" t="str">
        <f>IF(DATA_GOES_HERE!L141="Thursday",1," ")</f>
        <v xml:space="preserve"> </v>
      </c>
      <c r="AA239" t="str">
        <f>IF(DATA_GOES_HERE!L141="Friday",1," ")</f>
        <v xml:space="preserve"> </v>
      </c>
      <c r="AB239" t="str">
        <f>IF(DATA_GOES_HERE!L141="Saturday",1," ")</f>
        <v xml:space="preserve"> </v>
      </c>
      <c r="AC239" t="str">
        <f>IF(DATA_GOES_HERE!L141="Sunday",1," ")</f>
        <v xml:space="preserve"> </v>
      </c>
    </row>
    <row r="240" spans="1:29" x14ac:dyDescent="0.25">
      <c r="A240" s="6" t="str">
        <f>[2]NOWPLAYING!A241</f>
        <v>kcook</v>
      </c>
      <c r="B240">
        <f>DATA_GOES_HERE!A240</f>
        <v>0</v>
      </c>
      <c r="E240" s="8" t="str">
        <f>IF(DATA_GOES_HERE!F142,F240,"")</f>
        <v/>
      </c>
      <c r="F240">
        <f>DATA_GOES_HERE!AI240</f>
        <v>0</v>
      </c>
      <c r="G240" s="1">
        <f>DATA_GOES_HERE!J240</f>
        <v>0</v>
      </c>
      <c r="H240" s="1">
        <f>DATA_GOES_HERE!R240</f>
        <v>0</v>
      </c>
      <c r="I240" s="1">
        <f t="shared" ca="1" si="4"/>
        <v>42487</v>
      </c>
      <c r="J240">
        <v>0</v>
      </c>
      <c r="K240">
        <v>31158</v>
      </c>
      <c r="L240" t="s">
        <v>131</v>
      </c>
      <c r="M240" t="e">
        <f>VLOOKUP(DATA_GOES_HERE!Y240,VENUEID!$A$2:$B$28,2,TRUE)</f>
        <v>#N/A</v>
      </c>
      <c r="N240" t="e">
        <f>VLOOKUP(DATA_GOES_HERE!AH240,eventTypeID!$A:$C,3,TRUE)</f>
        <v>#N/A</v>
      </c>
      <c r="Q240" t="e">
        <f>VLOOKUP(DATA_GOES_HERE!Y142,VENUEID!$A$2:$C263,3,TRUE)</f>
        <v>#N/A</v>
      </c>
      <c r="R240" s="7">
        <f>DATA_GOES_HERE!M142</f>
        <v>0</v>
      </c>
      <c r="W240" t="str">
        <f>IF(DATA_GOES_HERE!L142="Monday",1," ")</f>
        <v xml:space="preserve"> </v>
      </c>
      <c r="X240" t="str">
        <f>IF(DATA_GOES_HERE!L142="Tuesday",1," ")</f>
        <v xml:space="preserve"> </v>
      </c>
      <c r="Y240" t="str">
        <f>IF(DATA_GOES_HERE!L142="Wednesday",1," ")</f>
        <v xml:space="preserve"> </v>
      </c>
      <c r="Z240" t="str">
        <f>IF(DATA_GOES_HERE!L142="Thursday",1," ")</f>
        <v xml:space="preserve"> </v>
      </c>
      <c r="AA240" t="str">
        <f>IF(DATA_GOES_HERE!L142="Friday",1," ")</f>
        <v xml:space="preserve"> </v>
      </c>
      <c r="AB240" t="str">
        <f>IF(DATA_GOES_HERE!L142="Saturday",1," ")</f>
        <v xml:space="preserve"> </v>
      </c>
      <c r="AC240" t="str">
        <f>IF(DATA_GOES_HERE!L142="Sunday",1," ")</f>
        <v xml:space="preserve"> </v>
      </c>
    </row>
    <row r="241" spans="1:29" x14ac:dyDescent="0.25">
      <c r="A241" s="6" t="str">
        <f>[2]NOWPLAYING!A242</f>
        <v>kcook</v>
      </c>
      <c r="B241">
        <f>DATA_GOES_HERE!A241</f>
        <v>0</v>
      </c>
      <c r="E241" s="8" t="str">
        <f>IF(DATA_GOES_HERE!F143,F241,"")</f>
        <v/>
      </c>
      <c r="F241">
        <f>DATA_GOES_HERE!AI241</f>
        <v>0</v>
      </c>
      <c r="G241" s="1">
        <f>DATA_GOES_HERE!J241</f>
        <v>0</v>
      </c>
      <c r="H241" s="1">
        <f>DATA_GOES_HERE!R241</f>
        <v>0</v>
      </c>
      <c r="I241" s="1">
        <f t="shared" ca="1" si="4"/>
        <v>42487</v>
      </c>
      <c r="J241">
        <v>0</v>
      </c>
      <c r="K241">
        <v>31158</v>
      </c>
      <c r="L241" t="s">
        <v>131</v>
      </c>
      <c r="M241" t="e">
        <f>VLOOKUP(DATA_GOES_HERE!Y241,VENUEID!$A$2:$B$28,2,TRUE)</f>
        <v>#N/A</v>
      </c>
      <c r="N241" t="e">
        <f>VLOOKUP(DATA_GOES_HERE!AH241,eventTypeID!$A:$C,3,TRUE)</f>
        <v>#N/A</v>
      </c>
      <c r="Q241" t="str">
        <f>VLOOKUP(DATA_GOES_HERE!Y143,VENUEID!$A$2:$C264,3,TRUE)</f>
        <v>(615) 862-5854</v>
      </c>
      <c r="R241" s="7">
        <f>DATA_GOES_HERE!M143</f>
        <v>0.75</v>
      </c>
      <c r="W241" t="str">
        <f>IF(DATA_GOES_HERE!L143="Monday",1," ")</f>
        <v xml:space="preserve"> </v>
      </c>
      <c r="X241">
        <f>IF(DATA_GOES_HERE!L143="Tuesday",1," ")</f>
        <v>1</v>
      </c>
      <c r="Y241" t="str">
        <f>IF(DATA_GOES_HERE!L143="Wednesday",1," ")</f>
        <v xml:space="preserve"> </v>
      </c>
      <c r="Z241" t="str">
        <f>IF(DATA_GOES_HERE!L143="Thursday",1," ")</f>
        <v xml:space="preserve"> </v>
      </c>
      <c r="AA241" t="str">
        <f>IF(DATA_GOES_HERE!L143="Friday",1," ")</f>
        <v xml:space="preserve"> </v>
      </c>
      <c r="AB241" t="str">
        <f>IF(DATA_GOES_HERE!L143="Saturday",1," ")</f>
        <v xml:space="preserve"> </v>
      </c>
      <c r="AC241" t="str">
        <f>IF(DATA_GOES_HERE!L143="Sunday",1," ")</f>
        <v xml:space="preserve"> </v>
      </c>
    </row>
    <row r="242" spans="1:29" x14ac:dyDescent="0.25">
      <c r="A242" s="6" t="str">
        <f>[2]NOWPLAYING!A243</f>
        <v>kcook</v>
      </c>
      <c r="B242">
        <f>DATA_GOES_HERE!A242</f>
        <v>0</v>
      </c>
      <c r="E242" s="8" t="str">
        <f>IF(DATA_GOES_HERE!F144,F242,"")</f>
        <v/>
      </c>
      <c r="F242">
        <f>DATA_GOES_HERE!AI242</f>
        <v>0</v>
      </c>
      <c r="G242" s="1">
        <f>DATA_GOES_HERE!J242</f>
        <v>0</v>
      </c>
      <c r="H242" s="1">
        <f>DATA_GOES_HERE!R242</f>
        <v>0</v>
      </c>
      <c r="I242" s="1">
        <f t="shared" ca="1" si="4"/>
        <v>42487</v>
      </c>
      <c r="J242">
        <v>0</v>
      </c>
      <c r="K242">
        <v>31158</v>
      </c>
      <c r="L242" t="s">
        <v>131</v>
      </c>
      <c r="M242" t="e">
        <f>VLOOKUP(DATA_GOES_HERE!Y242,VENUEID!$A$2:$B$28,2,TRUE)</f>
        <v>#N/A</v>
      </c>
      <c r="N242" t="e">
        <f>VLOOKUP(DATA_GOES_HERE!AH242,eventTypeID!$A:$C,3,TRUE)</f>
        <v>#N/A</v>
      </c>
      <c r="Q242" t="str">
        <f>VLOOKUP(DATA_GOES_HERE!Y144,VENUEID!$A$2:$C265,3,TRUE)</f>
        <v>(615) 862-5854</v>
      </c>
      <c r="R242" s="7">
        <f>DATA_GOES_HERE!M144</f>
        <v>0.42708333333333331</v>
      </c>
      <c r="W242" t="str">
        <f>IF(DATA_GOES_HERE!L144="Monday",1," ")</f>
        <v xml:space="preserve"> </v>
      </c>
      <c r="X242" t="str">
        <f>IF(DATA_GOES_HERE!L144="Tuesday",1," ")</f>
        <v xml:space="preserve"> </v>
      </c>
      <c r="Y242">
        <f>IF(DATA_GOES_HERE!L144="Wednesday",1," ")</f>
        <v>1</v>
      </c>
      <c r="Z242" t="str">
        <f>IF(DATA_GOES_HERE!L144="Thursday",1," ")</f>
        <v xml:space="preserve"> </v>
      </c>
      <c r="AA242" t="str">
        <f>IF(DATA_GOES_HERE!L144="Friday",1," ")</f>
        <v xml:space="preserve"> </v>
      </c>
      <c r="AB242" t="str">
        <f>IF(DATA_GOES_HERE!L144="Saturday",1," ")</f>
        <v xml:space="preserve"> </v>
      </c>
      <c r="AC242" t="str">
        <f>IF(DATA_GOES_HERE!L144="Sunday",1," ")</f>
        <v xml:space="preserve"> </v>
      </c>
    </row>
    <row r="243" spans="1:29" x14ac:dyDescent="0.25">
      <c r="A243" s="6" t="str">
        <f>[2]NOWPLAYING!A244</f>
        <v>kcook</v>
      </c>
      <c r="B243">
        <f>DATA_GOES_HERE!A243</f>
        <v>0</v>
      </c>
      <c r="E243" s="8" t="str">
        <f>IF(DATA_GOES_HERE!F145,F243,"")</f>
        <v/>
      </c>
      <c r="F243">
        <f>DATA_GOES_HERE!AI243</f>
        <v>0</v>
      </c>
      <c r="G243" s="1">
        <f>DATA_GOES_HERE!J243</f>
        <v>0</v>
      </c>
      <c r="H243" s="1">
        <f>DATA_GOES_HERE!R243</f>
        <v>0</v>
      </c>
      <c r="I243" s="1">
        <f t="shared" ca="1" si="4"/>
        <v>42487</v>
      </c>
      <c r="J243">
        <v>0</v>
      </c>
      <c r="K243">
        <v>31158</v>
      </c>
      <c r="L243" t="s">
        <v>131</v>
      </c>
      <c r="M243" t="e">
        <f>VLOOKUP(DATA_GOES_HERE!Y243,VENUEID!$A$2:$B$28,2,TRUE)</f>
        <v>#N/A</v>
      </c>
      <c r="N243" t="e">
        <f>VLOOKUP(DATA_GOES_HERE!AH243,eventTypeID!$A:$C,3,TRUE)</f>
        <v>#N/A</v>
      </c>
      <c r="Q243" t="e">
        <f>VLOOKUP([2]DATA!B243,[2]VENUEID!$A$2:$C$25,3,TRUE)</f>
        <v>#N/A</v>
      </c>
      <c r="R243" s="7">
        <f>DATA_GOES_HERE!M145</f>
        <v>0.46875</v>
      </c>
      <c r="W243" t="str">
        <f>IF(DATA_GOES_HERE!L145="Monday",1," ")</f>
        <v xml:space="preserve"> </v>
      </c>
      <c r="X243" t="str">
        <f>IF(DATA_GOES_HERE!L145="Tuesday",1," ")</f>
        <v xml:space="preserve"> </v>
      </c>
      <c r="Y243">
        <f>IF(DATA_GOES_HERE!L145="Wednesday",1," ")</f>
        <v>1</v>
      </c>
      <c r="Z243" t="str">
        <f>IF(DATA_GOES_HERE!L145="Thursday",1," ")</f>
        <v xml:space="preserve"> </v>
      </c>
      <c r="AA243" t="str">
        <f>IF(DATA_GOES_HERE!L145="Friday",1," ")</f>
        <v xml:space="preserve"> </v>
      </c>
      <c r="AB243" t="str">
        <f>IF(DATA_GOES_HERE!L145="Saturday",1," ")</f>
        <v xml:space="preserve"> </v>
      </c>
      <c r="AC243" t="str">
        <f>IF(DATA_GOES_HERE!L145="Sunday",1," ")</f>
        <v xml:space="preserve"> </v>
      </c>
    </row>
    <row r="244" spans="1:29" x14ac:dyDescent="0.25">
      <c r="A244" s="6" t="str">
        <f>[2]NOWPLAYING!A245</f>
        <v>kcook</v>
      </c>
      <c r="B244">
        <f>DATA_GOES_HERE!A244</f>
        <v>0</v>
      </c>
      <c r="E244" s="8" t="str">
        <f>IF(DATA_GOES_HERE!F146,F244,"")</f>
        <v/>
      </c>
      <c r="F244">
        <f>DATA_GOES_HERE!AI244</f>
        <v>0</v>
      </c>
      <c r="G244" s="1">
        <f>DATA_GOES_HERE!J244</f>
        <v>0</v>
      </c>
      <c r="H244" s="1">
        <f>DATA_GOES_HERE!R244</f>
        <v>0</v>
      </c>
      <c r="I244" s="1">
        <f t="shared" ca="1" si="4"/>
        <v>42487</v>
      </c>
      <c r="J244">
        <v>0</v>
      </c>
      <c r="K244">
        <v>31158</v>
      </c>
      <c r="L244" t="s">
        <v>131</v>
      </c>
      <c r="M244" t="e">
        <f>VLOOKUP(DATA_GOES_HERE!Y244,VENUEID!$A$2:$B$28,2,TRUE)</f>
        <v>#N/A</v>
      </c>
      <c r="N244" t="e">
        <f>VLOOKUP(DATA_GOES_HERE!AH244,eventTypeID!$A:$C,3,TRUE)</f>
        <v>#N/A</v>
      </c>
      <c r="Q244" t="e">
        <f>VLOOKUP([2]DATA!B244,[2]VENUEID!$A$2:$C$25,3,TRUE)</f>
        <v>#N/A</v>
      </c>
      <c r="R244" s="7">
        <f>DATA_GOES_HERE!M146</f>
        <v>0.58333333333333337</v>
      </c>
      <c r="W244" t="str">
        <f>IF(DATA_GOES_HERE!L146="Monday",1," ")</f>
        <v xml:space="preserve"> </v>
      </c>
      <c r="X244" t="str">
        <f>IF(DATA_GOES_HERE!L146="Tuesday",1," ")</f>
        <v xml:space="preserve"> </v>
      </c>
      <c r="Y244">
        <f>IF(DATA_GOES_HERE!L146="Wednesday",1," ")</f>
        <v>1</v>
      </c>
      <c r="Z244" t="str">
        <f>IF(DATA_GOES_HERE!L146="Thursday",1," ")</f>
        <v xml:space="preserve"> </v>
      </c>
      <c r="AA244" t="str">
        <f>IF(DATA_GOES_HERE!L146="Friday",1," ")</f>
        <v xml:space="preserve"> </v>
      </c>
      <c r="AB244" t="str">
        <f>IF(DATA_GOES_HERE!L146="Saturday",1," ")</f>
        <v xml:space="preserve"> </v>
      </c>
      <c r="AC244" t="str">
        <f>IF(DATA_GOES_HERE!L146="Sunday",1," ")</f>
        <v xml:space="preserve"> </v>
      </c>
    </row>
    <row r="245" spans="1:29" x14ac:dyDescent="0.25">
      <c r="A245" s="6" t="str">
        <f>[2]NOWPLAYING!A246</f>
        <v>kcook</v>
      </c>
      <c r="B245">
        <f>DATA_GOES_HERE!A245</f>
        <v>0</v>
      </c>
      <c r="E245" s="8" t="str">
        <f>IF(DATA_GOES_HERE!F147,F245,"")</f>
        <v/>
      </c>
      <c r="F245">
        <f>DATA_GOES_HERE!AI245</f>
        <v>0</v>
      </c>
      <c r="G245" s="1">
        <f>DATA_GOES_HERE!J245</f>
        <v>0</v>
      </c>
      <c r="H245" s="1">
        <f>DATA_GOES_HERE!R245</f>
        <v>0</v>
      </c>
      <c r="I245" s="1">
        <f t="shared" ca="1" si="4"/>
        <v>42487</v>
      </c>
      <c r="J245">
        <v>0</v>
      </c>
      <c r="K245">
        <v>31158</v>
      </c>
      <c r="L245" t="s">
        <v>131</v>
      </c>
      <c r="M245" t="e">
        <f>VLOOKUP(DATA_GOES_HERE!Y245,VENUEID!$A$2:$B$28,2,TRUE)</f>
        <v>#N/A</v>
      </c>
      <c r="N245" t="e">
        <f>VLOOKUP(DATA_GOES_HERE!AH245,eventTypeID!$A:$C,3,TRUE)</f>
        <v>#N/A</v>
      </c>
      <c r="Q245" t="e">
        <f>VLOOKUP([2]DATA!B245,[2]VENUEID!$A$2:$C$25,3,TRUE)</f>
        <v>#N/A</v>
      </c>
      <c r="R245" s="7">
        <f>DATA_GOES_HERE!M147</f>
        <v>0</v>
      </c>
      <c r="W245" t="str">
        <f>IF(DATA_GOES_HERE!L147="Monday",1," ")</f>
        <v xml:space="preserve"> </v>
      </c>
      <c r="X245" t="str">
        <f>IF(DATA_GOES_HERE!L147="Tuesday",1," ")</f>
        <v xml:space="preserve"> </v>
      </c>
      <c r="Y245" t="str">
        <f>IF(DATA_GOES_HERE!L147="Wednesday",1," ")</f>
        <v xml:space="preserve"> </v>
      </c>
      <c r="Z245" t="str">
        <f>IF(DATA_GOES_HERE!L147="Thursday",1," ")</f>
        <v xml:space="preserve"> </v>
      </c>
      <c r="AA245" t="str">
        <f>IF(DATA_GOES_HERE!L147="Friday",1," ")</f>
        <v xml:space="preserve"> </v>
      </c>
      <c r="AB245" t="str">
        <f>IF(DATA_GOES_HERE!L147="Saturday",1," ")</f>
        <v xml:space="preserve"> </v>
      </c>
      <c r="AC245" t="str">
        <f>IF(DATA_GOES_HERE!L147="Sunday",1," ")</f>
        <v xml:space="preserve"> </v>
      </c>
    </row>
    <row r="246" spans="1:29" x14ac:dyDescent="0.25">
      <c r="A246" s="6" t="str">
        <f>[2]NOWPLAYING!A247</f>
        <v>kcook</v>
      </c>
      <c r="B246">
        <f>DATA_GOES_HERE!A246</f>
        <v>0</v>
      </c>
      <c r="E246" s="8" t="str">
        <f>IF(DATA_GOES_HERE!F148,F246,"")</f>
        <v/>
      </c>
      <c r="F246">
        <f>DATA_GOES_HERE!AI246</f>
        <v>0</v>
      </c>
      <c r="G246" s="1">
        <f>DATA_GOES_HERE!J246</f>
        <v>0</v>
      </c>
      <c r="H246" s="1">
        <f>DATA_GOES_HERE!R246</f>
        <v>0</v>
      </c>
      <c r="I246" s="1">
        <f t="shared" ca="1" si="4"/>
        <v>42487</v>
      </c>
      <c r="J246">
        <v>0</v>
      </c>
      <c r="K246">
        <v>31158</v>
      </c>
      <c r="L246" t="s">
        <v>131</v>
      </c>
      <c r="M246" t="e">
        <f>VLOOKUP(DATA_GOES_HERE!Y246,VENUEID!$A$2:$B$28,2,TRUE)</f>
        <v>#N/A</v>
      </c>
      <c r="N246" t="e">
        <f>VLOOKUP(DATA_GOES_HERE!AH246,eventTypeID!$A:$C,3,TRUE)</f>
        <v>#N/A</v>
      </c>
      <c r="Q246" t="e">
        <f>VLOOKUP([2]DATA!B246,[2]VENUEID!$A$2:$C$25,3,TRUE)</f>
        <v>#N/A</v>
      </c>
      <c r="R246" s="7">
        <f>DATA_GOES_HERE!M148</f>
        <v>0.6875</v>
      </c>
      <c r="W246" t="str">
        <f>IF(DATA_GOES_HERE!L148="Monday",1," ")</f>
        <v xml:space="preserve"> </v>
      </c>
      <c r="X246" t="str">
        <f>IF(DATA_GOES_HERE!L148="Tuesday",1," ")</f>
        <v xml:space="preserve"> </v>
      </c>
      <c r="Y246">
        <f>IF(DATA_GOES_HERE!L148="Wednesday",1," ")</f>
        <v>1</v>
      </c>
      <c r="Z246" t="str">
        <f>IF(DATA_GOES_HERE!L148="Thursday",1," ")</f>
        <v xml:space="preserve"> </v>
      </c>
      <c r="AA246" t="str">
        <f>IF(DATA_GOES_HERE!L148="Friday",1," ")</f>
        <v xml:space="preserve"> </v>
      </c>
      <c r="AB246" t="str">
        <f>IF(DATA_GOES_HERE!L148="Saturday",1," ")</f>
        <v xml:space="preserve"> </v>
      </c>
      <c r="AC246" t="str">
        <f>IF(DATA_GOES_HERE!L148="Sunday",1," ")</f>
        <v xml:space="preserve"> </v>
      </c>
    </row>
    <row r="247" spans="1:29" x14ac:dyDescent="0.25">
      <c r="A247" s="6" t="str">
        <f>[2]NOWPLAYING!A248</f>
        <v>kcook</v>
      </c>
      <c r="B247">
        <f>DATA_GOES_HERE!A247</f>
        <v>0</v>
      </c>
      <c r="E247" s="8" t="str">
        <f>IF(DATA_GOES_HERE!F149,F247,"")</f>
        <v/>
      </c>
      <c r="F247">
        <f>DATA_GOES_HERE!AI247</f>
        <v>0</v>
      </c>
      <c r="G247" s="1">
        <f>DATA_GOES_HERE!J247</f>
        <v>0</v>
      </c>
      <c r="H247" s="1">
        <f>DATA_GOES_HERE!R247</f>
        <v>0</v>
      </c>
      <c r="I247" s="1">
        <f t="shared" ca="1" si="4"/>
        <v>42487</v>
      </c>
      <c r="J247">
        <v>0</v>
      </c>
      <c r="K247">
        <v>31158</v>
      </c>
      <c r="L247" t="s">
        <v>131</v>
      </c>
      <c r="M247" t="e">
        <f>VLOOKUP(DATA_GOES_HERE!Y247,VENUEID!$A$2:$B$28,2,TRUE)</f>
        <v>#N/A</v>
      </c>
      <c r="N247" t="e">
        <f>VLOOKUP(DATA_GOES_HERE!AH247,eventTypeID!$A:$C,3,TRUE)</f>
        <v>#N/A</v>
      </c>
      <c r="Q247" t="e">
        <f>VLOOKUP([2]DATA!B247,[2]VENUEID!$A$2:$C$25,3,TRUE)</f>
        <v>#N/A</v>
      </c>
      <c r="R247" s="7">
        <f>DATA_GOES_HERE!M149</f>
        <v>0.42708333333333331</v>
      </c>
      <c r="W247" t="str">
        <f>IF(DATA_GOES_HERE!L149="Monday",1," ")</f>
        <v xml:space="preserve"> </v>
      </c>
      <c r="X247" t="str">
        <f>IF(DATA_GOES_HERE!L149="Tuesday",1," ")</f>
        <v xml:space="preserve"> </v>
      </c>
      <c r="Y247" t="str">
        <f>IF(DATA_GOES_HERE!L149="Wednesday",1," ")</f>
        <v xml:space="preserve"> </v>
      </c>
      <c r="Z247">
        <f>IF(DATA_GOES_HERE!L149="Thursday",1," ")</f>
        <v>1</v>
      </c>
      <c r="AA247" t="str">
        <f>IF(DATA_GOES_HERE!L149="Friday",1," ")</f>
        <v xml:space="preserve"> </v>
      </c>
      <c r="AB247" t="str">
        <f>IF(DATA_GOES_HERE!L149="Saturday",1," ")</f>
        <v xml:space="preserve"> </v>
      </c>
      <c r="AC247" t="str">
        <f>IF(DATA_GOES_HERE!L149="Sunday",1," ")</f>
        <v xml:space="preserve"> </v>
      </c>
    </row>
    <row r="248" spans="1:29" x14ac:dyDescent="0.25">
      <c r="A248" s="6" t="str">
        <f>[2]NOWPLAYING!A249</f>
        <v>kcook</v>
      </c>
      <c r="B248">
        <f>DATA_GOES_HERE!A248</f>
        <v>0</v>
      </c>
      <c r="E248" s="8" t="str">
        <f>IF(DATA_GOES_HERE!F150,F248,"")</f>
        <v/>
      </c>
      <c r="F248">
        <f>DATA_GOES_HERE!AI248</f>
        <v>0</v>
      </c>
      <c r="G248" s="1">
        <f>DATA_GOES_HERE!J248</f>
        <v>0</v>
      </c>
      <c r="H248" s="1">
        <f>DATA_GOES_HERE!R248</f>
        <v>0</v>
      </c>
      <c r="I248" s="1">
        <f t="shared" ca="1" si="4"/>
        <v>42487</v>
      </c>
      <c r="J248">
        <v>0</v>
      </c>
      <c r="K248">
        <v>31158</v>
      </c>
      <c r="L248" t="s">
        <v>131</v>
      </c>
      <c r="M248" t="e">
        <f>VLOOKUP(DATA_GOES_HERE!Y248,VENUEID!$A$2:$B$28,2,TRUE)</f>
        <v>#N/A</v>
      </c>
      <c r="N248" t="e">
        <f>VLOOKUP(DATA_GOES_HERE!AH248,eventTypeID!$A:$C,3,TRUE)</f>
        <v>#N/A</v>
      </c>
      <c r="Q248" t="e">
        <f>VLOOKUP([2]DATA!B248,[2]VENUEID!$A$2:$C$25,3,TRUE)</f>
        <v>#N/A</v>
      </c>
      <c r="R248" s="7">
        <f>DATA_GOES_HERE!M150</f>
        <v>0.5625</v>
      </c>
      <c r="W248" t="str">
        <f>IF(DATA_GOES_HERE!L150="Monday",1," ")</f>
        <v xml:space="preserve"> </v>
      </c>
      <c r="X248" t="str">
        <f>IF(DATA_GOES_HERE!L150="Tuesday",1," ")</f>
        <v xml:space="preserve"> </v>
      </c>
      <c r="Y248" t="str">
        <f>IF(DATA_GOES_HERE!L150="Wednesday",1," ")</f>
        <v xml:space="preserve"> </v>
      </c>
      <c r="Z248">
        <f>IF(DATA_GOES_HERE!L150="Thursday",1," ")</f>
        <v>1</v>
      </c>
      <c r="AA248" t="str">
        <f>IF(DATA_GOES_HERE!L150="Friday",1," ")</f>
        <v xml:space="preserve"> </v>
      </c>
      <c r="AB248" t="str">
        <f>IF(DATA_GOES_HERE!L150="Saturday",1," ")</f>
        <v xml:space="preserve"> </v>
      </c>
      <c r="AC248" t="str">
        <f>IF(DATA_GOES_HERE!L150="Sunday",1," ")</f>
        <v xml:space="preserve"> </v>
      </c>
    </row>
    <row r="249" spans="1:29" x14ac:dyDescent="0.25">
      <c r="A249" s="6" t="str">
        <f>[2]NOWPLAYING!A250</f>
        <v>kcook</v>
      </c>
      <c r="B249">
        <f>DATA_GOES_HERE!A249</f>
        <v>0</v>
      </c>
      <c r="E249" s="8" t="str">
        <f>IF(DATA_GOES_HERE!F151,F249,"")</f>
        <v/>
      </c>
      <c r="F249">
        <f>DATA_GOES_HERE!AI249</f>
        <v>0</v>
      </c>
      <c r="G249" s="1">
        <f>DATA_GOES_HERE!J249</f>
        <v>0</v>
      </c>
      <c r="H249" s="1">
        <f>DATA_GOES_HERE!R249</f>
        <v>0</v>
      </c>
      <c r="I249" s="1">
        <f t="shared" ca="1" si="4"/>
        <v>42487</v>
      </c>
      <c r="J249">
        <v>0</v>
      </c>
      <c r="K249">
        <v>31158</v>
      </c>
      <c r="L249" t="s">
        <v>131</v>
      </c>
      <c r="M249" t="e">
        <f>VLOOKUP(DATA_GOES_HERE!Y249,VENUEID!$A$2:$B$28,2,TRUE)</f>
        <v>#N/A</v>
      </c>
      <c r="N249" t="e">
        <f>VLOOKUP(DATA_GOES_HERE!AH249,eventTypeID!$A:$C,3,TRUE)</f>
        <v>#N/A</v>
      </c>
      <c r="Q249" t="e">
        <f>VLOOKUP([2]DATA!B249,[2]VENUEID!$A$2:$C$25,3,TRUE)</f>
        <v>#N/A</v>
      </c>
      <c r="R249" s="7">
        <f>DATA_GOES_HERE!M151</f>
        <v>0</v>
      </c>
      <c r="W249" t="str">
        <f>IF(DATA_GOES_HERE!L151="Monday",1," ")</f>
        <v xml:space="preserve"> </v>
      </c>
      <c r="X249" t="str">
        <f>IF(DATA_GOES_HERE!L151="Tuesday",1," ")</f>
        <v xml:space="preserve"> </v>
      </c>
      <c r="Y249" t="str">
        <f>IF(DATA_GOES_HERE!L151="Wednesday",1," ")</f>
        <v xml:space="preserve"> </v>
      </c>
      <c r="Z249" t="str">
        <f>IF(DATA_GOES_HERE!L151="Thursday",1," ")</f>
        <v xml:space="preserve"> </v>
      </c>
      <c r="AA249" t="str">
        <f>IF(DATA_GOES_HERE!L151="Friday",1," ")</f>
        <v xml:space="preserve"> </v>
      </c>
      <c r="AB249" t="str">
        <f>IF(DATA_GOES_HERE!L151="Saturday",1," ")</f>
        <v xml:space="preserve"> </v>
      </c>
      <c r="AC249" t="str">
        <f>IF(DATA_GOES_HERE!L151="Sunday",1," ")</f>
        <v xml:space="preserve"> </v>
      </c>
    </row>
    <row r="250" spans="1:29" x14ac:dyDescent="0.25">
      <c r="A250" s="6" t="str">
        <f>[2]NOWPLAYING!A251</f>
        <v>kcook</v>
      </c>
      <c r="B250">
        <f>DATA_GOES_HERE!A250</f>
        <v>0</v>
      </c>
      <c r="E250" s="8" t="str">
        <f>IF(DATA_GOES_HERE!F152,F250,"")</f>
        <v/>
      </c>
      <c r="F250">
        <f>DATA_GOES_HERE!AI250</f>
        <v>0</v>
      </c>
      <c r="G250" s="1">
        <f>DATA_GOES_HERE!J250</f>
        <v>0</v>
      </c>
      <c r="H250" s="1">
        <f>DATA_GOES_HERE!R250</f>
        <v>0</v>
      </c>
      <c r="I250" s="1">
        <f t="shared" ca="1" si="4"/>
        <v>42487</v>
      </c>
      <c r="J250">
        <v>0</v>
      </c>
      <c r="K250">
        <v>31158</v>
      </c>
      <c r="L250" t="s">
        <v>131</v>
      </c>
      <c r="M250" t="e">
        <f>VLOOKUP(DATA_GOES_HERE!Y250,VENUEID!$A$2:$B$28,2,TRUE)</f>
        <v>#N/A</v>
      </c>
      <c r="N250" t="e">
        <f>VLOOKUP(DATA_GOES_HERE!AH250,eventTypeID!$A:$C,3,TRUE)</f>
        <v>#N/A</v>
      </c>
      <c r="Q250" t="e">
        <f>VLOOKUP([2]DATA!B250,[2]VENUEID!$A$2:$C$25,3,TRUE)</f>
        <v>#N/A</v>
      </c>
      <c r="R250" s="7">
        <f>DATA_GOES_HERE!M152</f>
        <v>0</v>
      </c>
      <c r="W250" t="str">
        <f>IF(DATA_GOES_HERE!L152="Monday",1," ")</f>
        <v xml:space="preserve"> </v>
      </c>
      <c r="X250" t="str">
        <f>IF(DATA_GOES_HERE!L152="Tuesday",1," ")</f>
        <v xml:space="preserve"> </v>
      </c>
      <c r="Y250" t="str">
        <f>IF(DATA_GOES_HERE!L152="Wednesday",1," ")</f>
        <v xml:space="preserve"> </v>
      </c>
      <c r="Z250" t="str">
        <f>IF(DATA_GOES_HERE!L152="Thursday",1," ")</f>
        <v xml:space="preserve"> </v>
      </c>
      <c r="AA250" t="str">
        <f>IF(DATA_GOES_HERE!L152="Friday",1," ")</f>
        <v xml:space="preserve"> </v>
      </c>
      <c r="AB250" t="str">
        <f>IF(DATA_GOES_HERE!L152="Saturday",1," ")</f>
        <v xml:space="preserve"> </v>
      </c>
      <c r="AC250" t="str">
        <f>IF(DATA_GOES_HERE!L152="Sunday",1," ")</f>
        <v xml:space="preserve"> </v>
      </c>
    </row>
    <row r="251" spans="1:29" x14ac:dyDescent="0.25">
      <c r="A251" s="6" t="str">
        <f>[2]NOWPLAYING!A252</f>
        <v>kcook</v>
      </c>
      <c r="B251">
        <f>DATA_GOES_HERE!A251</f>
        <v>0</v>
      </c>
      <c r="E251" s="8" t="str">
        <f>IF(DATA_GOES_HERE!F153,F251,"")</f>
        <v/>
      </c>
      <c r="F251">
        <f>DATA_GOES_HERE!AI251</f>
        <v>0</v>
      </c>
      <c r="G251" s="1">
        <f>DATA_GOES_HERE!J251</f>
        <v>0</v>
      </c>
      <c r="H251" s="1">
        <f>DATA_GOES_HERE!R251</f>
        <v>0</v>
      </c>
      <c r="I251" s="1">
        <f t="shared" ca="1" si="4"/>
        <v>42487</v>
      </c>
      <c r="J251">
        <v>0</v>
      </c>
      <c r="K251">
        <v>31158</v>
      </c>
      <c r="L251" t="s">
        <v>131</v>
      </c>
      <c r="M251" t="e">
        <f>VLOOKUP(DATA_GOES_HERE!Y251,VENUEID!$A$2:$B$28,2,TRUE)</f>
        <v>#N/A</v>
      </c>
      <c r="N251" t="e">
        <f>VLOOKUP(DATA_GOES_HERE!AH251,eventTypeID!$A:$C,3,TRUE)</f>
        <v>#N/A</v>
      </c>
      <c r="Q251" t="e">
        <f>VLOOKUP([2]DATA!B251,[2]VENUEID!$A$2:$C$25,3,TRUE)</f>
        <v>#N/A</v>
      </c>
      <c r="R251" s="7">
        <f>DATA_GOES_HERE!M153</f>
        <v>0</v>
      </c>
      <c r="W251" t="str">
        <f>IF(DATA_GOES_HERE!L153="Monday",1," ")</f>
        <v xml:space="preserve"> </v>
      </c>
      <c r="X251" t="str">
        <f>IF(DATA_GOES_HERE!L153="Tuesday",1," ")</f>
        <v xml:space="preserve"> </v>
      </c>
      <c r="Y251" t="str">
        <f>IF(DATA_GOES_HERE!L153="Wednesday",1," ")</f>
        <v xml:space="preserve"> </v>
      </c>
      <c r="Z251" t="str">
        <f>IF(DATA_GOES_HERE!L153="Thursday",1," ")</f>
        <v xml:space="preserve"> </v>
      </c>
      <c r="AA251" t="str">
        <f>IF(DATA_GOES_HERE!L153="Friday",1," ")</f>
        <v xml:space="preserve"> </v>
      </c>
      <c r="AB251" t="str">
        <f>IF(DATA_GOES_HERE!L153="Saturday",1," ")</f>
        <v xml:space="preserve"> </v>
      </c>
      <c r="AC251" t="str">
        <f>IF(DATA_GOES_HERE!L153="Sunday",1," ")</f>
        <v xml:space="preserve"> </v>
      </c>
    </row>
    <row r="252" spans="1:29" x14ac:dyDescent="0.25">
      <c r="A252" s="6" t="str">
        <f>[2]NOWPLAYING!A253</f>
        <v>kcook</v>
      </c>
      <c r="B252">
        <f>DATA_GOES_HERE!A252</f>
        <v>0</v>
      </c>
      <c r="E252" s="8" t="str">
        <f>IF(DATA_GOES_HERE!F154,F252,"")</f>
        <v/>
      </c>
      <c r="F252">
        <f>DATA_GOES_HERE!AI252</f>
        <v>0</v>
      </c>
      <c r="G252" s="1">
        <f>DATA_GOES_HERE!J252</f>
        <v>0</v>
      </c>
      <c r="H252" s="1">
        <f>DATA_GOES_HERE!R252</f>
        <v>0</v>
      </c>
      <c r="I252" s="1">
        <f t="shared" ca="1" si="4"/>
        <v>42487</v>
      </c>
      <c r="J252">
        <v>0</v>
      </c>
      <c r="K252">
        <v>31158</v>
      </c>
      <c r="L252" t="s">
        <v>131</v>
      </c>
      <c r="M252" t="e">
        <f>VLOOKUP(DATA_GOES_HERE!Y252,VENUEID!$A$2:$B$28,2,TRUE)</f>
        <v>#N/A</v>
      </c>
      <c r="N252" t="e">
        <f>VLOOKUP(DATA_GOES_HERE!AH252,eventTypeID!$A:$C,3,TRUE)</f>
        <v>#N/A</v>
      </c>
      <c r="Q252" t="e">
        <f>VLOOKUP([2]DATA!B252,[2]VENUEID!$A$2:$C$25,3,TRUE)</f>
        <v>#N/A</v>
      </c>
      <c r="R252" s="7">
        <f>DATA_GOES_HERE!M154</f>
        <v>0.42708333333333331</v>
      </c>
      <c r="W252" t="str">
        <f>IF(DATA_GOES_HERE!L154="Monday",1," ")</f>
        <v xml:space="preserve"> </v>
      </c>
      <c r="X252" t="str">
        <f>IF(DATA_GOES_HERE!L154="Tuesday",1," ")</f>
        <v xml:space="preserve"> </v>
      </c>
      <c r="Y252" t="str">
        <f>IF(DATA_GOES_HERE!L154="Wednesday",1," ")</f>
        <v xml:space="preserve"> </v>
      </c>
      <c r="Z252" t="str">
        <f>IF(DATA_GOES_HERE!L154="Thursday",1," ")</f>
        <v xml:space="preserve"> </v>
      </c>
      <c r="AA252" t="str">
        <f>IF(DATA_GOES_HERE!L154="Friday",1," ")</f>
        <v xml:space="preserve"> </v>
      </c>
      <c r="AB252">
        <f>IF(DATA_GOES_HERE!L154="Saturday",1," ")</f>
        <v>1</v>
      </c>
      <c r="AC252" t="str">
        <f>IF(DATA_GOES_HERE!L154="Sunday",1," ")</f>
        <v xml:space="preserve"> </v>
      </c>
    </row>
    <row r="253" spans="1:29" x14ac:dyDescent="0.25">
      <c r="A253" s="6" t="str">
        <f>[2]NOWPLAYING!A254</f>
        <v>kcook</v>
      </c>
      <c r="B253">
        <f>DATA_GOES_HERE!A253</f>
        <v>0</v>
      </c>
      <c r="E253" s="8" t="str">
        <f>IF(DATA_GOES_HERE!F155,F253,"")</f>
        <v/>
      </c>
      <c r="F253">
        <f>DATA_GOES_HERE!AI253</f>
        <v>0</v>
      </c>
      <c r="G253" s="1">
        <f>DATA_GOES_HERE!J253</f>
        <v>0</v>
      </c>
      <c r="H253" s="1">
        <f>DATA_GOES_HERE!R253</f>
        <v>0</v>
      </c>
      <c r="I253" s="1">
        <f t="shared" ca="1" si="4"/>
        <v>42487</v>
      </c>
      <c r="J253">
        <v>0</v>
      </c>
      <c r="K253">
        <v>31158</v>
      </c>
      <c r="L253" t="s">
        <v>131</v>
      </c>
      <c r="M253" t="e">
        <f>VLOOKUP(DATA_GOES_HERE!Y253,VENUEID!$A$2:$B$28,2,TRUE)</f>
        <v>#N/A</v>
      </c>
      <c r="N253" t="e">
        <f>VLOOKUP(DATA_GOES_HERE!AH253,eventTypeID!$A:$C,3,TRUE)</f>
        <v>#N/A</v>
      </c>
      <c r="Q253" t="e">
        <f>VLOOKUP([2]DATA!B253,[2]VENUEID!$A$2:$C$25,3,TRUE)</f>
        <v>#N/A</v>
      </c>
      <c r="R253" s="7">
        <f>DATA_GOES_HERE!M155</f>
        <v>0.54166666666666663</v>
      </c>
      <c r="W253" t="str">
        <f>IF(DATA_GOES_HERE!L155="Monday",1," ")</f>
        <v xml:space="preserve"> </v>
      </c>
      <c r="X253" t="str">
        <f>IF(DATA_GOES_HERE!L155="Tuesday",1," ")</f>
        <v xml:space="preserve"> </v>
      </c>
      <c r="Y253" t="str">
        <f>IF(DATA_GOES_HERE!L155="Wednesday",1," ")</f>
        <v xml:space="preserve"> </v>
      </c>
      <c r="Z253" t="str">
        <f>IF(DATA_GOES_HERE!L155="Thursday",1," ")</f>
        <v xml:space="preserve"> </v>
      </c>
      <c r="AA253" t="str">
        <f>IF(DATA_GOES_HERE!L155="Friday",1," ")</f>
        <v xml:space="preserve"> </v>
      </c>
      <c r="AB253">
        <f>IF(DATA_GOES_HERE!L155="Saturday",1," ")</f>
        <v>1</v>
      </c>
      <c r="AC253" t="str">
        <f>IF(DATA_GOES_HERE!L155="Sunday",1," ")</f>
        <v xml:space="preserve"> </v>
      </c>
    </row>
    <row r="254" spans="1:29" x14ac:dyDescent="0.25">
      <c r="A254" s="6" t="str">
        <f>[2]NOWPLAYING!A255</f>
        <v>kcook</v>
      </c>
      <c r="B254">
        <f>DATA_GOES_HERE!A254</f>
        <v>0</v>
      </c>
      <c r="E254" s="8" t="str">
        <f>IF(DATA_GOES_HERE!F156,F254,"")</f>
        <v/>
      </c>
      <c r="F254">
        <f>DATA_GOES_HERE!AI254</f>
        <v>0</v>
      </c>
      <c r="G254" s="1">
        <f>DATA_GOES_HERE!J254</f>
        <v>0</v>
      </c>
      <c r="H254" s="1">
        <f>DATA_GOES_HERE!R254</f>
        <v>0</v>
      </c>
      <c r="I254" s="1">
        <f t="shared" ca="1" si="4"/>
        <v>42487</v>
      </c>
      <c r="J254">
        <v>0</v>
      </c>
      <c r="K254">
        <v>31158</v>
      </c>
      <c r="L254" t="s">
        <v>131</v>
      </c>
      <c r="M254" t="e">
        <f>VLOOKUP(DATA_GOES_HERE!Y254,VENUEID!$A$2:$B$28,2,TRUE)</f>
        <v>#N/A</v>
      </c>
      <c r="N254" t="e">
        <f>VLOOKUP(DATA_GOES_HERE!AH254,eventTypeID!$A:$C,3,TRUE)</f>
        <v>#N/A</v>
      </c>
      <c r="Q254" t="e">
        <f>VLOOKUP([2]DATA!B254,[2]VENUEID!$A$2:$C$25,3,TRUE)</f>
        <v>#N/A</v>
      </c>
      <c r="R254" s="7">
        <f>DATA_GOES_HERE!M156</f>
        <v>0.42708333333333331</v>
      </c>
      <c r="W254">
        <f>IF(DATA_GOES_HERE!L156="Monday",1," ")</f>
        <v>1</v>
      </c>
      <c r="X254" t="str">
        <f>IF(DATA_GOES_HERE!L156="Tuesday",1," ")</f>
        <v xml:space="preserve"> </v>
      </c>
      <c r="Y254" t="str">
        <f>IF(DATA_GOES_HERE!L156="Wednesday",1," ")</f>
        <v xml:space="preserve"> </v>
      </c>
      <c r="Z254" t="str">
        <f>IF(DATA_GOES_HERE!L156="Thursday",1," ")</f>
        <v xml:space="preserve"> </v>
      </c>
      <c r="AA254" t="str">
        <f>IF(DATA_GOES_HERE!L156="Friday",1," ")</f>
        <v xml:space="preserve"> </v>
      </c>
      <c r="AB254" t="str">
        <f>IF(DATA_GOES_HERE!L156="Saturday",1," ")</f>
        <v xml:space="preserve"> </v>
      </c>
      <c r="AC254" t="str">
        <f>IF(DATA_GOES_HERE!L156="Sunday",1," ")</f>
        <v xml:space="preserve"> </v>
      </c>
    </row>
    <row r="255" spans="1:29" x14ac:dyDescent="0.25">
      <c r="A255" s="6" t="str">
        <f>[2]NOWPLAYING!A256</f>
        <v>kcook</v>
      </c>
      <c r="B255">
        <f>DATA_GOES_HERE!A255</f>
        <v>0</v>
      </c>
      <c r="E255" s="8" t="str">
        <f>IF(DATA_GOES_HERE!F157,F255,"")</f>
        <v/>
      </c>
      <c r="F255">
        <f>DATA_GOES_HERE!AI255</f>
        <v>0</v>
      </c>
      <c r="G255" s="1">
        <f>DATA_GOES_HERE!J255</f>
        <v>0</v>
      </c>
      <c r="H255" s="1">
        <f>DATA_GOES_HERE!R255</f>
        <v>0</v>
      </c>
      <c r="I255" s="1">
        <f t="shared" ca="1" si="4"/>
        <v>42487</v>
      </c>
      <c r="J255">
        <v>0</v>
      </c>
      <c r="K255">
        <v>31158</v>
      </c>
      <c r="L255" t="s">
        <v>131</v>
      </c>
      <c r="M255" t="e">
        <f>VLOOKUP(DATA_GOES_HERE!Y255,VENUEID!$A$2:$B$28,2,TRUE)</f>
        <v>#N/A</v>
      </c>
      <c r="N255" t="e">
        <f>VLOOKUP(DATA_GOES_HERE!AH255,eventTypeID!$A:$C,3,TRUE)</f>
        <v>#N/A</v>
      </c>
      <c r="Q255" t="e">
        <f>VLOOKUP([2]DATA!B255,[2]VENUEID!$A$2:$C$25,3,TRUE)</f>
        <v>#N/A</v>
      </c>
      <c r="R255" s="7">
        <f>DATA_GOES_HERE!M157</f>
        <v>0</v>
      </c>
      <c r="W255" t="str">
        <f>IF(DATA_GOES_HERE!L157="Monday",1," ")</f>
        <v xml:space="preserve"> </v>
      </c>
      <c r="X255" t="str">
        <f>IF(DATA_GOES_HERE!L157="Tuesday",1," ")</f>
        <v xml:space="preserve"> </v>
      </c>
      <c r="Y255" t="str">
        <f>IF(DATA_GOES_HERE!L157="Wednesday",1," ")</f>
        <v xml:space="preserve"> </v>
      </c>
      <c r="Z255" t="str">
        <f>IF(DATA_GOES_HERE!L157="Thursday",1," ")</f>
        <v xml:space="preserve"> </v>
      </c>
      <c r="AA255" t="str">
        <f>IF(DATA_GOES_HERE!L157="Friday",1," ")</f>
        <v xml:space="preserve"> </v>
      </c>
      <c r="AB255" t="str">
        <f>IF(DATA_GOES_HERE!L157="Saturday",1," ")</f>
        <v xml:space="preserve"> </v>
      </c>
      <c r="AC255" t="str">
        <f>IF(DATA_GOES_HERE!L157="Sunday",1," ")</f>
        <v xml:space="preserve"> </v>
      </c>
    </row>
    <row r="256" spans="1:29" x14ac:dyDescent="0.25">
      <c r="A256" s="6" t="str">
        <f>[2]NOWPLAYING!A257</f>
        <v>kcook</v>
      </c>
      <c r="B256">
        <f>DATA_GOES_HERE!A256</f>
        <v>0</v>
      </c>
      <c r="E256" s="8" t="str">
        <f>IF(DATA_GOES_HERE!F158,F256,"")</f>
        <v/>
      </c>
      <c r="F256">
        <f>DATA_GOES_HERE!AI256</f>
        <v>0</v>
      </c>
      <c r="G256" s="1">
        <f>DATA_GOES_HERE!J256</f>
        <v>0</v>
      </c>
      <c r="H256" s="1">
        <f>DATA_GOES_HERE!R256</f>
        <v>0</v>
      </c>
      <c r="I256" s="1">
        <f t="shared" ca="1" si="4"/>
        <v>42487</v>
      </c>
      <c r="J256">
        <v>0</v>
      </c>
      <c r="K256">
        <v>31158</v>
      </c>
      <c r="L256" t="s">
        <v>131</v>
      </c>
      <c r="M256" t="e">
        <f>VLOOKUP(DATA_GOES_HERE!Y256,VENUEID!$A$2:$B$28,2,TRUE)</f>
        <v>#N/A</v>
      </c>
      <c r="N256" t="e">
        <f>VLOOKUP(DATA_GOES_HERE!AH256,eventTypeID!$A:$C,3,TRUE)</f>
        <v>#N/A</v>
      </c>
      <c r="Q256" t="e">
        <f>VLOOKUP([2]DATA!B256,[2]VENUEID!$A$2:$C$25,3,TRUE)</f>
        <v>#N/A</v>
      </c>
      <c r="R256" s="7">
        <f>DATA_GOES_HERE!M158</f>
        <v>0.77083333333333337</v>
      </c>
      <c r="W256">
        <f>IF(DATA_GOES_HERE!L158="Monday",1," ")</f>
        <v>1</v>
      </c>
      <c r="X256" t="str">
        <f>IF(DATA_GOES_HERE!L158="Tuesday",1," ")</f>
        <v xml:space="preserve"> </v>
      </c>
      <c r="Y256" t="str">
        <f>IF(DATA_GOES_HERE!L158="Wednesday",1," ")</f>
        <v xml:space="preserve"> </v>
      </c>
      <c r="Z256" t="str">
        <f>IF(DATA_GOES_HERE!L158="Thursday",1," ")</f>
        <v xml:space="preserve"> </v>
      </c>
      <c r="AA256" t="str">
        <f>IF(DATA_GOES_HERE!L158="Friday",1," ")</f>
        <v xml:space="preserve"> </v>
      </c>
      <c r="AB256" t="str">
        <f>IF(DATA_GOES_HERE!L158="Saturday",1," ")</f>
        <v xml:space="preserve"> </v>
      </c>
      <c r="AC256" t="str">
        <f>IF(DATA_GOES_HERE!L158="Sunday",1," ")</f>
        <v xml:space="preserve"> </v>
      </c>
    </row>
    <row r="257" spans="1:29" x14ac:dyDescent="0.25">
      <c r="A257" s="6" t="str">
        <f>[2]NOWPLAYING!A258</f>
        <v>kcook</v>
      </c>
      <c r="B257">
        <f>DATA_GOES_HERE!A257</f>
        <v>0</v>
      </c>
      <c r="E257" s="8" t="str">
        <f>IF(DATA_GOES_HERE!F159,F257,"")</f>
        <v/>
      </c>
      <c r="F257">
        <f>DATA_GOES_HERE!AI257</f>
        <v>0</v>
      </c>
      <c r="G257" s="1">
        <f>DATA_GOES_HERE!J257</f>
        <v>0</v>
      </c>
      <c r="H257" s="1">
        <f>DATA_GOES_HERE!R257</f>
        <v>0</v>
      </c>
      <c r="I257" s="1">
        <f t="shared" ca="1" si="4"/>
        <v>42487</v>
      </c>
      <c r="J257">
        <v>0</v>
      </c>
      <c r="K257">
        <v>31158</v>
      </c>
      <c r="L257" t="s">
        <v>131</v>
      </c>
      <c r="M257" t="e">
        <f>VLOOKUP(DATA_GOES_HERE!Y257,VENUEID!$A$2:$B$28,2,TRUE)</f>
        <v>#N/A</v>
      </c>
      <c r="N257" t="e">
        <f>VLOOKUP(DATA_GOES_HERE!AH257,eventTypeID!$A:$C,3,TRUE)</f>
        <v>#N/A</v>
      </c>
      <c r="Q257" t="e">
        <f>VLOOKUP([2]DATA!B257,[2]VENUEID!$A$2:$C$25,3,TRUE)</f>
        <v>#N/A</v>
      </c>
      <c r="R257" s="7">
        <f>DATA_GOES_HERE!M159</f>
        <v>0.66666666666666663</v>
      </c>
      <c r="W257" t="str">
        <f>IF(DATA_GOES_HERE!L159="Monday",1," ")</f>
        <v xml:space="preserve"> </v>
      </c>
      <c r="X257">
        <f>IF(DATA_GOES_HERE!L159="Tuesday",1," ")</f>
        <v>1</v>
      </c>
      <c r="Y257" t="str">
        <f>IF(DATA_GOES_HERE!L159="Wednesday",1," ")</f>
        <v xml:space="preserve"> </v>
      </c>
      <c r="Z257" t="str">
        <f>IF(DATA_GOES_HERE!L159="Thursday",1," ")</f>
        <v xml:space="preserve"> </v>
      </c>
      <c r="AA257" t="str">
        <f>IF(DATA_GOES_HERE!L159="Friday",1," ")</f>
        <v xml:space="preserve"> </v>
      </c>
      <c r="AB257" t="str">
        <f>IF(DATA_GOES_HERE!L159="Saturday",1," ")</f>
        <v xml:space="preserve"> </v>
      </c>
      <c r="AC257" t="str">
        <f>IF(DATA_GOES_HERE!L159="Sunday",1," ")</f>
        <v xml:space="preserve"> </v>
      </c>
    </row>
    <row r="258" spans="1:29" x14ac:dyDescent="0.25">
      <c r="A258" s="6" t="str">
        <f>[2]NOWPLAYING!A259</f>
        <v>kcook</v>
      </c>
      <c r="B258">
        <f>DATA_GOES_HERE!A258</f>
        <v>0</v>
      </c>
      <c r="E258" s="8" t="str">
        <f>IF(DATA_GOES_HERE!F160,F258,"")</f>
        <v/>
      </c>
      <c r="F258">
        <f>DATA_GOES_HERE!AI258</f>
        <v>0</v>
      </c>
      <c r="G258" s="1">
        <f>DATA_GOES_HERE!J258</f>
        <v>0</v>
      </c>
      <c r="H258" s="1">
        <f>DATA_GOES_HERE!R258</f>
        <v>0</v>
      </c>
      <c r="I258" s="1">
        <f t="shared" ca="1" si="4"/>
        <v>42487</v>
      </c>
      <c r="J258">
        <v>0</v>
      </c>
      <c r="K258">
        <v>31158</v>
      </c>
      <c r="L258" t="s">
        <v>131</v>
      </c>
      <c r="M258" t="e">
        <f>VLOOKUP(DATA_GOES_HERE!Y258,VENUEID!$A$2:$B$28,2,TRUE)</f>
        <v>#N/A</v>
      </c>
      <c r="N258" t="e">
        <f>VLOOKUP(DATA_GOES_HERE!AH258,eventTypeID!$A:$C,3,TRUE)</f>
        <v>#N/A</v>
      </c>
      <c r="Q258" t="e">
        <f>VLOOKUP([2]DATA!B258,[2]VENUEID!$A$2:$C$25,3,TRUE)</f>
        <v>#N/A</v>
      </c>
      <c r="R258" s="7">
        <f>DATA_GOES_HERE!M160</f>
        <v>0</v>
      </c>
      <c r="W258" t="str">
        <f>IF(DATA_GOES_HERE!L160="Monday",1," ")</f>
        <v xml:space="preserve"> </v>
      </c>
      <c r="X258" t="str">
        <f>IF(DATA_GOES_HERE!L160="Tuesday",1," ")</f>
        <v xml:space="preserve"> </v>
      </c>
      <c r="Y258" t="str">
        <f>IF(DATA_GOES_HERE!L160="Wednesday",1," ")</f>
        <v xml:space="preserve"> </v>
      </c>
      <c r="Z258" t="str">
        <f>IF(DATA_GOES_HERE!L160="Thursday",1," ")</f>
        <v xml:space="preserve"> </v>
      </c>
      <c r="AA258" t="str">
        <f>IF(DATA_GOES_HERE!L160="Friday",1," ")</f>
        <v xml:space="preserve"> </v>
      </c>
      <c r="AB258" t="str">
        <f>IF(DATA_GOES_HERE!L160="Saturday",1," ")</f>
        <v xml:space="preserve"> </v>
      </c>
      <c r="AC258" t="str">
        <f>IF(DATA_GOES_HERE!L160="Sunday",1," ")</f>
        <v xml:space="preserve"> </v>
      </c>
    </row>
    <row r="259" spans="1:29" x14ac:dyDescent="0.25">
      <c r="A259" s="6" t="str">
        <f>[2]NOWPLAYING!A260</f>
        <v>kcook</v>
      </c>
      <c r="B259">
        <f>DATA_GOES_HERE!A259</f>
        <v>0</v>
      </c>
      <c r="E259" s="8" t="str">
        <f>IF(DATA_GOES_HERE!F161,F259,"")</f>
        <v/>
      </c>
      <c r="F259">
        <f>DATA_GOES_HERE!AI259</f>
        <v>0</v>
      </c>
      <c r="G259" s="1">
        <f>DATA_GOES_HERE!J259</f>
        <v>0</v>
      </c>
      <c r="H259" s="1">
        <f>DATA_GOES_HERE!R259</f>
        <v>0</v>
      </c>
      <c r="I259" s="1">
        <f t="shared" ca="1" si="4"/>
        <v>42487</v>
      </c>
      <c r="J259">
        <v>0</v>
      </c>
      <c r="K259">
        <v>31158</v>
      </c>
      <c r="L259" t="s">
        <v>131</v>
      </c>
      <c r="M259" t="e">
        <f>VLOOKUP(DATA_GOES_HERE!Y259,VENUEID!$A$2:$B$28,2,TRUE)</f>
        <v>#N/A</v>
      </c>
      <c r="N259" t="e">
        <f>VLOOKUP(DATA_GOES_HERE!AH259,eventTypeID!$A:$C,3,TRUE)</f>
        <v>#N/A</v>
      </c>
      <c r="Q259" t="e">
        <f>VLOOKUP([2]DATA!B259,[2]VENUEID!$A$2:$C$25,3,TRUE)</f>
        <v>#N/A</v>
      </c>
      <c r="R259" s="7">
        <f>DATA_GOES_HERE!M161</f>
        <v>0.41666666666666669</v>
      </c>
      <c r="W259" t="str">
        <f>IF(DATA_GOES_HERE!L161="Monday",1," ")</f>
        <v xml:space="preserve"> </v>
      </c>
      <c r="X259" t="str">
        <f>IF(DATA_GOES_HERE!L161="Tuesday",1," ")</f>
        <v xml:space="preserve"> </v>
      </c>
      <c r="Y259">
        <f>IF(DATA_GOES_HERE!L161="Wednesday",1," ")</f>
        <v>1</v>
      </c>
      <c r="Z259" t="str">
        <f>IF(DATA_GOES_HERE!L161="Thursday",1," ")</f>
        <v xml:space="preserve"> </v>
      </c>
      <c r="AA259" t="str">
        <f>IF(DATA_GOES_HERE!L161="Friday",1," ")</f>
        <v xml:space="preserve"> </v>
      </c>
      <c r="AB259" t="str">
        <f>IF(DATA_GOES_HERE!L161="Saturday",1," ")</f>
        <v xml:space="preserve"> </v>
      </c>
      <c r="AC259" t="str">
        <f>IF(DATA_GOES_HERE!L161="Sunday",1," ")</f>
        <v xml:space="preserve"> </v>
      </c>
    </row>
    <row r="260" spans="1:29" x14ac:dyDescent="0.25">
      <c r="A260" s="6" t="str">
        <f>[2]NOWPLAYING!A261</f>
        <v>kcook</v>
      </c>
      <c r="B260">
        <f>DATA_GOES_HERE!A260</f>
        <v>0</v>
      </c>
      <c r="E260" s="8" t="str">
        <f>IF(DATA_GOES_HERE!F162,F260,"")</f>
        <v/>
      </c>
      <c r="F260">
        <f>DATA_GOES_HERE!AI260</f>
        <v>0</v>
      </c>
      <c r="G260" s="1">
        <f>DATA_GOES_HERE!J260</f>
        <v>0</v>
      </c>
      <c r="H260" s="1">
        <f>DATA_GOES_HERE!R260</f>
        <v>0</v>
      </c>
      <c r="I260" s="1">
        <f t="shared" ca="1" si="4"/>
        <v>42487</v>
      </c>
      <c r="J260">
        <v>0</v>
      </c>
      <c r="K260">
        <v>31158</v>
      </c>
      <c r="L260" t="s">
        <v>131</v>
      </c>
      <c r="M260" t="e">
        <f>VLOOKUP(DATA_GOES_HERE!Y260,VENUEID!$A$2:$B$28,2,TRUE)</f>
        <v>#N/A</v>
      </c>
      <c r="N260" t="e">
        <f>VLOOKUP(DATA_GOES_HERE!AH260,eventTypeID!$A:$C,3,TRUE)</f>
        <v>#N/A</v>
      </c>
      <c r="Q260" t="e">
        <f>VLOOKUP([2]DATA!B260,[2]VENUEID!$A$2:$C$25,3,TRUE)</f>
        <v>#N/A</v>
      </c>
      <c r="R260" s="7">
        <f>DATA_GOES_HERE!M162</f>
        <v>0.42708333333333331</v>
      </c>
      <c r="W260" t="str">
        <f>IF(DATA_GOES_HERE!L162="Monday",1," ")</f>
        <v xml:space="preserve"> </v>
      </c>
      <c r="X260" t="str">
        <f>IF(DATA_GOES_HERE!L162="Tuesday",1," ")</f>
        <v xml:space="preserve"> </v>
      </c>
      <c r="Y260">
        <f>IF(DATA_GOES_HERE!L162="Wednesday",1," ")</f>
        <v>1</v>
      </c>
      <c r="Z260" t="str">
        <f>IF(DATA_GOES_HERE!L162="Thursday",1," ")</f>
        <v xml:space="preserve"> </v>
      </c>
      <c r="AA260" t="str">
        <f>IF(DATA_GOES_HERE!L162="Friday",1," ")</f>
        <v xml:space="preserve"> </v>
      </c>
      <c r="AB260" t="str">
        <f>IF(DATA_GOES_HERE!L162="Saturday",1," ")</f>
        <v xml:space="preserve"> </v>
      </c>
      <c r="AC260" t="str">
        <f>IF(DATA_GOES_HERE!L162="Sunday",1," ")</f>
        <v xml:space="preserve"> </v>
      </c>
    </row>
    <row r="261" spans="1:29" x14ac:dyDescent="0.25">
      <c r="A261" s="6" t="str">
        <f>[2]NOWPLAYING!A262</f>
        <v>kcook</v>
      </c>
      <c r="B261">
        <f>DATA_GOES_HERE!A261</f>
        <v>0</v>
      </c>
      <c r="E261" s="8" t="str">
        <f>IF(DATA_GOES_HERE!F163,F261,"")</f>
        <v/>
      </c>
      <c r="F261">
        <f>DATA_GOES_HERE!AI261</f>
        <v>0</v>
      </c>
      <c r="G261" s="1">
        <f>DATA_GOES_HERE!J261</f>
        <v>0</v>
      </c>
      <c r="H261" s="1">
        <f>DATA_GOES_HERE!R261</f>
        <v>0</v>
      </c>
      <c r="I261" s="1">
        <f t="shared" ca="1" si="4"/>
        <v>42487</v>
      </c>
      <c r="J261">
        <v>0</v>
      </c>
      <c r="K261">
        <v>31158</v>
      </c>
      <c r="L261" t="s">
        <v>131</v>
      </c>
      <c r="M261" t="e">
        <f>VLOOKUP(DATA_GOES_HERE!Y261,VENUEID!$A$2:$B$28,2,TRUE)</f>
        <v>#N/A</v>
      </c>
      <c r="N261" t="e">
        <f>VLOOKUP(DATA_GOES_HERE!AH261,eventTypeID!$A:$C,3,TRUE)</f>
        <v>#N/A</v>
      </c>
      <c r="Q261" t="e">
        <f>VLOOKUP([2]DATA!B261,[2]VENUEID!$A$2:$C$25,3,TRUE)</f>
        <v>#N/A</v>
      </c>
      <c r="R261" s="7">
        <f>DATA_GOES_HERE!M163</f>
        <v>0.46875</v>
      </c>
      <c r="W261" t="str">
        <f>IF(DATA_GOES_HERE!L163="Monday",1," ")</f>
        <v xml:space="preserve"> </v>
      </c>
      <c r="X261" t="str">
        <f>IF(DATA_GOES_HERE!L163="Tuesday",1," ")</f>
        <v xml:space="preserve"> </v>
      </c>
      <c r="Y261">
        <f>IF(DATA_GOES_HERE!L163="Wednesday",1," ")</f>
        <v>1</v>
      </c>
      <c r="Z261" t="str">
        <f>IF(DATA_GOES_HERE!L163="Thursday",1," ")</f>
        <v xml:space="preserve"> </v>
      </c>
      <c r="AA261" t="str">
        <f>IF(DATA_GOES_HERE!L163="Friday",1," ")</f>
        <v xml:space="preserve"> </v>
      </c>
      <c r="AB261" t="str">
        <f>IF(DATA_GOES_HERE!L163="Saturday",1," ")</f>
        <v xml:space="preserve"> </v>
      </c>
      <c r="AC261" t="str">
        <f>IF(DATA_GOES_HERE!L163="Sunday",1," ")</f>
        <v xml:space="preserve"> </v>
      </c>
    </row>
    <row r="262" spans="1:29" x14ac:dyDescent="0.25">
      <c r="A262" s="6" t="str">
        <f>[2]NOWPLAYING!A263</f>
        <v>kcook</v>
      </c>
      <c r="B262">
        <f>DATA_GOES_HERE!A262</f>
        <v>0</v>
      </c>
      <c r="E262" s="8" t="str">
        <f>IF(DATA_GOES_HERE!F164,F262,"")</f>
        <v/>
      </c>
      <c r="F262">
        <f>DATA_GOES_HERE!AI262</f>
        <v>0</v>
      </c>
      <c r="G262" s="1">
        <f>DATA_GOES_HERE!J262</f>
        <v>0</v>
      </c>
      <c r="H262" s="1">
        <f>DATA_GOES_HERE!R262</f>
        <v>0</v>
      </c>
      <c r="I262" s="1">
        <f t="shared" ca="1" si="4"/>
        <v>42487</v>
      </c>
      <c r="J262">
        <v>0</v>
      </c>
      <c r="K262">
        <v>31158</v>
      </c>
      <c r="L262" t="s">
        <v>131</v>
      </c>
      <c r="M262" t="e">
        <f>VLOOKUP(DATA_GOES_HERE!Y262,VENUEID!$A$2:$B$28,2,TRUE)</f>
        <v>#N/A</v>
      </c>
      <c r="N262" t="e">
        <f>VLOOKUP(DATA_GOES_HERE!AH262,eventTypeID!$A:$C,3,TRUE)</f>
        <v>#N/A</v>
      </c>
      <c r="Q262" t="e">
        <f>VLOOKUP([2]DATA!B262,[2]VENUEID!$A$2:$C$25,3,TRUE)</f>
        <v>#N/A</v>
      </c>
      <c r="R262" s="7">
        <f>DATA_GOES_HERE!M164</f>
        <v>0.58333333333333337</v>
      </c>
      <c r="W262" t="str">
        <f>IF(DATA_GOES_HERE!L164="Monday",1," ")</f>
        <v xml:space="preserve"> </v>
      </c>
      <c r="X262" t="str">
        <f>IF(DATA_GOES_HERE!L164="Tuesday",1," ")</f>
        <v xml:space="preserve"> </v>
      </c>
      <c r="Y262">
        <f>IF(DATA_GOES_HERE!L164="Wednesday",1," ")</f>
        <v>1</v>
      </c>
      <c r="Z262" t="str">
        <f>IF(DATA_GOES_HERE!L164="Thursday",1," ")</f>
        <v xml:space="preserve"> </v>
      </c>
      <c r="AA262" t="str">
        <f>IF(DATA_GOES_HERE!L164="Friday",1," ")</f>
        <v xml:space="preserve"> </v>
      </c>
      <c r="AB262" t="str">
        <f>IF(DATA_GOES_HERE!L164="Saturday",1," ")</f>
        <v xml:space="preserve"> </v>
      </c>
      <c r="AC262" t="str">
        <f>IF(DATA_GOES_HERE!L164="Sunday",1," ")</f>
        <v xml:space="preserve"> </v>
      </c>
    </row>
    <row r="263" spans="1:29" x14ac:dyDescent="0.25">
      <c r="A263" s="6" t="str">
        <f>[2]NOWPLAYING!A264</f>
        <v>kcook</v>
      </c>
      <c r="B263">
        <f>DATA_GOES_HERE!A263</f>
        <v>0</v>
      </c>
      <c r="E263" s="8" t="str">
        <f>IF(DATA_GOES_HERE!F165,F263,"")</f>
        <v/>
      </c>
      <c r="F263">
        <f>DATA_GOES_HERE!AI263</f>
        <v>0</v>
      </c>
      <c r="G263" s="1">
        <f>DATA_GOES_HERE!J263</f>
        <v>0</v>
      </c>
      <c r="H263" s="1">
        <f>DATA_GOES_HERE!R263</f>
        <v>0</v>
      </c>
      <c r="I263" s="1">
        <f t="shared" ref="I263:I269" ca="1" si="5">TODAY()</f>
        <v>42487</v>
      </c>
      <c r="J263">
        <v>0</v>
      </c>
      <c r="K263" t="e">
        <f>VLOOKUP([2]UNBOUNDCSV!B342,[2]VENUEID!$A$2:$B$28,2,TRUE)</f>
        <v>#N/A</v>
      </c>
      <c r="L263" t="s">
        <v>131</v>
      </c>
      <c r="M263" t="e">
        <f>VLOOKUP(DATA_GOES_HERE!Y263,VENUEID!$A$2:$B$28,2,TRUE)</f>
        <v>#N/A</v>
      </c>
      <c r="N263" t="e">
        <f>VLOOKUP(DATA_GOES_HERE!AH263,eventTypeID!$A:$C,3,TRUE)</f>
        <v>#N/A</v>
      </c>
      <c r="Q263" t="e">
        <f>VLOOKUP([2]UNBOUNDCSV!B260,[2]VENUEID!$A$2:$C$25,3,TRUE)</f>
        <v>#N/A</v>
      </c>
      <c r="R263" s="7">
        <f>DATA_GOES_HERE!M165</f>
        <v>0</v>
      </c>
      <c r="W263" t="str">
        <f>IF(DATA_GOES_HERE!L165="Monday",1," ")</f>
        <v xml:space="preserve"> </v>
      </c>
      <c r="X263" t="str">
        <f>IF(DATA_GOES_HERE!L165="Tuesday",1," ")</f>
        <v xml:space="preserve"> </v>
      </c>
      <c r="Y263" t="str">
        <f>IF(DATA_GOES_HERE!L165="Wednesday",1," ")</f>
        <v xml:space="preserve"> </v>
      </c>
      <c r="Z263" t="str">
        <f>IF(DATA_GOES_HERE!L165="Thursday",1," ")</f>
        <v xml:space="preserve"> </v>
      </c>
      <c r="AA263" t="str">
        <f>IF(DATA_GOES_HERE!L165="Friday",1," ")</f>
        <v xml:space="preserve"> </v>
      </c>
      <c r="AB263" t="str">
        <f>IF(DATA_GOES_HERE!L165="Saturday",1," ")</f>
        <v xml:space="preserve"> </v>
      </c>
      <c r="AC263" t="str">
        <f>IF(DATA_GOES_HERE!L165="Sunday",1," ")</f>
        <v xml:space="preserve"> </v>
      </c>
    </row>
    <row r="264" spans="1:29" x14ac:dyDescent="0.25">
      <c r="A264" s="6" t="str">
        <f>[2]NOWPLAYING!A265</f>
        <v>kcook</v>
      </c>
      <c r="B264">
        <f>DATA_GOES_HERE!A264</f>
        <v>0</v>
      </c>
      <c r="E264" s="8" t="str">
        <f>IF(DATA_GOES_HERE!F166,F264,"")</f>
        <v/>
      </c>
      <c r="F264">
        <f>DATA_GOES_HERE!AI264</f>
        <v>0</v>
      </c>
      <c r="G264" s="1">
        <f>DATA_GOES_HERE!J264</f>
        <v>0</v>
      </c>
      <c r="H264" s="1">
        <f>DATA_GOES_HERE!R264</f>
        <v>0</v>
      </c>
      <c r="I264" s="1">
        <f t="shared" ca="1" si="5"/>
        <v>42487</v>
      </c>
      <c r="J264">
        <v>0</v>
      </c>
      <c r="K264" t="e">
        <f>VLOOKUP([2]UNBOUNDCSV!B343,[2]VENUEID!$A$2:$B$28,2,TRUE)</f>
        <v>#N/A</v>
      </c>
      <c r="L264" t="s">
        <v>131</v>
      </c>
      <c r="M264" t="e">
        <f>VLOOKUP(DATA_GOES_HERE!Y264,VENUEID!$A$2:$B$28,2,TRUE)</f>
        <v>#N/A</v>
      </c>
      <c r="N264" t="e">
        <f>VLOOKUP(DATA_GOES_HERE!AH264,eventTypeID!$A:$C,3,TRUE)</f>
        <v>#N/A</v>
      </c>
      <c r="Q264" t="e">
        <f>VLOOKUP([2]UNBOUNDCSV!B261,[2]VENUEID!$A$2:$C$25,3,TRUE)</f>
        <v>#N/A</v>
      </c>
      <c r="R264" s="7">
        <f>DATA_GOES_HERE!M166</f>
        <v>0.6875</v>
      </c>
      <c r="W264" t="str">
        <f>IF(DATA_GOES_HERE!L166="Monday",1," ")</f>
        <v xml:space="preserve"> </v>
      </c>
      <c r="X264" t="str">
        <f>IF(DATA_GOES_HERE!L166="Tuesday",1," ")</f>
        <v xml:space="preserve"> </v>
      </c>
      <c r="Y264">
        <f>IF(DATA_GOES_HERE!L166="Wednesday",1," ")</f>
        <v>1</v>
      </c>
      <c r="Z264" t="str">
        <f>IF(DATA_GOES_HERE!L166="Thursday",1," ")</f>
        <v xml:space="preserve"> </v>
      </c>
      <c r="AA264" t="str">
        <f>IF(DATA_GOES_HERE!L166="Friday",1," ")</f>
        <v xml:space="preserve"> </v>
      </c>
      <c r="AB264" t="str">
        <f>IF(DATA_GOES_HERE!L166="Saturday",1," ")</f>
        <v xml:space="preserve"> </v>
      </c>
      <c r="AC264" t="str">
        <f>IF(DATA_GOES_HERE!L166="Sunday",1," ")</f>
        <v xml:space="preserve"> </v>
      </c>
    </row>
    <row r="265" spans="1:29" x14ac:dyDescent="0.25">
      <c r="A265" s="6" t="str">
        <f>[2]NOWPLAYING!A266</f>
        <v>kcook</v>
      </c>
      <c r="B265">
        <f>DATA_GOES_HERE!A265</f>
        <v>0</v>
      </c>
      <c r="E265" s="8" t="str">
        <f>IF(DATA_GOES_HERE!F167,F265,"")</f>
        <v/>
      </c>
      <c r="F265">
        <f>DATA_GOES_HERE!AI265</f>
        <v>0</v>
      </c>
      <c r="G265" s="1">
        <f>DATA_GOES_HERE!J265</f>
        <v>0</v>
      </c>
      <c r="H265" s="1">
        <f>DATA_GOES_HERE!R265</f>
        <v>0</v>
      </c>
      <c r="I265" s="1">
        <f t="shared" ca="1" si="5"/>
        <v>42487</v>
      </c>
      <c r="J265">
        <v>0</v>
      </c>
      <c r="K265" t="e">
        <f>VLOOKUP([2]UNBOUNDCSV!B344,[2]VENUEID!$A$2:$B$28,2,TRUE)</f>
        <v>#N/A</v>
      </c>
      <c r="L265" t="s">
        <v>131</v>
      </c>
      <c r="M265" t="e">
        <f>VLOOKUP(DATA_GOES_HERE!Y265,VENUEID!$A$2:$B$28,2,TRUE)</f>
        <v>#N/A</v>
      </c>
      <c r="N265" t="e">
        <f>VLOOKUP(DATA_GOES_HERE!AH265,eventTypeID!$A:$C,3,TRUE)</f>
        <v>#N/A</v>
      </c>
      <c r="Q265" t="e">
        <f>VLOOKUP([2]UNBOUNDCSV!B262,[2]VENUEID!$A$2:$C$25,3,TRUE)</f>
        <v>#N/A</v>
      </c>
      <c r="R265" s="7">
        <f>DATA_GOES_HERE!M167</f>
        <v>0.42708333333333331</v>
      </c>
      <c r="W265" t="str">
        <f>IF(DATA_GOES_HERE!L167="Monday",1," ")</f>
        <v xml:space="preserve"> </v>
      </c>
      <c r="X265" t="str">
        <f>IF(DATA_GOES_HERE!L167="Tuesday",1," ")</f>
        <v xml:space="preserve"> </v>
      </c>
      <c r="Y265" t="str">
        <f>IF(DATA_GOES_HERE!L167="Wednesday",1," ")</f>
        <v xml:space="preserve"> </v>
      </c>
      <c r="Z265">
        <f>IF(DATA_GOES_HERE!L167="Thursday",1," ")</f>
        <v>1</v>
      </c>
      <c r="AA265" t="str">
        <f>IF(DATA_GOES_HERE!L167="Friday",1," ")</f>
        <v xml:space="preserve"> </v>
      </c>
      <c r="AB265" t="str">
        <f>IF(DATA_GOES_HERE!L167="Saturday",1," ")</f>
        <v xml:space="preserve"> </v>
      </c>
      <c r="AC265" t="str">
        <f>IF(DATA_GOES_HERE!L167="Sunday",1," ")</f>
        <v xml:space="preserve"> </v>
      </c>
    </row>
    <row r="266" spans="1:29" x14ac:dyDescent="0.25">
      <c r="A266" s="6" t="str">
        <f>[2]NOWPLAYING!A267</f>
        <v>kcook</v>
      </c>
      <c r="B266">
        <f>DATA_GOES_HERE!A266</f>
        <v>0</v>
      </c>
      <c r="E266" s="8" t="str">
        <f>IF(DATA_GOES_HERE!F168,F266,"")</f>
        <v/>
      </c>
      <c r="F266">
        <f>DATA_GOES_HERE!AI266</f>
        <v>0</v>
      </c>
      <c r="G266" s="1">
        <f>DATA_GOES_HERE!J266</f>
        <v>0</v>
      </c>
      <c r="H266" s="1">
        <f>DATA_GOES_HERE!R266</f>
        <v>0</v>
      </c>
      <c r="I266" s="1">
        <f t="shared" ca="1" si="5"/>
        <v>42487</v>
      </c>
      <c r="J266">
        <v>0</v>
      </c>
      <c r="K266" t="e">
        <f>VLOOKUP([2]UNBOUNDCSV!B345,[2]VENUEID!$A$2:$B$28,2,TRUE)</f>
        <v>#N/A</v>
      </c>
      <c r="L266" t="s">
        <v>131</v>
      </c>
      <c r="M266" t="e">
        <f>VLOOKUP(DATA_GOES_HERE!Y266,VENUEID!$A$2:$B$28,2,TRUE)</f>
        <v>#N/A</v>
      </c>
      <c r="N266" t="e">
        <f>VLOOKUP(DATA_GOES_HERE!AH266,eventTypeID!$A:$C,3,TRUE)</f>
        <v>#N/A</v>
      </c>
      <c r="Q266" t="e">
        <f>VLOOKUP([2]UNBOUNDCSV!B263,[2]VENUEID!$A$2:$C$25,3,TRUE)</f>
        <v>#N/A</v>
      </c>
      <c r="R266" s="7">
        <f>DATA_GOES_HERE!M168</f>
        <v>0.5625</v>
      </c>
      <c r="W266" t="str">
        <f>IF(DATA_GOES_HERE!L168="Monday",1," ")</f>
        <v xml:space="preserve"> </v>
      </c>
      <c r="X266" t="str">
        <f>IF(DATA_GOES_HERE!L168="Tuesday",1," ")</f>
        <v xml:space="preserve"> </v>
      </c>
      <c r="Y266" t="str">
        <f>IF(DATA_GOES_HERE!L168="Wednesday",1," ")</f>
        <v xml:space="preserve"> </v>
      </c>
      <c r="Z266">
        <f>IF(DATA_GOES_HERE!L168="Thursday",1," ")</f>
        <v>1</v>
      </c>
      <c r="AA266" t="str">
        <f>IF(DATA_GOES_HERE!L168="Friday",1," ")</f>
        <v xml:space="preserve"> </v>
      </c>
      <c r="AB266" t="str">
        <f>IF(DATA_GOES_HERE!L168="Saturday",1," ")</f>
        <v xml:space="preserve"> </v>
      </c>
      <c r="AC266" t="str">
        <f>IF(DATA_GOES_HERE!L168="Sunday",1," ")</f>
        <v xml:space="preserve"> </v>
      </c>
    </row>
    <row r="267" spans="1:29" x14ac:dyDescent="0.25">
      <c r="A267" s="6" t="str">
        <f>[2]NOWPLAYING!A268</f>
        <v>kcook</v>
      </c>
      <c r="B267">
        <f>DATA_GOES_HERE!A267</f>
        <v>0</v>
      </c>
      <c r="E267" s="8" t="str">
        <f>IF(DATA_GOES_HERE!F169,F267,"")</f>
        <v/>
      </c>
      <c r="F267">
        <f>DATA_GOES_HERE!AI267</f>
        <v>0</v>
      </c>
      <c r="G267" s="1">
        <f>DATA_GOES_HERE!J267</f>
        <v>0</v>
      </c>
      <c r="H267" s="1">
        <f>DATA_GOES_HERE!R267</f>
        <v>0</v>
      </c>
      <c r="I267" s="1">
        <f t="shared" ca="1" si="5"/>
        <v>42487</v>
      </c>
      <c r="J267">
        <v>0</v>
      </c>
      <c r="K267" t="e">
        <f>VLOOKUP([2]UNBOUNDCSV!B346,[2]VENUEID!$A$2:$B$28,2,TRUE)</f>
        <v>#N/A</v>
      </c>
      <c r="L267" t="s">
        <v>131</v>
      </c>
      <c r="M267" t="e">
        <f>VLOOKUP(DATA_GOES_HERE!Y267,VENUEID!$A$2:$B$28,2,TRUE)</f>
        <v>#N/A</v>
      </c>
      <c r="N267" t="e">
        <f>VLOOKUP(DATA_GOES_HERE!AH267,eventTypeID!$A:$C,3,TRUE)</f>
        <v>#N/A</v>
      </c>
      <c r="Q267" t="e">
        <f>VLOOKUP([2]UNBOUNDCSV!B264,[2]VENUEID!$A$2:$C$25,3,TRUE)</f>
        <v>#N/A</v>
      </c>
      <c r="R267" s="7">
        <f>DATA_GOES_HERE!M169</f>
        <v>0</v>
      </c>
      <c r="W267" t="str">
        <f>IF(DATA_GOES_HERE!L169="Monday",1," ")</f>
        <v xml:space="preserve"> </v>
      </c>
      <c r="X267" t="str">
        <f>IF(DATA_GOES_HERE!L169="Tuesday",1," ")</f>
        <v xml:space="preserve"> </v>
      </c>
      <c r="Y267" t="str">
        <f>IF(DATA_GOES_HERE!L169="Wednesday",1," ")</f>
        <v xml:space="preserve"> </v>
      </c>
      <c r="Z267" t="str">
        <f>IF(DATA_GOES_HERE!L169="Thursday",1," ")</f>
        <v xml:space="preserve"> </v>
      </c>
      <c r="AA267" t="str">
        <f>IF(DATA_GOES_HERE!L169="Friday",1," ")</f>
        <v xml:space="preserve"> </v>
      </c>
      <c r="AB267" t="str">
        <f>IF(DATA_GOES_HERE!L169="Saturday",1," ")</f>
        <v xml:space="preserve"> </v>
      </c>
      <c r="AC267" t="str">
        <f>IF(DATA_GOES_HERE!L169="Sunday",1," ")</f>
        <v xml:space="preserve"> </v>
      </c>
    </row>
    <row r="268" spans="1:29" x14ac:dyDescent="0.25">
      <c r="A268" s="6" t="str">
        <f>[2]NOWPLAYING!A269</f>
        <v>kcook</v>
      </c>
      <c r="B268">
        <f>DATA_GOES_HERE!A268</f>
        <v>0</v>
      </c>
      <c r="E268" s="8" t="str">
        <f>IF(DATA_GOES_HERE!F170,F268,"")</f>
        <v/>
      </c>
      <c r="F268">
        <f>DATA_GOES_HERE!AI268</f>
        <v>0</v>
      </c>
      <c r="G268" s="1">
        <f>DATA_GOES_HERE!J268</f>
        <v>0</v>
      </c>
      <c r="H268" s="1">
        <f>DATA_GOES_HERE!R268</f>
        <v>0</v>
      </c>
      <c r="I268" s="1">
        <f t="shared" ca="1" si="5"/>
        <v>42487</v>
      </c>
      <c r="J268">
        <v>0</v>
      </c>
      <c r="K268" t="e">
        <f>VLOOKUP([2]UNBOUNDCSV!B347,[2]VENUEID!$A$2:$B$28,2,TRUE)</f>
        <v>#N/A</v>
      </c>
      <c r="L268" t="s">
        <v>131</v>
      </c>
      <c r="M268" t="e">
        <f>VLOOKUP(DATA_GOES_HERE!Y268,VENUEID!$A$2:$B$28,2,TRUE)</f>
        <v>#N/A</v>
      </c>
      <c r="N268" t="e">
        <f>VLOOKUP(DATA_GOES_HERE!AH268,eventTypeID!$A:$C,3,TRUE)</f>
        <v>#N/A</v>
      </c>
      <c r="Q268" t="e">
        <f>VLOOKUP([2]UNBOUNDCSV!B265,[2]VENUEID!$A$2:$C$25,3,TRUE)</f>
        <v>#N/A</v>
      </c>
      <c r="R268" s="7">
        <f>DATA_GOES_HERE!M170</f>
        <v>0</v>
      </c>
      <c r="W268" t="str">
        <f>IF(DATA_GOES_HERE!L170="Monday",1," ")</f>
        <v xml:space="preserve"> </v>
      </c>
      <c r="X268" t="str">
        <f>IF(DATA_GOES_HERE!L170="Tuesday",1," ")</f>
        <v xml:space="preserve"> </v>
      </c>
      <c r="Y268" t="str">
        <f>IF(DATA_GOES_HERE!L170="Wednesday",1," ")</f>
        <v xml:space="preserve"> </v>
      </c>
      <c r="Z268" t="str">
        <f>IF(DATA_GOES_HERE!L170="Thursday",1," ")</f>
        <v xml:space="preserve"> </v>
      </c>
      <c r="AA268" t="str">
        <f>IF(DATA_GOES_HERE!L170="Friday",1," ")</f>
        <v xml:space="preserve"> </v>
      </c>
      <c r="AB268" t="str">
        <f>IF(DATA_GOES_HERE!L170="Saturday",1," ")</f>
        <v xml:space="preserve"> </v>
      </c>
      <c r="AC268" t="str">
        <f>IF(DATA_GOES_HERE!L170="Sunday",1," ")</f>
        <v xml:space="preserve"> </v>
      </c>
    </row>
    <row r="269" spans="1:29" x14ac:dyDescent="0.25">
      <c r="A269" s="6" t="str">
        <f>[2]NOWPLAYING!A270</f>
        <v>kcook</v>
      </c>
      <c r="B269">
        <f>DATA_GOES_HERE!A269</f>
        <v>0</v>
      </c>
      <c r="E269" s="8" t="str">
        <f>IF(DATA_GOES_HERE!F171,F269,"")</f>
        <v/>
      </c>
      <c r="F269">
        <f>DATA_GOES_HERE!AI269</f>
        <v>0</v>
      </c>
      <c r="G269" s="1">
        <f>DATA_GOES_HERE!J269</f>
        <v>0</v>
      </c>
      <c r="H269" s="1">
        <f>DATA_GOES_HERE!R269</f>
        <v>0</v>
      </c>
      <c r="I269" s="1">
        <f t="shared" ca="1" si="5"/>
        <v>42487</v>
      </c>
      <c r="J269">
        <v>0</v>
      </c>
      <c r="K269" t="e">
        <f>VLOOKUP([2]UNBOUNDCSV!B348,[2]VENUEID!$A$2:$B$28,2,TRUE)</f>
        <v>#N/A</v>
      </c>
      <c r="L269" t="s">
        <v>131</v>
      </c>
      <c r="M269" t="e">
        <f>VLOOKUP(DATA_GOES_HERE!Y269,VENUEID!$A$2:$B$28,2,TRUE)</f>
        <v>#N/A</v>
      </c>
      <c r="N269" t="e">
        <f>VLOOKUP(DATA_GOES_HERE!AH269,eventTypeID!$A:$C,3,TRUE)</f>
        <v>#N/A</v>
      </c>
      <c r="Q269" t="e">
        <f>VLOOKUP([2]UNBOUNDCSV!B266,[2]VENUEID!$A$2:$C$25,3,TRUE)</f>
        <v>#N/A</v>
      </c>
      <c r="R269" s="7">
        <f>DATA_GOES_HERE!M171</f>
        <v>0</v>
      </c>
      <c r="W269" t="str">
        <f>IF(DATA_GOES_HERE!L171="Monday",1," ")</f>
        <v xml:space="preserve"> </v>
      </c>
      <c r="X269" t="str">
        <f>IF(DATA_GOES_HERE!L171="Tuesday",1," ")</f>
        <v xml:space="preserve"> </v>
      </c>
      <c r="Y269" t="str">
        <f>IF(DATA_GOES_HERE!L171="Wednesday",1," ")</f>
        <v xml:space="preserve"> </v>
      </c>
      <c r="Z269" t="str">
        <f>IF(DATA_GOES_HERE!L171="Thursday",1," ")</f>
        <v xml:space="preserve"> </v>
      </c>
      <c r="AA269" t="str">
        <f>IF(DATA_GOES_HERE!L171="Friday",1," ")</f>
        <v xml:space="preserve"> </v>
      </c>
      <c r="AB269" t="str">
        <f>IF(DATA_GOES_HERE!L171="Saturday",1," ")</f>
        <v xml:space="preserve"> </v>
      </c>
      <c r="AC269" t="str">
        <f>IF(DATA_GOES_HERE!L171="Sunday",1," ")</f>
        <v xml:space="preserve"> </v>
      </c>
    </row>
    <row r="270" spans="1:29" x14ac:dyDescent="0.25">
      <c r="A270" s="6" t="str">
        <f>[2]NOWPLAYING!A271</f>
        <v>kcook</v>
      </c>
      <c r="B270">
        <f>DATA_GOES_HERE!A270</f>
        <v>0</v>
      </c>
      <c r="E270" s="8" t="str">
        <f>IF(DATA_GOES_HERE!F172,F270,"")</f>
        <v/>
      </c>
      <c r="F270">
        <f>DATA_GOES_HERE!AI270</f>
        <v>0</v>
      </c>
      <c r="G270" s="1">
        <f>DATA_GOES_HERE!J270</f>
        <v>0</v>
      </c>
      <c r="H270" s="1">
        <f>DATA_GOES_HERE!R270</f>
        <v>0</v>
      </c>
      <c r="I270" s="1">
        <f t="shared" ref="I270:I301" ca="1" si="6">TODAY()</f>
        <v>42487</v>
      </c>
      <c r="J270">
        <v>0</v>
      </c>
      <c r="K270" t="e">
        <f>VLOOKUP([2]UNBOUNDCSV!B349,[2]VENUEID!$A$2:$B$28,2,TRUE)</f>
        <v>#N/A</v>
      </c>
      <c r="L270" t="s">
        <v>131</v>
      </c>
      <c r="M270" t="e">
        <f>VLOOKUP(DATA_GOES_HERE!Y270,VENUEID!$A$2:$B$28,2,TRUE)</f>
        <v>#N/A</v>
      </c>
      <c r="N270" t="e">
        <f>VLOOKUP(DATA_GOES_HERE!AH270,eventTypeID!$A:$C,3,TRUE)</f>
        <v>#N/A</v>
      </c>
      <c r="Q270" t="e">
        <f>VLOOKUP([2]UNBOUNDCSV!B267,[2]VENUEID!$A$2:$C$25,3,TRUE)</f>
        <v>#N/A</v>
      </c>
      <c r="R270" s="7">
        <f>DATA_GOES_HERE!M172</f>
        <v>0.42708333333333331</v>
      </c>
      <c r="W270" t="str">
        <f>IF(DATA_GOES_HERE!L172="Monday",1," ")</f>
        <v xml:space="preserve"> </v>
      </c>
      <c r="X270" t="str">
        <f>IF(DATA_GOES_HERE!L172="Tuesday",1," ")</f>
        <v xml:space="preserve"> </v>
      </c>
      <c r="Y270" t="str">
        <f>IF(DATA_GOES_HERE!L172="Wednesday",1," ")</f>
        <v xml:space="preserve"> </v>
      </c>
      <c r="Z270" t="str">
        <f>IF(DATA_GOES_HERE!L172="Thursday",1," ")</f>
        <v xml:space="preserve"> </v>
      </c>
      <c r="AA270" t="str">
        <f>IF(DATA_GOES_HERE!L172="Friday",1," ")</f>
        <v xml:space="preserve"> </v>
      </c>
      <c r="AB270">
        <f>IF(DATA_GOES_HERE!L172="Saturday",1," ")</f>
        <v>1</v>
      </c>
      <c r="AC270" t="str">
        <f>IF(DATA_GOES_HERE!L172="Sunday",1," ")</f>
        <v xml:space="preserve"> </v>
      </c>
    </row>
    <row r="271" spans="1:29" x14ac:dyDescent="0.25">
      <c r="A271" s="6" t="str">
        <f>[2]NOWPLAYING!A272</f>
        <v>kcook</v>
      </c>
      <c r="B271">
        <f>DATA_GOES_HERE!A271</f>
        <v>0</v>
      </c>
      <c r="E271" s="8" t="str">
        <f>IF(DATA_GOES_HERE!F173,F271,"")</f>
        <v/>
      </c>
      <c r="F271">
        <f>DATA_GOES_HERE!AI271</f>
        <v>0</v>
      </c>
      <c r="G271" s="1">
        <f>DATA_GOES_HERE!J271</f>
        <v>0</v>
      </c>
      <c r="H271" s="1">
        <f>DATA_GOES_HERE!R271</f>
        <v>0</v>
      </c>
      <c r="I271" s="1">
        <f t="shared" ca="1" si="6"/>
        <v>42487</v>
      </c>
      <c r="J271">
        <v>0</v>
      </c>
      <c r="K271" t="e">
        <f>VLOOKUP([2]UNBOUNDCSV!B350,[2]VENUEID!$A$2:$B$28,2,TRUE)</f>
        <v>#N/A</v>
      </c>
      <c r="L271" t="s">
        <v>131</v>
      </c>
      <c r="M271" t="e">
        <f>VLOOKUP(DATA_GOES_HERE!Y271,VENUEID!$A$2:$B$28,2,TRUE)</f>
        <v>#N/A</v>
      </c>
      <c r="N271" t="e">
        <f>VLOOKUP(DATA_GOES_HERE!AH271,eventTypeID!$A:$C,3,TRUE)</f>
        <v>#N/A</v>
      </c>
      <c r="Q271" t="e">
        <f>VLOOKUP([2]UNBOUNDCSV!B268,[2]VENUEID!$A$2:$C$25,3,TRUE)</f>
        <v>#N/A</v>
      </c>
      <c r="R271" s="7">
        <f>DATA_GOES_HERE!M173</f>
        <v>0.42708333333333331</v>
      </c>
      <c r="W271">
        <f>IF(DATA_GOES_HERE!L173="Monday",1," ")</f>
        <v>1</v>
      </c>
      <c r="X271" t="str">
        <f>IF(DATA_GOES_HERE!L173="Tuesday",1," ")</f>
        <v xml:space="preserve"> </v>
      </c>
      <c r="Y271" t="str">
        <f>IF(DATA_GOES_HERE!L173="Wednesday",1," ")</f>
        <v xml:space="preserve"> </v>
      </c>
      <c r="Z271" t="str">
        <f>IF(DATA_GOES_HERE!L173="Thursday",1," ")</f>
        <v xml:space="preserve"> </v>
      </c>
      <c r="AA271" t="str">
        <f>IF(DATA_GOES_HERE!L173="Friday",1," ")</f>
        <v xml:space="preserve"> </v>
      </c>
      <c r="AB271" t="str">
        <f>IF(DATA_GOES_HERE!L173="Saturday",1," ")</f>
        <v xml:space="preserve"> </v>
      </c>
      <c r="AC271" t="str">
        <f>IF(DATA_GOES_HERE!L173="Sunday",1," ")</f>
        <v xml:space="preserve"> </v>
      </c>
    </row>
    <row r="272" spans="1:29" x14ac:dyDescent="0.25">
      <c r="A272" s="6" t="str">
        <f>[2]NOWPLAYING!A273</f>
        <v>kcook</v>
      </c>
      <c r="B272">
        <f>DATA_GOES_HERE!A272</f>
        <v>0</v>
      </c>
      <c r="E272" s="8" t="str">
        <f>IF(DATA_GOES_HERE!F174,F272,"")</f>
        <v/>
      </c>
      <c r="F272">
        <f>DATA_GOES_HERE!AI272</f>
        <v>0</v>
      </c>
      <c r="G272" s="1">
        <f>DATA_GOES_HERE!J272</f>
        <v>0</v>
      </c>
      <c r="H272" s="1">
        <f>DATA_GOES_HERE!R272</f>
        <v>0</v>
      </c>
      <c r="I272" s="1">
        <f t="shared" ca="1" si="6"/>
        <v>42487</v>
      </c>
      <c r="J272">
        <v>0</v>
      </c>
      <c r="K272" t="e">
        <f>VLOOKUP([2]UNBOUNDCSV!B351,[2]VENUEID!$A$2:$B$28,2,TRUE)</f>
        <v>#N/A</v>
      </c>
      <c r="L272" t="s">
        <v>131</v>
      </c>
      <c r="M272" t="e">
        <f>VLOOKUP(DATA_GOES_HERE!Y272,VENUEID!$A$2:$B$28,2,TRUE)</f>
        <v>#N/A</v>
      </c>
      <c r="N272" t="e">
        <f>VLOOKUP(DATA_GOES_HERE!AH272,eventTypeID!$A:$C,3,TRUE)</f>
        <v>#N/A</v>
      </c>
      <c r="Q272" t="e">
        <f>VLOOKUP([2]UNBOUNDCSV!B269,[2]VENUEID!$A$2:$C$25,3,TRUE)</f>
        <v>#N/A</v>
      </c>
      <c r="R272" s="7">
        <f>DATA_GOES_HERE!M174</f>
        <v>0.67708333333333337</v>
      </c>
      <c r="W272">
        <f>IF(DATA_GOES_HERE!L174="Monday",1," ")</f>
        <v>1</v>
      </c>
      <c r="X272" t="str">
        <f>IF(DATA_GOES_HERE!L174="Tuesday",1," ")</f>
        <v xml:space="preserve"> </v>
      </c>
      <c r="Y272" t="str">
        <f>IF(DATA_GOES_HERE!L174="Wednesday",1," ")</f>
        <v xml:space="preserve"> </v>
      </c>
      <c r="Z272" t="str">
        <f>IF(DATA_GOES_HERE!L174="Thursday",1," ")</f>
        <v xml:space="preserve"> </v>
      </c>
      <c r="AA272" t="str">
        <f>IF(DATA_GOES_HERE!L174="Friday",1," ")</f>
        <v xml:space="preserve"> </v>
      </c>
      <c r="AB272" t="str">
        <f>IF(DATA_GOES_HERE!L174="Saturday",1," ")</f>
        <v xml:space="preserve"> </v>
      </c>
      <c r="AC272" t="str">
        <f>IF(DATA_GOES_HERE!L174="Sunday",1," ")</f>
        <v xml:space="preserve"> </v>
      </c>
    </row>
    <row r="273" spans="1:29" x14ac:dyDescent="0.25">
      <c r="A273" s="6" t="str">
        <f>[2]NOWPLAYING!A274</f>
        <v>kcook</v>
      </c>
      <c r="B273">
        <f>DATA_GOES_HERE!A273</f>
        <v>0</v>
      </c>
      <c r="E273" s="8" t="str">
        <f>IF(DATA_GOES_HERE!F175,F273,"")</f>
        <v/>
      </c>
      <c r="F273">
        <f>DATA_GOES_HERE!AI273</f>
        <v>0</v>
      </c>
      <c r="G273" s="1">
        <f>DATA_GOES_HERE!J273</f>
        <v>0</v>
      </c>
      <c r="H273" s="1">
        <f>DATA_GOES_HERE!R273</f>
        <v>0</v>
      </c>
      <c r="I273" s="1">
        <f t="shared" ca="1" si="6"/>
        <v>42487</v>
      </c>
      <c r="J273">
        <v>0</v>
      </c>
      <c r="K273" t="e">
        <f>VLOOKUP([2]UNBOUNDCSV!B352,[2]VENUEID!$A$2:$B$28,2,TRUE)</f>
        <v>#N/A</v>
      </c>
      <c r="L273" t="s">
        <v>131</v>
      </c>
      <c r="M273" t="e">
        <f>VLOOKUP(DATA_GOES_HERE!Y273,VENUEID!$A$2:$B$28,2,TRUE)</f>
        <v>#N/A</v>
      </c>
      <c r="N273" t="e">
        <f>VLOOKUP(DATA_GOES_HERE!AH273,eventTypeID!$A:$C,3,TRUE)</f>
        <v>#N/A</v>
      </c>
      <c r="Q273" t="e">
        <f>VLOOKUP([2]UNBOUNDCSV!B270,[2]VENUEID!$A$2:$C$25,3,TRUE)</f>
        <v>#N/A</v>
      </c>
      <c r="R273" s="7">
        <f>DATA_GOES_HERE!M175</f>
        <v>0.77083333333333337</v>
      </c>
      <c r="W273">
        <f>IF(DATA_GOES_HERE!L175="Monday",1," ")</f>
        <v>1</v>
      </c>
      <c r="X273" t="str">
        <f>IF(DATA_GOES_HERE!L175="Tuesday",1," ")</f>
        <v xml:space="preserve"> </v>
      </c>
      <c r="Y273" t="str">
        <f>IF(DATA_GOES_HERE!L175="Wednesday",1," ")</f>
        <v xml:space="preserve"> </v>
      </c>
      <c r="Z273" t="str">
        <f>IF(DATA_GOES_HERE!L175="Thursday",1," ")</f>
        <v xml:space="preserve"> </v>
      </c>
      <c r="AA273" t="str">
        <f>IF(DATA_GOES_HERE!L175="Friday",1," ")</f>
        <v xml:space="preserve"> </v>
      </c>
      <c r="AB273" t="str">
        <f>IF(DATA_GOES_HERE!L175="Saturday",1," ")</f>
        <v xml:space="preserve"> </v>
      </c>
      <c r="AC273" t="str">
        <f>IF(DATA_GOES_HERE!L175="Sunday",1," ")</f>
        <v xml:space="preserve"> </v>
      </c>
    </row>
    <row r="274" spans="1:29" x14ac:dyDescent="0.25">
      <c r="A274" s="6" t="str">
        <f>[2]NOWPLAYING!A275</f>
        <v>kcook</v>
      </c>
      <c r="B274">
        <f>DATA_GOES_HERE!A274</f>
        <v>0</v>
      </c>
      <c r="E274" s="8" t="str">
        <f>IF(DATA_GOES_HERE!F176,F274,"")</f>
        <v/>
      </c>
      <c r="F274">
        <f>DATA_GOES_HERE!AI274</f>
        <v>0</v>
      </c>
      <c r="G274" s="1">
        <f>DATA_GOES_HERE!J274</f>
        <v>0</v>
      </c>
      <c r="H274" s="1">
        <f>DATA_GOES_HERE!R274</f>
        <v>0</v>
      </c>
      <c r="I274" s="1">
        <f t="shared" ca="1" si="6"/>
        <v>42487</v>
      </c>
      <c r="J274">
        <v>0</v>
      </c>
      <c r="K274" t="e">
        <f>VLOOKUP([2]UNBOUNDCSV!B353,[2]VENUEID!$A$2:$B$28,2,TRUE)</f>
        <v>#N/A</v>
      </c>
      <c r="L274" t="s">
        <v>131</v>
      </c>
      <c r="M274" t="e">
        <f>VLOOKUP(DATA_GOES_HERE!Y274,VENUEID!$A$2:$B$28,2,TRUE)</f>
        <v>#N/A</v>
      </c>
      <c r="N274" t="e">
        <f>VLOOKUP(DATA_GOES_HERE!AH274,eventTypeID!$A:$C,3,TRUE)</f>
        <v>#N/A</v>
      </c>
      <c r="Q274" t="e">
        <f>VLOOKUP([2]UNBOUNDCSV!B271,[2]VENUEID!$A$2:$C$25,3,TRUE)</f>
        <v>#N/A</v>
      </c>
      <c r="R274" s="7">
        <f>DATA_GOES_HERE!M176</f>
        <v>0.66666666666666663</v>
      </c>
      <c r="W274" t="str">
        <f>IF(DATA_GOES_HERE!L176="Monday",1," ")</f>
        <v xml:space="preserve"> </v>
      </c>
      <c r="X274">
        <f>IF(DATA_GOES_HERE!L176="Tuesday",1," ")</f>
        <v>1</v>
      </c>
      <c r="Y274" t="str">
        <f>IF(DATA_GOES_HERE!L176="Wednesday",1," ")</f>
        <v xml:space="preserve"> </v>
      </c>
      <c r="Z274" t="str">
        <f>IF(DATA_GOES_HERE!L176="Thursday",1," ")</f>
        <v xml:space="preserve"> </v>
      </c>
      <c r="AA274" t="str">
        <f>IF(DATA_GOES_HERE!L176="Friday",1," ")</f>
        <v xml:space="preserve"> </v>
      </c>
      <c r="AB274" t="str">
        <f>IF(DATA_GOES_HERE!L176="Saturday",1," ")</f>
        <v xml:space="preserve"> </v>
      </c>
      <c r="AC274" t="str">
        <f>IF(DATA_GOES_HERE!L176="Sunday",1," ")</f>
        <v xml:space="preserve"> </v>
      </c>
    </row>
    <row r="275" spans="1:29" x14ac:dyDescent="0.25">
      <c r="A275" s="6" t="str">
        <f>[2]NOWPLAYING!A276</f>
        <v>kcook</v>
      </c>
      <c r="B275">
        <f>DATA_GOES_HERE!A275</f>
        <v>0</v>
      </c>
      <c r="E275" s="8" t="str">
        <f>IF(DATA_GOES_HERE!F177,F275,"")</f>
        <v/>
      </c>
      <c r="F275">
        <f>DATA_GOES_HERE!AI275</f>
        <v>0</v>
      </c>
      <c r="G275" s="1">
        <f>DATA_GOES_HERE!J275</f>
        <v>0</v>
      </c>
      <c r="H275" s="1">
        <f>DATA_GOES_HERE!R275</f>
        <v>0</v>
      </c>
      <c r="I275" s="1">
        <f t="shared" ca="1" si="6"/>
        <v>42487</v>
      </c>
      <c r="J275">
        <v>0</v>
      </c>
      <c r="K275" t="e">
        <f>VLOOKUP([2]UNBOUNDCSV!B354,[2]VENUEID!$A$2:$B$28,2,TRUE)</f>
        <v>#N/A</v>
      </c>
      <c r="L275" t="s">
        <v>131</v>
      </c>
      <c r="M275" t="e">
        <f>VLOOKUP(DATA_GOES_HERE!Y275,VENUEID!$A$2:$B$28,2,TRUE)</f>
        <v>#N/A</v>
      </c>
      <c r="N275" t="e">
        <f>VLOOKUP(DATA_GOES_HERE!AH275,eventTypeID!$A:$C,3,TRUE)</f>
        <v>#N/A</v>
      </c>
      <c r="Q275" t="e">
        <f>VLOOKUP([2]UNBOUNDCSV!B272,[2]VENUEID!$A$2:$C$25,3,TRUE)</f>
        <v>#N/A</v>
      </c>
      <c r="R275" s="7">
        <f>DATA_GOES_HERE!M177</f>
        <v>0</v>
      </c>
      <c r="W275" t="str">
        <f>IF(DATA_GOES_HERE!L177="Monday",1," ")</f>
        <v xml:space="preserve"> </v>
      </c>
      <c r="X275" t="str">
        <f>IF(DATA_GOES_HERE!L177="Tuesday",1," ")</f>
        <v xml:space="preserve"> </v>
      </c>
      <c r="Y275" t="str">
        <f>IF(DATA_GOES_HERE!L177="Wednesday",1," ")</f>
        <v xml:space="preserve"> </v>
      </c>
      <c r="Z275" t="str">
        <f>IF(DATA_GOES_HERE!L177="Thursday",1," ")</f>
        <v xml:space="preserve"> </v>
      </c>
      <c r="AA275" t="str">
        <f>IF(DATA_GOES_HERE!L177="Friday",1," ")</f>
        <v xml:space="preserve"> </v>
      </c>
      <c r="AB275" t="str">
        <f>IF(DATA_GOES_HERE!L177="Saturday",1," ")</f>
        <v xml:space="preserve"> </v>
      </c>
      <c r="AC275" t="str">
        <f>IF(DATA_GOES_HERE!L177="Sunday",1," ")</f>
        <v xml:space="preserve"> </v>
      </c>
    </row>
    <row r="276" spans="1:29" x14ac:dyDescent="0.25">
      <c r="A276" s="6" t="str">
        <f>[2]NOWPLAYING!A277</f>
        <v>kcook</v>
      </c>
      <c r="B276">
        <f>DATA_GOES_HERE!A276</f>
        <v>0</v>
      </c>
      <c r="E276" s="8" t="str">
        <f>IF(DATA_GOES_HERE!F178,F276,"")</f>
        <v/>
      </c>
      <c r="F276">
        <f>DATA_GOES_HERE!AI276</f>
        <v>0</v>
      </c>
      <c r="G276" s="1">
        <f>DATA_GOES_HERE!J276</f>
        <v>0</v>
      </c>
      <c r="H276" s="1">
        <f>DATA_GOES_HERE!R276</f>
        <v>0</v>
      </c>
      <c r="I276" s="1">
        <f t="shared" ca="1" si="6"/>
        <v>42487</v>
      </c>
      <c r="J276">
        <v>0</v>
      </c>
      <c r="K276" t="e">
        <f>VLOOKUP([2]UNBOUNDCSV!B355,[2]VENUEID!$A$2:$B$28,2,TRUE)</f>
        <v>#N/A</v>
      </c>
      <c r="L276" t="s">
        <v>131</v>
      </c>
      <c r="M276" t="e">
        <f>VLOOKUP(DATA_GOES_HERE!Y276,VENUEID!$A$2:$B$28,2,TRUE)</f>
        <v>#N/A</v>
      </c>
      <c r="N276" t="e">
        <f>VLOOKUP(DATA_GOES_HERE!AH276,eventTypeID!$A:$C,3,TRUE)</f>
        <v>#N/A</v>
      </c>
      <c r="Q276" t="e">
        <f>VLOOKUP([2]UNBOUNDCSV!B273,[2]VENUEID!$A$2:$C$25,3,TRUE)</f>
        <v>#N/A</v>
      </c>
      <c r="R276" s="7">
        <f>DATA_GOES_HERE!M178</f>
        <v>0.75</v>
      </c>
      <c r="W276" t="str">
        <f>IF(DATA_GOES_HERE!L178="Monday",1," ")</f>
        <v xml:space="preserve"> </v>
      </c>
      <c r="X276">
        <f>IF(DATA_GOES_HERE!L178="Tuesday",1," ")</f>
        <v>1</v>
      </c>
      <c r="Y276" t="str">
        <f>IF(DATA_GOES_HERE!L178="Wednesday",1," ")</f>
        <v xml:space="preserve"> </v>
      </c>
      <c r="Z276" t="str">
        <f>IF(DATA_GOES_HERE!L178="Thursday",1," ")</f>
        <v xml:space="preserve"> </v>
      </c>
      <c r="AA276" t="str">
        <f>IF(DATA_GOES_HERE!L178="Friday",1," ")</f>
        <v xml:space="preserve"> </v>
      </c>
      <c r="AB276" t="str">
        <f>IF(DATA_GOES_HERE!L178="Saturday",1," ")</f>
        <v xml:space="preserve"> </v>
      </c>
      <c r="AC276" t="str">
        <f>IF(DATA_GOES_HERE!L178="Sunday",1," ")</f>
        <v xml:space="preserve"> </v>
      </c>
    </row>
    <row r="277" spans="1:29" x14ac:dyDescent="0.25">
      <c r="A277" s="6" t="str">
        <f>[2]NOWPLAYING!A278</f>
        <v>kcook</v>
      </c>
      <c r="B277">
        <f>DATA_GOES_HERE!A277</f>
        <v>0</v>
      </c>
      <c r="E277" s="8" t="str">
        <f>IF(DATA_GOES_HERE!F179,F277,"")</f>
        <v/>
      </c>
      <c r="F277">
        <f>DATA_GOES_HERE!AI277</f>
        <v>0</v>
      </c>
      <c r="G277" s="1">
        <f>DATA_GOES_HERE!J277</f>
        <v>0</v>
      </c>
      <c r="H277" s="1">
        <f>DATA_GOES_HERE!R277</f>
        <v>0</v>
      </c>
      <c r="I277" s="1">
        <f t="shared" ca="1" si="6"/>
        <v>42487</v>
      </c>
      <c r="J277">
        <v>0</v>
      </c>
      <c r="K277" t="e">
        <f>VLOOKUP([2]UNBOUNDCSV!B356,[2]VENUEID!$A$2:$B$28,2,TRUE)</f>
        <v>#N/A</v>
      </c>
      <c r="L277" t="s">
        <v>131</v>
      </c>
      <c r="M277" t="e">
        <f>VLOOKUP(DATA_GOES_HERE!Y277,VENUEID!$A$2:$B$28,2,TRUE)</f>
        <v>#N/A</v>
      </c>
      <c r="N277" t="e">
        <f>VLOOKUP(DATA_GOES_HERE!AH277,eventTypeID!$A:$C,3,TRUE)</f>
        <v>#N/A</v>
      </c>
      <c r="Q277" t="e">
        <f>VLOOKUP([2]UNBOUNDCSV!B274,[2]VENUEID!$A$2:$C$25,3,TRUE)</f>
        <v>#N/A</v>
      </c>
      <c r="R277" s="7">
        <f>DATA_GOES_HERE!M179</f>
        <v>0.42708333333333331</v>
      </c>
      <c r="W277" t="str">
        <f>IF(DATA_GOES_HERE!L179="Monday",1," ")</f>
        <v xml:space="preserve"> </v>
      </c>
      <c r="X277" t="str">
        <f>IF(DATA_GOES_HERE!L179="Tuesday",1," ")</f>
        <v xml:space="preserve"> </v>
      </c>
      <c r="Y277">
        <f>IF(DATA_GOES_HERE!L179="Wednesday",1," ")</f>
        <v>1</v>
      </c>
      <c r="Z277" t="str">
        <f>IF(DATA_GOES_HERE!L179="Thursday",1," ")</f>
        <v xml:space="preserve"> </v>
      </c>
      <c r="AA277" t="str">
        <f>IF(DATA_GOES_HERE!L179="Friday",1," ")</f>
        <v xml:space="preserve"> </v>
      </c>
      <c r="AB277" t="str">
        <f>IF(DATA_GOES_HERE!L179="Saturday",1," ")</f>
        <v xml:space="preserve"> </v>
      </c>
      <c r="AC277" t="str">
        <f>IF(DATA_GOES_HERE!L179="Sunday",1," ")</f>
        <v xml:space="preserve"> </v>
      </c>
    </row>
    <row r="278" spans="1:29" x14ac:dyDescent="0.25">
      <c r="A278" s="6" t="str">
        <f>[2]NOWPLAYING!A279</f>
        <v>kcook</v>
      </c>
      <c r="B278">
        <f>DATA_GOES_HERE!A278</f>
        <v>0</v>
      </c>
      <c r="E278" s="8" t="str">
        <f>IF(DATA_GOES_HERE!F180,F278,"")</f>
        <v/>
      </c>
      <c r="F278">
        <f>DATA_GOES_HERE!AI278</f>
        <v>0</v>
      </c>
      <c r="G278" s="1">
        <f>DATA_GOES_HERE!J278</f>
        <v>0</v>
      </c>
      <c r="H278" s="1">
        <f>DATA_GOES_HERE!R278</f>
        <v>0</v>
      </c>
      <c r="I278" s="1">
        <f t="shared" ca="1" si="6"/>
        <v>42487</v>
      </c>
      <c r="J278">
        <v>0</v>
      </c>
      <c r="K278" t="e">
        <f>VLOOKUP([2]UNBOUNDCSV!B357,[2]VENUEID!$A$2:$B$28,2,TRUE)</f>
        <v>#N/A</v>
      </c>
      <c r="L278" t="s">
        <v>131</v>
      </c>
      <c r="M278" t="e">
        <f>VLOOKUP(DATA_GOES_HERE!Y278,VENUEID!$A$2:$B$28,2,TRUE)</f>
        <v>#N/A</v>
      </c>
      <c r="N278" t="e">
        <f>VLOOKUP(DATA_GOES_HERE!AH278,eventTypeID!$A:$C,3,TRUE)</f>
        <v>#N/A</v>
      </c>
      <c r="Q278" t="e">
        <f>VLOOKUP([2]UNBOUNDCSV!B275,[2]VENUEID!$A$2:$C$25,3,TRUE)</f>
        <v>#N/A</v>
      </c>
      <c r="R278" s="7">
        <f>DATA_GOES_HERE!M180</f>
        <v>0.46875</v>
      </c>
      <c r="W278" t="str">
        <f>IF(DATA_GOES_HERE!L180="Monday",1," ")</f>
        <v xml:space="preserve"> </v>
      </c>
      <c r="X278" t="str">
        <f>IF(DATA_GOES_HERE!L180="Tuesday",1," ")</f>
        <v xml:space="preserve"> </v>
      </c>
      <c r="Y278">
        <f>IF(DATA_GOES_HERE!L180="Wednesday",1," ")</f>
        <v>1</v>
      </c>
      <c r="Z278" t="str">
        <f>IF(DATA_GOES_HERE!L180="Thursday",1," ")</f>
        <v xml:space="preserve"> </v>
      </c>
      <c r="AA278" t="str">
        <f>IF(DATA_GOES_HERE!L180="Friday",1," ")</f>
        <v xml:space="preserve"> </v>
      </c>
      <c r="AB278" t="str">
        <f>IF(DATA_GOES_HERE!L180="Saturday",1," ")</f>
        <v xml:space="preserve"> </v>
      </c>
      <c r="AC278" t="str">
        <f>IF(DATA_GOES_HERE!L180="Sunday",1," ")</f>
        <v xml:space="preserve"> </v>
      </c>
    </row>
    <row r="279" spans="1:29" x14ac:dyDescent="0.25">
      <c r="A279" s="6" t="str">
        <f>[2]NOWPLAYING!A280</f>
        <v>kcook</v>
      </c>
      <c r="B279">
        <f>DATA_GOES_HERE!A279</f>
        <v>0</v>
      </c>
      <c r="E279" s="8" t="str">
        <f>IF(DATA_GOES_HERE!F181,F279,"")</f>
        <v/>
      </c>
      <c r="F279">
        <f>DATA_GOES_HERE!AI279</f>
        <v>0</v>
      </c>
      <c r="G279" s="1">
        <f>DATA_GOES_HERE!J279</f>
        <v>0</v>
      </c>
      <c r="H279" s="1">
        <f>DATA_GOES_HERE!R279</f>
        <v>0</v>
      </c>
      <c r="I279" s="1">
        <f t="shared" ca="1" si="6"/>
        <v>42487</v>
      </c>
      <c r="J279">
        <v>0</v>
      </c>
      <c r="K279" t="e">
        <f>VLOOKUP([2]UNBOUNDCSV!B358,[2]VENUEID!$A$2:$B$28,2,TRUE)</f>
        <v>#N/A</v>
      </c>
      <c r="L279" t="s">
        <v>131</v>
      </c>
      <c r="M279" t="e">
        <f>VLOOKUP(DATA_GOES_HERE!Y279,VENUEID!$A$2:$B$28,2,TRUE)</f>
        <v>#N/A</v>
      </c>
      <c r="N279" t="e">
        <f>VLOOKUP(DATA_GOES_HERE!AH279,eventTypeID!$A:$C,3,TRUE)</f>
        <v>#N/A</v>
      </c>
      <c r="Q279" t="e">
        <f>VLOOKUP([2]UNBOUNDCSV!B276,[2]VENUEID!$A$2:$C$25,3,TRUE)</f>
        <v>#N/A</v>
      </c>
      <c r="R279" s="7">
        <f>DATA_GOES_HERE!M181</f>
        <v>0.67708333333333337</v>
      </c>
      <c r="W279" t="str">
        <f>IF(DATA_GOES_HERE!L181="Monday",1," ")</f>
        <v xml:space="preserve"> </v>
      </c>
      <c r="X279" t="str">
        <f>IF(DATA_GOES_HERE!L181="Tuesday",1," ")</f>
        <v xml:space="preserve"> </v>
      </c>
      <c r="Y279">
        <f>IF(DATA_GOES_HERE!L181="Wednesday",1," ")</f>
        <v>1</v>
      </c>
      <c r="Z279" t="str">
        <f>IF(DATA_GOES_HERE!L181="Thursday",1," ")</f>
        <v xml:space="preserve"> </v>
      </c>
      <c r="AA279" t="str">
        <f>IF(DATA_GOES_HERE!L181="Friday",1," ")</f>
        <v xml:space="preserve"> </v>
      </c>
      <c r="AB279" t="str">
        <f>IF(DATA_GOES_HERE!L181="Saturday",1," ")</f>
        <v xml:space="preserve"> </v>
      </c>
      <c r="AC279" t="str">
        <f>IF(DATA_GOES_HERE!L181="Sunday",1," ")</f>
        <v xml:space="preserve"> </v>
      </c>
    </row>
    <row r="280" spans="1:29" x14ac:dyDescent="0.25">
      <c r="A280" s="6" t="str">
        <f>[2]NOWPLAYING!A281</f>
        <v>kcook</v>
      </c>
      <c r="B280">
        <f>DATA_GOES_HERE!A280</f>
        <v>0</v>
      </c>
      <c r="E280" s="8" t="str">
        <f>IF(DATA_GOES_HERE!F182,F280,"")</f>
        <v/>
      </c>
      <c r="F280">
        <f>DATA_GOES_HERE!AI280</f>
        <v>0</v>
      </c>
      <c r="G280" s="1">
        <f>DATA_GOES_HERE!J280</f>
        <v>0</v>
      </c>
      <c r="H280" s="1">
        <f>DATA_GOES_HERE!R280</f>
        <v>0</v>
      </c>
      <c r="I280" s="1">
        <f t="shared" ca="1" si="6"/>
        <v>42487</v>
      </c>
      <c r="J280">
        <v>0</v>
      </c>
      <c r="K280" t="e">
        <f>VLOOKUP([2]UNBOUNDCSV!B359,[2]VENUEID!$A$2:$B$28,2,TRUE)</f>
        <v>#N/A</v>
      </c>
      <c r="L280" t="s">
        <v>131</v>
      </c>
      <c r="M280" t="e">
        <f>VLOOKUP(DATA_GOES_HERE!Y280,VENUEID!$A$2:$B$28,2,TRUE)</f>
        <v>#N/A</v>
      </c>
      <c r="N280" t="e">
        <f>VLOOKUP(DATA_GOES_HERE!AH280,eventTypeID!$A:$C,3,TRUE)</f>
        <v>#N/A</v>
      </c>
      <c r="Q280" t="e">
        <f>VLOOKUP([2]UNBOUNDCSV!B277,[2]VENUEID!$A$2:$C$25,3,TRUE)</f>
        <v>#N/A</v>
      </c>
      <c r="R280" s="7">
        <f>DATA_GOES_HERE!M182</f>
        <v>0.6875</v>
      </c>
      <c r="W280" t="str">
        <f>IF(DATA_GOES_HERE!L182="Monday",1," ")</f>
        <v xml:space="preserve"> </v>
      </c>
      <c r="X280" t="str">
        <f>IF(DATA_GOES_HERE!L182="Tuesday",1," ")</f>
        <v xml:space="preserve"> </v>
      </c>
      <c r="Y280">
        <f>IF(DATA_GOES_HERE!L182="Wednesday",1," ")</f>
        <v>1</v>
      </c>
      <c r="Z280" t="str">
        <f>IF(DATA_GOES_HERE!L182="Thursday",1," ")</f>
        <v xml:space="preserve"> </v>
      </c>
      <c r="AA280" t="str">
        <f>IF(DATA_GOES_HERE!L182="Friday",1," ")</f>
        <v xml:space="preserve"> </v>
      </c>
      <c r="AB280" t="str">
        <f>IF(DATA_GOES_HERE!L182="Saturday",1," ")</f>
        <v xml:space="preserve"> </v>
      </c>
      <c r="AC280" t="str">
        <f>IF(DATA_GOES_HERE!L182="Sunday",1," ")</f>
        <v xml:space="preserve"> </v>
      </c>
    </row>
    <row r="281" spans="1:29" x14ac:dyDescent="0.25">
      <c r="A281" s="6" t="str">
        <f>[2]NOWPLAYING!A282</f>
        <v>kcook</v>
      </c>
      <c r="B281">
        <f>DATA_GOES_HERE!A281</f>
        <v>0</v>
      </c>
      <c r="E281" s="8" t="str">
        <f>IF(DATA_GOES_HERE!F183,F281,"")</f>
        <v/>
      </c>
      <c r="F281">
        <f>DATA_GOES_HERE!AI281</f>
        <v>0</v>
      </c>
      <c r="G281" s="1">
        <f>DATA_GOES_HERE!J281</f>
        <v>0</v>
      </c>
      <c r="H281" s="1">
        <f>DATA_GOES_HERE!R281</f>
        <v>0</v>
      </c>
      <c r="I281" s="1">
        <f t="shared" ca="1" si="6"/>
        <v>42487</v>
      </c>
      <c r="J281">
        <v>0</v>
      </c>
      <c r="K281" t="e">
        <f>VLOOKUP([2]UNBOUNDCSV!B360,[2]VENUEID!$A$2:$B$28,2,TRUE)</f>
        <v>#N/A</v>
      </c>
      <c r="L281" t="s">
        <v>131</v>
      </c>
      <c r="M281" t="e">
        <f>VLOOKUP(DATA_GOES_HERE!Y281,VENUEID!$A$2:$B$28,2,TRUE)</f>
        <v>#N/A</v>
      </c>
      <c r="N281" t="e">
        <f>VLOOKUP(DATA_GOES_HERE!AH281,eventTypeID!$A:$C,3,TRUE)</f>
        <v>#N/A</v>
      </c>
      <c r="Q281" t="e">
        <f>VLOOKUP([2]UNBOUNDCSV!B278,[2]VENUEID!$A$2:$C$25,3,TRUE)</f>
        <v>#N/A</v>
      </c>
      <c r="R281" s="7">
        <f>DATA_GOES_HERE!M183</f>
        <v>0.72916666666666663</v>
      </c>
      <c r="W281" t="str">
        <f>IF(DATA_GOES_HERE!L183="Monday",1," ")</f>
        <v xml:space="preserve"> </v>
      </c>
      <c r="X281" t="str">
        <f>IF(DATA_GOES_HERE!L183="Tuesday",1," ")</f>
        <v xml:space="preserve"> </v>
      </c>
      <c r="Y281">
        <f>IF(DATA_GOES_HERE!L183="Wednesday",1," ")</f>
        <v>1</v>
      </c>
      <c r="Z281" t="str">
        <f>IF(DATA_GOES_HERE!L183="Thursday",1," ")</f>
        <v xml:space="preserve"> </v>
      </c>
      <c r="AA281" t="str">
        <f>IF(DATA_GOES_HERE!L183="Friday",1," ")</f>
        <v xml:space="preserve"> </v>
      </c>
      <c r="AB281" t="str">
        <f>IF(DATA_GOES_HERE!L183="Saturday",1," ")</f>
        <v xml:space="preserve"> </v>
      </c>
      <c r="AC281" t="str">
        <f>IF(DATA_GOES_HERE!L183="Sunday",1," ")</f>
        <v xml:space="preserve"> </v>
      </c>
    </row>
    <row r="282" spans="1:29" x14ac:dyDescent="0.25">
      <c r="A282" s="6" t="str">
        <f>[2]NOWPLAYING!A283</f>
        <v>kcook</v>
      </c>
      <c r="B282">
        <f>DATA_GOES_HERE!A282</f>
        <v>0</v>
      </c>
      <c r="E282" s="8" t="str">
        <f>IF(DATA_GOES_HERE!F184,F282,"")</f>
        <v/>
      </c>
      <c r="F282">
        <f>DATA_GOES_HERE!AI282</f>
        <v>0</v>
      </c>
      <c r="G282" s="1">
        <f>DATA_GOES_HERE!J282</f>
        <v>0</v>
      </c>
      <c r="H282" s="1">
        <f>DATA_GOES_HERE!R282</f>
        <v>0</v>
      </c>
      <c r="I282" s="1">
        <f t="shared" ca="1" si="6"/>
        <v>42487</v>
      </c>
      <c r="J282">
        <v>0</v>
      </c>
      <c r="K282" t="e">
        <f>VLOOKUP([2]UNBOUNDCSV!B361,[2]VENUEID!$A$2:$B$28,2,TRUE)</f>
        <v>#N/A</v>
      </c>
      <c r="L282" t="s">
        <v>131</v>
      </c>
      <c r="M282" t="e">
        <f>VLOOKUP(DATA_GOES_HERE!Y282,VENUEID!$A$2:$B$28,2,TRUE)</f>
        <v>#N/A</v>
      </c>
      <c r="N282" t="e">
        <f>VLOOKUP(DATA_GOES_HERE!AH282,eventTypeID!$A:$C,3,TRUE)</f>
        <v>#N/A</v>
      </c>
      <c r="Q282" t="e">
        <f>VLOOKUP([2]UNBOUNDCSV!B279,[2]VENUEID!$A$2:$C$25,3,TRUE)</f>
        <v>#N/A</v>
      </c>
      <c r="R282" s="7">
        <f>DATA_GOES_HERE!M184</f>
        <v>0.77083333333333337</v>
      </c>
      <c r="W282" t="str">
        <f>IF(DATA_GOES_HERE!L184="Monday",1," ")</f>
        <v xml:space="preserve"> </v>
      </c>
      <c r="X282" t="str">
        <f>IF(DATA_GOES_HERE!L184="Tuesday",1," ")</f>
        <v xml:space="preserve"> </v>
      </c>
      <c r="Y282">
        <f>IF(DATA_GOES_HERE!L184="Wednesday",1," ")</f>
        <v>1</v>
      </c>
      <c r="Z282" t="str">
        <f>IF(DATA_GOES_HERE!L184="Thursday",1," ")</f>
        <v xml:space="preserve"> </v>
      </c>
      <c r="AA282" t="str">
        <f>IF(DATA_GOES_HERE!L184="Friday",1," ")</f>
        <v xml:space="preserve"> </v>
      </c>
      <c r="AB282" t="str">
        <f>IF(DATA_GOES_HERE!L184="Saturday",1," ")</f>
        <v xml:space="preserve"> </v>
      </c>
      <c r="AC282" t="str">
        <f>IF(DATA_GOES_HERE!L184="Sunday",1," ")</f>
        <v xml:space="preserve"> </v>
      </c>
    </row>
    <row r="283" spans="1:29" x14ac:dyDescent="0.25">
      <c r="A283" s="6" t="str">
        <f>[2]NOWPLAYING!A284</f>
        <v>kcook</v>
      </c>
      <c r="B283">
        <f>DATA_GOES_HERE!A283</f>
        <v>0</v>
      </c>
      <c r="E283" s="8" t="str">
        <f>IF(DATA_GOES_HERE!F185,F283,"")</f>
        <v/>
      </c>
      <c r="F283">
        <f>DATA_GOES_HERE!AI283</f>
        <v>0</v>
      </c>
      <c r="G283" s="1">
        <f>DATA_GOES_HERE!J283</f>
        <v>0</v>
      </c>
      <c r="H283" s="1">
        <f>DATA_GOES_HERE!R283</f>
        <v>0</v>
      </c>
      <c r="I283" s="1">
        <f t="shared" ca="1" si="6"/>
        <v>42487</v>
      </c>
      <c r="J283">
        <v>0</v>
      </c>
      <c r="K283" t="e">
        <f>VLOOKUP([2]UNBOUNDCSV!B362,[2]VENUEID!$A$2:$B$28,2,TRUE)</f>
        <v>#N/A</v>
      </c>
      <c r="L283" t="s">
        <v>131</v>
      </c>
      <c r="M283" t="e">
        <f>VLOOKUP(DATA_GOES_HERE!Y283,VENUEID!$A$2:$B$28,2,TRUE)</f>
        <v>#N/A</v>
      </c>
      <c r="N283" t="e">
        <f>VLOOKUP(DATA_GOES_HERE!AH283,eventTypeID!$A:$C,3,TRUE)</f>
        <v>#N/A</v>
      </c>
      <c r="Q283" t="e">
        <f>VLOOKUP([2]UNBOUNDCSV!B280,[2]VENUEID!$A$2:$C$25,3,TRUE)</f>
        <v>#N/A</v>
      </c>
      <c r="R283" s="7">
        <f>DATA_GOES_HERE!M185</f>
        <v>0.42708333333333331</v>
      </c>
      <c r="W283" t="str">
        <f>IF(DATA_GOES_HERE!L185="Monday",1," ")</f>
        <v xml:space="preserve"> </v>
      </c>
      <c r="X283" t="str">
        <f>IF(DATA_GOES_HERE!L185="Tuesday",1," ")</f>
        <v xml:space="preserve"> </v>
      </c>
      <c r="Y283" t="str">
        <f>IF(DATA_GOES_HERE!L185="Wednesday",1," ")</f>
        <v xml:space="preserve"> </v>
      </c>
      <c r="Z283">
        <f>IF(DATA_GOES_HERE!L185="Thursday",1," ")</f>
        <v>1</v>
      </c>
      <c r="AA283" t="str">
        <f>IF(DATA_GOES_HERE!L185="Friday",1," ")</f>
        <v xml:space="preserve"> </v>
      </c>
      <c r="AB283" t="str">
        <f>IF(DATA_GOES_HERE!L185="Saturday",1," ")</f>
        <v xml:space="preserve"> </v>
      </c>
      <c r="AC283" t="str">
        <f>IF(DATA_GOES_HERE!L185="Sunday",1," ")</f>
        <v xml:space="preserve"> </v>
      </c>
    </row>
    <row r="284" spans="1:29" x14ac:dyDescent="0.25">
      <c r="A284" s="6" t="str">
        <f>[2]NOWPLAYING!A285</f>
        <v>kcook</v>
      </c>
      <c r="B284">
        <f>DATA_GOES_HERE!A284</f>
        <v>0</v>
      </c>
      <c r="E284" s="8" t="str">
        <f>IF(DATA_GOES_HERE!F186,F284,"")</f>
        <v/>
      </c>
      <c r="F284">
        <f>DATA_GOES_HERE!AI284</f>
        <v>0</v>
      </c>
      <c r="G284" s="1">
        <f>DATA_GOES_HERE!J284</f>
        <v>0</v>
      </c>
      <c r="H284" s="1">
        <f>DATA_GOES_HERE!R284</f>
        <v>0</v>
      </c>
      <c r="I284" s="1">
        <f t="shared" ca="1" si="6"/>
        <v>42487</v>
      </c>
      <c r="J284">
        <v>0</v>
      </c>
      <c r="K284" t="e">
        <f>VLOOKUP([2]UNBOUNDCSV!B363,[2]VENUEID!$A$2:$B$28,2,TRUE)</f>
        <v>#N/A</v>
      </c>
      <c r="L284" t="s">
        <v>131</v>
      </c>
      <c r="M284" t="e">
        <f>VLOOKUP(DATA_GOES_HERE!Y284,VENUEID!$A$2:$B$28,2,TRUE)</f>
        <v>#N/A</v>
      </c>
      <c r="N284" t="e">
        <f>VLOOKUP(DATA_GOES_HERE!AH284,eventTypeID!$A:$C,3,TRUE)</f>
        <v>#N/A</v>
      </c>
      <c r="Q284" t="e">
        <f>VLOOKUP([2]UNBOUNDCSV!B281,[2]VENUEID!$A$2:$C$25,3,TRUE)</f>
        <v>#N/A</v>
      </c>
      <c r="R284" s="7">
        <f>DATA_GOES_HERE!M186</f>
        <v>0.5625</v>
      </c>
      <c r="W284" t="str">
        <f>IF(DATA_GOES_HERE!L186="Monday",1," ")</f>
        <v xml:space="preserve"> </v>
      </c>
      <c r="X284" t="str">
        <f>IF(DATA_GOES_HERE!L186="Tuesday",1," ")</f>
        <v xml:space="preserve"> </v>
      </c>
      <c r="Y284" t="str">
        <f>IF(DATA_GOES_HERE!L186="Wednesday",1," ")</f>
        <v xml:space="preserve"> </v>
      </c>
      <c r="Z284">
        <f>IF(DATA_GOES_HERE!L186="Thursday",1," ")</f>
        <v>1</v>
      </c>
      <c r="AA284" t="str">
        <f>IF(DATA_GOES_HERE!L186="Friday",1," ")</f>
        <v xml:space="preserve"> </v>
      </c>
      <c r="AB284" t="str">
        <f>IF(DATA_GOES_HERE!L186="Saturday",1," ")</f>
        <v xml:space="preserve"> </v>
      </c>
      <c r="AC284" t="str">
        <f>IF(DATA_GOES_HERE!L186="Sunday",1," ")</f>
        <v xml:space="preserve"> </v>
      </c>
    </row>
    <row r="285" spans="1:29" x14ac:dyDescent="0.25">
      <c r="A285" s="6" t="str">
        <f>[2]NOWPLAYING!A286</f>
        <v>kcook</v>
      </c>
      <c r="B285">
        <f>DATA_GOES_HERE!A285</f>
        <v>0</v>
      </c>
      <c r="E285" s="8" t="str">
        <f>IF(DATA_GOES_HERE!F187,F285,"")</f>
        <v/>
      </c>
      <c r="F285">
        <f>DATA_GOES_HERE!AI285</f>
        <v>0</v>
      </c>
      <c r="G285" s="1">
        <f>DATA_GOES_HERE!J285</f>
        <v>0</v>
      </c>
      <c r="H285" s="1">
        <f>DATA_GOES_HERE!R285</f>
        <v>0</v>
      </c>
      <c r="I285" s="1">
        <f t="shared" ca="1" si="6"/>
        <v>42487</v>
      </c>
      <c r="J285">
        <v>0</v>
      </c>
      <c r="K285" t="e">
        <f>VLOOKUP([2]UNBOUNDCSV!B364,[2]VENUEID!$A$2:$B$28,2,TRUE)</f>
        <v>#N/A</v>
      </c>
      <c r="L285" t="s">
        <v>131</v>
      </c>
      <c r="M285" t="e">
        <f>VLOOKUP(DATA_GOES_HERE!Y285,VENUEID!$A$2:$B$28,2,TRUE)</f>
        <v>#N/A</v>
      </c>
      <c r="N285" t="e">
        <f>VLOOKUP(DATA_GOES_HERE!AH285,eventTypeID!$A:$C,3,TRUE)</f>
        <v>#N/A</v>
      </c>
      <c r="Q285" t="e">
        <f>VLOOKUP([2]UNBOUNDCSV!B282,[2]VENUEID!$A$2:$C$25,3,TRUE)</f>
        <v>#N/A</v>
      </c>
      <c r="R285" s="7">
        <f>DATA_GOES_HERE!M187</f>
        <v>0</v>
      </c>
      <c r="W285" t="str">
        <f>IF(DATA_GOES_HERE!L187="Monday",1," ")</f>
        <v xml:space="preserve"> </v>
      </c>
      <c r="X285" t="str">
        <f>IF(DATA_GOES_HERE!L187="Tuesday",1," ")</f>
        <v xml:space="preserve"> </v>
      </c>
      <c r="Y285" t="str">
        <f>IF(DATA_GOES_HERE!L187="Wednesday",1," ")</f>
        <v xml:space="preserve"> </v>
      </c>
      <c r="Z285" t="str">
        <f>IF(DATA_GOES_HERE!L187="Thursday",1," ")</f>
        <v xml:space="preserve"> </v>
      </c>
      <c r="AA285" t="str">
        <f>IF(DATA_GOES_HERE!L187="Friday",1," ")</f>
        <v xml:space="preserve"> </v>
      </c>
      <c r="AB285" t="str">
        <f>IF(DATA_GOES_HERE!L187="Saturday",1," ")</f>
        <v xml:space="preserve"> </v>
      </c>
      <c r="AC285" t="str">
        <f>IF(DATA_GOES_HERE!L187="Sunday",1," ")</f>
        <v xml:space="preserve"> </v>
      </c>
    </row>
    <row r="286" spans="1:29" x14ac:dyDescent="0.25">
      <c r="A286" s="6" t="str">
        <f>[2]NOWPLAYING!A287</f>
        <v>kcook</v>
      </c>
      <c r="B286">
        <f>DATA_GOES_HERE!A286</f>
        <v>0</v>
      </c>
      <c r="E286" s="8" t="str">
        <f>IF(DATA_GOES_HERE!F188,F286,"")</f>
        <v/>
      </c>
      <c r="F286">
        <f>DATA_GOES_HERE!AI286</f>
        <v>0</v>
      </c>
      <c r="G286" s="1">
        <f>DATA_GOES_HERE!J286</f>
        <v>0</v>
      </c>
      <c r="H286" s="1">
        <f>DATA_GOES_HERE!R286</f>
        <v>0</v>
      </c>
      <c r="I286" s="1">
        <f t="shared" ca="1" si="6"/>
        <v>42487</v>
      </c>
      <c r="J286">
        <v>0</v>
      </c>
      <c r="K286" t="e">
        <f>VLOOKUP([2]UNBOUNDCSV!B365,[2]VENUEID!$A$2:$B$28,2,TRUE)</f>
        <v>#N/A</v>
      </c>
      <c r="L286" t="s">
        <v>131</v>
      </c>
      <c r="M286" t="e">
        <f>VLOOKUP(DATA_GOES_HERE!Y286,VENUEID!$A$2:$B$28,2,TRUE)</f>
        <v>#N/A</v>
      </c>
      <c r="N286" t="e">
        <f>VLOOKUP(DATA_GOES_HERE!AH286,eventTypeID!$A:$C,3,TRUE)</f>
        <v>#N/A</v>
      </c>
      <c r="Q286" t="e">
        <f>VLOOKUP([2]UNBOUNDCSV!B283,[2]VENUEID!$A$2:$C$25,3,TRUE)</f>
        <v>#N/A</v>
      </c>
      <c r="R286" s="7">
        <f>DATA_GOES_HERE!M188</f>
        <v>0</v>
      </c>
      <c r="W286" t="str">
        <f>IF(DATA_GOES_HERE!L188="Monday",1," ")</f>
        <v xml:space="preserve"> </v>
      </c>
      <c r="X286" t="str">
        <f>IF(DATA_GOES_HERE!L188="Tuesday",1," ")</f>
        <v xml:space="preserve"> </v>
      </c>
      <c r="Y286" t="str">
        <f>IF(DATA_GOES_HERE!L188="Wednesday",1," ")</f>
        <v xml:space="preserve"> </v>
      </c>
      <c r="Z286" t="str">
        <f>IF(DATA_GOES_HERE!L188="Thursday",1," ")</f>
        <v xml:space="preserve"> </v>
      </c>
      <c r="AA286" t="str">
        <f>IF(DATA_GOES_HERE!L188="Friday",1," ")</f>
        <v xml:space="preserve"> </v>
      </c>
      <c r="AB286" t="str">
        <f>IF(DATA_GOES_HERE!L188="Saturday",1," ")</f>
        <v xml:space="preserve"> </v>
      </c>
      <c r="AC286" t="str">
        <f>IF(DATA_GOES_HERE!L188="Sunday",1," ")</f>
        <v xml:space="preserve"> </v>
      </c>
    </row>
    <row r="287" spans="1:29" x14ac:dyDescent="0.25">
      <c r="A287" s="6" t="str">
        <f>[2]NOWPLAYING!A288</f>
        <v>kcook</v>
      </c>
      <c r="B287">
        <f>DATA_GOES_HERE!A287</f>
        <v>0</v>
      </c>
      <c r="E287" s="8" t="str">
        <f>IF(DATA_GOES_HERE!F189,F287,"")</f>
        <v/>
      </c>
      <c r="F287">
        <f>DATA_GOES_HERE!AI287</f>
        <v>0</v>
      </c>
      <c r="G287" s="1">
        <f>DATA_GOES_HERE!J287</f>
        <v>0</v>
      </c>
      <c r="H287" s="1">
        <f>DATA_GOES_HERE!R287</f>
        <v>0</v>
      </c>
      <c r="I287" s="1">
        <f t="shared" ca="1" si="6"/>
        <v>42487</v>
      </c>
      <c r="J287">
        <v>0</v>
      </c>
      <c r="K287" t="e">
        <f>VLOOKUP([2]UNBOUNDCSV!B366,[2]VENUEID!$A$2:$B$28,2,TRUE)</f>
        <v>#N/A</v>
      </c>
      <c r="L287" t="s">
        <v>131</v>
      </c>
      <c r="M287" t="e">
        <f>VLOOKUP(DATA_GOES_HERE!Y287,VENUEID!$A$2:$B$28,2,TRUE)</f>
        <v>#N/A</v>
      </c>
      <c r="N287" t="e">
        <f>VLOOKUP(DATA_GOES_HERE!AH287,eventTypeID!$A:$C,3,TRUE)</f>
        <v>#N/A</v>
      </c>
      <c r="Q287" t="e">
        <f>VLOOKUP([2]UNBOUNDCSV!B284,[2]VENUEID!$A$2:$C$25,3,TRUE)</f>
        <v>#N/A</v>
      </c>
      <c r="R287" s="7">
        <f>DATA_GOES_HERE!M189</f>
        <v>0</v>
      </c>
      <c r="W287" t="str">
        <f>IF(DATA_GOES_HERE!L189="Monday",1," ")</f>
        <v xml:space="preserve"> </v>
      </c>
      <c r="X287" t="str">
        <f>IF(DATA_GOES_HERE!L189="Tuesday",1," ")</f>
        <v xml:space="preserve"> </v>
      </c>
      <c r="Y287" t="str">
        <f>IF(DATA_GOES_HERE!L189="Wednesday",1," ")</f>
        <v xml:space="preserve"> </v>
      </c>
      <c r="Z287" t="str">
        <f>IF(DATA_GOES_HERE!L189="Thursday",1," ")</f>
        <v xml:space="preserve"> </v>
      </c>
      <c r="AA287" t="str">
        <f>IF(DATA_GOES_HERE!L189="Friday",1," ")</f>
        <v xml:space="preserve"> </v>
      </c>
      <c r="AB287" t="str">
        <f>IF(DATA_GOES_HERE!L189="Saturday",1," ")</f>
        <v xml:space="preserve"> </v>
      </c>
      <c r="AC287" t="str">
        <f>IF(DATA_GOES_HERE!L189="Sunday",1," ")</f>
        <v xml:space="preserve"> </v>
      </c>
    </row>
    <row r="288" spans="1:29" x14ac:dyDescent="0.25">
      <c r="A288" s="6" t="str">
        <f>[2]NOWPLAYING!A289</f>
        <v>kcook</v>
      </c>
      <c r="B288">
        <f>DATA_GOES_HERE!A288</f>
        <v>0</v>
      </c>
      <c r="E288" s="8" t="str">
        <f>IF(DATA_GOES_HERE!F190,F288,"")</f>
        <v/>
      </c>
      <c r="F288">
        <f>DATA_GOES_HERE!AI288</f>
        <v>0</v>
      </c>
      <c r="G288" s="1">
        <f>DATA_GOES_HERE!J288</f>
        <v>0</v>
      </c>
      <c r="H288" s="1">
        <f>DATA_GOES_HERE!R288</f>
        <v>0</v>
      </c>
      <c r="I288" s="1">
        <f t="shared" ca="1" si="6"/>
        <v>42487</v>
      </c>
      <c r="J288">
        <v>0</v>
      </c>
      <c r="K288" t="e">
        <f>VLOOKUP([2]UNBOUNDCSV!B367,[2]VENUEID!$A$2:$B$28,2,TRUE)</f>
        <v>#N/A</v>
      </c>
      <c r="L288" t="s">
        <v>131</v>
      </c>
      <c r="M288" t="e">
        <f>VLOOKUP(DATA_GOES_HERE!Y288,VENUEID!$A$2:$B$28,2,TRUE)</f>
        <v>#N/A</v>
      </c>
      <c r="N288" t="e">
        <f>VLOOKUP(DATA_GOES_HERE!AH288,eventTypeID!$A:$C,3,TRUE)</f>
        <v>#N/A</v>
      </c>
      <c r="Q288" t="e">
        <f>VLOOKUP([2]UNBOUNDCSV!B285,[2]VENUEID!$A$2:$C$25,3,TRUE)</f>
        <v>#N/A</v>
      </c>
      <c r="R288" s="7">
        <f>DATA_GOES_HERE!M190</f>
        <v>0.42708333333333331</v>
      </c>
      <c r="W288" t="str">
        <f>IF(DATA_GOES_HERE!L190="Monday",1," ")</f>
        <v xml:space="preserve"> </v>
      </c>
      <c r="X288" t="str">
        <f>IF(DATA_GOES_HERE!L190="Tuesday",1," ")</f>
        <v xml:space="preserve"> </v>
      </c>
      <c r="Y288" t="str">
        <f>IF(DATA_GOES_HERE!L190="Wednesday",1," ")</f>
        <v xml:space="preserve"> </v>
      </c>
      <c r="Z288" t="str">
        <f>IF(DATA_GOES_HERE!L190="Thursday",1," ")</f>
        <v xml:space="preserve"> </v>
      </c>
      <c r="AA288" t="str">
        <f>IF(DATA_GOES_HERE!L190="Friday",1," ")</f>
        <v xml:space="preserve"> </v>
      </c>
      <c r="AB288">
        <f>IF(DATA_GOES_HERE!L190="Saturday",1," ")</f>
        <v>1</v>
      </c>
      <c r="AC288" t="str">
        <f>IF(DATA_GOES_HERE!L190="Sunday",1," ")</f>
        <v xml:space="preserve"> </v>
      </c>
    </row>
    <row r="289" spans="1:29" x14ac:dyDescent="0.25">
      <c r="A289" s="6" t="str">
        <f>[2]NOWPLAYING!A290</f>
        <v>kcook</v>
      </c>
      <c r="B289">
        <f>DATA_GOES_HERE!A289</f>
        <v>0</v>
      </c>
      <c r="E289" s="8" t="str">
        <f>IF(DATA_GOES_HERE!F191,F289,"")</f>
        <v/>
      </c>
      <c r="F289">
        <f>DATA_GOES_HERE!AI289</f>
        <v>0</v>
      </c>
      <c r="G289" s="1">
        <f>DATA_GOES_HERE!J289</f>
        <v>0</v>
      </c>
      <c r="H289" s="1">
        <f>DATA_GOES_HERE!R289</f>
        <v>0</v>
      </c>
      <c r="I289" s="1">
        <f t="shared" ca="1" si="6"/>
        <v>42487</v>
      </c>
      <c r="J289">
        <v>0</v>
      </c>
      <c r="K289" t="e">
        <f>VLOOKUP([2]UNBOUNDCSV!B368,[2]VENUEID!$A$2:$B$28,2,TRUE)</f>
        <v>#N/A</v>
      </c>
      <c r="L289" t="s">
        <v>131</v>
      </c>
      <c r="M289" t="e">
        <f>VLOOKUP(DATA_GOES_HERE!Y289,VENUEID!$A$2:$B$28,2,TRUE)</f>
        <v>#N/A</v>
      </c>
      <c r="N289" t="e">
        <f>VLOOKUP(DATA_GOES_HERE!AH289,eventTypeID!$A:$C,3,TRUE)</f>
        <v>#N/A</v>
      </c>
      <c r="Q289" t="e">
        <f>VLOOKUP([2]UNBOUNDCSV!B286,[2]VENUEID!$A$2:$C$25,3,TRUE)</f>
        <v>#N/A</v>
      </c>
      <c r="R289" s="7">
        <f>DATA_GOES_HERE!M191</f>
        <v>0.5625</v>
      </c>
      <c r="W289" t="str">
        <f>IF(DATA_GOES_HERE!L191="Monday",1," ")</f>
        <v xml:space="preserve"> </v>
      </c>
      <c r="X289" t="str">
        <f>IF(DATA_GOES_HERE!L191="Tuesday",1," ")</f>
        <v xml:space="preserve"> </v>
      </c>
      <c r="Y289" t="str">
        <f>IF(DATA_GOES_HERE!L191="Wednesday",1," ")</f>
        <v xml:space="preserve"> </v>
      </c>
      <c r="Z289" t="str">
        <f>IF(DATA_GOES_HERE!L191="Thursday",1," ")</f>
        <v xml:space="preserve"> </v>
      </c>
      <c r="AA289" t="str">
        <f>IF(DATA_GOES_HERE!L191="Friday",1," ")</f>
        <v xml:space="preserve"> </v>
      </c>
      <c r="AB289">
        <f>IF(DATA_GOES_HERE!L191="Saturday",1," ")</f>
        <v>1</v>
      </c>
      <c r="AC289" t="str">
        <f>IF(DATA_GOES_HERE!L191="Sunday",1," ")</f>
        <v xml:space="preserve"> </v>
      </c>
    </row>
    <row r="290" spans="1:29" x14ac:dyDescent="0.25">
      <c r="A290" s="6" t="str">
        <f>[2]NOWPLAYING!A291</f>
        <v>kcook</v>
      </c>
      <c r="B290">
        <f>DATA_GOES_HERE!A290</f>
        <v>0</v>
      </c>
      <c r="E290" s="8" t="str">
        <f>IF(DATA_GOES_HERE!F192,F290,"")</f>
        <v/>
      </c>
      <c r="F290">
        <f>DATA_GOES_HERE!AI290</f>
        <v>0</v>
      </c>
      <c r="G290" s="1">
        <f>DATA_GOES_HERE!J290</f>
        <v>0</v>
      </c>
      <c r="H290" s="1">
        <f>DATA_GOES_HERE!R290</f>
        <v>0</v>
      </c>
      <c r="I290" s="1">
        <f t="shared" ca="1" si="6"/>
        <v>42487</v>
      </c>
      <c r="J290">
        <v>0</v>
      </c>
      <c r="K290" t="e">
        <f>VLOOKUP([2]UNBOUNDCSV!B369,[2]VENUEID!$A$2:$B$28,2,TRUE)</f>
        <v>#N/A</v>
      </c>
      <c r="L290" t="s">
        <v>131</v>
      </c>
      <c r="M290" t="e">
        <f>VLOOKUP(DATA_GOES_HERE!Y290,VENUEID!$A$2:$B$28,2,TRUE)</f>
        <v>#N/A</v>
      </c>
      <c r="N290" t="e">
        <f>VLOOKUP(DATA_GOES_HERE!AH290,eventTypeID!$A:$C,3,TRUE)</f>
        <v>#N/A</v>
      </c>
      <c r="Q290" t="e">
        <f>VLOOKUP([2]UNBOUNDCSV!B287,[2]VENUEID!$A$2:$C$25,3,TRUE)</f>
        <v>#N/A</v>
      </c>
      <c r="R290" s="7">
        <f>DATA_GOES_HERE!M192</f>
        <v>0.42708333333333331</v>
      </c>
      <c r="W290">
        <f>IF(DATA_GOES_HERE!L192="Monday",1," ")</f>
        <v>1</v>
      </c>
      <c r="X290" t="str">
        <f>IF(DATA_GOES_HERE!L192="Tuesday",1," ")</f>
        <v xml:space="preserve"> </v>
      </c>
      <c r="Y290" t="str">
        <f>IF(DATA_GOES_HERE!L192="Wednesday",1," ")</f>
        <v xml:space="preserve"> </v>
      </c>
      <c r="Z290" t="str">
        <f>IF(DATA_GOES_HERE!L192="Thursday",1," ")</f>
        <v xml:space="preserve"> </v>
      </c>
      <c r="AA290" t="str">
        <f>IF(DATA_GOES_HERE!L192="Friday",1," ")</f>
        <v xml:space="preserve"> </v>
      </c>
      <c r="AB290" t="str">
        <f>IF(DATA_GOES_HERE!L192="Saturday",1," ")</f>
        <v xml:space="preserve"> </v>
      </c>
      <c r="AC290" t="str">
        <f>IF(DATA_GOES_HERE!L192="Sunday",1," ")</f>
        <v xml:space="preserve"> </v>
      </c>
    </row>
    <row r="291" spans="1:29" x14ac:dyDescent="0.25">
      <c r="A291" s="6" t="str">
        <f>[2]NOWPLAYING!A292</f>
        <v>kcook</v>
      </c>
      <c r="B291">
        <f>DATA_GOES_HERE!A291</f>
        <v>0</v>
      </c>
      <c r="E291" s="8" t="str">
        <f>IF(DATA_GOES_HERE!F193,F291,"")</f>
        <v/>
      </c>
      <c r="F291">
        <f>DATA_GOES_HERE!AI291</f>
        <v>0</v>
      </c>
      <c r="G291" s="1">
        <f>DATA_GOES_HERE!J291</f>
        <v>0</v>
      </c>
      <c r="H291" s="1">
        <f>DATA_GOES_HERE!R291</f>
        <v>0</v>
      </c>
      <c r="I291" s="1">
        <f t="shared" ca="1" si="6"/>
        <v>42487</v>
      </c>
      <c r="J291">
        <v>0</v>
      </c>
      <c r="K291" t="e">
        <f>VLOOKUP([2]UNBOUNDCSV!B370,[2]VENUEID!$A$2:$B$28,2,TRUE)</f>
        <v>#N/A</v>
      </c>
      <c r="L291" t="s">
        <v>131</v>
      </c>
      <c r="M291" t="e">
        <f>VLOOKUP(DATA_GOES_HERE!Y291,VENUEID!$A$2:$B$28,2,TRUE)</f>
        <v>#N/A</v>
      </c>
      <c r="N291" t="e">
        <f>VLOOKUP(DATA_GOES_HERE!AH291,eventTypeID!$A:$C,3,TRUE)</f>
        <v>#N/A</v>
      </c>
      <c r="Q291" t="e">
        <f>VLOOKUP([2]UNBOUNDCSV!B288,[2]VENUEID!$A$2:$C$25,3,TRUE)</f>
        <v>#N/A</v>
      </c>
      <c r="R291" s="7">
        <f>DATA_GOES_HERE!M193</f>
        <v>0</v>
      </c>
      <c r="W291" t="str">
        <f>IF(DATA_GOES_HERE!L193="Monday",1," ")</f>
        <v xml:space="preserve"> </v>
      </c>
      <c r="X291" t="str">
        <f>IF(DATA_GOES_HERE!L193="Tuesday",1," ")</f>
        <v xml:space="preserve"> </v>
      </c>
      <c r="Y291" t="str">
        <f>IF(DATA_GOES_HERE!L193="Wednesday",1," ")</f>
        <v xml:space="preserve"> </v>
      </c>
      <c r="Z291" t="str">
        <f>IF(DATA_GOES_HERE!L193="Thursday",1," ")</f>
        <v xml:space="preserve"> </v>
      </c>
      <c r="AA291" t="str">
        <f>IF(DATA_GOES_HERE!L193="Friday",1," ")</f>
        <v xml:space="preserve"> </v>
      </c>
      <c r="AB291" t="str">
        <f>IF(DATA_GOES_HERE!L193="Saturday",1," ")</f>
        <v xml:space="preserve"> </v>
      </c>
      <c r="AC291" t="str">
        <f>IF(DATA_GOES_HERE!L193="Sunday",1," ")</f>
        <v xml:space="preserve"> </v>
      </c>
    </row>
    <row r="292" spans="1:29" x14ac:dyDescent="0.25">
      <c r="A292" s="6" t="str">
        <f>[2]NOWPLAYING!A293</f>
        <v>kcook</v>
      </c>
      <c r="B292">
        <f>DATA_GOES_HERE!A292</f>
        <v>0</v>
      </c>
      <c r="E292" s="8" t="str">
        <f>IF(DATA_GOES_HERE!F194,F292,"")</f>
        <v/>
      </c>
      <c r="F292">
        <f>DATA_GOES_HERE!AI292</f>
        <v>0</v>
      </c>
      <c r="G292" s="1">
        <f>DATA_GOES_HERE!J292</f>
        <v>0</v>
      </c>
      <c r="H292" s="1">
        <f>DATA_GOES_HERE!R292</f>
        <v>0</v>
      </c>
      <c r="I292" s="1">
        <f t="shared" ca="1" si="6"/>
        <v>42487</v>
      </c>
      <c r="J292">
        <v>0</v>
      </c>
      <c r="K292" t="e">
        <f>VLOOKUP([2]UNBOUNDCSV!B371,[2]VENUEID!$A$2:$B$28,2,TRUE)</f>
        <v>#N/A</v>
      </c>
      <c r="L292" t="s">
        <v>131</v>
      </c>
      <c r="M292" t="e">
        <f>VLOOKUP(DATA_GOES_HERE!Y292,VENUEID!$A$2:$B$28,2,TRUE)</f>
        <v>#N/A</v>
      </c>
      <c r="N292" t="e">
        <f>VLOOKUP(DATA_GOES_HERE!AH292,eventTypeID!$A:$C,3,TRUE)</f>
        <v>#N/A</v>
      </c>
      <c r="Q292" t="e">
        <f>VLOOKUP([2]UNBOUNDCSV!B289,[2]VENUEID!$A$2:$C$25,3,TRUE)</f>
        <v>#N/A</v>
      </c>
      <c r="R292" s="7">
        <f>DATA_GOES_HERE!M194</f>
        <v>0</v>
      </c>
      <c r="W292" t="str">
        <f>IF(DATA_GOES_HERE!L194="Monday",1," ")</f>
        <v xml:space="preserve"> </v>
      </c>
      <c r="X292" t="str">
        <f>IF(DATA_GOES_HERE!L194="Tuesday",1," ")</f>
        <v xml:space="preserve"> </v>
      </c>
      <c r="Y292" t="str">
        <f>IF(DATA_GOES_HERE!L194="Wednesday",1," ")</f>
        <v xml:space="preserve"> </v>
      </c>
      <c r="Z292" t="str">
        <f>IF(DATA_GOES_HERE!L194="Thursday",1," ")</f>
        <v xml:space="preserve"> </v>
      </c>
      <c r="AA292" t="str">
        <f>IF(DATA_GOES_HERE!L194="Friday",1," ")</f>
        <v xml:space="preserve"> </v>
      </c>
      <c r="AB292" t="str">
        <f>IF(DATA_GOES_HERE!L194="Saturday",1," ")</f>
        <v xml:space="preserve"> </v>
      </c>
      <c r="AC292" t="str">
        <f>IF(DATA_GOES_HERE!L194="Sunday",1," ")</f>
        <v xml:space="preserve"> </v>
      </c>
    </row>
    <row r="293" spans="1:29" x14ac:dyDescent="0.25">
      <c r="A293" s="6" t="str">
        <f>[2]NOWPLAYING!A294</f>
        <v>kcook</v>
      </c>
      <c r="B293">
        <f>DATA_GOES_HERE!A293</f>
        <v>0</v>
      </c>
      <c r="E293" s="8" t="str">
        <f>IF(DATA_GOES_HERE!F195,F293,"")</f>
        <v/>
      </c>
      <c r="F293">
        <f>DATA_GOES_HERE!AI293</f>
        <v>0</v>
      </c>
      <c r="G293" s="1">
        <f>DATA_GOES_HERE!J293</f>
        <v>0</v>
      </c>
      <c r="H293" s="1">
        <f>DATA_GOES_HERE!R293</f>
        <v>0</v>
      </c>
      <c r="I293" s="1">
        <f t="shared" ca="1" si="6"/>
        <v>42487</v>
      </c>
      <c r="J293">
        <v>0</v>
      </c>
      <c r="K293" t="e">
        <f>VLOOKUP([2]UNBOUNDCSV!B372,[2]VENUEID!$A$2:$B$28,2,TRUE)</f>
        <v>#N/A</v>
      </c>
      <c r="L293" t="s">
        <v>131</v>
      </c>
      <c r="M293" t="e">
        <f>VLOOKUP(DATA_GOES_HERE!Y293,VENUEID!$A$2:$B$28,2,TRUE)</f>
        <v>#N/A</v>
      </c>
      <c r="N293" t="e">
        <f>VLOOKUP(DATA_GOES_HERE!AH293,eventTypeID!$A:$C,3,TRUE)</f>
        <v>#N/A</v>
      </c>
      <c r="Q293" t="e">
        <f>VLOOKUP([2]UNBOUNDCSV!B290,[2]VENUEID!$A$2:$C$25,3,TRUE)</f>
        <v>#N/A</v>
      </c>
      <c r="R293" s="7">
        <f>DATA_GOES_HERE!M195</f>
        <v>0.77083333333333337</v>
      </c>
      <c r="W293">
        <f>IF(DATA_GOES_HERE!L195="Monday",1," ")</f>
        <v>1</v>
      </c>
      <c r="X293" t="str">
        <f>IF(DATA_GOES_HERE!L195="Tuesday",1," ")</f>
        <v xml:space="preserve"> </v>
      </c>
      <c r="Y293" t="str">
        <f>IF(DATA_GOES_HERE!L195="Wednesday",1," ")</f>
        <v xml:space="preserve"> </v>
      </c>
      <c r="Z293" t="str">
        <f>IF(DATA_GOES_HERE!L195="Thursday",1," ")</f>
        <v xml:space="preserve"> </v>
      </c>
      <c r="AA293" t="str">
        <f>IF(DATA_GOES_HERE!L195="Friday",1," ")</f>
        <v xml:space="preserve"> </v>
      </c>
      <c r="AB293" t="str">
        <f>IF(DATA_GOES_HERE!L195="Saturday",1," ")</f>
        <v xml:space="preserve"> </v>
      </c>
      <c r="AC293" t="str">
        <f>IF(DATA_GOES_HERE!L195="Sunday",1," ")</f>
        <v xml:space="preserve"> </v>
      </c>
    </row>
    <row r="294" spans="1:29" x14ac:dyDescent="0.25">
      <c r="A294" s="6" t="str">
        <f>[2]NOWPLAYING!A295</f>
        <v>kcook</v>
      </c>
      <c r="B294">
        <f>DATA_GOES_HERE!A294</f>
        <v>0</v>
      </c>
      <c r="E294" s="8" t="str">
        <f>IF(DATA_GOES_HERE!F196,F294,"")</f>
        <v/>
      </c>
      <c r="F294">
        <f>DATA_GOES_HERE!AI294</f>
        <v>0</v>
      </c>
      <c r="G294" s="1">
        <f>DATA_GOES_HERE!J294</f>
        <v>0</v>
      </c>
      <c r="H294" s="1">
        <f>DATA_GOES_HERE!R294</f>
        <v>0</v>
      </c>
      <c r="I294" s="1">
        <f t="shared" ca="1" si="6"/>
        <v>42487</v>
      </c>
      <c r="J294">
        <v>0</v>
      </c>
      <c r="K294" t="e">
        <f>VLOOKUP([2]UNBOUNDCSV!B373,[2]VENUEID!$A$2:$B$28,2,TRUE)</f>
        <v>#N/A</v>
      </c>
      <c r="L294" t="s">
        <v>131</v>
      </c>
      <c r="M294" t="e">
        <f>VLOOKUP(DATA_GOES_HERE!Y294,VENUEID!$A$2:$B$28,2,TRUE)</f>
        <v>#N/A</v>
      </c>
      <c r="N294" t="e">
        <f>VLOOKUP(DATA_GOES_HERE!AH294,eventTypeID!$A:$C,3,TRUE)</f>
        <v>#N/A</v>
      </c>
      <c r="Q294" t="e">
        <f>VLOOKUP([2]UNBOUNDCSV!B291,[2]VENUEID!$A$2:$C$25,3,TRUE)</f>
        <v>#N/A</v>
      </c>
      <c r="R294" s="7">
        <f>DATA_GOES_HERE!M196</f>
        <v>0.77083333333333337</v>
      </c>
      <c r="W294">
        <f>IF(DATA_GOES_HERE!L196="Monday",1," ")</f>
        <v>1</v>
      </c>
      <c r="X294" t="str">
        <f>IF(DATA_GOES_HERE!L196="Tuesday",1," ")</f>
        <v xml:space="preserve"> </v>
      </c>
      <c r="Y294" t="str">
        <f>IF(DATA_GOES_HERE!L196="Wednesday",1," ")</f>
        <v xml:space="preserve"> </v>
      </c>
      <c r="Z294" t="str">
        <f>IF(DATA_GOES_HERE!L196="Thursday",1," ")</f>
        <v xml:space="preserve"> </v>
      </c>
      <c r="AA294" t="str">
        <f>IF(DATA_GOES_HERE!L196="Friday",1," ")</f>
        <v xml:space="preserve"> </v>
      </c>
      <c r="AB294" t="str">
        <f>IF(DATA_GOES_HERE!L196="Saturday",1," ")</f>
        <v xml:space="preserve"> </v>
      </c>
      <c r="AC294" t="str">
        <f>IF(DATA_GOES_HERE!L196="Sunday",1," ")</f>
        <v xml:space="preserve"> </v>
      </c>
    </row>
    <row r="295" spans="1:29" x14ac:dyDescent="0.25">
      <c r="A295" s="6" t="str">
        <f>[2]NOWPLAYING!A296</f>
        <v>kcook</v>
      </c>
      <c r="B295">
        <f>DATA_GOES_HERE!A295</f>
        <v>0</v>
      </c>
      <c r="E295" s="8" t="str">
        <f>IF(DATA_GOES_HERE!F197,F295,"")</f>
        <v/>
      </c>
      <c r="F295">
        <f>DATA_GOES_HERE!AI295</f>
        <v>0</v>
      </c>
      <c r="G295" s="1">
        <f>DATA_GOES_HERE!J295</f>
        <v>0</v>
      </c>
      <c r="H295" s="1">
        <f>DATA_GOES_HERE!R295</f>
        <v>0</v>
      </c>
      <c r="I295" s="1">
        <f t="shared" ca="1" si="6"/>
        <v>42487</v>
      </c>
      <c r="J295">
        <v>0</v>
      </c>
      <c r="K295" t="e">
        <f>VLOOKUP([2]UNBOUNDCSV!B374,[2]VENUEID!$A$2:$B$28,2,TRUE)</f>
        <v>#N/A</v>
      </c>
      <c r="L295" t="s">
        <v>131</v>
      </c>
      <c r="M295" t="e">
        <f>VLOOKUP(DATA_GOES_HERE!Y295,VENUEID!$A$2:$B$28,2,TRUE)</f>
        <v>#N/A</v>
      </c>
      <c r="N295" t="e">
        <f>VLOOKUP(DATA_GOES_HERE!AH295,eventTypeID!$A:$C,3,TRUE)</f>
        <v>#N/A</v>
      </c>
      <c r="Q295" t="e">
        <f>VLOOKUP([2]UNBOUNDCSV!B292,[2]VENUEID!$A$2:$C$25,3,TRUE)</f>
        <v>#N/A</v>
      </c>
      <c r="R295" s="7">
        <f>DATA_GOES_HERE!M197</f>
        <v>0.66666666666666663</v>
      </c>
      <c r="W295" t="str">
        <f>IF(DATA_GOES_HERE!L197="Monday",1," ")</f>
        <v xml:space="preserve"> </v>
      </c>
      <c r="X295">
        <f>IF(DATA_GOES_HERE!L197="Tuesday",1," ")</f>
        <v>1</v>
      </c>
      <c r="Y295" t="str">
        <f>IF(DATA_GOES_HERE!L197="Wednesday",1," ")</f>
        <v xml:space="preserve"> </v>
      </c>
      <c r="Z295" t="str">
        <f>IF(DATA_GOES_HERE!L197="Thursday",1," ")</f>
        <v xml:space="preserve"> </v>
      </c>
      <c r="AA295" t="str">
        <f>IF(DATA_GOES_HERE!L197="Friday",1," ")</f>
        <v xml:space="preserve"> </v>
      </c>
      <c r="AB295" t="str">
        <f>IF(DATA_GOES_HERE!L197="Saturday",1," ")</f>
        <v xml:space="preserve"> </v>
      </c>
      <c r="AC295" t="str">
        <f>IF(DATA_GOES_HERE!L197="Sunday",1," ")</f>
        <v xml:space="preserve"> </v>
      </c>
    </row>
    <row r="296" spans="1:29" x14ac:dyDescent="0.25">
      <c r="A296" s="6" t="str">
        <f>[2]NOWPLAYING!A297</f>
        <v>kcook</v>
      </c>
      <c r="B296">
        <f>DATA_GOES_HERE!A296</f>
        <v>0</v>
      </c>
      <c r="E296" s="8" t="str">
        <f>IF(DATA_GOES_HERE!F198,F296,"")</f>
        <v/>
      </c>
      <c r="F296">
        <f>DATA_GOES_HERE!AI296</f>
        <v>0</v>
      </c>
      <c r="G296" s="1">
        <f>DATA_GOES_HERE!J296</f>
        <v>0</v>
      </c>
      <c r="H296" s="1">
        <f>DATA_GOES_HERE!R296</f>
        <v>0</v>
      </c>
      <c r="I296" s="1">
        <f t="shared" ca="1" si="6"/>
        <v>42487</v>
      </c>
      <c r="J296">
        <v>0</v>
      </c>
      <c r="K296" t="e">
        <f>VLOOKUP([2]UNBOUNDCSV!B375,[2]VENUEID!$A$2:$B$28,2,TRUE)</f>
        <v>#N/A</v>
      </c>
      <c r="L296" t="s">
        <v>131</v>
      </c>
      <c r="M296" t="e">
        <f>VLOOKUP(DATA_GOES_HERE!Y296,VENUEID!$A$2:$B$28,2,TRUE)</f>
        <v>#N/A</v>
      </c>
      <c r="N296" t="e">
        <f>VLOOKUP(DATA_GOES_HERE!AH296,eventTypeID!$A:$C,3,TRUE)</f>
        <v>#N/A</v>
      </c>
      <c r="Q296" t="e">
        <f>VLOOKUP([2]UNBOUNDCSV!B293,[2]VENUEID!$A$2:$C$25,3,TRUE)</f>
        <v>#N/A</v>
      </c>
      <c r="R296" s="7">
        <f>DATA_GOES_HERE!M198</f>
        <v>0</v>
      </c>
      <c r="W296" t="str">
        <f>IF(DATA_GOES_HERE!L198="Monday",1," ")</f>
        <v xml:space="preserve"> </v>
      </c>
      <c r="X296" t="str">
        <f>IF(DATA_GOES_HERE!L198="Tuesday",1," ")</f>
        <v xml:space="preserve"> </v>
      </c>
      <c r="Y296" t="str">
        <f>IF(DATA_GOES_HERE!L198="Wednesday",1," ")</f>
        <v xml:space="preserve"> </v>
      </c>
      <c r="Z296" t="str">
        <f>IF(DATA_GOES_HERE!L198="Thursday",1," ")</f>
        <v xml:space="preserve"> </v>
      </c>
      <c r="AA296" t="str">
        <f>IF(DATA_GOES_HERE!L198="Friday",1," ")</f>
        <v xml:space="preserve"> </v>
      </c>
      <c r="AB296" t="str">
        <f>IF(DATA_GOES_HERE!L198="Saturday",1," ")</f>
        <v xml:space="preserve"> </v>
      </c>
      <c r="AC296" t="str">
        <f>IF(DATA_GOES_HERE!L198="Sunday",1," ")</f>
        <v xml:space="preserve"> </v>
      </c>
    </row>
    <row r="297" spans="1:29" x14ac:dyDescent="0.25">
      <c r="A297" s="6" t="str">
        <f>[2]NOWPLAYING!A298</f>
        <v>kcook</v>
      </c>
      <c r="B297">
        <f>DATA_GOES_HERE!A297</f>
        <v>0</v>
      </c>
      <c r="E297" s="8" t="str">
        <f>IF(DATA_GOES_HERE!F199,F297,"")</f>
        <v/>
      </c>
      <c r="F297">
        <f>DATA_GOES_HERE!AI297</f>
        <v>0</v>
      </c>
      <c r="G297" s="1">
        <f>DATA_GOES_HERE!J297</f>
        <v>0</v>
      </c>
      <c r="H297" s="1">
        <f>DATA_GOES_HERE!R297</f>
        <v>0</v>
      </c>
      <c r="I297" s="1">
        <f t="shared" ca="1" si="6"/>
        <v>42487</v>
      </c>
      <c r="J297">
        <v>0</v>
      </c>
      <c r="K297" t="e">
        <f>VLOOKUP([2]UNBOUNDCSV!B376,[2]VENUEID!$A$2:$B$28,2,TRUE)</f>
        <v>#N/A</v>
      </c>
      <c r="L297" t="s">
        <v>131</v>
      </c>
      <c r="M297" t="e">
        <f>VLOOKUP(DATA_GOES_HERE!Y297,VENUEID!$A$2:$B$28,2,TRUE)</f>
        <v>#N/A</v>
      </c>
      <c r="N297" t="e">
        <f>VLOOKUP(DATA_GOES_HERE!AH297,eventTypeID!$A:$C,3,TRUE)</f>
        <v>#N/A</v>
      </c>
      <c r="Q297" t="e">
        <f>VLOOKUP([2]UNBOUNDCSV!B294,[2]VENUEID!$A$2:$C$25,3,TRUE)</f>
        <v>#N/A</v>
      </c>
      <c r="R297" s="7">
        <f>DATA_GOES_HERE!M199</f>
        <v>0.75</v>
      </c>
      <c r="W297" t="str">
        <f>IF(DATA_GOES_HERE!L199="Monday",1," ")</f>
        <v xml:space="preserve"> </v>
      </c>
      <c r="X297">
        <f>IF(DATA_GOES_HERE!L199="Tuesday",1," ")</f>
        <v>1</v>
      </c>
      <c r="Y297" t="str">
        <f>IF(DATA_GOES_HERE!L199="Wednesday",1," ")</f>
        <v xml:space="preserve"> </v>
      </c>
      <c r="Z297" t="str">
        <f>IF(DATA_GOES_HERE!L199="Thursday",1," ")</f>
        <v xml:space="preserve"> </v>
      </c>
      <c r="AA297" t="str">
        <f>IF(DATA_GOES_HERE!L199="Friday",1," ")</f>
        <v xml:space="preserve"> </v>
      </c>
      <c r="AB297" t="str">
        <f>IF(DATA_GOES_HERE!L199="Saturday",1," ")</f>
        <v xml:space="preserve"> </v>
      </c>
      <c r="AC297" t="str">
        <f>IF(DATA_GOES_HERE!L199="Sunday",1," ")</f>
        <v xml:space="preserve"> </v>
      </c>
    </row>
    <row r="298" spans="1:29" x14ac:dyDescent="0.25">
      <c r="A298" s="6" t="str">
        <f>[2]NOWPLAYING!A299</f>
        <v>kcook</v>
      </c>
      <c r="B298">
        <f>DATA_GOES_HERE!A298</f>
        <v>0</v>
      </c>
      <c r="E298" s="8" t="str">
        <f>IF(DATA_GOES_HERE!F200,F298,"")</f>
        <v/>
      </c>
      <c r="F298">
        <f>DATA_GOES_HERE!AI298</f>
        <v>0</v>
      </c>
      <c r="G298" s="1">
        <f>DATA_GOES_HERE!J298</f>
        <v>0</v>
      </c>
      <c r="H298" s="1">
        <f>DATA_GOES_HERE!R298</f>
        <v>0</v>
      </c>
      <c r="I298" s="1">
        <f t="shared" ca="1" si="6"/>
        <v>42487</v>
      </c>
      <c r="J298">
        <v>0</v>
      </c>
      <c r="K298" t="e">
        <f>VLOOKUP([2]UNBOUNDCSV!B377,[2]VENUEID!$A$2:$B$28,2,TRUE)</f>
        <v>#N/A</v>
      </c>
      <c r="L298" t="s">
        <v>131</v>
      </c>
      <c r="M298" t="e">
        <f>VLOOKUP(DATA_GOES_HERE!Y298,VENUEID!$A$2:$B$28,2,TRUE)</f>
        <v>#N/A</v>
      </c>
      <c r="N298" t="e">
        <f>VLOOKUP(DATA_GOES_HERE!AH298,eventTypeID!$A:$C,3,TRUE)</f>
        <v>#N/A</v>
      </c>
      <c r="Q298" t="e">
        <f>VLOOKUP([2]UNBOUNDCSV!B295,[2]VENUEID!$A$2:$C$25,3,TRUE)</f>
        <v>#N/A</v>
      </c>
      <c r="R298" s="7">
        <f>DATA_GOES_HERE!M200</f>
        <v>0.42708333333333331</v>
      </c>
      <c r="W298" t="str">
        <f>IF(DATA_GOES_HERE!L200="Monday",1," ")</f>
        <v xml:space="preserve"> </v>
      </c>
      <c r="X298" t="str">
        <f>IF(DATA_GOES_HERE!L200="Tuesday",1," ")</f>
        <v xml:space="preserve"> </v>
      </c>
      <c r="Y298">
        <f>IF(DATA_GOES_HERE!L200="Wednesday",1," ")</f>
        <v>1</v>
      </c>
      <c r="Z298" t="str">
        <f>IF(DATA_GOES_HERE!L200="Thursday",1," ")</f>
        <v xml:space="preserve"> </v>
      </c>
      <c r="AA298" t="str">
        <f>IF(DATA_GOES_HERE!L200="Friday",1," ")</f>
        <v xml:space="preserve"> </v>
      </c>
      <c r="AB298" t="str">
        <f>IF(DATA_GOES_HERE!L200="Saturday",1," ")</f>
        <v xml:space="preserve"> </v>
      </c>
      <c r="AC298" t="str">
        <f>IF(DATA_GOES_HERE!L200="Sunday",1," ")</f>
        <v xml:space="preserve"> </v>
      </c>
    </row>
    <row r="299" spans="1:29" x14ac:dyDescent="0.25">
      <c r="A299" s="6" t="str">
        <f>[2]NOWPLAYING!A300</f>
        <v>kcook</v>
      </c>
      <c r="B299">
        <f>DATA_GOES_HERE!A299</f>
        <v>0</v>
      </c>
      <c r="E299" s="8" t="str">
        <f>IF(DATA_GOES_HERE!F201,F299,"")</f>
        <v/>
      </c>
      <c r="F299">
        <f>DATA_GOES_HERE!AI299</f>
        <v>0</v>
      </c>
      <c r="G299" s="1">
        <f>DATA_GOES_HERE!J299</f>
        <v>0</v>
      </c>
      <c r="H299" s="1">
        <f>DATA_GOES_HERE!R299</f>
        <v>0</v>
      </c>
      <c r="I299" s="1">
        <f t="shared" ca="1" si="6"/>
        <v>42487</v>
      </c>
      <c r="J299">
        <v>0</v>
      </c>
      <c r="K299" t="e">
        <f>VLOOKUP([2]UNBOUNDCSV!B378,[2]VENUEID!$A$2:$B$28,2,TRUE)</f>
        <v>#N/A</v>
      </c>
      <c r="L299" t="s">
        <v>131</v>
      </c>
      <c r="M299" t="e">
        <f>VLOOKUP(DATA_GOES_HERE!Y299,VENUEID!$A$2:$B$28,2,TRUE)</f>
        <v>#N/A</v>
      </c>
      <c r="N299" t="e">
        <f>VLOOKUP(DATA_GOES_HERE!AH299,eventTypeID!$A:$C,3,TRUE)</f>
        <v>#N/A</v>
      </c>
      <c r="Q299" t="e">
        <f>VLOOKUP([2]UNBOUNDCSV!B296,[2]VENUEID!$A$2:$C$25,3,TRUE)</f>
        <v>#N/A</v>
      </c>
      <c r="R299" s="7">
        <f>DATA_GOES_HERE!M201</f>
        <v>0.46875</v>
      </c>
      <c r="W299" t="str">
        <f>IF(DATA_GOES_HERE!L201="Monday",1," ")</f>
        <v xml:space="preserve"> </v>
      </c>
      <c r="X299" t="str">
        <f>IF(DATA_GOES_HERE!L201="Tuesday",1," ")</f>
        <v xml:space="preserve"> </v>
      </c>
      <c r="Y299">
        <f>IF(DATA_GOES_HERE!L201="Wednesday",1," ")</f>
        <v>1</v>
      </c>
      <c r="Z299" t="str">
        <f>IF(DATA_GOES_HERE!L201="Thursday",1," ")</f>
        <v xml:space="preserve"> </v>
      </c>
      <c r="AA299" t="str">
        <f>IF(DATA_GOES_HERE!L201="Friday",1," ")</f>
        <v xml:space="preserve"> </v>
      </c>
      <c r="AB299" t="str">
        <f>IF(DATA_GOES_HERE!L201="Saturday",1," ")</f>
        <v xml:space="preserve"> </v>
      </c>
      <c r="AC299" t="str">
        <f>IF(DATA_GOES_HERE!L201="Sunday",1," ")</f>
        <v xml:space="preserve"> </v>
      </c>
    </row>
    <row r="300" spans="1:29" x14ac:dyDescent="0.25">
      <c r="A300" s="6" t="str">
        <f>[2]NOWPLAYING!A301</f>
        <v>kcook</v>
      </c>
      <c r="B300">
        <f>DATA_GOES_HERE!A300</f>
        <v>0</v>
      </c>
      <c r="E300" s="8" t="str">
        <f>IF(DATA_GOES_HERE!F202,F300,"")</f>
        <v/>
      </c>
      <c r="F300">
        <f>DATA_GOES_HERE!AI300</f>
        <v>0</v>
      </c>
      <c r="G300" s="1">
        <f>DATA_GOES_HERE!J300</f>
        <v>0</v>
      </c>
      <c r="H300" s="1">
        <f>DATA_GOES_HERE!R300</f>
        <v>0</v>
      </c>
      <c r="I300" s="1">
        <f t="shared" ca="1" si="6"/>
        <v>42487</v>
      </c>
      <c r="J300">
        <v>0</v>
      </c>
      <c r="K300" t="e">
        <f>VLOOKUP([2]UNBOUNDCSV!B379,[2]VENUEID!$A$2:$B$28,2,TRUE)</f>
        <v>#N/A</v>
      </c>
      <c r="L300" t="s">
        <v>131</v>
      </c>
      <c r="M300" t="e">
        <f>VLOOKUP(DATA_GOES_HERE!Y300,VENUEID!$A$2:$B$28,2,TRUE)</f>
        <v>#N/A</v>
      </c>
      <c r="N300" t="e">
        <f>VLOOKUP(DATA_GOES_HERE!AH300,eventTypeID!$A:$C,3,TRUE)</f>
        <v>#N/A</v>
      </c>
      <c r="Q300" t="e">
        <f>VLOOKUP([2]UNBOUNDCSV!B297,[2]VENUEID!$A$2:$C$25,3,TRUE)</f>
        <v>#N/A</v>
      </c>
      <c r="R300" s="7">
        <f>DATA_GOES_HERE!M202</f>
        <v>0</v>
      </c>
      <c r="W300" t="str">
        <f>IF(DATA_GOES_HERE!L202="Monday",1," ")</f>
        <v xml:space="preserve"> </v>
      </c>
      <c r="X300" t="str">
        <f>IF(DATA_GOES_HERE!L202="Tuesday",1," ")</f>
        <v xml:space="preserve"> </v>
      </c>
      <c r="Y300" t="str">
        <f>IF(DATA_GOES_HERE!L202="Wednesday",1," ")</f>
        <v xml:space="preserve"> </v>
      </c>
      <c r="Z300" t="str">
        <f>IF(DATA_GOES_HERE!L202="Thursday",1," ")</f>
        <v xml:space="preserve"> </v>
      </c>
      <c r="AA300" t="str">
        <f>IF(DATA_GOES_HERE!L202="Friday",1," ")</f>
        <v xml:space="preserve"> </v>
      </c>
      <c r="AB300" t="str">
        <f>IF(DATA_GOES_HERE!L202="Saturday",1," ")</f>
        <v xml:space="preserve"> </v>
      </c>
      <c r="AC300" t="str">
        <f>IF(DATA_GOES_HERE!L202="Sunday",1," ")</f>
        <v xml:space="preserve"> </v>
      </c>
    </row>
    <row r="301" spans="1:29" x14ac:dyDescent="0.25">
      <c r="A301" s="6" t="str">
        <f>[2]NOWPLAYING!A302</f>
        <v>kcook</v>
      </c>
      <c r="B301">
        <f>DATA_GOES_HERE!A301</f>
        <v>0</v>
      </c>
      <c r="E301" s="8" t="str">
        <f>IF(DATA_GOES_HERE!F203,F301,"")</f>
        <v/>
      </c>
      <c r="F301">
        <f>DATA_GOES_HERE!AI301</f>
        <v>0</v>
      </c>
      <c r="G301" s="1">
        <f>DATA_GOES_HERE!J301</f>
        <v>0</v>
      </c>
      <c r="H301" s="1">
        <f>DATA_GOES_HERE!R301</f>
        <v>0</v>
      </c>
      <c r="I301" s="1">
        <f t="shared" ca="1" si="6"/>
        <v>42487</v>
      </c>
      <c r="J301">
        <v>0</v>
      </c>
      <c r="K301" t="e">
        <f>VLOOKUP([2]UNBOUNDCSV!B380,[2]VENUEID!$A$2:$B$28,2,TRUE)</f>
        <v>#N/A</v>
      </c>
      <c r="L301" t="s">
        <v>131</v>
      </c>
      <c r="M301" t="e">
        <f>VLOOKUP(DATA_GOES_HERE!Y301,VENUEID!$A$2:$B$28,2,TRUE)</f>
        <v>#N/A</v>
      </c>
      <c r="N301" t="e">
        <f>VLOOKUP(DATA_GOES_HERE!AH301,eventTypeID!$A:$C,3,TRUE)</f>
        <v>#N/A</v>
      </c>
      <c r="Q301" t="e">
        <f>VLOOKUP([2]UNBOUNDCSV!B298,[2]VENUEID!$A$2:$C$25,3,TRUE)</f>
        <v>#N/A</v>
      </c>
      <c r="R301" s="7">
        <f>DATA_GOES_HERE!M203</f>
        <v>0</v>
      </c>
      <c r="W301" t="str">
        <f>IF(DATA_GOES_HERE!L203="Monday",1," ")</f>
        <v xml:space="preserve"> </v>
      </c>
      <c r="X301" t="str">
        <f>IF(DATA_GOES_HERE!L203="Tuesday",1," ")</f>
        <v xml:space="preserve"> </v>
      </c>
      <c r="Y301" t="str">
        <f>IF(DATA_GOES_HERE!L203="Wednesday",1," ")</f>
        <v xml:space="preserve"> </v>
      </c>
      <c r="Z301" t="str">
        <f>IF(DATA_GOES_HERE!L203="Thursday",1," ")</f>
        <v xml:space="preserve"> </v>
      </c>
      <c r="AA301" t="str">
        <f>IF(DATA_GOES_HERE!L203="Friday",1," ")</f>
        <v xml:space="preserve"> </v>
      </c>
      <c r="AB301" t="str">
        <f>IF(DATA_GOES_HERE!L203="Saturday",1," ")</f>
        <v xml:space="preserve"> </v>
      </c>
      <c r="AC301" t="str">
        <f>IF(DATA_GOES_HERE!L203="Sunday",1," ")</f>
        <v xml:space="preserve"> </v>
      </c>
    </row>
    <row r="302" spans="1:29" x14ac:dyDescent="0.25">
      <c r="A302" s="6" t="str">
        <f>[2]NOWPLAYING!A303</f>
        <v>kcook</v>
      </c>
      <c r="B302">
        <f>DATA_GOES_HERE!A302</f>
        <v>0</v>
      </c>
      <c r="E302" s="8" t="str">
        <f>IF(DATA_GOES_HERE!F204,F302,"")</f>
        <v/>
      </c>
      <c r="F302">
        <f>DATA_GOES_HERE!AI302</f>
        <v>0</v>
      </c>
      <c r="G302" s="1">
        <f>DATA_GOES_HERE!J302</f>
        <v>0</v>
      </c>
      <c r="H302" s="1">
        <f>DATA_GOES_HERE!R302</f>
        <v>0</v>
      </c>
      <c r="I302" s="1">
        <f t="shared" ref="I302:I333" ca="1" si="7">TODAY()</f>
        <v>42487</v>
      </c>
      <c r="J302">
        <v>0</v>
      </c>
      <c r="K302" t="e">
        <f>VLOOKUP([2]UNBOUNDCSV!B381,[2]VENUEID!$A$2:$B$28,2,TRUE)</f>
        <v>#N/A</v>
      </c>
      <c r="L302" t="s">
        <v>131</v>
      </c>
      <c r="M302" t="e">
        <f>VLOOKUP(DATA_GOES_HERE!Y302,VENUEID!$A$2:$B$28,2,TRUE)</f>
        <v>#N/A</v>
      </c>
      <c r="N302" t="e">
        <f>VLOOKUP(DATA_GOES_HERE!AH302,eventTypeID!$A:$C,3,TRUE)</f>
        <v>#N/A</v>
      </c>
      <c r="Q302" t="e">
        <f>VLOOKUP([2]UNBOUNDCSV!B299,[2]VENUEID!$A$2:$C$25,3,TRUE)</f>
        <v>#N/A</v>
      </c>
      <c r="R302" s="7">
        <f>DATA_GOES_HERE!M204</f>
        <v>0</v>
      </c>
      <c r="W302" t="str">
        <f>IF(DATA_GOES_HERE!L204="Monday",1," ")</f>
        <v xml:space="preserve"> </v>
      </c>
      <c r="X302" t="str">
        <f>IF(DATA_GOES_HERE!L204="Tuesday",1," ")</f>
        <v xml:space="preserve"> </v>
      </c>
      <c r="Y302" t="str">
        <f>IF(DATA_GOES_HERE!L204="Wednesday",1," ")</f>
        <v xml:space="preserve"> </v>
      </c>
      <c r="Z302" t="str">
        <f>IF(DATA_GOES_HERE!L204="Thursday",1," ")</f>
        <v xml:space="preserve"> </v>
      </c>
      <c r="AA302" t="str">
        <f>IF(DATA_GOES_HERE!L204="Friday",1," ")</f>
        <v xml:space="preserve"> </v>
      </c>
      <c r="AB302" t="str">
        <f>IF(DATA_GOES_HERE!L204="Saturday",1," ")</f>
        <v xml:space="preserve"> </v>
      </c>
      <c r="AC302" t="str">
        <f>IF(DATA_GOES_HERE!L204="Sunday",1," ")</f>
        <v xml:space="preserve"> </v>
      </c>
    </row>
    <row r="303" spans="1:29" x14ac:dyDescent="0.25">
      <c r="A303" s="6" t="str">
        <f>[2]NOWPLAYING!A304</f>
        <v>kcook</v>
      </c>
      <c r="B303">
        <f>DATA_GOES_HERE!A303</f>
        <v>0</v>
      </c>
      <c r="E303" s="8" t="str">
        <f>IF(DATA_GOES_HERE!F205,F303,"")</f>
        <v/>
      </c>
      <c r="F303">
        <f>DATA_GOES_HERE!AI303</f>
        <v>0</v>
      </c>
      <c r="G303" s="1">
        <f>DATA_GOES_HERE!J303</f>
        <v>0</v>
      </c>
      <c r="H303" s="1">
        <f>DATA_GOES_HERE!R303</f>
        <v>0</v>
      </c>
      <c r="I303" s="1">
        <f t="shared" ca="1" si="7"/>
        <v>42487</v>
      </c>
      <c r="J303">
        <v>0</v>
      </c>
      <c r="K303" t="e">
        <f>VLOOKUP([2]UNBOUNDCSV!B382,[2]VENUEID!$A$2:$B$28,2,TRUE)</f>
        <v>#N/A</v>
      </c>
      <c r="L303" t="s">
        <v>131</v>
      </c>
      <c r="M303" t="e">
        <f>VLOOKUP(DATA_GOES_HERE!Y303,VENUEID!$A$2:$B$28,2,TRUE)</f>
        <v>#N/A</v>
      </c>
      <c r="N303" t="e">
        <f>VLOOKUP(DATA_GOES_HERE!AH303,eventTypeID!$A:$C,3,TRUE)</f>
        <v>#N/A</v>
      </c>
      <c r="Q303" t="e">
        <f>VLOOKUP([2]UNBOUNDCSV!B300,[2]VENUEID!$A$2:$C$25,3,TRUE)</f>
        <v>#N/A</v>
      </c>
      <c r="R303" s="7">
        <f>DATA_GOES_HERE!M205</f>
        <v>0</v>
      </c>
      <c r="W303" t="str">
        <f>IF(DATA_GOES_HERE!L205="Monday",1," ")</f>
        <v xml:space="preserve"> </v>
      </c>
      <c r="X303" t="str">
        <f>IF(DATA_GOES_HERE!L205="Tuesday",1," ")</f>
        <v xml:space="preserve"> </v>
      </c>
      <c r="Y303" t="str">
        <f>IF(DATA_GOES_HERE!L205="Wednesday",1," ")</f>
        <v xml:space="preserve"> </v>
      </c>
      <c r="Z303" t="str">
        <f>IF(DATA_GOES_HERE!L205="Thursday",1," ")</f>
        <v xml:space="preserve"> </v>
      </c>
      <c r="AA303" t="str">
        <f>IF(DATA_GOES_HERE!L205="Friday",1," ")</f>
        <v xml:space="preserve"> </v>
      </c>
      <c r="AB303" t="str">
        <f>IF(DATA_GOES_HERE!L205="Saturday",1," ")</f>
        <v xml:space="preserve"> </v>
      </c>
      <c r="AC303" t="str">
        <f>IF(DATA_GOES_HERE!L205="Sunday",1," ")</f>
        <v xml:space="preserve"> </v>
      </c>
    </row>
    <row r="304" spans="1:29" x14ac:dyDescent="0.25">
      <c r="A304" s="6" t="str">
        <f>[2]NOWPLAYING!A305</f>
        <v>kcook</v>
      </c>
      <c r="B304">
        <f>DATA_GOES_HERE!A304</f>
        <v>0</v>
      </c>
      <c r="E304" s="8" t="str">
        <f>IF(DATA_GOES_HERE!F206,F304,"")</f>
        <v/>
      </c>
      <c r="F304">
        <f>DATA_GOES_HERE!AI304</f>
        <v>0</v>
      </c>
      <c r="G304" s="1">
        <f>DATA_GOES_HERE!J304</f>
        <v>0</v>
      </c>
      <c r="H304" s="1">
        <f>DATA_GOES_HERE!R304</f>
        <v>0</v>
      </c>
      <c r="I304" s="1">
        <f t="shared" ca="1" si="7"/>
        <v>42487</v>
      </c>
      <c r="J304">
        <v>0</v>
      </c>
      <c r="K304" t="e">
        <f>VLOOKUP([2]UNBOUNDCSV!B383,[2]VENUEID!$A$2:$B$28,2,TRUE)</f>
        <v>#N/A</v>
      </c>
      <c r="L304" t="s">
        <v>131</v>
      </c>
      <c r="M304" t="e">
        <f>VLOOKUP(DATA_GOES_HERE!Y304,VENUEID!$A$2:$B$28,2,TRUE)</f>
        <v>#N/A</v>
      </c>
      <c r="N304" t="e">
        <f>VLOOKUP(DATA_GOES_HERE!AH304,eventTypeID!$A:$C,3,TRUE)</f>
        <v>#N/A</v>
      </c>
      <c r="Q304" t="e">
        <f>VLOOKUP([2]UNBOUNDCSV!B301,[2]VENUEID!$A$2:$C$25,3,TRUE)</f>
        <v>#N/A</v>
      </c>
      <c r="R304" s="7">
        <f>DATA_GOES_HERE!M206</f>
        <v>0</v>
      </c>
      <c r="W304" t="str">
        <f>IF(DATA_GOES_HERE!L206="Monday",1," ")</f>
        <v xml:space="preserve"> </v>
      </c>
      <c r="X304" t="str">
        <f>IF(DATA_GOES_HERE!L206="Tuesday",1," ")</f>
        <v xml:space="preserve"> </v>
      </c>
      <c r="Y304" t="str">
        <f>IF(DATA_GOES_HERE!L206="Wednesday",1," ")</f>
        <v xml:space="preserve"> </v>
      </c>
      <c r="Z304" t="str">
        <f>IF(DATA_GOES_HERE!L206="Thursday",1," ")</f>
        <v xml:space="preserve"> </v>
      </c>
      <c r="AA304" t="str">
        <f>IF(DATA_GOES_HERE!L206="Friday",1," ")</f>
        <v xml:space="preserve"> </v>
      </c>
      <c r="AB304" t="str">
        <f>IF(DATA_GOES_HERE!L206="Saturday",1," ")</f>
        <v xml:space="preserve"> </v>
      </c>
      <c r="AC304" t="str">
        <f>IF(DATA_GOES_HERE!L206="Sunday",1," ")</f>
        <v xml:space="preserve"> </v>
      </c>
    </row>
    <row r="305" spans="1:29" x14ac:dyDescent="0.25">
      <c r="A305" s="6" t="str">
        <f>[2]NOWPLAYING!A306</f>
        <v>kcook</v>
      </c>
      <c r="B305">
        <f>DATA_GOES_HERE!A305</f>
        <v>0</v>
      </c>
      <c r="E305" s="8" t="str">
        <f>IF(DATA_GOES_HERE!F207,F305,"")</f>
        <v/>
      </c>
      <c r="F305">
        <f>DATA_GOES_HERE!AI305</f>
        <v>0</v>
      </c>
      <c r="G305" s="1">
        <f>DATA_GOES_HERE!J305</f>
        <v>0</v>
      </c>
      <c r="H305" s="1">
        <f>DATA_GOES_HERE!R305</f>
        <v>0</v>
      </c>
      <c r="I305" s="1">
        <f t="shared" ca="1" si="7"/>
        <v>42487</v>
      </c>
      <c r="J305">
        <v>0</v>
      </c>
      <c r="K305" t="e">
        <f>VLOOKUP([2]UNBOUNDCSV!B384,[2]VENUEID!$A$2:$B$28,2,TRUE)</f>
        <v>#N/A</v>
      </c>
      <c r="L305" t="s">
        <v>131</v>
      </c>
      <c r="M305" t="e">
        <f>VLOOKUP(DATA_GOES_HERE!Y305,VENUEID!$A$2:$B$28,2,TRUE)</f>
        <v>#N/A</v>
      </c>
      <c r="N305" t="e">
        <f>VLOOKUP(DATA_GOES_HERE!AH305,eventTypeID!$A:$C,3,TRUE)</f>
        <v>#N/A</v>
      </c>
      <c r="Q305" t="e">
        <f>VLOOKUP([2]UNBOUNDCSV!B302,[2]VENUEID!$A$2:$C$25,3,TRUE)</f>
        <v>#N/A</v>
      </c>
      <c r="R305" s="7">
        <f>DATA_GOES_HERE!M207</f>
        <v>0</v>
      </c>
      <c r="W305" t="str">
        <f>IF(DATA_GOES_HERE!L207="Monday",1," ")</f>
        <v xml:space="preserve"> </v>
      </c>
      <c r="X305" t="str">
        <f>IF(DATA_GOES_HERE!L207="Tuesday",1," ")</f>
        <v xml:space="preserve"> </v>
      </c>
      <c r="Y305" t="str">
        <f>IF(DATA_GOES_HERE!L207="Wednesday",1," ")</f>
        <v xml:space="preserve"> </v>
      </c>
      <c r="Z305" t="str">
        <f>IF(DATA_GOES_HERE!L207="Thursday",1," ")</f>
        <v xml:space="preserve"> </v>
      </c>
      <c r="AA305" t="str">
        <f>IF(DATA_GOES_HERE!L207="Friday",1," ")</f>
        <v xml:space="preserve"> </v>
      </c>
      <c r="AB305" t="str">
        <f>IF(DATA_GOES_HERE!L207="Saturday",1," ")</f>
        <v xml:space="preserve"> </v>
      </c>
      <c r="AC305" t="str">
        <f>IF(DATA_GOES_HERE!L207="Sunday",1," ")</f>
        <v xml:space="preserve"> </v>
      </c>
    </row>
    <row r="306" spans="1:29" x14ac:dyDescent="0.25">
      <c r="A306" s="6" t="str">
        <f>[2]NOWPLAYING!A307</f>
        <v>kcook</v>
      </c>
      <c r="B306">
        <f>DATA_GOES_HERE!A306</f>
        <v>0</v>
      </c>
      <c r="E306" s="8" t="str">
        <f>IF(DATA_GOES_HERE!F208,F306,"")</f>
        <v/>
      </c>
      <c r="F306">
        <f>DATA_GOES_HERE!AI306</f>
        <v>0</v>
      </c>
      <c r="G306" s="1">
        <f>DATA_GOES_HERE!J306</f>
        <v>0</v>
      </c>
      <c r="H306" s="1">
        <f>DATA_GOES_HERE!R306</f>
        <v>0</v>
      </c>
      <c r="I306" s="1">
        <f t="shared" ca="1" si="7"/>
        <v>42487</v>
      </c>
      <c r="J306">
        <v>0</v>
      </c>
      <c r="K306" t="e">
        <f>VLOOKUP([2]UNBOUNDCSV!B385,[2]VENUEID!$A$2:$B$28,2,TRUE)</f>
        <v>#N/A</v>
      </c>
      <c r="L306" t="s">
        <v>131</v>
      </c>
      <c r="M306" t="e">
        <f>VLOOKUP(DATA_GOES_HERE!Y306,VENUEID!$A$2:$B$28,2,TRUE)</f>
        <v>#N/A</v>
      </c>
      <c r="N306" t="e">
        <f>VLOOKUP(DATA_GOES_HERE!AH306,eventTypeID!$A:$C,3,TRUE)</f>
        <v>#N/A</v>
      </c>
      <c r="Q306" t="e">
        <f>VLOOKUP([2]UNBOUNDCSV!B303,[2]VENUEID!$A$2:$C$25,3,TRUE)</f>
        <v>#N/A</v>
      </c>
      <c r="R306" s="7">
        <f>DATA_GOES_HERE!M208</f>
        <v>0</v>
      </c>
      <c r="W306" t="str">
        <f>IF(DATA_GOES_HERE!L208="Monday",1," ")</f>
        <v xml:space="preserve"> </v>
      </c>
      <c r="X306" t="str">
        <f>IF(DATA_GOES_HERE!L208="Tuesday",1," ")</f>
        <v xml:space="preserve"> </v>
      </c>
      <c r="Y306" t="str">
        <f>IF(DATA_GOES_HERE!L208="Wednesday",1," ")</f>
        <v xml:space="preserve"> </v>
      </c>
      <c r="Z306" t="str">
        <f>IF(DATA_GOES_HERE!L208="Thursday",1," ")</f>
        <v xml:space="preserve"> </v>
      </c>
      <c r="AA306" t="str">
        <f>IF(DATA_GOES_HERE!L208="Friday",1," ")</f>
        <v xml:space="preserve"> </v>
      </c>
      <c r="AB306" t="str">
        <f>IF(DATA_GOES_HERE!L208="Saturday",1," ")</f>
        <v xml:space="preserve"> </v>
      </c>
      <c r="AC306" t="str">
        <f>IF(DATA_GOES_HERE!L208="Sunday",1," ")</f>
        <v xml:space="preserve"> </v>
      </c>
    </row>
    <row r="307" spans="1:29" x14ac:dyDescent="0.25">
      <c r="A307" s="6" t="str">
        <f>[2]NOWPLAYING!A308</f>
        <v>kcook</v>
      </c>
      <c r="B307">
        <f>DATA_GOES_HERE!A307</f>
        <v>0</v>
      </c>
      <c r="E307" s="8" t="str">
        <f>IF(DATA_GOES_HERE!F209,F307,"")</f>
        <v/>
      </c>
      <c r="F307">
        <f>DATA_GOES_HERE!AI307</f>
        <v>0</v>
      </c>
      <c r="G307" s="1">
        <f>DATA_GOES_HERE!J307</f>
        <v>0</v>
      </c>
      <c r="H307" s="1">
        <f>DATA_GOES_HERE!R307</f>
        <v>0</v>
      </c>
      <c r="I307" s="1">
        <f t="shared" ca="1" si="7"/>
        <v>42487</v>
      </c>
      <c r="J307">
        <v>0</v>
      </c>
      <c r="K307" t="e">
        <f>VLOOKUP([2]UNBOUNDCSV!B386,[2]VENUEID!$A$2:$B$28,2,TRUE)</f>
        <v>#N/A</v>
      </c>
      <c r="L307" t="s">
        <v>131</v>
      </c>
      <c r="M307" t="e">
        <f>VLOOKUP(DATA_GOES_HERE!Y307,VENUEID!$A$2:$B$28,2,TRUE)</f>
        <v>#N/A</v>
      </c>
      <c r="N307" t="e">
        <f>VLOOKUP(DATA_GOES_HERE!AH307,eventTypeID!$A:$C,3,TRUE)</f>
        <v>#N/A</v>
      </c>
      <c r="Q307" t="e">
        <f>VLOOKUP([2]UNBOUNDCSV!B304,[2]VENUEID!$A$2:$C$25,3,TRUE)</f>
        <v>#N/A</v>
      </c>
      <c r="R307" s="7">
        <f>DATA_GOES_HERE!M209</f>
        <v>0</v>
      </c>
      <c r="W307" t="str">
        <f>IF(DATA_GOES_HERE!L209="Monday",1," ")</f>
        <v xml:space="preserve"> </v>
      </c>
      <c r="X307" t="str">
        <f>IF(DATA_GOES_HERE!L209="Tuesday",1," ")</f>
        <v xml:space="preserve"> </v>
      </c>
      <c r="Y307" t="str">
        <f>IF(DATA_GOES_HERE!L209="Wednesday",1," ")</f>
        <v xml:space="preserve"> </v>
      </c>
      <c r="Z307" t="str">
        <f>IF(DATA_GOES_HERE!L209="Thursday",1," ")</f>
        <v xml:space="preserve"> </v>
      </c>
      <c r="AA307" t="str">
        <f>IF(DATA_GOES_HERE!L209="Friday",1," ")</f>
        <v xml:space="preserve"> </v>
      </c>
      <c r="AB307" t="str">
        <f>IF(DATA_GOES_HERE!L209="Saturday",1," ")</f>
        <v xml:space="preserve"> </v>
      </c>
      <c r="AC307" t="str">
        <f>IF(DATA_GOES_HERE!L209="Sunday",1," ")</f>
        <v xml:space="preserve"> </v>
      </c>
    </row>
    <row r="308" spans="1:29" x14ac:dyDescent="0.25">
      <c r="A308" s="6" t="str">
        <f>[2]NOWPLAYING!A309</f>
        <v>kcook</v>
      </c>
      <c r="B308">
        <f>DATA_GOES_HERE!A308</f>
        <v>0</v>
      </c>
      <c r="E308" s="8" t="str">
        <f>IF(DATA_GOES_HERE!F210,F308,"")</f>
        <v/>
      </c>
      <c r="F308">
        <f>DATA_GOES_HERE!AI308</f>
        <v>0</v>
      </c>
      <c r="G308" s="1">
        <f>DATA_GOES_HERE!J308</f>
        <v>0</v>
      </c>
      <c r="H308" s="1">
        <f>DATA_GOES_HERE!R308</f>
        <v>0</v>
      </c>
      <c r="I308" s="1">
        <f t="shared" ca="1" si="7"/>
        <v>42487</v>
      </c>
      <c r="J308">
        <v>0</v>
      </c>
      <c r="K308" t="e">
        <f>VLOOKUP([2]UNBOUNDCSV!B387,[2]VENUEID!$A$2:$B$28,2,TRUE)</f>
        <v>#N/A</v>
      </c>
      <c r="L308" t="s">
        <v>131</v>
      </c>
      <c r="M308" t="e">
        <f>VLOOKUP(DATA_GOES_HERE!Y308,VENUEID!$A$2:$B$28,2,TRUE)</f>
        <v>#N/A</v>
      </c>
      <c r="N308" t="e">
        <f>VLOOKUP(DATA_GOES_HERE!AH308,eventTypeID!$A:$C,3,TRUE)</f>
        <v>#N/A</v>
      </c>
      <c r="Q308" t="e">
        <f>VLOOKUP([2]UNBOUNDCSV!B305,[2]VENUEID!$A$2:$C$25,3,TRUE)</f>
        <v>#N/A</v>
      </c>
      <c r="R308" s="7">
        <f>DATA_GOES_HERE!M210</f>
        <v>0</v>
      </c>
      <c r="W308" t="str">
        <f>IF(DATA_GOES_HERE!L210="Monday",1," ")</f>
        <v xml:space="preserve"> </v>
      </c>
      <c r="X308" t="str">
        <f>IF(DATA_GOES_HERE!L210="Tuesday",1," ")</f>
        <v xml:space="preserve"> </v>
      </c>
      <c r="Y308" t="str">
        <f>IF(DATA_GOES_HERE!L210="Wednesday",1," ")</f>
        <v xml:space="preserve"> </v>
      </c>
      <c r="Z308" t="str">
        <f>IF(DATA_GOES_HERE!L210="Thursday",1," ")</f>
        <v xml:space="preserve"> </v>
      </c>
      <c r="AA308" t="str">
        <f>IF(DATA_GOES_HERE!L210="Friday",1," ")</f>
        <v xml:space="preserve"> </v>
      </c>
      <c r="AB308" t="str">
        <f>IF(DATA_GOES_HERE!L210="Saturday",1," ")</f>
        <v xml:space="preserve"> </v>
      </c>
      <c r="AC308" t="str">
        <f>IF(DATA_GOES_HERE!L210="Sunday",1," ")</f>
        <v xml:space="preserve"> </v>
      </c>
    </row>
    <row r="309" spans="1:29" x14ac:dyDescent="0.25">
      <c r="A309" s="6" t="str">
        <f>[2]NOWPLAYING!A310</f>
        <v>kcook</v>
      </c>
      <c r="B309">
        <f>DATA_GOES_HERE!A309</f>
        <v>0</v>
      </c>
      <c r="E309" s="8" t="str">
        <f>IF(DATA_GOES_HERE!F211,F309,"")</f>
        <v/>
      </c>
      <c r="F309">
        <f>DATA_GOES_HERE!AI309</f>
        <v>0</v>
      </c>
      <c r="G309" s="1">
        <f>DATA_GOES_HERE!J309</f>
        <v>0</v>
      </c>
      <c r="H309" s="1">
        <f>DATA_GOES_HERE!R309</f>
        <v>0</v>
      </c>
      <c r="I309" s="1">
        <f t="shared" ca="1" si="7"/>
        <v>42487</v>
      </c>
      <c r="J309">
        <v>0</v>
      </c>
      <c r="K309" t="e">
        <f>VLOOKUP([2]UNBOUNDCSV!B388,[2]VENUEID!$A$2:$B$28,2,TRUE)</f>
        <v>#N/A</v>
      </c>
      <c r="L309" t="s">
        <v>131</v>
      </c>
      <c r="M309" t="e">
        <f>VLOOKUP(DATA_GOES_HERE!Y309,VENUEID!$A$2:$B$28,2,TRUE)</f>
        <v>#N/A</v>
      </c>
      <c r="N309" t="e">
        <f>VLOOKUP(DATA_GOES_HERE!AH309,eventTypeID!$A:$C,3,TRUE)</f>
        <v>#N/A</v>
      </c>
      <c r="Q309" t="e">
        <f>VLOOKUP([2]UNBOUNDCSV!B306,[2]VENUEID!$A$2:$C$25,3,TRUE)</f>
        <v>#N/A</v>
      </c>
      <c r="R309" s="7">
        <f>DATA_GOES_HERE!M211</f>
        <v>0</v>
      </c>
      <c r="W309" t="str">
        <f>IF(DATA_GOES_HERE!L211="Monday",1," ")</f>
        <v xml:space="preserve"> </v>
      </c>
      <c r="X309" t="str">
        <f>IF(DATA_GOES_HERE!L211="Tuesday",1," ")</f>
        <v xml:space="preserve"> </v>
      </c>
      <c r="Y309" t="str">
        <f>IF(DATA_GOES_HERE!L211="Wednesday",1," ")</f>
        <v xml:space="preserve"> </v>
      </c>
      <c r="Z309" t="str">
        <f>IF(DATA_GOES_HERE!L211="Thursday",1," ")</f>
        <v xml:space="preserve"> </v>
      </c>
      <c r="AA309" t="str">
        <f>IF(DATA_GOES_HERE!L211="Friday",1," ")</f>
        <v xml:space="preserve"> </v>
      </c>
      <c r="AB309" t="str">
        <f>IF(DATA_GOES_HERE!L211="Saturday",1," ")</f>
        <v xml:space="preserve"> </v>
      </c>
      <c r="AC309" t="str">
        <f>IF(DATA_GOES_HERE!L211="Sunday",1," ")</f>
        <v xml:space="preserve"> </v>
      </c>
    </row>
    <row r="310" spans="1:29" x14ac:dyDescent="0.25">
      <c r="A310" s="6" t="str">
        <f>[2]NOWPLAYING!A311</f>
        <v>kcook</v>
      </c>
      <c r="B310">
        <f>DATA_GOES_HERE!A310</f>
        <v>0</v>
      </c>
      <c r="E310" s="8" t="str">
        <f>IF(DATA_GOES_HERE!F212,F310,"")</f>
        <v/>
      </c>
      <c r="F310">
        <f>DATA_GOES_HERE!AI310</f>
        <v>0</v>
      </c>
      <c r="G310" s="1">
        <f>DATA_GOES_HERE!J310</f>
        <v>0</v>
      </c>
      <c r="H310" s="1">
        <f>DATA_GOES_HERE!R310</f>
        <v>0</v>
      </c>
      <c r="I310" s="1">
        <f t="shared" ca="1" si="7"/>
        <v>42487</v>
      </c>
      <c r="J310">
        <v>0</v>
      </c>
      <c r="K310" t="e">
        <f>VLOOKUP([2]UNBOUNDCSV!B389,[2]VENUEID!$A$2:$B$28,2,TRUE)</f>
        <v>#N/A</v>
      </c>
      <c r="L310" t="s">
        <v>131</v>
      </c>
      <c r="M310" t="e">
        <f>VLOOKUP(DATA_GOES_HERE!Y310,VENUEID!$A$2:$B$28,2,TRUE)</f>
        <v>#N/A</v>
      </c>
      <c r="N310" t="e">
        <f>VLOOKUP(DATA_GOES_HERE!AH310,eventTypeID!$A:$C,3,TRUE)</f>
        <v>#N/A</v>
      </c>
      <c r="Q310" t="e">
        <f>VLOOKUP([2]UNBOUNDCSV!B307,[2]VENUEID!$A$2:$C$25,3,TRUE)</f>
        <v>#N/A</v>
      </c>
      <c r="R310" s="7">
        <f>DATA_GOES_HERE!M212</f>
        <v>0</v>
      </c>
      <c r="W310" t="str">
        <f>IF(DATA_GOES_HERE!L212="Monday",1," ")</f>
        <v xml:space="preserve"> </v>
      </c>
      <c r="X310" t="str">
        <f>IF(DATA_GOES_HERE!L212="Tuesday",1," ")</f>
        <v xml:space="preserve"> </v>
      </c>
      <c r="Y310" t="str">
        <f>IF(DATA_GOES_HERE!L212="Wednesday",1," ")</f>
        <v xml:space="preserve"> </v>
      </c>
      <c r="Z310" t="str">
        <f>IF(DATA_GOES_HERE!L212="Thursday",1," ")</f>
        <v xml:space="preserve"> </v>
      </c>
      <c r="AA310" t="str">
        <f>IF(DATA_GOES_HERE!L212="Friday",1," ")</f>
        <v xml:space="preserve"> </v>
      </c>
      <c r="AB310" t="str">
        <f>IF(DATA_GOES_HERE!L212="Saturday",1," ")</f>
        <v xml:space="preserve"> </v>
      </c>
      <c r="AC310" t="str">
        <f>IF(DATA_GOES_HERE!L212="Sunday",1," ")</f>
        <v xml:space="preserve"> </v>
      </c>
    </row>
    <row r="311" spans="1:29" x14ac:dyDescent="0.25">
      <c r="A311" s="6" t="str">
        <f>[2]NOWPLAYING!A312</f>
        <v>kcook</v>
      </c>
      <c r="B311">
        <f>DATA_GOES_HERE!A311</f>
        <v>0</v>
      </c>
      <c r="E311" s="8" t="str">
        <f>IF(DATA_GOES_HERE!F213,F311,"")</f>
        <v/>
      </c>
      <c r="F311">
        <f>DATA_GOES_HERE!AI311</f>
        <v>0</v>
      </c>
      <c r="G311" s="1">
        <f>DATA_GOES_HERE!J311</f>
        <v>0</v>
      </c>
      <c r="H311" s="1">
        <f>DATA_GOES_HERE!R311</f>
        <v>0</v>
      </c>
      <c r="I311" s="1">
        <f t="shared" ca="1" si="7"/>
        <v>42487</v>
      </c>
      <c r="J311">
        <v>0</v>
      </c>
      <c r="K311" t="e">
        <f>VLOOKUP([2]UNBOUNDCSV!B390,[2]VENUEID!$A$2:$B$28,2,TRUE)</f>
        <v>#N/A</v>
      </c>
      <c r="L311" t="s">
        <v>131</v>
      </c>
      <c r="M311" t="e">
        <f>VLOOKUP(DATA_GOES_HERE!Y311,VENUEID!$A$2:$B$28,2,TRUE)</f>
        <v>#N/A</v>
      </c>
      <c r="N311" t="e">
        <f>VLOOKUP(DATA_GOES_HERE!AH311,eventTypeID!$A:$C,3,TRUE)</f>
        <v>#N/A</v>
      </c>
      <c r="Q311" t="e">
        <f>VLOOKUP([2]UNBOUNDCSV!B308,[2]VENUEID!$A$2:$C$25,3,TRUE)</f>
        <v>#N/A</v>
      </c>
      <c r="R311" s="7">
        <f>DATA_GOES_HERE!M213</f>
        <v>0</v>
      </c>
      <c r="W311" t="str">
        <f>IF(DATA_GOES_HERE!L213="Monday",1," ")</f>
        <v xml:space="preserve"> </v>
      </c>
      <c r="X311" t="str">
        <f>IF(DATA_GOES_HERE!L213="Tuesday",1," ")</f>
        <v xml:space="preserve"> </v>
      </c>
      <c r="Y311" t="str">
        <f>IF(DATA_GOES_HERE!L213="Wednesday",1," ")</f>
        <v xml:space="preserve"> </v>
      </c>
      <c r="Z311" t="str">
        <f>IF(DATA_GOES_HERE!L213="Thursday",1," ")</f>
        <v xml:space="preserve"> </v>
      </c>
      <c r="AA311" t="str">
        <f>IF(DATA_GOES_HERE!L213="Friday",1," ")</f>
        <v xml:space="preserve"> </v>
      </c>
      <c r="AB311" t="str">
        <f>IF(DATA_GOES_HERE!L213="Saturday",1," ")</f>
        <v xml:space="preserve"> </v>
      </c>
      <c r="AC311" t="str">
        <f>IF(DATA_GOES_HERE!L213="Sunday",1," ")</f>
        <v xml:space="preserve"> </v>
      </c>
    </row>
    <row r="312" spans="1:29" x14ac:dyDescent="0.25">
      <c r="A312" s="6" t="str">
        <f>[2]NOWPLAYING!A313</f>
        <v>kcook</v>
      </c>
      <c r="B312">
        <f>DATA_GOES_HERE!A312</f>
        <v>0</v>
      </c>
      <c r="E312" s="8" t="str">
        <f>IF(DATA_GOES_HERE!F214,F312,"")</f>
        <v/>
      </c>
      <c r="F312">
        <f>DATA_GOES_HERE!AI312</f>
        <v>0</v>
      </c>
      <c r="G312" s="1">
        <f>DATA_GOES_HERE!J312</f>
        <v>0</v>
      </c>
      <c r="H312" s="1">
        <f>DATA_GOES_HERE!R312</f>
        <v>0</v>
      </c>
      <c r="I312" s="1">
        <f t="shared" ca="1" si="7"/>
        <v>42487</v>
      </c>
      <c r="J312">
        <v>0</v>
      </c>
      <c r="K312" t="e">
        <f>VLOOKUP([2]UNBOUNDCSV!B391,[2]VENUEID!$A$2:$B$28,2,TRUE)</f>
        <v>#N/A</v>
      </c>
      <c r="L312" t="s">
        <v>131</v>
      </c>
      <c r="M312" t="e">
        <f>VLOOKUP(DATA_GOES_HERE!Y312,VENUEID!$A$2:$B$28,2,TRUE)</f>
        <v>#N/A</v>
      </c>
      <c r="N312" t="e">
        <f>VLOOKUP(DATA_GOES_HERE!AH312,eventTypeID!$A:$C,3,TRUE)</f>
        <v>#N/A</v>
      </c>
      <c r="Q312" t="e">
        <f>VLOOKUP([2]UNBOUNDCSV!B309,[2]VENUEID!$A$2:$C$25,3,TRUE)</f>
        <v>#N/A</v>
      </c>
      <c r="R312" s="7">
        <f>DATA_GOES_HERE!M214</f>
        <v>0</v>
      </c>
      <c r="W312" t="str">
        <f>IF(DATA_GOES_HERE!L214="Monday",1," ")</f>
        <v xml:space="preserve"> </v>
      </c>
      <c r="X312" t="str">
        <f>IF(DATA_GOES_HERE!L214="Tuesday",1," ")</f>
        <v xml:space="preserve"> </v>
      </c>
      <c r="Y312" t="str">
        <f>IF(DATA_GOES_HERE!L214="Wednesday",1," ")</f>
        <v xml:space="preserve"> </v>
      </c>
      <c r="Z312" t="str">
        <f>IF(DATA_GOES_HERE!L214="Thursday",1," ")</f>
        <v xml:space="preserve"> </v>
      </c>
      <c r="AA312" t="str">
        <f>IF(DATA_GOES_HERE!L214="Friday",1," ")</f>
        <v xml:space="preserve"> </v>
      </c>
      <c r="AB312" t="str">
        <f>IF(DATA_GOES_HERE!L214="Saturday",1," ")</f>
        <v xml:space="preserve"> </v>
      </c>
      <c r="AC312" t="str">
        <f>IF(DATA_GOES_HERE!L214="Sunday",1," ")</f>
        <v xml:space="preserve"> </v>
      </c>
    </row>
    <row r="313" spans="1:29" x14ac:dyDescent="0.25">
      <c r="A313" s="6" t="str">
        <f>[2]NOWPLAYING!A314</f>
        <v>kcook</v>
      </c>
      <c r="B313">
        <f>DATA_GOES_HERE!A313</f>
        <v>0</v>
      </c>
      <c r="E313" s="8" t="str">
        <f>IF(DATA_GOES_HERE!F215,F313,"")</f>
        <v/>
      </c>
      <c r="F313">
        <f>DATA_GOES_HERE!AI313</f>
        <v>0</v>
      </c>
      <c r="G313" s="1">
        <f>DATA_GOES_HERE!J313</f>
        <v>0</v>
      </c>
      <c r="H313" s="1">
        <f>DATA_GOES_HERE!R313</f>
        <v>0</v>
      </c>
      <c r="I313" s="1">
        <f t="shared" ca="1" si="7"/>
        <v>42487</v>
      </c>
      <c r="J313">
        <v>0</v>
      </c>
      <c r="K313" t="e">
        <f>VLOOKUP([2]UNBOUNDCSV!B392,[2]VENUEID!$A$2:$B$28,2,TRUE)</f>
        <v>#N/A</v>
      </c>
      <c r="L313" t="s">
        <v>131</v>
      </c>
      <c r="M313" t="e">
        <f>VLOOKUP(DATA_GOES_HERE!Y313,VENUEID!$A$2:$B$28,2,TRUE)</f>
        <v>#N/A</v>
      </c>
      <c r="N313" t="e">
        <f>VLOOKUP(DATA_GOES_HERE!AH313,eventTypeID!$A:$C,3,TRUE)</f>
        <v>#N/A</v>
      </c>
      <c r="Q313" t="e">
        <f>VLOOKUP([2]UNBOUNDCSV!B310,[2]VENUEID!$A$2:$C$25,3,TRUE)</f>
        <v>#N/A</v>
      </c>
      <c r="R313" s="7">
        <f>DATA_GOES_HERE!M215</f>
        <v>0</v>
      </c>
      <c r="W313" t="str">
        <f>IF(DATA_GOES_HERE!L215="Monday",1," ")</f>
        <v xml:space="preserve"> </v>
      </c>
      <c r="X313" t="str">
        <f>IF(DATA_GOES_HERE!L215="Tuesday",1," ")</f>
        <v xml:space="preserve"> </v>
      </c>
      <c r="Y313" t="str">
        <f>IF(DATA_GOES_HERE!L215="Wednesday",1," ")</f>
        <v xml:space="preserve"> </v>
      </c>
      <c r="Z313" t="str">
        <f>IF(DATA_GOES_HERE!L215="Thursday",1," ")</f>
        <v xml:space="preserve"> </v>
      </c>
      <c r="AA313" t="str">
        <f>IF(DATA_GOES_HERE!L215="Friday",1," ")</f>
        <v xml:space="preserve"> </v>
      </c>
      <c r="AB313" t="str">
        <f>IF(DATA_GOES_HERE!L215="Saturday",1," ")</f>
        <v xml:space="preserve"> </v>
      </c>
      <c r="AC313" t="str">
        <f>IF(DATA_GOES_HERE!L215="Sunday",1," ")</f>
        <v xml:space="preserve"> </v>
      </c>
    </row>
    <row r="314" spans="1:29" x14ac:dyDescent="0.25">
      <c r="A314" s="6" t="str">
        <f>[2]NOWPLAYING!A315</f>
        <v>kcook</v>
      </c>
      <c r="B314">
        <f>DATA_GOES_HERE!A314</f>
        <v>0</v>
      </c>
      <c r="E314" s="8" t="str">
        <f>IF(DATA_GOES_HERE!F216,F314,"")</f>
        <v/>
      </c>
      <c r="F314">
        <f>DATA_GOES_HERE!AI314</f>
        <v>0</v>
      </c>
      <c r="G314" s="1">
        <f>DATA_GOES_HERE!J314</f>
        <v>0</v>
      </c>
      <c r="H314" s="1">
        <f>DATA_GOES_HERE!R314</f>
        <v>0</v>
      </c>
      <c r="I314" s="1">
        <f t="shared" ca="1" si="7"/>
        <v>42487</v>
      </c>
      <c r="J314">
        <v>0</v>
      </c>
      <c r="K314" t="e">
        <f>VLOOKUP([2]UNBOUNDCSV!B393,[2]VENUEID!$A$2:$B$28,2,TRUE)</f>
        <v>#N/A</v>
      </c>
      <c r="L314" t="s">
        <v>131</v>
      </c>
      <c r="M314" t="e">
        <f>VLOOKUP(DATA_GOES_HERE!Y314,VENUEID!$A$2:$B$28,2,TRUE)</f>
        <v>#N/A</v>
      </c>
      <c r="N314" t="e">
        <f>VLOOKUP(DATA_GOES_HERE!AH314,eventTypeID!$A:$C,3,TRUE)</f>
        <v>#N/A</v>
      </c>
      <c r="Q314" t="e">
        <f>VLOOKUP([2]UNBOUNDCSV!B311,[2]VENUEID!$A$2:$C$25,3,TRUE)</f>
        <v>#N/A</v>
      </c>
      <c r="R314" s="7">
        <f>DATA_GOES_HERE!M216</f>
        <v>0</v>
      </c>
      <c r="W314" t="str">
        <f>IF(DATA_GOES_HERE!L216="Monday",1," ")</f>
        <v xml:space="preserve"> </v>
      </c>
      <c r="X314" t="str">
        <f>IF(DATA_GOES_HERE!L216="Tuesday",1," ")</f>
        <v xml:space="preserve"> </v>
      </c>
      <c r="Y314" t="str">
        <f>IF(DATA_GOES_HERE!L216="Wednesday",1," ")</f>
        <v xml:space="preserve"> </v>
      </c>
      <c r="Z314" t="str">
        <f>IF(DATA_GOES_HERE!L216="Thursday",1," ")</f>
        <v xml:space="preserve"> </v>
      </c>
      <c r="AA314" t="str">
        <f>IF(DATA_GOES_HERE!L216="Friday",1," ")</f>
        <v xml:space="preserve"> </v>
      </c>
      <c r="AB314" t="str">
        <f>IF(DATA_GOES_HERE!L216="Saturday",1," ")</f>
        <v xml:space="preserve"> </v>
      </c>
      <c r="AC314" t="str">
        <f>IF(DATA_GOES_HERE!L216="Sunday",1," ")</f>
        <v xml:space="preserve"> </v>
      </c>
    </row>
    <row r="315" spans="1:29" x14ac:dyDescent="0.25">
      <c r="A315" s="6" t="str">
        <f>[2]NOWPLAYING!A316</f>
        <v>kcook</v>
      </c>
      <c r="B315">
        <f>DATA_GOES_HERE!A315</f>
        <v>0</v>
      </c>
      <c r="E315" s="8" t="str">
        <f>IF(DATA_GOES_HERE!F217,F315,"")</f>
        <v/>
      </c>
      <c r="F315">
        <f>DATA_GOES_HERE!AI315</f>
        <v>0</v>
      </c>
      <c r="G315" s="1">
        <f>DATA_GOES_HERE!J315</f>
        <v>0</v>
      </c>
      <c r="H315" s="1">
        <f>DATA_GOES_HERE!R315</f>
        <v>0</v>
      </c>
      <c r="I315" s="1">
        <f t="shared" ca="1" si="7"/>
        <v>42487</v>
      </c>
      <c r="J315">
        <v>0</v>
      </c>
      <c r="K315" t="e">
        <f>VLOOKUP([2]UNBOUNDCSV!B394,[2]VENUEID!$A$2:$B$28,2,TRUE)</f>
        <v>#N/A</v>
      </c>
      <c r="L315" t="s">
        <v>131</v>
      </c>
      <c r="M315" t="e">
        <f>VLOOKUP(DATA_GOES_HERE!Y315,VENUEID!$A$2:$B$28,2,TRUE)</f>
        <v>#N/A</v>
      </c>
      <c r="N315" t="e">
        <f>VLOOKUP(DATA_GOES_HERE!AH315,eventTypeID!$A:$C,3,TRUE)</f>
        <v>#N/A</v>
      </c>
      <c r="Q315" t="e">
        <f>VLOOKUP([2]UNBOUNDCSV!B312,[2]VENUEID!$A$2:$C$25,3,TRUE)</f>
        <v>#N/A</v>
      </c>
      <c r="R315" s="7">
        <f>DATA_GOES_HERE!M217</f>
        <v>0</v>
      </c>
      <c r="W315" t="str">
        <f>IF(DATA_GOES_HERE!L217="Monday",1," ")</f>
        <v xml:space="preserve"> </v>
      </c>
      <c r="X315" t="str">
        <f>IF(DATA_GOES_HERE!L217="Tuesday",1," ")</f>
        <v xml:space="preserve"> </v>
      </c>
      <c r="Y315" t="str">
        <f>IF(DATA_GOES_HERE!L217="Wednesday",1," ")</f>
        <v xml:space="preserve"> </v>
      </c>
      <c r="Z315" t="str">
        <f>IF(DATA_GOES_HERE!L217="Thursday",1," ")</f>
        <v xml:space="preserve"> </v>
      </c>
      <c r="AA315" t="str">
        <f>IF(DATA_GOES_HERE!L217="Friday",1," ")</f>
        <v xml:space="preserve"> </v>
      </c>
      <c r="AB315" t="str">
        <f>IF(DATA_GOES_HERE!L217="Saturday",1," ")</f>
        <v xml:space="preserve"> </v>
      </c>
      <c r="AC315" t="str">
        <f>IF(DATA_GOES_HERE!L217="Sunday",1," ")</f>
        <v xml:space="preserve"> </v>
      </c>
    </row>
    <row r="316" spans="1:29" x14ac:dyDescent="0.25">
      <c r="A316" s="6" t="str">
        <f>[2]NOWPLAYING!A317</f>
        <v>kcook</v>
      </c>
      <c r="B316">
        <f>DATA_GOES_HERE!A316</f>
        <v>0</v>
      </c>
      <c r="E316" s="8" t="str">
        <f>IF(DATA_GOES_HERE!F218,F316,"")</f>
        <v/>
      </c>
      <c r="F316">
        <f>DATA_GOES_HERE!AI316</f>
        <v>0</v>
      </c>
      <c r="G316" s="1">
        <f>DATA_GOES_HERE!J316</f>
        <v>0</v>
      </c>
      <c r="H316" s="1">
        <f>DATA_GOES_HERE!R316</f>
        <v>0</v>
      </c>
      <c r="I316" s="1">
        <f t="shared" ca="1" si="7"/>
        <v>42487</v>
      </c>
      <c r="J316">
        <v>0</v>
      </c>
      <c r="K316" t="e">
        <f>VLOOKUP([2]UNBOUNDCSV!B395,[2]VENUEID!$A$2:$B$28,2,TRUE)</f>
        <v>#N/A</v>
      </c>
      <c r="L316" t="s">
        <v>131</v>
      </c>
      <c r="M316" t="e">
        <f>VLOOKUP(DATA_GOES_HERE!Y316,VENUEID!$A$2:$B$28,2,TRUE)</f>
        <v>#N/A</v>
      </c>
      <c r="N316" t="e">
        <f>VLOOKUP(DATA_GOES_HERE!AH316,eventTypeID!$A:$C,3,TRUE)</f>
        <v>#N/A</v>
      </c>
      <c r="Q316" t="e">
        <f>VLOOKUP([2]UNBOUNDCSV!B313,[2]VENUEID!$A$2:$C$25,3,TRUE)</f>
        <v>#N/A</v>
      </c>
      <c r="R316" s="7">
        <f>DATA_GOES_HERE!M218</f>
        <v>0</v>
      </c>
      <c r="W316" t="str">
        <f>IF(DATA_GOES_HERE!L218="Monday",1," ")</f>
        <v xml:space="preserve"> </v>
      </c>
      <c r="X316" t="str">
        <f>IF(DATA_GOES_HERE!L218="Tuesday",1," ")</f>
        <v xml:space="preserve"> </v>
      </c>
      <c r="Y316" t="str">
        <f>IF(DATA_GOES_HERE!L218="Wednesday",1," ")</f>
        <v xml:space="preserve"> </v>
      </c>
      <c r="Z316" t="str">
        <f>IF(DATA_GOES_HERE!L218="Thursday",1," ")</f>
        <v xml:space="preserve"> </v>
      </c>
      <c r="AA316" t="str">
        <f>IF(DATA_GOES_HERE!L218="Friday",1," ")</f>
        <v xml:space="preserve"> </v>
      </c>
      <c r="AB316" t="str">
        <f>IF(DATA_GOES_HERE!L218="Saturday",1," ")</f>
        <v xml:space="preserve"> </v>
      </c>
      <c r="AC316" t="str">
        <f>IF(DATA_GOES_HERE!L218="Sunday",1," ")</f>
        <v xml:space="preserve"> </v>
      </c>
    </row>
    <row r="317" spans="1:29" x14ac:dyDescent="0.25">
      <c r="A317" s="6" t="str">
        <f>[2]NOWPLAYING!A318</f>
        <v>kcook</v>
      </c>
      <c r="B317">
        <f>DATA_GOES_HERE!A317</f>
        <v>0</v>
      </c>
      <c r="E317" s="8" t="str">
        <f>IF(DATA_GOES_HERE!F219,F317,"")</f>
        <v/>
      </c>
      <c r="F317">
        <f>DATA_GOES_HERE!AI317</f>
        <v>0</v>
      </c>
      <c r="G317" s="1">
        <f>DATA_GOES_HERE!J317</f>
        <v>0</v>
      </c>
      <c r="H317" s="1">
        <f>DATA_GOES_HERE!R317</f>
        <v>0</v>
      </c>
      <c r="I317" s="1">
        <f t="shared" ca="1" si="7"/>
        <v>42487</v>
      </c>
      <c r="J317">
        <v>0</v>
      </c>
      <c r="K317" t="e">
        <f>VLOOKUP([2]UNBOUNDCSV!B396,[2]VENUEID!$A$2:$B$28,2,TRUE)</f>
        <v>#N/A</v>
      </c>
      <c r="L317" t="s">
        <v>131</v>
      </c>
      <c r="M317" t="e">
        <f>VLOOKUP(DATA_GOES_HERE!Y317,VENUEID!$A$2:$B$28,2,TRUE)</f>
        <v>#N/A</v>
      </c>
      <c r="N317" t="e">
        <f>VLOOKUP(DATA_GOES_HERE!AH317,eventTypeID!$A:$C,3,TRUE)</f>
        <v>#N/A</v>
      </c>
      <c r="Q317" t="e">
        <f>VLOOKUP([2]UNBOUNDCSV!B314,[2]VENUEID!$A$2:$C$25,3,TRUE)</f>
        <v>#N/A</v>
      </c>
      <c r="R317" s="7">
        <f>DATA_GOES_HERE!M219</f>
        <v>0</v>
      </c>
      <c r="W317" t="str">
        <f>IF(DATA_GOES_HERE!L219="Monday",1," ")</f>
        <v xml:space="preserve"> </v>
      </c>
      <c r="X317" t="str">
        <f>IF(DATA_GOES_HERE!L219="Tuesday",1," ")</f>
        <v xml:space="preserve"> </v>
      </c>
      <c r="Y317" t="str">
        <f>IF(DATA_GOES_HERE!L219="Wednesday",1," ")</f>
        <v xml:space="preserve"> </v>
      </c>
      <c r="Z317" t="str">
        <f>IF(DATA_GOES_HERE!L219="Thursday",1," ")</f>
        <v xml:space="preserve"> </v>
      </c>
      <c r="AA317" t="str">
        <f>IF(DATA_GOES_HERE!L219="Friday",1," ")</f>
        <v xml:space="preserve"> </v>
      </c>
      <c r="AB317" t="str">
        <f>IF(DATA_GOES_HERE!L219="Saturday",1," ")</f>
        <v xml:space="preserve"> </v>
      </c>
      <c r="AC317" t="str">
        <f>IF(DATA_GOES_HERE!L219="Sunday",1," ")</f>
        <v xml:space="preserve"> </v>
      </c>
    </row>
    <row r="318" spans="1:29" x14ac:dyDescent="0.25">
      <c r="A318" s="6" t="str">
        <f>[2]NOWPLAYING!A319</f>
        <v>kcook</v>
      </c>
      <c r="B318">
        <f>DATA_GOES_HERE!A318</f>
        <v>0</v>
      </c>
      <c r="E318" s="8" t="str">
        <f>IF(DATA_GOES_HERE!F220,F318,"")</f>
        <v/>
      </c>
      <c r="F318">
        <f>DATA_GOES_HERE!AI318</f>
        <v>0</v>
      </c>
      <c r="G318" s="1">
        <f>DATA_GOES_HERE!J318</f>
        <v>0</v>
      </c>
      <c r="H318" s="1">
        <f>DATA_GOES_HERE!R318</f>
        <v>0</v>
      </c>
      <c r="I318" s="1">
        <f t="shared" ca="1" si="7"/>
        <v>42487</v>
      </c>
      <c r="J318">
        <v>0</v>
      </c>
      <c r="K318" t="e">
        <f>VLOOKUP([2]UNBOUNDCSV!B397,[2]VENUEID!$A$2:$B$28,2,TRUE)</f>
        <v>#N/A</v>
      </c>
      <c r="L318" t="s">
        <v>131</v>
      </c>
      <c r="M318" t="e">
        <f>VLOOKUP(DATA_GOES_HERE!Y318,VENUEID!$A$2:$B$28,2,TRUE)</f>
        <v>#N/A</v>
      </c>
      <c r="N318" t="e">
        <f>VLOOKUP(DATA_GOES_HERE!AH318,eventTypeID!$A:$C,3,TRUE)</f>
        <v>#N/A</v>
      </c>
      <c r="Q318" t="e">
        <f>VLOOKUP([2]UNBOUNDCSV!B315,[2]VENUEID!$A$2:$C$25,3,TRUE)</f>
        <v>#N/A</v>
      </c>
      <c r="R318" s="7">
        <f>DATA_GOES_HERE!M220</f>
        <v>0</v>
      </c>
      <c r="W318" t="str">
        <f>IF(DATA_GOES_HERE!L220="Monday",1," ")</f>
        <v xml:space="preserve"> </v>
      </c>
      <c r="X318" t="str">
        <f>IF(DATA_GOES_HERE!L220="Tuesday",1," ")</f>
        <v xml:space="preserve"> </v>
      </c>
      <c r="Y318" t="str">
        <f>IF(DATA_GOES_HERE!L220="Wednesday",1," ")</f>
        <v xml:space="preserve"> </v>
      </c>
      <c r="Z318" t="str">
        <f>IF(DATA_GOES_HERE!L220="Thursday",1," ")</f>
        <v xml:space="preserve"> </v>
      </c>
      <c r="AA318" t="str">
        <f>IF(DATA_GOES_HERE!L220="Friday",1," ")</f>
        <v xml:space="preserve"> </v>
      </c>
      <c r="AB318" t="str">
        <f>IF(DATA_GOES_HERE!L220="Saturday",1," ")</f>
        <v xml:space="preserve"> </v>
      </c>
      <c r="AC318" t="str">
        <f>IF(DATA_GOES_HERE!L220="Sunday",1," ")</f>
        <v xml:space="preserve"> </v>
      </c>
    </row>
    <row r="319" spans="1:29" x14ac:dyDescent="0.25">
      <c r="A319" s="6" t="str">
        <f>[2]NOWPLAYING!A320</f>
        <v>kcook</v>
      </c>
      <c r="B319">
        <f>DATA_GOES_HERE!A319</f>
        <v>0</v>
      </c>
      <c r="E319" s="8" t="str">
        <f>IF(DATA_GOES_HERE!F221,F319,"")</f>
        <v/>
      </c>
      <c r="F319">
        <f>DATA_GOES_HERE!AI319</f>
        <v>0</v>
      </c>
      <c r="G319" s="1">
        <f>DATA_GOES_HERE!J319</f>
        <v>0</v>
      </c>
      <c r="H319" s="1">
        <f>DATA_GOES_HERE!R319</f>
        <v>0</v>
      </c>
      <c r="I319" s="1">
        <f t="shared" ca="1" si="7"/>
        <v>42487</v>
      </c>
      <c r="J319">
        <v>0</v>
      </c>
      <c r="K319" t="e">
        <f>VLOOKUP([2]UNBOUNDCSV!B398,[2]VENUEID!$A$2:$B$28,2,TRUE)</f>
        <v>#N/A</v>
      </c>
      <c r="L319" t="s">
        <v>131</v>
      </c>
      <c r="M319" t="e">
        <f>VLOOKUP(DATA_GOES_HERE!Y319,VENUEID!$A$2:$B$28,2,TRUE)</f>
        <v>#N/A</v>
      </c>
      <c r="N319" t="e">
        <f>VLOOKUP(DATA_GOES_HERE!AH319,eventTypeID!$A:$C,3,TRUE)</f>
        <v>#N/A</v>
      </c>
      <c r="Q319" t="e">
        <f>VLOOKUP([2]UNBOUNDCSV!B316,[2]VENUEID!$A$2:$C$25,3,TRUE)</f>
        <v>#N/A</v>
      </c>
      <c r="R319" s="7">
        <f>DATA_GOES_HERE!M221</f>
        <v>0</v>
      </c>
      <c r="W319" t="str">
        <f>IF(DATA_GOES_HERE!L221="Monday",1," ")</f>
        <v xml:space="preserve"> </v>
      </c>
      <c r="X319" t="str">
        <f>IF(DATA_GOES_HERE!L221="Tuesday",1," ")</f>
        <v xml:space="preserve"> </v>
      </c>
      <c r="Y319" t="str">
        <f>IF(DATA_GOES_HERE!L221="Wednesday",1," ")</f>
        <v xml:space="preserve"> </v>
      </c>
      <c r="Z319" t="str">
        <f>IF(DATA_GOES_HERE!L221="Thursday",1," ")</f>
        <v xml:space="preserve"> </v>
      </c>
      <c r="AA319" t="str">
        <f>IF(DATA_GOES_HERE!L221="Friday",1," ")</f>
        <v xml:space="preserve"> </v>
      </c>
      <c r="AB319" t="str">
        <f>IF(DATA_GOES_HERE!L221="Saturday",1," ")</f>
        <v xml:space="preserve"> </v>
      </c>
      <c r="AC319" t="str">
        <f>IF(DATA_GOES_HERE!L221="Sunday",1," ")</f>
        <v xml:space="preserve"> </v>
      </c>
    </row>
    <row r="320" spans="1:29" x14ac:dyDescent="0.25">
      <c r="A320" s="6" t="str">
        <f>[2]NOWPLAYING!A321</f>
        <v>kcook</v>
      </c>
      <c r="B320">
        <f>DATA_GOES_HERE!A320</f>
        <v>0</v>
      </c>
      <c r="E320" s="8" t="str">
        <f>IF(DATA_GOES_HERE!F222,F320,"")</f>
        <v/>
      </c>
      <c r="F320">
        <f>DATA_GOES_HERE!AI320</f>
        <v>0</v>
      </c>
      <c r="G320" s="1">
        <f>DATA_GOES_HERE!J320</f>
        <v>0</v>
      </c>
      <c r="H320" s="1">
        <f>DATA_GOES_HERE!R320</f>
        <v>0</v>
      </c>
      <c r="I320" s="1">
        <f t="shared" ca="1" si="7"/>
        <v>42487</v>
      </c>
      <c r="J320">
        <v>0</v>
      </c>
      <c r="K320" t="e">
        <f>VLOOKUP([2]UNBOUNDCSV!B399,[2]VENUEID!$A$2:$B$28,2,TRUE)</f>
        <v>#N/A</v>
      </c>
      <c r="L320" t="s">
        <v>131</v>
      </c>
      <c r="M320" t="e">
        <f>VLOOKUP(DATA_GOES_HERE!Y320,VENUEID!$A$2:$B$28,2,TRUE)</f>
        <v>#N/A</v>
      </c>
      <c r="N320" t="e">
        <f>VLOOKUP(DATA_GOES_HERE!AH320,eventTypeID!$A:$C,3,TRUE)</f>
        <v>#N/A</v>
      </c>
      <c r="Q320" t="e">
        <f>VLOOKUP([2]UNBOUNDCSV!B317,[2]VENUEID!$A$2:$C$25,3,TRUE)</f>
        <v>#N/A</v>
      </c>
      <c r="R320" s="7">
        <f>DATA_GOES_HERE!M222</f>
        <v>0</v>
      </c>
      <c r="W320" t="str">
        <f>IF(DATA_GOES_HERE!L222="Monday",1," ")</f>
        <v xml:space="preserve"> </v>
      </c>
      <c r="X320" t="str">
        <f>IF(DATA_GOES_HERE!L222="Tuesday",1," ")</f>
        <v xml:space="preserve"> </v>
      </c>
      <c r="Y320" t="str">
        <f>IF(DATA_GOES_HERE!L222="Wednesday",1," ")</f>
        <v xml:space="preserve"> </v>
      </c>
      <c r="Z320" t="str">
        <f>IF(DATA_GOES_HERE!L222="Thursday",1," ")</f>
        <v xml:space="preserve"> </v>
      </c>
      <c r="AA320" t="str">
        <f>IF(DATA_GOES_HERE!L222="Friday",1," ")</f>
        <v xml:space="preserve"> </v>
      </c>
      <c r="AB320" t="str">
        <f>IF(DATA_GOES_HERE!L222="Saturday",1," ")</f>
        <v xml:space="preserve"> </v>
      </c>
      <c r="AC320" t="str">
        <f>IF(DATA_GOES_HERE!L222="Sunday",1," ")</f>
        <v xml:space="preserve"> </v>
      </c>
    </row>
    <row r="321" spans="1:29" x14ac:dyDescent="0.25">
      <c r="A321" s="6" t="str">
        <f>[2]NOWPLAYING!A322</f>
        <v>kcook</v>
      </c>
      <c r="B321">
        <f>DATA_GOES_HERE!A321</f>
        <v>0</v>
      </c>
      <c r="E321" s="8" t="str">
        <f>IF(DATA_GOES_HERE!F223,F321,"")</f>
        <v/>
      </c>
      <c r="F321">
        <f>DATA_GOES_HERE!AI321</f>
        <v>0</v>
      </c>
      <c r="G321" s="1">
        <f>DATA_GOES_HERE!J321</f>
        <v>0</v>
      </c>
      <c r="H321" s="1">
        <f>DATA_GOES_HERE!R321</f>
        <v>0</v>
      </c>
      <c r="I321" s="1">
        <f t="shared" ca="1" si="7"/>
        <v>42487</v>
      </c>
      <c r="J321">
        <v>0</v>
      </c>
      <c r="K321" t="e">
        <f>VLOOKUP([2]UNBOUNDCSV!B400,[2]VENUEID!$A$2:$B$28,2,TRUE)</f>
        <v>#N/A</v>
      </c>
      <c r="L321" t="s">
        <v>131</v>
      </c>
      <c r="M321" t="e">
        <f>VLOOKUP(DATA_GOES_HERE!Y321,VENUEID!$A$2:$B$28,2,TRUE)</f>
        <v>#N/A</v>
      </c>
      <c r="N321" t="e">
        <f>VLOOKUP(DATA_GOES_HERE!AH321,eventTypeID!$A:$C,3,TRUE)</f>
        <v>#N/A</v>
      </c>
      <c r="Q321" t="e">
        <f>VLOOKUP([2]UNBOUNDCSV!B318,[2]VENUEID!$A$2:$C$25,3,TRUE)</f>
        <v>#N/A</v>
      </c>
      <c r="R321" s="7">
        <f>DATA_GOES_HERE!M223</f>
        <v>0</v>
      </c>
      <c r="W321" t="str">
        <f>IF(DATA_GOES_HERE!L223="Monday",1," ")</f>
        <v xml:space="preserve"> </v>
      </c>
      <c r="X321" t="str">
        <f>IF(DATA_GOES_HERE!L223="Tuesday",1," ")</f>
        <v xml:space="preserve"> </v>
      </c>
      <c r="Y321" t="str">
        <f>IF(DATA_GOES_HERE!L223="Wednesday",1," ")</f>
        <v xml:space="preserve"> </v>
      </c>
      <c r="Z321" t="str">
        <f>IF(DATA_GOES_HERE!L223="Thursday",1," ")</f>
        <v xml:space="preserve"> </v>
      </c>
      <c r="AA321" t="str">
        <f>IF(DATA_GOES_HERE!L223="Friday",1," ")</f>
        <v xml:space="preserve"> </v>
      </c>
      <c r="AB321" t="str">
        <f>IF(DATA_GOES_HERE!L223="Saturday",1," ")</f>
        <v xml:space="preserve"> </v>
      </c>
      <c r="AC321" t="str">
        <f>IF(DATA_GOES_HERE!L223="Sunday",1," ")</f>
        <v xml:space="preserve"> </v>
      </c>
    </row>
    <row r="322" spans="1:29" x14ac:dyDescent="0.25">
      <c r="A322" s="6" t="str">
        <f>[2]NOWPLAYING!A323</f>
        <v>kcook</v>
      </c>
      <c r="B322">
        <f>DATA_GOES_HERE!A322</f>
        <v>0</v>
      </c>
      <c r="E322" s="8" t="str">
        <f>IF(DATA_GOES_HERE!F224,F322,"")</f>
        <v/>
      </c>
      <c r="F322">
        <f>DATA_GOES_HERE!AI322</f>
        <v>0</v>
      </c>
      <c r="G322" s="1">
        <f>DATA_GOES_HERE!J322</f>
        <v>0</v>
      </c>
      <c r="H322" s="1">
        <f>DATA_GOES_HERE!R322</f>
        <v>0</v>
      </c>
      <c r="I322" s="1">
        <f t="shared" ca="1" si="7"/>
        <v>42487</v>
      </c>
      <c r="J322">
        <v>0</v>
      </c>
      <c r="K322" t="e">
        <f>VLOOKUP([2]UNBOUNDCSV!B401,[2]VENUEID!$A$2:$B$28,2,TRUE)</f>
        <v>#N/A</v>
      </c>
      <c r="L322" t="s">
        <v>131</v>
      </c>
      <c r="M322" t="e">
        <f>VLOOKUP(DATA_GOES_HERE!Y322,VENUEID!$A$2:$B$28,2,TRUE)</f>
        <v>#N/A</v>
      </c>
      <c r="N322" t="e">
        <f>VLOOKUP(DATA_GOES_HERE!AH322,eventTypeID!$A:$C,3,TRUE)</f>
        <v>#N/A</v>
      </c>
      <c r="Q322" t="e">
        <f>VLOOKUP([2]UNBOUNDCSV!B319,[2]VENUEID!$A$2:$C$25,3,TRUE)</f>
        <v>#N/A</v>
      </c>
      <c r="R322" s="7">
        <f>DATA_GOES_HERE!M224</f>
        <v>0</v>
      </c>
      <c r="W322" t="str">
        <f>IF(DATA_GOES_HERE!L224="Monday",1," ")</f>
        <v xml:space="preserve"> </v>
      </c>
      <c r="X322" t="str">
        <f>IF(DATA_GOES_HERE!L224="Tuesday",1," ")</f>
        <v xml:space="preserve"> </v>
      </c>
      <c r="Y322" t="str">
        <f>IF(DATA_GOES_HERE!L224="Wednesday",1," ")</f>
        <v xml:space="preserve"> </v>
      </c>
      <c r="Z322" t="str">
        <f>IF(DATA_GOES_HERE!L224="Thursday",1," ")</f>
        <v xml:space="preserve"> </v>
      </c>
      <c r="AA322" t="str">
        <f>IF(DATA_GOES_HERE!L224="Friday",1," ")</f>
        <v xml:space="preserve"> </v>
      </c>
      <c r="AB322" t="str">
        <f>IF(DATA_GOES_HERE!L224="Saturday",1," ")</f>
        <v xml:space="preserve"> </v>
      </c>
      <c r="AC322" t="str">
        <f>IF(DATA_GOES_HERE!L224="Sunday",1," ")</f>
        <v xml:space="preserve"> </v>
      </c>
    </row>
    <row r="323" spans="1:29" x14ac:dyDescent="0.25">
      <c r="A323" s="6" t="str">
        <f>[2]NOWPLAYING!A324</f>
        <v>kcook</v>
      </c>
      <c r="B323">
        <f>DATA_GOES_HERE!A323</f>
        <v>0</v>
      </c>
      <c r="E323" s="8" t="str">
        <f>IF(DATA_GOES_HERE!F225,F323,"")</f>
        <v/>
      </c>
      <c r="F323">
        <f>DATA_GOES_HERE!AI323</f>
        <v>0</v>
      </c>
      <c r="G323" s="1">
        <f>DATA_GOES_HERE!J323</f>
        <v>0</v>
      </c>
      <c r="H323" s="1">
        <f>DATA_GOES_HERE!R323</f>
        <v>0</v>
      </c>
      <c r="I323" s="1">
        <f t="shared" ca="1" si="7"/>
        <v>42487</v>
      </c>
      <c r="J323">
        <v>0</v>
      </c>
      <c r="K323" t="e">
        <f>VLOOKUP([2]UNBOUNDCSV!B402,[2]VENUEID!$A$2:$B$28,2,TRUE)</f>
        <v>#N/A</v>
      </c>
      <c r="L323" t="s">
        <v>131</v>
      </c>
      <c r="M323" t="e">
        <f>VLOOKUP(DATA_GOES_HERE!Y323,VENUEID!$A$2:$B$28,2,TRUE)</f>
        <v>#N/A</v>
      </c>
      <c r="N323" t="e">
        <f>VLOOKUP(DATA_GOES_HERE!AH323,eventTypeID!$A:$C,3,TRUE)</f>
        <v>#N/A</v>
      </c>
      <c r="Q323" t="e">
        <f>VLOOKUP([2]UNBOUNDCSV!B320,[2]VENUEID!$A$2:$C$25,3,TRUE)</f>
        <v>#N/A</v>
      </c>
      <c r="R323" s="7">
        <f>DATA_GOES_HERE!M225</f>
        <v>0</v>
      </c>
      <c r="W323" t="str">
        <f>IF(DATA_GOES_HERE!L225="Monday",1," ")</f>
        <v xml:space="preserve"> </v>
      </c>
      <c r="X323" t="str">
        <f>IF(DATA_GOES_HERE!L225="Tuesday",1," ")</f>
        <v xml:space="preserve"> </v>
      </c>
      <c r="Y323" t="str">
        <f>IF(DATA_GOES_HERE!L225="Wednesday",1," ")</f>
        <v xml:space="preserve"> </v>
      </c>
      <c r="Z323" t="str">
        <f>IF(DATA_GOES_HERE!L225="Thursday",1," ")</f>
        <v xml:space="preserve"> </v>
      </c>
      <c r="AA323" t="str">
        <f>IF(DATA_GOES_HERE!L225="Friday",1," ")</f>
        <v xml:space="preserve"> </v>
      </c>
      <c r="AB323" t="str">
        <f>IF(DATA_GOES_HERE!L225="Saturday",1," ")</f>
        <v xml:space="preserve"> </v>
      </c>
      <c r="AC323" t="str">
        <f>IF(DATA_GOES_HERE!L225="Sunday",1," ")</f>
        <v xml:space="preserve"> </v>
      </c>
    </row>
    <row r="324" spans="1:29" x14ac:dyDescent="0.25">
      <c r="A324" s="6" t="str">
        <f>[2]NOWPLAYING!A325</f>
        <v>kcook</v>
      </c>
      <c r="B324">
        <f>DATA_GOES_HERE!A324</f>
        <v>0</v>
      </c>
      <c r="E324" s="8" t="str">
        <f>IF(DATA_GOES_HERE!F226,F324,"")</f>
        <v/>
      </c>
      <c r="F324">
        <f>DATA_GOES_HERE!AI324</f>
        <v>0</v>
      </c>
      <c r="G324" s="1">
        <f>DATA_GOES_HERE!J324</f>
        <v>0</v>
      </c>
      <c r="H324" s="1">
        <f>DATA_GOES_HERE!R324</f>
        <v>0</v>
      </c>
      <c r="I324" s="1">
        <f t="shared" ca="1" si="7"/>
        <v>42487</v>
      </c>
      <c r="J324">
        <v>0</v>
      </c>
      <c r="K324" t="e">
        <f>VLOOKUP([2]UNBOUNDCSV!B403,[2]VENUEID!$A$2:$B$28,2,TRUE)</f>
        <v>#N/A</v>
      </c>
      <c r="L324" t="s">
        <v>131</v>
      </c>
      <c r="M324" t="e">
        <f>VLOOKUP(DATA_GOES_HERE!Y324,VENUEID!$A$2:$B$28,2,TRUE)</f>
        <v>#N/A</v>
      </c>
      <c r="N324" t="e">
        <f>VLOOKUP(DATA_GOES_HERE!AH324,eventTypeID!$A:$C,3,TRUE)</f>
        <v>#N/A</v>
      </c>
      <c r="Q324" t="e">
        <f>VLOOKUP([2]UNBOUNDCSV!B321,[2]VENUEID!$A$2:$C$25,3,TRUE)</f>
        <v>#N/A</v>
      </c>
      <c r="R324" s="7">
        <f>DATA_GOES_HERE!M226</f>
        <v>0</v>
      </c>
      <c r="W324" t="str">
        <f>IF(DATA_GOES_HERE!L226="Monday",1," ")</f>
        <v xml:space="preserve"> </v>
      </c>
      <c r="X324" t="str">
        <f>IF(DATA_GOES_HERE!L226="Tuesday",1," ")</f>
        <v xml:space="preserve"> </v>
      </c>
      <c r="Y324" t="str">
        <f>IF(DATA_GOES_HERE!L226="Wednesday",1," ")</f>
        <v xml:space="preserve"> </v>
      </c>
      <c r="Z324" t="str">
        <f>IF(DATA_GOES_HERE!L226="Thursday",1," ")</f>
        <v xml:space="preserve"> </v>
      </c>
      <c r="AA324" t="str">
        <f>IF(DATA_GOES_HERE!L226="Friday",1," ")</f>
        <v xml:space="preserve"> </v>
      </c>
      <c r="AB324" t="str">
        <f>IF(DATA_GOES_HERE!L226="Saturday",1," ")</f>
        <v xml:space="preserve"> </v>
      </c>
      <c r="AC324" t="str">
        <f>IF(DATA_GOES_HERE!L226="Sunday",1," ")</f>
        <v xml:space="preserve"> </v>
      </c>
    </row>
    <row r="325" spans="1:29" x14ac:dyDescent="0.25">
      <c r="A325" s="6" t="str">
        <f>[2]NOWPLAYING!A326</f>
        <v>kcook</v>
      </c>
      <c r="B325">
        <f>DATA_GOES_HERE!A325</f>
        <v>0</v>
      </c>
      <c r="E325" s="8" t="str">
        <f>IF(DATA_GOES_HERE!F227,F325,"")</f>
        <v/>
      </c>
      <c r="F325">
        <f>DATA_GOES_HERE!AI325</f>
        <v>0</v>
      </c>
      <c r="G325" s="1">
        <f>DATA_GOES_HERE!J325</f>
        <v>0</v>
      </c>
      <c r="H325" s="1">
        <f>DATA_GOES_HERE!R325</f>
        <v>0</v>
      </c>
      <c r="I325" s="1">
        <f t="shared" ca="1" si="7"/>
        <v>42487</v>
      </c>
      <c r="J325">
        <v>0</v>
      </c>
      <c r="K325" t="e">
        <f>VLOOKUP([2]UNBOUNDCSV!B404,[2]VENUEID!$A$2:$B$28,2,TRUE)</f>
        <v>#N/A</v>
      </c>
      <c r="L325" t="s">
        <v>131</v>
      </c>
      <c r="M325" t="e">
        <f>VLOOKUP(DATA_GOES_HERE!Y325,VENUEID!$A$2:$B$28,2,TRUE)</f>
        <v>#N/A</v>
      </c>
      <c r="N325" t="e">
        <f>VLOOKUP(DATA_GOES_HERE!AH325,eventTypeID!$A:$C,3,TRUE)</f>
        <v>#N/A</v>
      </c>
      <c r="Q325" t="e">
        <f>VLOOKUP([2]UNBOUNDCSV!B322,[2]VENUEID!$A$2:$C$25,3,TRUE)</f>
        <v>#N/A</v>
      </c>
      <c r="R325" s="7">
        <f>DATA_GOES_HERE!M227</f>
        <v>0</v>
      </c>
      <c r="W325" t="str">
        <f>IF(DATA_GOES_HERE!L227="Monday",1," ")</f>
        <v xml:space="preserve"> </v>
      </c>
      <c r="X325" t="str">
        <f>IF(DATA_GOES_HERE!L227="Tuesday",1," ")</f>
        <v xml:space="preserve"> </v>
      </c>
      <c r="Y325" t="str">
        <f>IF(DATA_GOES_HERE!L227="Wednesday",1," ")</f>
        <v xml:space="preserve"> </v>
      </c>
      <c r="Z325" t="str">
        <f>IF(DATA_GOES_HERE!L227="Thursday",1," ")</f>
        <v xml:space="preserve"> </v>
      </c>
      <c r="AA325" t="str">
        <f>IF(DATA_GOES_HERE!L227="Friday",1," ")</f>
        <v xml:space="preserve"> </v>
      </c>
      <c r="AB325" t="str">
        <f>IF(DATA_GOES_HERE!L227="Saturday",1," ")</f>
        <v xml:space="preserve"> </v>
      </c>
      <c r="AC325" t="str">
        <f>IF(DATA_GOES_HERE!L227="Sunday",1," ")</f>
        <v xml:space="preserve"> </v>
      </c>
    </row>
    <row r="326" spans="1:29" x14ac:dyDescent="0.25">
      <c r="A326" s="6" t="str">
        <f>[2]NOWPLAYING!A327</f>
        <v>kcook</v>
      </c>
      <c r="B326">
        <f>DATA_GOES_HERE!A326</f>
        <v>0</v>
      </c>
      <c r="E326" s="8" t="str">
        <f>IF(DATA_GOES_HERE!F228,F326,"")</f>
        <v/>
      </c>
      <c r="F326">
        <f>DATA_GOES_HERE!AI326</f>
        <v>0</v>
      </c>
      <c r="G326" s="1">
        <f>DATA_GOES_HERE!J326</f>
        <v>0</v>
      </c>
      <c r="H326" s="1">
        <f>DATA_GOES_HERE!R326</f>
        <v>0</v>
      </c>
      <c r="I326" s="1">
        <f t="shared" ca="1" si="7"/>
        <v>42487</v>
      </c>
      <c r="J326">
        <v>0</v>
      </c>
      <c r="K326" t="e">
        <f>VLOOKUP([2]UNBOUNDCSV!B405,[2]VENUEID!$A$2:$B$28,2,TRUE)</f>
        <v>#N/A</v>
      </c>
      <c r="L326" t="s">
        <v>131</v>
      </c>
      <c r="M326" t="e">
        <f>VLOOKUP(DATA_GOES_HERE!Y326,VENUEID!$A$2:$B$28,2,TRUE)</f>
        <v>#N/A</v>
      </c>
      <c r="N326" t="e">
        <f>VLOOKUP(DATA_GOES_HERE!AH326,eventTypeID!$A:$C,3,TRUE)</f>
        <v>#N/A</v>
      </c>
      <c r="Q326" t="e">
        <f>VLOOKUP([2]UNBOUNDCSV!B323,[2]VENUEID!$A$2:$C$25,3,TRUE)</f>
        <v>#N/A</v>
      </c>
      <c r="R326" s="7">
        <f>DATA_GOES_HERE!M228</f>
        <v>0</v>
      </c>
      <c r="W326" t="str">
        <f>IF(DATA_GOES_HERE!L228="Monday",1," ")</f>
        <v xml:space="preserve"> </v>
      </c>
      <c r="X326" t="str">
        <f>IF(DATA_GOES_HERE!L228="Tuesday",1," ")</f>
        <v xml:space="preserve"> </v>
      </c>
      <c r="Y326" t="str">
        <f>IF(DATA_GOES_HERE!L228="Wednesday",1," ")</f>
        <v xml:space="preserve"> </v>
      </c>
      <c r="Z326" t="str">
        <f>IF(DATA_GOES_HERE!L228="Thursday",1," ")</f>
        <v xml:space="preserve"> </v>
      </c>
      <c r="AA326" t="str">
        <f>IF(DATA_GOES_HERE!L228="Friday",1," ")</f>
        <v xml:space="preserve"> </v>
      </c>
      <c r="AB326" t="str">
        <f>IF(DATA_GOES_HERE!L228="Saturday",1," ")</f>
        <v xml:space="preserve"> </v>
      </c>
      <c r="AC326" t="str">
        <f>IF(DATA_GOES_HERE!L228="Sunday",1," ")</f>
        <v xml:space="preserve"> </v>
      </c>
    </row>
    <row r="327" spans="1:29" x14ac:dyDescent="0.25">
      <c r="A327" s="6" t="str">
        <f>[2]NOWPLAYING!A328</f>
        <v>kcook</v>
      </c>
      <c r="B327">
        <f>DATA_GOES_HERE!A327</f>
        <v>0</v>
      </c>
      <c r="E327" s="8" t="str">
        <f>IF(DATA_GOES_HERE!F229,F327,"")</f>
        <v/>
      </c>
      <c r="F327">
        <f>DATA_GOES_HERE!AI327</f>
        <v>0</v>
      </c>
      <c r="G327" s="1">
        <f>DATA_GOES_HERE!J327</f>
        <v>0</v>
      </c>
      <c r="H327" s="1">
        <f>DATA_GOES_HERE!R327</f>
        <v>0</v>
      </c>
      <c r="I327" s="1">
        <f t="shared" ca="1" si="7"/>
        <v>42487</v>
      </c>
      <c r="J327">
        <v>0</v>
      </c>
      <c r="K327" t="e">
        <f>VLOOKUP([2]UNBOUNDCSV!B406,[2]VENUEID!$A$2:$B$28,2,TRUE)</f>
        <v>#N/A</v>
      </c>
      <c r="L327" t="s">
        <v>131</v>
      </c>
      <c r="M327" t="e">
        <f>VLOOKUP(DATA_GOES_HERE!Y327,VENUEID!$A$2:$B$28,2,TRUE)</f>
        <v>#N/A</v>
      </c>
      <c r="N327" t="e">
        <f>VLOOKUP(DATA_GOES_HERE!AH327,eventTypeID!$A:$C,3,TRUE)</f>
        <v>#N/A</v>
      </c>
      <c r="Q327" t="e">
        <f>VLOOKUP([2]UNBOUNDCSV!B324,[2]VENUEID!$A$2:$C$25,3,TRUE)</f>
        <v>#N/A</v>
      </c>
      <c r="R327" s="7">
        <f>DATA_GOES_HERE!M229</f>
        <v>0</v>
      </c>
      <c r="W327" t="str">
        <f>IF(DATA_GOES_HERE!L229="Monday",1," ")</f>
        <v xml:space="preserve"> </v>
      </c>
      <c r="X327" t="str">
        <f>IF(DATA_GOES_HERE!L229="Tuesday",1," ")</f>
        <v xml:space="preserve"> </v>
      </c>
      <c r="Y327" t="str">
        <f>IF(DATA_GOES_HERE!L229="Wednesday",1," ")</f>
        <v xml:space="preserve"> </v>
      </c>
      <c r="Z327" t="str">
        <f>IF(DATA_GOES_HERE!L229="Thursday",1," ")</f>
        <v xml:space="preserve"> </v>
      </c>
      <c r="AA327" t="str">
        <f>IF(DATA_GOES_HERE!L229="Friday",1," ")</f>
        <v xml:space="preserve"> </v>
      </c>
      <c r="AB327" t="str">
        <f>IF(DATA_GOES_HERE!L229="Saturday",1," ")</f>
        <v xml:space="preserve"> </v>
      </c>
      <c r="AC327" t="str">
        <f>IF(DATA_GOES_HERE!L229="Sunday",1," ")</f>
        <v xml:space="preserve"> </v>
      </c>
    </row>
    <row r="328" spans="1:29" x14ac:dyDescent="0.25">
      <c r="A328" s="6" t="str">
        <f>[2]NOWPLAYING!A329</f>
        <v>kcook</v>
      </c>
      <c r="B328">
        <f>DATA_GOES_HERE!A328</f>
        <v>0</v>
      </c>
      <c r="E328" s="8" t="str">
        <f>IF(DATA_GOES_HERE!F230,F328,"")</f>
        <v/>
      </c>
      <c r="F328">
        <f>DATA_GOES_HERE!AI328</f>
        <v>0</v>
      </c>
      <c r="G328" s="1">
        <f>DATA_GOES_HERE!J328</f>
        <v>0</v>
      </c>
      <c r="H328" s="1">
        <f>DATA_GOES_HERE!R328</f>
        <v>0</v>
      </c>
      <c r="I328" s="1">
        <f t="shared" ca="1" si="7"/>
        <v>42487</v>
      </c>
      <c r="J328">
        <v>0</v>
      </c>
      <c r="K328" t="e">
        <f>VLOOKUP([2]UNBOUNDCSV!B407,[2]VENUEID!$A$2:$B$28,2,TRUE)</f>
        <v>#N/A</v>
      </c>
      <c r="L328" t="s">
        <v>131</v>
      </c>
      <c r="M328" t="e">
        <f>VLOOKUP(DATA_GOES_HERE!Y328,VENUEID!$A$2:$B$28,2,TRUE)</f>
        <v>#N/A</v>
      </c>
      <c r="N328" t="e">
        <f>VLOOKUP(DATA_GOES_HERE!AH328,eventTypeID!$A:$C,3,TRUE)</f>
        <v>#N/A</v>
      </c>
      <c r="Q328" t="e">
        <f>VLOOKUP([2]UNBOUNDCSV!B325,[2]VENUEID!$A$2:$C$25,3,TRUE)</f>
        <v>#N/A</v>
      </c>
      <c r="R328" s="7">
        <f>DATA_GOES_HERE!M230</f>
        <v>0</v>
      </c>
      <c r="W328" t="str">
        <f>IF(DATA_GOES_HERE!L230="Monday",1," ")</f>
        <v xml:space="preserve"> </v>
      </c>
      <c r="X328" t="str">
        <f>IF(DATA_GOES_HERE!L230="Tuesday",1," ")</f>
        <v xml:space="preserve"> </v>
      </c>
      <c r="Y328" t="str">
        <f>IF(DATA_GOES_HERE!L230="Wednesday",1," ")</f>
        <v xml:space="preserve"> </v>
      </c>
      <c r="Z328" t="str">
        <f>IF(DATA_GOES_HERE!L230="Thursday",1," ")</f>
        <v xml:space="preserve"> </v>
      </c>
      <c r="AA328" t="str">
        <f>IF(DATA_GOES_HERE!L230="Friday",1," ")</f>
        <v xml:space="preserve"> </v>
      </c>
      <c r="AB328" t="str">
        <f>IF(DATA_GOES_HERE!L230="Saturday",1," ")</f>
        <v xml:space="preserve"> </v>
      </c>
      <c r="AC328" t="str">
        <f>IF(DATA_GOES_HERE!L230="Sunday",1," ")</f>
        <v xml:space="preserve"> </v>
      </c>
    </row>
    <row r="329" spans="1:29" x14ac:dyDescent="0.25">
      <c r="A329" s="6" t="str">
        <f>[2]NOWPLAYING!A330</f>
        <v>kcook</v>
      </c>
      <c r="B329">
        <f>DATA_GOES_HERE!A329</f>
        <v>0</v>
      </c>
      <c r="E329" s="8" t="str">
        <f>IF(DATA_GOES_HERE!F231,F329,"")</f>
        <v/>
      </c>
      <c r="F329">
        <f>DATA_GOES_HERE!AI329</f>
        <v>0</v>
      </c>
      <c r="G329" s="1">
        <f>DATA_GOES_HERE!J329</f>
        <v>0</v>
      </c>
      <c r="H329" s="1">
        <f>DATA_GOES_HERE!R329</f>
        <v>0</v>
      </c>
      <c r="I329" s="1">
        <f t="shared" ca="1" si="7"/>
        <v>42487</v>
      </c>
      <c r="J329">
        <v>0</v>
      </c>
      <c r="K329" t="e">
        <f>VLOOKUP([2]UNBOUNDCSV!B408,[2]VENUEID!$A$2:$B$28,2,TRUE)</f>
        <v>#N/A</v>
      </c>
      <c r="L329" t="s">
        <v>131</v>
      </c>
      <c r="M329" t="e">
        <f>VLOOKUP(DATA_GOES_HERE!Y329,VENUEID!$A$2:$B$28,2,TRUE)</f>
        <v>#N/A</v>
      </c>
      <c r="N329" t="e">
        <f>VLOOKUP(DATA_GOES_HERE!AH329,eventTypeID!$A:$C,3,TRUE)</f>
        <v>#N/A</v>
      </c>
      <c r="Q329" t="e">
        <f>VLOOKUP([2]UNBOUNDCSV!B326,[2]VENUEID!$A$2:$C$25,3,TRUE)</f>
        <v>#N/A</v>
      </c>
      <c r="R329" s="7">
        <f>DATA_GOES_HERE!M231</f>
        <v>0</v>
      </c>
      <c r="W329" t="str">
        <f>IF(DATA_GOES_HERE!L231="Monday",1," ")</f>
        <v xml:space="preserve"> </v>
      </c>
      <c r="X329" t="str">
        <f>IF(DATA_GOES_HERE!L231="Tuesday",1," ")</f>
        <v xml:space="preserve"> </v>
      </c>
      <c r="Y329" t="str">
        <f>IF(DATA_GOES_HERE!L231="Wednesday",1," ")</f>
        <v xml:space="preserve"> </v>
      </c>
      <c r="Z329" t="str">
        <f>IF(DATA_GOES_HERE!L231="Thursday",1," ")</f>
        <v xml:space="preserve"> </v>
      </c>
      <c r="AA329" t="str">
        <f>IF(DATA_GOES_HERE!L231="Friday",1," ")</f>
        <v xml:space="preserve"> </v>
      </c>
      <c r="AB329" t="str">
        <f>IF(DATA_GOES_HERE!L231="Saturday",1," ")</f>
        <v xml:space="preserve"> </v>
      </c>
      <c r="AC329" t="str">
        <f>IF(DATA_GOES_HERE!L231="Sunday",1," ")</f>
        <v xml:space="preserve"> </v>
      </c>
    </row>
    <row r="330" spans="1:29" x14ac:dyDescent="0.25">
      <c r="A330" s="6" t="str">
        <f>[2]NOWPLAYING!A331</f>
        <v>kcook</v>
      </c>
      <c r="B330">
        <f>DATA_GOES_HERE!A330</f>
        <v>0</v>
      </c>
      <c r="E330" s="8" t="str">
        <f>IF(DATA_GOES_HERE!F232,F330,"")</f>
        <v/>
      </c>
      <c r="F330">
        <f>DATA_GOES_HERE!AI330</f>
        <v>0</v>
      </c>
      <c r="G330" s="1">
        <f>DATA_GOES_HERE!J330</f>
        <v>0</v>
      </c>
      <c r="H330" s="1">
        <f>DATA_GOES_HERE!R330</f>
        <v>0</v>
      </c>
      <c r="I330" s="1">
        <f t="shared" ca="1" si="7"/>
        <v>42487</v>
      </c>
      <c r="J330">
        <v>0</v>
      </c>
      <c r="K330" t="e">
        <f>VLOOKUP([2]UNBOUNDCSV!B409,[2]VENUEID!$A$2:$B$28,2,TRUE)</f>
        <v>#N/A</v>
      </c>
      <c r="L330" t="s">
        <v>131</v>
      </c>
      <c r="M330" t="e">
        <f>VLOOKUP(DATA_GOES_HERE!Y330,VENUEID!$A$2:$B$28,2,TRUE)</f>
        <v>#N/A</v>
      </c>
      <c r="N330" t="e">
        <f>VLOOKUP(DATA_GOES_HERE!AH330,eventTypeID!$A:$C,3,TRUE)</f>
        <v>#N/A</v>
      </c>
      <c r="Q330" t="e">
        <f>VLOOKUP([2]UNBOUNDCSV!B327,[2]VENUEID!$A$2:$C$25,3,TRUE)</f>
        <v>#N/A</v>
      </c>
      <c r="R330" s="7">
        <f>DATA_GOES_HERE!M232</f>
        <v>0</v>
      </c>
      <c r="W330" t="str">
        <f>IF(DATA_GOES_HERE!L232="Monday",1," ")</f>
        <v xml:space="preserve"> </v>
      </c>
      <c r="X330" t="str">
        <f>IF(DATA_GOES_HERE!L232="Tuesday",1," ")</f>
        <v xml:space="preserve"> </v>
      </c>
      <c r="Y330" t="str">
        <f>IF(DATA_GOES_HERE!L232="Wednesday",1," ")</f>
        <v xml:space="preserve"> </v>
      </c>
      <c r="Z330" t="str">
        <f>IF(DATA_GOES_HERE!L232="Thursday",1," ")</f>
        <v xml:space="preserve"> </v>
      </c>
      <c r="AA330" t="str">
        <f>IF(DATA_GOES_HERE!L232="Friday",1," ")</f>
        <v xml:space="preserve"> </v>
      </c>
      <c r="AB330" t="str">
        <f>IF(DATA_GOES_HERE!L232="Saturday",1," ")</f>
        <v xml:space="preserve"> </v>
      </c>
      <c r="AC330" t="str">
        <f>IF(DATA_GOES_HERE!L232="Sunday",1," ")</f>
        <v xml:space="preserve"> </v>
      </c>
    </row>
    <row r="331" spans="1:29" x14ac:dyDescent="0.25">
      <c r="A331" s="6" t="str">
        <f>[2]NOWPLAYING!A332</f>
        <v>kcook</v>
      </c>
      <c r="B331">
        <f>DATA_GOES_HERE!A331</f>
        <v>0</v>
      </c>
      <c r="E331" s="8" t="str">
        <f>IF(DATA_GOES_HERE!F233,F331,"")</f>
        <v/>
      </c>
      <c r="F331">
        <f>DATA_GOES_HERE!AI331</f>
        <v>0</v>
      </c>
      <c r="G331" s="1">
        <f>DATA_GOES_HERE!J331</f>
        <v>0</v>
      </c>
      <c r="H331" s="1">
        <f>DATA_GOES_HERE!R331</f>
        <v>0</v>
      </c>
      <c r="I331" s="1">
        <f t="shared" ca="1" si="7"/>
        <v>42487</v>
      </c>
      <c r="J331">
        <v>0</v>
      </c>
      <c r="K331" t="e">
        <f>VLOOKUP([2]UNBOUNDCSV!B410,[2]VENUEID!$A$2:$B$28,2,TRUE)</f>
        <v>#N/A</v>
      </c>
      <c r="L331" t="s">
        <v>131</v>
      </c>
      <c r="M331" t="e">
        <f>VLOOKUP(DATA_GOES_HERE!Y331,VENUEID!$A$2:$B$28,2,TRUE)</f>
        <v>#N/A</v>
      </c>
      <c r="N331" t="e">
        <f>VLOOKUP(DATA_GOES_HERE!AH331,eventTypeID!$A:$C,3,TRUE)</f>
        <v>#N/A</v>
      </c>
      <c r="Q331" t="e">
        <f>VLOOKUP([2]UNBOUNDCSV!B328,[2]VENUEID!$A$2:$C$25,3,TRUE)</f>
        <v>#N/A</v>
      </c>
      <c r="R331" s="7">
        <f>DATA_GOES_HERE!M233</f>
        <v>0</v>
      </c>
      <c r="W331" t="str">
        <f>IF(DATA_GOES_HERE!L233="Monday",1," ")</f>
        <v xml:space="preserve"> </v>
      </c>
      <c r="X331" t="str">
        <f>IF(DATA_GOES_HERE!L233="Tuesday",1," ")</f>
        <v xml:space="preserve"> </v>
      </c>
      <c r="Y331" t="str">
        <f>IF(DATA_GOES_HERE!L233="Wednesday",1," ")</f>
        <v xml:space="preserve"> </v>
      </c>
      <c r="Z331" t="str">
        <f>IF(DATA_GOES_HERE!L233="Thursday",1," ")</f>
        <v xml:space="preserve"> </v>
      </c>
      <c r="AA331" t="str">
        <f>IF(DATA_GOES_HERE!L233="Friday",1," ")</f>
        <v xml:space="preserve"> </v>
      </c>
      <c r="AB331" t="str">
        <f>IF(DATA_GOES_HERE!L233="Saturday",1," ")</f>
        <v xml:space="preserve"> </v>
      </c>
      <c r="AC331" t="str">
        <f>IF(DATA_GOES_HERE!L233="Sunday",1," ")</f>
        <v xml:space="preserve"> </v>
      </c>
    </row>
    <row r="332" spans="1:29" x14ac:dyDescent="0.25">
      <c r="A332" s="6" t="str">
        <f>[2]NOWPLAYING!A333</f>
        <v>kcook</v>
      </c>
      <c r="B332">
        <f>DATA_GOES_HERE!A332</f>
        <v>0</v>
      </c>
      <c r="E332" s="8" t="str">
        <f>IF(DATA_GOES_HERE!F234,F332,"")</f>
        <v/>
      </c>
      <c r="F332">
        <f>DATA_GOES_HERE!AI332</f>
        <v>0</v>
      </c>
      <c r="G332" s="1">
        <f>DATA_GOES_HERE!J332</f>
        <v>0</v>
      </c>
      <c r="H332" s="1">
        <f>DATA_GOES_HERE!R332</f>
        <v>0</v>
      </c>
      <c r="I332" s="1">
        <f t="shared" ca="1" si="7"/>
        <v>42487</v>
      </c>
      <c r="J332">
        <v>0</v>
      </c>
      <c r="K332" t="e">
        <f>VLOOKUP([2]UNBOUNDCSV!B411,[2]VENUEID!$A$2:$B$28,2,TRUE)</f>
        <v>#N/A</v>
      </c>
      <c r="L332" t="s">
        <v>131</v>
      </c>
      <c r="M332" t="e">
        <f>VLOOKUP(DATA_GOES_HERE!Y332,VENUEID!$A$2:$B$28,2,TRUE)</f>
        <v>#N/A</v>
      </c>
      <c r="N332" t="e">
        <f>VLOOKUP(DATA_GOES_HERE!AH332,eventTypeID!$A:$C,3,TRUE)</f>
        <v>#N/A</v>
      </c>
      <c r="Q332" t="e">
        <f>VLOOKUP([2]UNBOUNDCSV!B329,[2]VENUEID!$A$2:$C$25,3,TRUE)</f>
        <v>#N/A</v>
      </c>
      <c r="R332" s="7">
        <f>DATA_GOES_HERE!M234</f>
        <v>0</v>
      </c>
      <c r="W332" t="str">
        <f>IF(DATA_GOES_HERE!L234="Monday",1," ")</f>
        <v xml:space="preserve"> </v>
      </c>
      <c r="X332" t="str">
        <f>IF(DATA_GOES_HERE!L234="Tuesday",1," ")</f>
        <v xml:space="preserve"> </v>
      </c>
      <c r="Y332" t="str">
        <f>IF(DATA_GOES_HERE!L234="Wednesday",1," ")</f>
        <v xml:space="preserve"> </v>
      </c>
      <c r="Z332" t="str">
        <f>IF(DATA_GOES_HERE!L234="Thursday",1," ")</f>
        <v xml:space="preserve"> </v>
      </c>
      <c r="AA332" t="str">
        <f>IF(DATA_GOES_HERE!L234="Friday",1," ")</f>
        <v xml:space="preserve"> </v>
      </c>
      <c r="AB332" t="str">
        <f>IF(DATA_GOES_HERE!L234="Saturday",1," ")</f>
        <v xml:space="preserve"> </v>
      </c>
      <c r="AC332" t="str">
        <f>IF(DATA_GOES_HERE!L234="Sunday",1," ")</f>
        <v xml:space="preserve"> </v>
      </c>
    </row>
    <row r="333" spans="1:29" x14ac:dyDescent="0.25">
      <c r="A333" s="6" t="str">
        <f>[2]NOWPLAYING!A334</f>
        <v>kcook</v>
      </c>
      <c r="B333">
        <f>DATA_GOES_HERE!A333</f>
        <v>0</v>
      </c>
      <c r="E333" s="8" t="str">
        <f>IF(DATA_GOES_HERE!F235,F333,"")</f>
        <v/>
      </c>
      <c r="F333">
        <f>DATA_GOES_HERE!AI333</f>
        <v>0</v>
      </c>
      <c r="G333" s="1">
        <f>DATA_GOES_HERE!J333</f>
        <v>0</v>
      </c>
      <c r="H333" s="1">
        <f>DATA_GOES_HERE!R333</f>
        <v>0</v>
      </c>
      <c r="I333" s="1">
        <f t="shared" ca="1" si="7"/>
        <v>42487</v>
      </c>
      <c r="J333">
        <v>0</v>
      </c>
      <c r="K333" t="e">
        <f>VLOOKUP([2]UNBOUNDCSV!B412,[2]VENUEID!$A$2:$B$28,2,TRUE)</f>
        <v>#N/A</v>
      </c>
      <c r="L333" t="s">
        <v>131</v>
      </c>
      <c r="M333" t="e">
        <f>VLOOKUP(DATA_GOES_HERE!Y333,VENUEID!$A$2:$B$28,2,TRUE)</f>
        <v>#N/A</v>
      </c>
      <c r="N333" t="e">
        <f>VLOOKUP(DATA_GOES_HERE!AH333,eventTypeID!$A:$C,3,TRUE)</f>
        <v>#N/A</v>
      </c>
      <c r="Q333" t="e">
        <f>VLOOKUP([2]UNBOUNDCSV!B330,[2]VENUEID!$A$2:$C$25,3,TRUE)</f>
        <v>#N/A</v>
      </c>
      <c r="R333" s="7">
        <f>DATA_GOES_HERE!M235</f>
        <v>0</v>
      </c>
      <c r="W333" t="str">
        <f>IF(DATA_GOES_HERE!L235="Monday",1," ")</f>
        <v xml:space="preserve"> </v>
      </c>
      <c r="X333" t="str">
        <f>IF(DATA_GOES_HERE!L235="Tuesday",1," ")</f>
        <v xml:space="preserve"> </v>
      </c>
      <c r="Y333" t="str">
        <f>IF(DATA_GOES_HERE!L235="Wednesday",1," ")</f>
        <v xml:space="preserve"> </v>
      </c>
      <c r="Z333" t="str">
        <f>IF(DATA_GOES_HERE!L235="Thursday",1," ")</f>
        <v xml:space="preserve"> </v>
      </c>
      <c r="AA333" t="str">
        <f>IF(DATA_GOES_HERE!L235="Friday",1," ")</f>
        <v xml:space="preserve"> </v>
      </c>
      <c r="AB333" t="str">
        <f>IF(DATA_GOES_HERE!L235="Saturday",1," ")</f>
        <v xml:space="preserve"> </v>
      </c>
      <c r="AC333" t="str">
        <f>IF(DATA_GOES_HERE!L235="Sunday",1," ")</f>
        <v xml:space="preserve"> </v>
      </c>
    </row>
    <row r="334" spans="1:29" x14ac:dyDescent="0.25">
      <c r="A334" s="6" t="str">
        <f>[2]NOWPLAYING!A335</f>
        <v>kcook</v>
      </c>
      <c r="B334">
        <f>DATA_GOES_HERE!A334</f>
        <v>0</v>
      </c>
      <c r="E334" s="8" t="str">
        <f>IF(DATA_GOES_HERE!F236,F334,"")</f>
        <v/>
      </c>
      <c r="F334">
        <f>DATA_GOES_HERE!AI334</f>
        <v>0</v>
      </c>
      <c r="G334" s="1">
        <f>DATA_GOES_HERE!J334</f>
        <v>0</v>
      </c>
      <c r="H334" s="1">
        <f>DATA_GOES_HERE!R334</f>
        <v>0</v>
      </c>
      <c r="I334" s="1">
        <f t="shared" ref="I334:I365" ca="1" si="8">TODAY()</f>
        <v>42487</v>
      </c>
      <c r="J334">
        <v>0</v>
      </c>
      <c r="K334" t="e">
        <f>VLOOKUP([2]UNBOUNDCSV!B413,[2]VENUEID!$A$2:$B$28,2,TRUE)</f>
        <v>#N/A</v>
      </c>
      <c r="L334" t="s">
        <v>131</v>
      </c>
      <c r="M334" t="e">
        <f>VLOOKUP(DATA_GOES_HERE!Y334,VENUEID!$A$2:$B$28,2,TRUE)</f>
        <v>#N/A</v>
      </c>
      <c r="N334" t="e">
        <f>VLOOKUP(DATA_GOES_HERE!AH334,eventTypeID!$A:$C,3,TRUE)</f>
        <v>#N/A</v>
      </c>
      <c r="Q334" t="e">
        <f>VLOOKUP([2]UNBOUNDCSV!B331,[2]VENUEID!$A$2:$C$25,3,TRUE)</f>
        <v>#N/A</v>
      </c>
      <c r="R334" s="7">
        <f>DATA_GOES_HERE!M236</f>
        <v>0</v>
      </c>
      <c r="W334" t="str">
        <f>IF(DATA_GOES_HERE!L236="Monday",1," ")</f>
        <v xml:space="preserve"> </v>
      </c>
      <c r="X334" t="str">
        <f>IF(DATA_GOES_HERE!L236="Tuesday",1," ")</f>
        <v xml:space="preserve"> </v>
      </c>
      <c r="Y334" t="str">
        <f>IF(DATA_GOES_HERE!L236="Wednesday",1," ")</f>
        <v xml:space="preserve"> </v>
      </c>
      <c r="Z334" t="str">
        <f>IF(DATA_GOES_HERE!L236="Thursday",1," ")</f>
        <v xml:space="preserve"> </v>
      </c>
      <c r="AA334" t="str">
        <f>IF(DATA_GOES_HERE!L236="Friday",1," ")</f>
        <v xml:space="preserve"> </v>
      </c>
      <c r="AB334" t="str">
        <f>IF(DATA_GOES_HERE!L236="Saturday",1," ")</f>
        <v xml:space="preserve"> </v>
      </c>
      <c r="AC334" t="str">
        <f>IF(DATA_GOES_HERE!L236="Sunday",1," ")</f>
        <v xml:space="preserve"> </v>
      </c>
    </row>
    <row r="335" spans="1:29" x14ac:dyDescent="0.25">
      <c r="A335" s="6" t="str">
        <f>[2]NOWPLAYING!A336</f>
        <v>kcook</v>
      </c>
      <c r="B335">
        <f>DATA_GOES_HERE!A335</f>
        <v>0</v>
      </c>
      <c r="E335" s="8" t="str">
        <f>IF(DATA_GOES_HERE!F237,F335,"")</f>
        <v/>
      </c>
      <c r="F335">
        <f>DATA_GOES_HERE!AI335</f>
        <v>0</v>
      </c>
      <c r="G335" s="1">
        <f>DATA_GOES_HERE!J335</f>
        <v>0</v>
      </c>
      <c r="H335" s="1">
        <f>DATA_GOES_HERE!R335</f>
        <v>0</v>
      </c>
      <c r="I335" s="1">
        <f t="shared" ca="1" si="8"/>
        <v>42487</v>
      </c>
      <c r="J335">
        <v>0</v>
      </c>
      <c r="K335" t="e">
        <f>VLOOKUP([2]UNBOUNDCSV!B414,[2]VENUEID!$A$2:$B$28,2,TRUE)</f>
        <v>#N/A</v>
      </c>
      <c r="L335" t="s">
        <v>131</v>
      </c>
      <c r="M335" t="e">
        <f>VLOOKUP(DATA_GOES_HERE!Y335,VENUEID!$A$2:$B$28,2,TRUE)</f>
        <v>#N/A</v>
      </c>
      <c r="N335" t="e">
        <f>VLOOKUP(DATA_GOES_HERE!AH335,eventTypeID!$A:$C,3,TRUE)</f>
        <v>#N/A</v>
      </c>
      <c r="Q335" t="e">
        <f>VLOOKUP([2]UNBOUNDCSV!B332,[2]VENUEID!$A$2:$C$25,3,TRUE)</f>
        <v>#N/A</v>
      </c>
      <c r="R335" s="7">
        <f>DATA_GOES_HERE!M237</f>
        <v>0</v>
      </c>
      <c r="W335" t="str">
        <f>IF(DATA_GOES_HERE!L237="Monday",1," ")</f>
        <v xml:space="preserve"> </v>
      </c>
      <c r="X335" t="str">
        <f>IF(DATA_GOES_HERE!L237="Tuesday",1," ")</f>
        <v xml:space="preserve"> </v>
      </c>
      <c r="Y335" t="str">
        <f>IF(DATA_GOES_HERE!L237="Wednesday",1," ")</f>
        <v xml:space="preserve"> </v>
      </c>
      <c r="Z335" t="str">
        <f>IF(DATA_GOES_HERE!L237="Thursday",1," ")</f>
        <v xml:space="preserve"> </v>
      </c>
      <c r="AA335" t="str">
        <f>IF(DATA_GOES_HERE!L237="Friday",1," ")</f>
        <v xml:space="preserve"> </v>
      </c>
      <c r="AB335" t="str">
        <f>IF(DATA_GOES_HERE!L237="Saturday",1," ")</f>
        <v xml:space="preserve"> </v>
      </c>
      <c r="AC335" t="str">
        <f>IF(DATA_GOES_HERE!L237="Sunday",1," ")</f>
        <v xml:space="preserve"> </v>
      </c>
    </row>
    <row r="336" spans="1:29" x14ac:dyDescent="0.25">
      <c r="A336" s="6" t="str">
        <f>[2]NOWPLAYING!A337</f>
        <v>kcook</v>
      </c>
      <c r="B336">
        <f>DATA_GOES_HERE!A336</f>
        <v>0</v>
      </c>
      <c r="E336" s="8" t="str">
        <f>IF(DATA_GOES_HERE!F238,F336,"")</f>
        <v/>
      </c>
      <c r="F336">
        <f>DATA_GOES_HERE!AI336</f>
        <v>0</v>
      </c>
      <c r="G336" s="1">
        <f>DATA_GOES_HERE!J336</f>
        <v>0</v>
      </c>
      <c r="H336" s="1">
        <f>DATA_GOES_HERE!R336</f>
        <v>0</v>
      </c>
      <c r="I336" s="1">
        <f t="shared" ca="1" si="8"/>
        <v>42487</v>
      </c>
      <c r="J336">
        <v>0</v>
      </c>
      <c r="K336" t="e">
        <f>VLOOKUP([2]UNBOUNDCSV!B415,[2]VENUEID!$A$2:$B$28,2,TRUE)</f>
        <v>#N/A</v>
      </c>
      <c r="L336" t="s">
        <v>131</v>
      </c>
      <c r="M336" t="e">
        <f>VLOOKUP(DATA_GOES_HERE!Y336,VENUEID!$A$2:$B$28,2,TRUE)</f>
        <v>#N/A</v>
      </c>
      <c r="N336" t="e">
        <f>VLOOKUP(DATA_GOES_HERE!AH336,eventTypeID!$A:$C,3,TRUE)</f>
        <v>#N/A</v>
      </c>
      <c r="Q336" t="e">
        <f>VLOOKUP([2]UNBOUNDCSV!B333,[2]VENUEID!$A$2:$C$25,3,TRUE)</f>
        <v>#N/A</v>
      </c>
      <c r="R336" s="7">
        <f>DATA_GOES_HERE!M238</f>
        <v>0</v>
      </c>
      <c r="W336" t="str">
        <f>IF(DATA_GOES_HERE!L238="Monday",1," ")</f>
        <v xml:space="preserve"> </v>
      </c>
      <c r="X336" t="str">
        <f>IF(DATA_GOES_HERE!L238="Tuesday",1," ")</f>
        <v xml:space="preserve"> </v>
      </c>
      <c r="Y336" t="str">
        <f>IF(DATA_GOES_HERE!L238="Wednesday",1," ")</f>
        <v xml:space="preserve"> </v>
      </c>
      <c r="Z336" t="str">
        <f>IF(DATA_GOES_HERE!L238="Thursday",1," ")</f>
        <v xml:space="preserve"> </v>
      </c>
      <c r="AA336" t="str">
        <f>IF(DATA_GOES_HERE!L238="Friday",1," ")</f>
        <v xml:space="preserve"> </v>
      </c>
      <c r="AB336" t="str">
        <f>IF(DATA_GOES_HERE!L238="Saturday",1," ")</f>
        <v xml:space="preserve"> </v>
      </c>
      <c r="AC336" t="str">
        <f>IF(DATA_GOES_HERE!L238="Sunday",1," ")</f>
        <v xml:space="preserve"> </v>
      </c>
    </row>
    <row r="337" spans="1:29" x14ac:dyDescent="0.25">
      <c r="A337" s="6" t="str">
        <f>[2]NOWPLAYING!A338</f>
        <v>kcook</v>
      </c>
      <c r="B337">
        <f>DATA_GOES_HERE!A337</f>
        <v>0</v>
      </c>
      <c r="E337" s="8" t="str">
        <f>IF(DATA_GOES_HERE!F239,F337,"")</f>
        <v/>
      </c>
      <c r="F337">
        <f>DATA_GOES_HERE!AI337</f>
        <v>0</v>
      </c>
      <c r="G337" s="1">
        <f>DATA_GOES_HERE!J337</f>
        <v>0</v>
      </c>
      <c r="H337" s="1">
        <f>DATA_GOES_HERE!R337</f>
        <v>0</v>
      </c>
      <c r="I337" s="1">
        <f t="shared" ca="1" si="8"/>
        <v>42487</v>
      </c>
      <c r="J337">
        <v>0</v>
      </c>
      <c r="K337" t="e">
        <f>VLOOKUP([2]UNBOUNDCSV!B416,[2]VENUEID!$A$2:$B$28,2,TRUE)</f>
        <v>#N/A</v>
      </c>
      <c r="L337" t="s">
        <v>131</v>
      </c>
      <c r="M337" t="e">
        <f>VLOOKUP(DATA_GOES_HERE!Y337,VENUEID!$A$2:$B$28,2,TRUE)</f>
        <v>#N/A</v>
      </c>
      <c r="N337" t="e">
        <f>VLOOKUP(DATA_GOES_HERE!AH337,eventTypeID!$A:$C,3,TRUE)</f>
        <v>#N/A</v>
      </c>
      <c r="Q337" t="e">
        <f>VLOOKUP([2]UNBOUNDCSV!B334,[2]VENUEID!$A$2:$C$25,3,TRUE)</f>
        <v>#N/A</v>
      </c>
      <c r="R337" s="7">
        <f>DATA_GOES_HERE!M239</f>
        <v>0</v>
      </c>
      <c r="W337" t="str">
        <f>IF(DATA_GOES_HERE!L239="Monday",1," ")</f>
        <v xml:space="preserve"> </v>
      </c>
      <c r="X337" t="str">
        <f>IF(DATA_GOES_HERE!L239="Tuesday",1," ")</f>
        <v xml:space="preserve"> </v>
      </c>
      <c r="Y337" t="str">
        <f>IF(DATA_GOES_HERE!L239="Wednesday",1," ")</f>
        <v xml:space="preserve"> </v>
      </c>
      <c r="Z337" t="str">
        <f>IF(DATA_GOES_HERE!L239="Thursday",1," ")</f>
        <v xml:space="preserve"> </v>
      </c>
      <c r="AA337" t="str">
        <f>IF(DATA_GOES_HERE!L239="Friday",1," ")</f>
        <v xml:space="preserve"> </v>
      </c>
      <c r="AB337" t="str">
        <f>IF(DATA_GOES_HERE!L239="Saturday",1," ")</f>
        <v xml:space="preserve"> </v>
      </c>
      <c r="AC337" t="str">
        <f>IF(DATA_GOES_HERE!L239="Sunday",1," ")</f>
        <v xml:space="preserve"> </v>
      </c>
    </row>
    <row r="338" spans="1:29" x14ac:dyDescent="0.25">
      <c r="A338" s="6" t="str">
        <f>[2]NOWPLAYING!A339</f>
        <v>kcook</v>
      </c>
      <c r="B338">
        <f>DATA_GOES_HERE!A338</f>
        <v>0</v>
      </c>
      <c r="E338" s="8" t="str">
        <f>IF(DATA_GOES_HERE!F240,F338,"")</f>
        <v/>
      </c>
      <c r="F338">
        <f>DATA_GOES_HERE!AI338</f>
        <v>0</v>
      </c>
      <c r="G338" s="1">
        <f>DATA_GOES_HERE!J338</f>
        <v>0</v>
      </c>
      <c r="H338" s="1">
        <f>DATA_GOES_HERE!R338</f>
        <v>0</v>
      </c>
      <c r="I338" s="1">
        <f t="shared" ca="1" si="8"/>
        <v>42487</v>
      </c>
      <c r="J338">
        <v>0</v>
      </c>
      <c r="K338" t="e">
        <f>VLOOKUP([2]UNBOUNDCSV!B417,[2]VENUEID!$A$2:$B$28,2,TRUE)</f>
        <v>#N/A</v>
      </c>
      <c r="L338" t="s">
        <v>131</v>
      </c>
      <c r="M338" t="e">
        <f>VLOOKUP(DATA_GOES_HERE!Y338,VENUEID!$A$2:$B$28,2,TRUE)</f>
        <v>#N/A</v>
      </c>
      <c r="N338" t="e">
        <f>VLOOKUP(DATA_GOES_HERE!AH338,eventTypeID!$A:$C,3,TRUE)</f>
        <v>#N/A</v>
      </c>
      <c r="Q338" t="e">
        <f>VLOOKUP([2]UNBOUNDCSV!B335,[2]VENUEID!$A$2:$C$25,3,TRUE)</f>
        <v>#N/A</v>
      </c>
      <c r="R338" s="7">
        <f>DATA_GOES_HERE!M240</f>
        <v>0</v>
      </c>
      <c r="W338" t="str">
        <f>IF(DATA_GOES_HERE!L240="Monday",1," ")</f>
        <v xml:space="preserve"> </v>
      </c>
      <c r="X338" t="str">
        <f>IF(DATA_GOES_HERE!L240="Tuesday",1," ")</f>
        <v xml:space="preserve"> </v>
      </c>
      <c r="Y338" t="str">
        <f>IF(DATA_GOES_HERE!L240="Wednesday",1," ")</f>
        <v xml:space="preserve"> </v>
      </c>
      <c r="Z338" t="str">
        <f>IF(DATA_GOES_HERE!L240="Thursday",1," ")</f>
        <v xml:space="preserve"> </v>
      </c>
      <c r="AA338" t="str">
        <f>IF(DATA_GOES_HERE!L240="Friday",1," ")</f>
        <v xml:space="preserve"> </v>
      </c>
      <c r="AB338" t="str">
        <f>IF(DATA_GOES_HERE!L240="Saturday",1," ")</f>
        <v xml:space="preserve"> </v>
      </c>
      <c r="AC338" t="str">
        <f>IF(DATA_GOES_HERE!L240="Sunday",1," ")</f>
        <v xml:space="preserve"> </v>
      </c>
    </row>
    <row r="339" spans="1:29" x14ac:dyDescent="0.25">
      <c r="A339" s="6" t="str">
        <f>[2]NOWPLAYING!A340</f>
        <v>kcook</v>
      </c>
      <c r="B339">
        <f>DATA_GOES_HERE!A339</f>
        <v>0</v>
      </c>
      <c r="E339" s="8" t="str">
        <f>IF(DATA_GOES_HERE!F241,F339,"")</f>
        <v/>
      </c>
      <c r="F339">
        <f>DATA_GOES_HERE!AI339</f>
        <v>0</v>
      </c>
      <c r="G339" s="1">
        <f>DATA_GOES_HERE!J339</f>
        <v>0</v>
      </c>
      <c r="H339" s="1">
        <f>DATA_GOES_HERE!R339</f>
        <v>0</v>
      </c>
      <c r="I339" s="1">
        <f t="shared" ca="1" si="8"/>
        <v>42487</v>
      </c>
      <c r="J339">
        <v>0</v>
      </c>
      <c r="K339" t="e">
        <f>VLOOKUP([2]UNBOUNDCSV!B418,[2]VENUEID!$A$2:$B$28,2,TRUE)</f>
        <v>#N/A</v>
      </c>
      <c r="L339" t="s">
        <v>131</v>
      </c>
      <c r="M339" t="e">
        <f>VLOOKUP(DATA_GOES_HERE!Y339,VENUEID!$A$2:$B$28,2,TRUE)</f>
        <v>#N/A</v>
      </c>
      <c r="N339" t="e">
        <f>VLOOKUP(DATA_GOES_HERE!AH339,eventTypeID!$A:$C,3,TRUE)</f>
        <v>#N/A</v>
      </c>
      <c r="Q339" t="e">
        <f>VLOOKUP([2]UNBOUNDCSV!B336,[2]VENUEID!$A$2:$C$25,3,TRUE)</f>
        <v>#N/A</v>
      </c>
      <c r="R339" s="7">
        <f>DATA_GOES_HERE!M241</f>
        <v>0</v>
      </c>
      <c r="W339" t="str">
        <f>IF(DATA_GOES_HERE!L241="Monday",1," ")</f>
        <v xml:space="preserve"> </v>
      </c>
      <c r="X339" t="str">
        <f>IF(DATA_GOES_HERE!L241="Tuesday",1," ")</f>
        <v xml:space="preserve"> </v>
      </c>
      <c r="Y339" t="str">
        <f>IF(DATA_GOES_HERE!L241="Wednesday",1," ")</f>
        <v xml:space="preserve"> </v>
      </c>
      <c r="Z339" t="str">
        <f>IF(DATA_GOES_HERE!L241="Thursday",1," ")</f>
        <v xml:space="preserve"> </v>
      </c>
      <c r="AA339" t="str">
        <f>IF(DATA_GOES_HERE!L241="Friday",1," ")</f>
        <v xml:space="preserve"> </v>
      </c>
      <c r="AB339" t="str">
        <f>IF(DATA_GOES_HERE!L241="Saturday",1," ")</f>
        <v xml:space="preserve"> </v>
      </c>
      <c r="AC339" t="str">
        <f>IF(DATA_GOES_HERE!L241="Sunday",1," ")</f>
        <v xml:space="preserve"> </v>
      </c>
    </row>
    <row r="340" spans="1:29" x14ac:dyDescent="0.25">
      <c r="A340" s="6" t="str">
        <f>[2]NOWPLAYING!A341</f>
        <v>kcook</v>
      </c>
      <c r="B340">
        <f>DATA_GOES_HERE!A340</f>
        <v>0</v>
      </c>
      <c r="E340" s="8" t="str">
        <f>IF(DATA_GOES_HERE!F242,F340,"")</f>
        <v/>
      </c>
      <c r="F340">
        <f>DATA_GOES_HERE!AI340</f>
        <v>0</v>
      </c>
      <c r="G340" s="1">
        <f>DATA_GOES_HERE!J340</f>
        <v>0</v>
      </c>
      <c r="H340" s="1">
        <f>DATA_GOES_HERE!R340</f>
        <v>0</v>
      </c>
      <c r="I340" s="1">
        <f t="shared" ca="1" si="8"/>
        <v>42487</v>
      </c>
      <c r="J340">
        <v>0</v>
      </c>
      <c r="K340" t="e">
        <f>VLOOKUP([2]UNBOUNDCSV!B419,[2]VENUEID!$A$2:$B$28,2,TRUE)</f>
        <v>#N/A</v>
      </c>
      <c r="L340" t="s">
        <v>131</v>
      </c>
      <c r="M340" t="e">
        <f>VLOOKUP(DATA_GOES_HERE!Y340,VENUEID!$A$2:$B$28,2,TRUE)</f>
        <v>#N/A</v>
      </c>
      <c r="N340" t="e">
        <f>VLOOKUP(DATA_GOES_HERE!AH340,eventTypeID!$A:$C,3,TRUE)</f>
        <v>#N/A</v>
      </c>
      <c r="Q340" t="e">
        <f>VLOOKUP([2]UNBOUNDCSV!B337,[2]VENUEID!$A$2:$C$25,3,TRUE)</f>
        <v>#N/A</v>
      </c>
      <c r="R340" s="7">
        <f>DATA_GOES_HERE!M242</f>
        <v>0</v>
      </c>
      <c r="W340" t="str">
        <f>IF(DATA_GOES_HERE!L242="Monday",1," ")</f>
        <v xml:space="preserve"> </v>
      </c>
      <c r="X340" t="str">
        <f>IF(DATA_GOES_HERE!L242="Tuesday",1," ")</f>
        <v xml:space="preserve"> </v>
      </c>
      <c r="Y340" t="str">
        <f>IF(DATA_GOES_HERE!L242="Wednesday",1," ")</f>
        <v xml:space="preserve"> </v>
      </c>
      <c r="Z340" t="str">
        <f>IF(DATA_GOES_HERE!L242="Thursday",1," ")</f>
        <v xml:space="preserve"> </v>
      </c>
      <c r="AA340" t="str">
        <f>IF(DATA_GOES_HERE!L242="Friday",1," ")</f>
        <v xml:space="preserve"> </v>
      </c>
      <c r="AB340" t="str">
        <f>IF(DATA_GOES_HERE!L242="Saturday",1," ")</f>
        <v xml:space="preserve"> </v>
      </c>
      <c r="AC340" t="str">
        <f>IF(DATA_GOES_HERE!L242="Sunday",1," ")</f>
        <v xml:space="preserve"> </v>
      </c>
    </row>
    <row r="341" spans="1:29" x14ac:dyDescent="0.25">
      <c r="A341" s="6" t="str">
        <f>[2]NOWPLAYING!A342</f>
        <v>kcook</v>
      </c>
      <c r="B341">
        <f>DATA_GOES_HERE!A341</f>
        <v>0</v>
      </c>
      <c r="E341" s="8" t="str">
        <f>IF(DATA_GOES_HERE!F243,F341,"")</f>
        <v/>
      </c>
      <c r="F341">
        <f>DATA_GOES_HERE!AI341</f>
        <v>0</v>
      </c>
      <c r="G341" s="1">
        <f>DATA_GOES_HERE!J341</f>
        <v>0</v>
      </c>
      <c r="H341" s="1">
        <f>DATA_GOES_HERE!R341</f>
        <v>0</v>
      </c>
      <c r="I341" s="1">
        <f t="shared" ca="1" si="8"/>
        <v>42487</v>
      </c>
      <c r="J341">
        <v>0</v>
      </c>
      <c r="K341" t="e">
        <f>VLOOKUP([2]UNBOUNDCSV!B420,[2]VENUEID!$A$2:$B$28,2,TRUE)</f>
        <v>#N/A</v>
      </c>
      <c r="L341" t="s">
        <v>131</v>
      </c>
      <c r="M341" t="e">
        <f>VLOOKUP(DATA_GOES_HERE!Y341,VENUEID!$A$2:$B$28,2,TRUE)</f>
        <v>#N/A</v>
      </c>
      <c r="N341" t="e">
        <f>VLOOKUP(DATA_GOES_HERE!AH341,eventTypeID!$A:$C,3,TRUE)</f>
        <v>#N/A</v>
      </c>
      <c r="Q341" t="e">
        <f>VLOOKUP([2]UNBOUNDCSV!B338,[2]VENUEID!$A$2:$C$25,3,TRUE)</f>
        <v>#N/A</v>
      </c>
      <c r="R341" s="7">
        <f>DATA_GOES_HERE!M243</f>
        <v>0</v>
      </c>
      <c r="W341" t="str">
        <f>IF(DATA_GOES_HERE!L243="Monday",1," ")</f>
        <v xml:space="preserve"> </v>
      </c>
      <c r="X341" t="str">
        <f>IF(DATA_GOES_HERE!L243="Tuesday",1," ")</f>
        <v xml:space="preserve"> </v>
      </c>
      <c r="Y341" t="str">
        <f>IF(DATA_GOES_HERE!L243="Wednesday",1," ")</f>
        <v xml:space="preserve"> </v>
      </c>
      <c r="Z341" t="str">
        <f>IF(DATA_GOES_HERE!L243="Thursday",1," ")</f>
        <v xml:space="preserve"> </v>
      </c>
      <c r="AA341" t="str">
        <f>IF(DATA_GOES_HERE!L243="Friday",1," ")</f>
        <v xml:space="preserve"> </v>
      </c>
      <c r="AB341" t="str">
        <f>IF(DATA_GOES_HERE!L243="Saturday",1," ")</f>
        <v xml:space="preserve"> </v>
      </c>
      <c r="AC341" t="str">
        <f>IF(DATA_GOES_HERE!L243="Sunday",1," ")</f>
        <v xml:space="preserve"> </v>
      </c>
    </row>
    <row r="342" spans="1:29" x14ac:dyDescent="0.25">
      <c r="A342" s="6" t="str">
        <f>[2]NOWPLAYING!A343</f>
        <v>kcook</v>
      </c>
      <c r="B342">
        <f>DATA_GOES_HERE!A342</f>
        <v>0</v>
      </c>
      <c r="E342" s="8" t="str">
        <f>IF(DATA_GOES_HERE!F244,F342,"")</f>
        <v/>
      </c>
      <c r="F342">
        <f>DATA_GOES_HERE!AI342</f>
        <v>0</v>
      </c>
      <c r="G342" s="1">
        <f>DATA_GOES_HERE!J342</f>
        <v>0</v>
      </c>
      <c r="H342" s="1">
        <f>DATA_GOES_HERE!R342</f>
        <v>0</v>
      </c>
      <c r="I342" s="1">
        <f t="shared" ca="1" si="8"/>
        <v>42487</v>
      </c>
      <c r="J342">
        <v>0</v>
      </c>
      <c r="K342" t="e">
        <f>VLOOKUP([2]UNBOUNDCSV!B421,[2]VENUEID!$A$2:$B$28,2,TRUE)</f>
        <v>#N/A</v>
      </c>
      <c r="L342" t="s">
        <v>131</v>
      </c>
      <c r="M342" t="e">
        <f>VLOOKUP(DATA_GOES_HERE!Y342,VENUEID!$A$2:$B$28,2,TRUE)</f>
        <v>#N/A</v>
      </c>
      <c r="N342" t="e">
        <f>VLOOKUP(DATA_GOES_HERE!AH342,eventTypeID!$A:$C,3,TRUE)</f>
        <v>#N/A</v>
      </c>
      <c r="Q342" t="e">
        <f>VLOOKUP([2]UNBOUNDCSV!B339,[2]VENUEID!$A$2:$C$25,3,TRUE)</f>
        <v>#N/A</v>
      </c>
      <c r="R342" s="7">
        <f>DATA_GOES_HERE!M244</f>
        <v>0</v>
      </c>
      <c r="W342" t="str">
        <f>IF(DATA_GOES_HERE!L244="Monday",1," ")</f>
        <v xml:space="preserve"> </v>
      </c>
      <c r="X342" t="str">
        <f>IF(DATA_GOES_HERE!L244="Tuesday",1," ")</f>
        <v xml:space="preserve"> </v>
      </c>
      <c r="Y342" t="str">
        <f>IF(DATA_GOES_HERE!L244="Wednesday",1," ")</f>
        <v xml:space="preserve"> </v>
      </c>
      <c r="Z342" t="str">
        <f>IF(DATA_GOES_HERE!L244="Thursday",1," ")</f>
        <v xml:space="preserve"> </v>
      </c>
      <c r="AA342" t="str">
        <f>IF(DATA_GOES_HERE!L244="Friday",1," ")</f>
        <v xml:space="preserve"> </v>
      </c>
      <c r="AB342" t="str">
        <f>IF(DATA_GOES_HERE!L244="Saturday",1," ")</f>
        <v xml:space="preserve"> </v>
      </c>
      <c r="AC342" t="str">
        <f>IF(DATA_GOES_HERE!L244="Sunday",1," ")</f>
        <v xml:space="preserve"> </v>
      </c>
    </row>
    <row r="343" spans="1:29" x14ac:dyDescent="0.25">
      <c r="A343" s="6" t="str">
        <f>[2]NOWPLAYING!A344</f>
        <v>kcook</v>
      </c>
      <c r="B343">
        <f>DATA_GOES_HERE!A343</f>
        <v>0</v>
      </c>
      <c r="E343" s="8" t="str">
        <f>IF(DATA_GOES_HERE!F245,F343,"")</f>
        <v/>
      </c>
      <c r="F343">
        <f>DATA_GOES_HERE!AI343</f>
        <v>0</v>
      </c>
      <c r="G343" s="1">
        <f>DATA_GOES_HERE!J343</f>
        <v>0</v>
      </c>
      <c r="H343" s="1">
        <f>DATA_GOES_HERE!R343</f>
        <v>0</v>
      </c>
      <c r="I343" s="1">
        <f t="shared" ca="1" si="8"/>
        <v>42487</v>
      </c>
      <c r="J343">
        <v>0</v>
      </c>
      <c r="K343" t="e">
        <f>VLOOKUP([2]UNBOUNDCSV!B422,[2]VENUEID!$A$2:$B$28,2,TRUE)</f>
        <v>#N/A</v>
      </c>
      <c r="L343" t="s">
        <v>131</v>
      </c>
      <c r="M343" t="e">
        <f>VLOOKUP(DATA_GOES_HERE!Y343,VENUEID!$A$2:$B$28,2,TRUE)</f>
        <v>#N/A</v>
      </c>
      <c r="N343" t="e">
        <f>VLOOKUP(DATA_GOES_HERE!AH343,eventTypeID!$A:$C,3,TRUE)</f>
        <v>#N/A</v>
      </c>
      <c r="Q343" t="e">
        <f>VLOOKUP([2]UNBOUNDCSV!B340,[2]VENUEID!$A$2:$C$25,3,TRUE)</f>
        <v>#N/A</v>
      </c>
      <c r="R343" s="7">
        <f>DATA_GOES_HERE!M245</f>
        <v>0</v>
      </c>
      <c r="W343" t="str">
        <f>IF(DATA_GOES_HERE!L245="Monday",1," ")</f>
        <v xml:space="preserve"> </v>
      </c>
      <c r="X343" t="str">
        <f>IF(DATA_GOES_HERE!L245="Tuesday",1," ")</f>
        <v xml:space="preserve"> </v>
      </c>
      <c r="Y343" t="str">
        <f>IF(DATA_GOES_HERE!L245="Wednesday",1," ")</f>
        <v xml:space="preserve"> </v>
      </c>
      <c r="Z343" t="str">
        <f>IF(DATA_GOES_HERE!L245="Thursday",1," ")</f>
        <v xml:space="preserve"> </v>
      </c>
      <c r="AA343" t="str">
        <f>IF(DATA_GOES_HERE!L245="Friday",1," ")</f>
        <v xml:space="preserve"> </v>
      </c>
      <c r="AB343" t="str">
        <f>IF(DATA_GOES_HERE!L245="Saturday",1," ")</f>
        <v xml:space="preserve"> </v>
      </c>
      <c r="AC343" t="str">
        <f>IF(DATA_GOES_HERE!L245="Sunday",1," ")</f>
        <v xml:space="preserve"> </v>
      </c>
    </row>
    <row r="344" spans="1:29" x14ac:dyDescent="0.25">
      <c r="A344" s="6" t="str">
        <f>[2]NOWPLAYING!A345</f>
        <v>kcook</v>
      </c>
      <c r="B344">
        <f>DATA_GOES_HERE!A344</f>
        <v>0</v>
      </c>
      <c r="E344" s="8" t="str">
        <f>IF(DATA_GOES_HERE!F246,F344,"")</f>
        <v/>
      </c>
      <c r="F344">
        <f>DATA_GOES_HERE!AI344</f>
        <v>0</v>
      </c>
      <c r="G344" s="1">
        <f>DATA_GOES_HERE!J344</f>
        <v>0</v>
      </c>
      <c r="H344" s="1">
        <f>DATA_GOES_HERE!R344</f>
        <v>0</v>
      </c>
      <c r="I344" s="1">
        <f t="shared" ca="1" si="8"/>
        <v>42487</v>
      </c>
      <c r="J344">
        <v>0</v>
      </c>
      <c r="K344" t="e">
        <f>VLOOKUP([2]UNBOUNDCSV!B423,[2]VENUEID!$A$2:$B$28,2,TRUE)</f>
        <v>#N/A</v>
      </c>
      <c r="L344" t="s">
        <v>131</v>
      </c>
      <c r="M344" t="e">
        <f>VLOOKUP(DATA_GOES_HERE!Y344,VENUEID!$A$2:$B$28,2,TRUE)</f>
        <v>#N/A</v>
      </c>
      <c r="N344" t="e">
        <f>VLOOKUP(DATA_GOES_HERE!AH344,eventTypeID!$A:$C,3,TRUE)</f>
        <v>#N/A</v>
      </c>
      <c r="Q344" t="e">
        <f>VLOOKUP([2]UNBOUNDCSV!B341,[2]VENUEID!$A$2:$C$25,3,TRUE)</f>
        <v>#N/A</v>
      </c>
      <c r="R344" s="7">
        <f>DATA_GOES_HERE!M246</f>
        <v>0</v>
      </c>
      <c r="W344" t="str">
        <f>IF(DATA_GOES_HERE!L246="Monday",1," ")</f>
        <v xml:space="preserve"> </v>
      </c>
      <c r="X344" t="str">
        <f>IF(DATA_GOES_HERE!L246="Tuesday",1," ")</f>
        <v xml:space="preserve"> </v>
      </c>
      <c r="Y344" t="str">
        <f>IF(DATA_GOES_HERE!L246="Wednesday",1," ")</f>
        <v xml:space="preserve"> </v>
      </c>
      <c r="Z344" t="str">
        <f>IF(DATA_GOES_HERE!L246="Thursday",1," ")</f>
        <v xml:space="preserve"> </v>
      </c>
      <c r="AA344" t="str">
        <f>IF(DATA_GOES_HERE!L246="Friday",1," ")</f>
        <v xml:space="preserve"> </v>
      </c>
      <c r="AB344" t="str">
        <f>IF(DATA_GOES_HERE!L246="Saturday",1," ")</f>
        <v xml:space="preserve"> </v>
      </c>
      <c r="AC344" t="str">
        <f>IF(DATA_GOES_HERE!L246="Sunday",1," ")</f>
        <v xml:space="preserve"> </v>
      </c>
    </row>
    <row r="345" spans="1:29" x14ac:dyDescent="0.25">
      <c r="A345" s="6" t="str">
        <f>[2]NOWPLAYING!A346</f>
        <v>kcook</v>
      </c>
      <c r="B345">
        <f>DATA_GOES_HERE!A345</f>
        <v>0</v>
      </c>
      <c r="E345" s="8" t="str">
        <f>IF(DATA_GOES_HERE!F247,F345,"")</f>
        <v/>
      </c>
      <c r="F345">
        <f>DATA_GOES_HERE!AI345</f>
        <v>0</v>
      </c>
      <c r="G345" s="1">
        <f>DATA_GOES_HERE!J345</f>
        <v>0</v>
      </c>
      <c r="H345" s="1">
        <f>DATA_GOES_HERE!R345</f>
        <v>0</v>
      </c>
      <c r="I345" s="1">
        <f t="shared" ca="1" si="8"/>
        <v>42487</v>
      </c>
      <c r="J345">
        <v>0</v>
      </c>
      <c r="K345" t="e">
        <f>VLOOKUP([2]UNBOUNDCSV!B424,[2]VENUEID!$A$2:$B$28,2,TRUE)</f>
        <v>#N/A</v>
      </c>
      <c r="L345" t="s">
        <v>131</v>
      </c>
      <c r="M345" t="e">
        <f>VLOOKUP(DATA_GOES_HERE!Y345,VENUEID!$A$2:$B$28,2,TRUE)</f>
        <v>#N/A</v>
      </c>
      <c r="N345" t="e">
        <f>VLOOKUP(DATA_GOES_HERE!AH345,eventTypeID!$A:$C,3,TRUE)</f>
        <v>#N/A</v>
      </c>
      <c r="Q345" t="e">
        <f>VLOOKUP([2]UNBOUNDCSV!B342,[2]VENUEID!$A$2:$C$25,3,TRUE)</f>
        <v>#N/A</v>
      </c>
      <c r="R345" s="7">
        <f>DATA_GOES_HERE!M247</f>
        <v>0</v>
      </c>
      <c r="W345" t="str">
        <f>IF(DATA_GOES_HERE!L247="Monday",1," ")</f>
        <v xml:space="preserve"> </v>
      </c>
      <c r="X345" t="str">
        <f>IF(DATA_GOES_HERE!L247="Tuesday",1," ")</f>
        <v xml:space="preserve"> </v>
      </c>
      <c r="Y345" t="str">
        <f>IF(DATA_GOES_HERE!L247="Wednesday",1," ")</f>
        <v xml:space="preserve"> </v>
      </c>
      <c r="Z345" t="str">
        <f>IF(DATA_GOES_HERE!L247="Thursday",1," ")</f>
        <v xml:space="preserve"> </v>
      </c>
      <c r="AA345" t="str">
        <f>IF(DATA_GOES_HERE!L247="Friday",1," ")</f>
        <v xml:space="preserve"> </v>
      </c>
      <c r="AB345" t="str">
        <f>IF(DATA_GOES_HERE!L247="Saturday",1," ")</f>
        <v xml:space="preserve"> </v>
      </c>
      <c r="AC345" t="str">
        <f>IF(DATA_GOES_HERE!L247="Sunday",1," ")</f>
        <v xml:space="preserve"> </v>
      </c>
    </row>
    <row r="346" spans="1:29" x14ac:dyDescent="0.25">
      <c r="A346" s="6" t="str">
        <f>[2]NOWPLAYING!A347</f>
        <v>kcook</v>
      </c>
      <c r="B346">
        <f>DATA_GOES_HERE!A346</f>
        <v>0</v>
      </c>
      <c r="E346" s="8" t="str">
        <f>IF(DATA_GOES_HERE!F248,F346,"")</f>
        <v/>
      </c>
      <c r="F346">
        <f>DATA_GOES_HERE!AI346</f>
        <v>0</v>
      </c>
      <c r="G346" s="1">
        <f>DATA_GOES_HERE!J346</f>
        <v>0</v>
      </c>
      <c r="H346" s="1">
        <f>DATA_GOES_HERE!R346</f>
        <v>0</v>
      </c>
      <c r="I346" s="1">
        <f t="shared" ca="1" si="8"/>
        <v>42487</v>
      </c>
      <c r="J346">
        <v>0</v>
      </c>
      <c r="K346" t="e">
        <f>VLOOKUP([2]UNBOUNDCSV!B425,[2]VENUEID!$A$2:$B$28,2,TRUE)</f>
        <v>#N/A</v>
      </c>
      <c r="L346" t="s">
        <v>131</v>
      </c>
      <c r="M346" t="e">
        <f>VLOOKUP(DATA_GOES_HERE!Y346,VENUEID!$A$2:$B$28,2,TRUE)</f>
        <v>#N/A</v>
      </c>
      <c r="N346" t="e">
        <f>VLOOKUP(DATA_GOES_HERE!AH346,eventTypeID!$A:$C,3,TRUE)</f>
        <v>#N/A</v>
      </c>
      <c r="Q346" t="e">
        <f>VLOOKUP([2]UNBOUNDCSV!B343,[2]VENUEID!$A$2:$C$25,3,TRUE)</f>
        <v>#N/A</v>
      </c>
      <c r="R346" s="7">
        <f>DATA_GOES_HERE!M248</f>
        <v>0</v>
      </c>
      <c r="W346" t="str">
        <f>IF(DATA_GOES_HERE!L248="Monday",1," ")</f>
        <v xml:space="preserve"> </v>
      </c>
      <c r="X346" t="str">
        <f>IF(DATA_GOES_HERE!L248="Tuesday",1," ")</f>
        <v xml:space="preserve"> </v>
      </c>
      <c r="Y346" t="str">
        <f>IF(DATA_GOES_HERE!L248="Wednesday",1," ")</f>
        <v xml:space="preserve"> </v>
      </c>
      <c r="Z346" t="str">
        <f>IF(DATA_GOES_HERE!L248="Thursday",1," ")</f>
        <v xml:space="preserve"> </v>
      </c>
      <c r="AA346" t="str">
        <f>IF(DATA_GOES_HERE!L248="Friday",1," ")</f>
        <v xml:space="preserve"> </v>
      </c>
      <c r="AB346" t="str">
        <f>IF(DATA_GOES_HERE!L248="Saturday",1," ")</f>
        <v xml:space="preserve"> </v>
      </c>
      <c r="AC346" t="str">
        <f>IF(DATA_GOES_HERE!L248="Sunday",1," ")</f>
        <v xml:space="preserve"> </v>
      </c>
    </row>
    <row r="347" spans="1:29" x14ac:dyDescent="0.25">
      <c r="A347" s="6" t="str">
        <f>[2]NOWPLAYING!A348</f>
        <v>kcook</v>
      </c>
      <c r="B347">
        <f>DATA_GOES_HERE!A347</f>
        <v>0</v>
      </c>
      <c r="E347" s="8" t="str">
        <f>IF(DATA_GOES_HERE!F249,F347,"")</f>
        <v/>
      </c>
      <c r="F347">
        <f>DATA_GOES_HERE!AI347</f>
        <v>0</v>
      </c>
      <c r="G347" s="1">
        <f>DATA_GOES_HERE!J347</f>
        <v>0</v>
      </c>
      <c r="H347" s="1">
        <f>DATA_GOES_HERE!R347</f>
        <v>0</v>
      </c>
      <c r="I347" s="1">
        <f t="shared" ca="1" si="8"/>
        <v>42487</v>
      </c>
      <c r="J347">
        <v>0</v>
      </c>
      <c r="K347" t="e">
        <f>VLOOKUP([2]UNBOUNDCSV!B426,[2]VENUEID!$A$2:$B$28,2,TRUE)</f>
        <v>#N/A</v>
      </c>
      <c r="L347" t="s">
        <v>131</v>
      </c>
      <c r="M347" t="e">
        <f>VLOOKUP(DATA_GOES_HERE!Y347,VENUEID!$A$2:$B$28,2,TRUE)</f>
        <v>#N/A</v>
      </c>
      <c r="N347" t="e">
        <f>VLOOKUP(DATA_GOES_HERE!AH347,eventTypeID!$A:$C,3,TRUE)</f>
        <v>#N/A</v>
      </c>
      <c r="Q347" t="e">
        <f>VLOOKUP([2]UNBOUNDCSV!B344,[2]VENUEID!$A$2:$C$25,3,TRUE)</f>
        <v>#N/A</v>
      </c>
      <c r="R347" s="7">
        <f>DATA_GOES_HERE!M249</f>
        <v>0</v>
      </c>
      <c r="W347" t="str">
        <f>IF(DATA_GOES_HERE!L249="Monday",1," ")</f>
        <v xml:space="preserve"> </v>
      </c>
      <c r="X347" t="str">
        <f>IF(DATA_GOES_HERE!L249="Tuesday",1," ")</f>
        <v xml:space="preserve"> </v>
      </c>
      <c r="Y347" t="str">
        <f>IF(DATA_GOES_HERE!L249="Wednesday",1," ")</f>
        <v xml:space="preserve"> </v>
      </c>
      <c r="Z347" t="str">
        <f>IF(DATA_GOES_HERE!L249="Thursday",1," ")</f>
        <v xml:space="preserve"> </v>
      </c>
      <c r="AA347" t="str">
        <f>IF(DATA_GOES_HERE!L249="Friday",1," ")</f>
        <v xml:space="preserve"> </v>
      </c>
      <c r="AB347" t="str">
        <f>IF(DATA_GOES_HERE!L249="Saturday",1," ")</f>
        <v xml:space="preserve"> </v>
      </c>
      <c r="AC347" t="str">
        <f>IF(DATA_GOES_HERE!L249="Sunday",1," ")</f>
        <v xml:space="preserve"> </v>
      </c>
    </row>
    <row r="348" spans="1:29" x14ac:dyDescent="0.25">
      <c r="A348" s="6" t="str">
        <f>[2]NOWPLAYING!A349</f>
        <v>kcook</v>
      </c>
      <c r="B348">
        <f>DATA_GOES_HERE!A348</f>
        <v>0</v>
      </c>
      <c r="E348" s="8" t="str">
        <f>IF(DATA_GOES_HERE!F250,F348,"")</f>
        <v/>
      </c>
      <c r="F348">
        <f>DATA_GOES_HERE!AI348</f>
        <v>0</v>
      </c>
      <c r="G348" s="1">
        <f>DATA_GOES_HERE!J348</f>
        <v>0</v>
      </c>
      <c r="H348" s="1">
        <f>DATA_GOES_HERE!R348</f>
        <v>0</v>
      </c>
      <c r="I348" s="1">
        <f t="shared" ca="1" si="8"/>
        <v>42487</v>
      </c>
      <c r="J348">
        <v>0</v>
      </c>
      <c r="K348" t="e">
        <f>VLOOKUP([2]UNBOUNDCSV!B427,[2]VENUEID!$A$2:$B$28,2,TRUE)</f>
        <v>#N/A</v>
      </c>
      <c r="L348" t="s">
        <v>131</v>
      </c>
      <c r="M348" t="e">
        <f>VLOOKUP(DATA_GOES_HERE!Y348,VENUEID!$A$2:$B$28,2,TRUE)</f>
        <v>#N/A</v>
      </c>
      <c r="N348" t="e">
        <f>VLOOKUP(DATA_GOES_HERE!AH348,eventTypeID!$A:$C,3,TRUE)</f>
        <v>#N/A</v>
      </c>
      <c r="Q348" t="e">
        <f>VLOOKUP([2]UNBOUNDCSV!B345,[2]VENUEID!$A$2:$C$25,3,TRUE)</f>
        <v>#N/A</v>
      </c>
      <c r="R348" s="7">
        <f>DATA_GOES_HERE!M250</f>
        <v>0</v>
      </c>
      <c r="W348" t="str">
        <f>IF(DATA_GOES_HERE!L250="Monday",1," ")</f>
        <v xml:space="preserve"> </v>
      </c>
      <c r="X348" t="str">
        <f>IF(DATA_GOES_HERE!L250="Tuesday",1," ")</f>
        <v xml:space="preserve"> </v>
      </c>
      <c r="Y348" t="str">
        <f>IF(DATA_GOES_HERE!L250="Wednesday",1," ")</f>
        <v xml:space="preserve"> </v>
      </c>
      <c r="Z348" t="str">
        <f>IF(DATA_GOES_HERE!L250="Thursday",1," ")</f>
        <v xml:space="preserve"> </v>
      </c>
      <c r="AA348" t="str">
        <f>IF(DATA_GOES_HERE!L250="Friday",1," ")</f>
        <v xml:space="preserve"> </v>
      </c>
      <c r="AB348" t="str">
        <f>IF(DATA_GOES_HERE!L250="Saturday",1," ")</f>
        <v xml:space="preserve"> </v>
      </c>
      <c r="AC348" t="str">
        <f>IF(DATA_GOES_HERE!L250="Sunday",1," ")</f>
        <v xml:space="preserve"> </v>
      </c>
    </row>
    <row r="349" spans="1:29" x14ac:dyDescent="0.25">
      <c r="A349" s="6" t="str">
        <f>[2]NOWPLAYING!A350</f>
        <v>kcook</v>
      </c>
      <c r="B349">
        <f>DATA_GOES_HERE!A349</f>
        <v>0</v>
      </c>
      <c r="E349" s="8" t="str">
        <f>IF(DATA_GOES_HERE!F251,F349,"")</f>
        <v/>
      </c>
      <c r="F349">
        <f>DATA_GOES_HERE!AI349</f>
        <v>0</v>
      </c>
      <c r="G349" s="1">
        <f>DATA_GOES_HERE!J349</f>
        <v>0</v>
      </c>
      <c r="H349" s="1">
        <f>DATA_GOES_HERE!R349</f>
        <v>0</v>
      </c>
      <c r="I349" s="1">
        <f t="shared" ca="1" si="8"/>
        <v>42487</v>
      </c>
      <c r="J349">
        <v>0</v>
      </c>
      <c r="K349" t="e">
        <f>VLOOKUP([2]UNBOUNDCSV!B428,[2]VENUEID!$A$2:$B$28,2,TRUE)</f>
        <v>#N/A</v>
      </c>
      <c r="L349" t="s">
        <v>131</v>
      </c>
      <c r="M349" t="e">
        <f>VLOOKUP(DATA_GOES_HERE!Y349,VENUEID!$A$2:$B$28,2,TRUE)</f>
        <v>#N/A</v>
      </c>
      <c r="N349" t="e">
        <f>VLOOKUP(DATA_GOES_HERE!AH349,eventTypeID!$A:$C,3,TRUE)</f>
        <v>#N/A</v>
      </c>
      <c r="Q349" t="e">
        <f>VLOOKUP([2]UNBOUNDCSV!B346,[2]VENUEID!$A$2:$C$25,3,TRUE)</f>
        <v>#N/A</v>
      </c>
      <c r="R349" s="7">
        <f>DATA_GOES_HERE!M251</f>
        <v>0</v>
      </c>
      <c r="W349" t="str">
        <f>IF(DATA_GOES_HERE!L251="Monday",1," ")</f>
        <v xml:space="preserve"> </v>
      </c>
      <c r="X349" t="str">
        <f>IF(DATA_GOES_HERE!L251="Tuesday",1," ")</f>
        <v xml:space="preserve"> </v>
      </c>
      <c r="Y349" t="str">
        <f>IF(DATA_GOES_HERE!L251="Wednesday",1," ")</f>
        <v xml:space="preserve"> </v>
      </c>
      <c r="Z349" t="str">
        <f>IF(DATA_GOES_HERE!L251="Thursday",1," ")</f>
        <v xml:space="preserve"> </v>
      </c>
      <c r="AA349" t="str">
        <f>IF(DATA_GOES_HERE!L251="Friday",1," ")</f>
        <v xml:space="preserve"> </v>
      </c>
      <c r="AB349" t="str">
        <f>IF(DATA_GOES_HERE!L251="Saturday",1," ")</f>
        <v xml:space="preserve"> </v>
      </c>
      <c r="AC349" t="str">
        <f>IF(DATA_GOES_HERE!L251="Sunday",1," ")</f>
        <v xml:space="preserve"> </v>
      </c>
    </row>
    <row r="350" spans="1:29" x14ac:dyDescent="0.25">
      <c r="A350" s="6" t="str">
        <f>[2]NOWPLAYING!A351</f>
        <v>kcook</v>
      </c>
      <c r="B350">
        <f>DATA_GOES_HERE!A350</f>
        <v>0</v>
      </c>
      <c r="E350" s="8" t="str">
        <f>IF(DATA_GOES_HERE!F252,F350,"")</f>
        <v/>
      </c>
      <c r="F350">
        <f>DATA_GOES_HERE!AI350</f>
        <v>0</v>
      </c>
      <c r="G350" s="1">
        <f>DATA_GOES_HERE!J350</f>
        <v>0</v>
      </c>
      <c r="H350" s="1">
        <f>DATA_GOES_HERE!R350</f>
        <v>0</v>
      </c>
      <c r="I350" s="1">
        <f t="shared" ca="1" si="8"/>
        <v>42487</v>
      </c>
      <c r="J350">
        <v>0</v>
      </c>
      <c r="K350" t="e">
        <f>VLOOKUP([2]UNBOUNDCSV!B429,[2]VENUEID!$A$2:$B$28,2,TRUE)</f>
        <v>#N/A</v>
      </c>
      <c r="L350" t="s">
        <v>131</v>
      </c>
      <c r="M350" t="e">
        <f>VLOOKUP(DATA_GOES_HERE!Y350,VENUEID!$A$2:$B$28,2,TRUE)</f>
        <v>#N/A</v>
      </c>
      <c r="N350" t="e">
        <f>VLOOKUP(DATA_GOES_HERE!AH350,eventTypeID!$A:$C,3,TRUE)</f>
        <v>#N/A</v>
      </c>
      <c r="Q350" t="e">
        <f>VLOOKUP([2]UNBOUNDCSV!B347,[2]VENUEID!$A$2:$C$25,3,TRUE)</f>
        <v>#N/A</v>
      </c>
      <c r="R350" s="7">
        <f>DATA_GOES_HERE!M252</f>
        <v>0</v>
      </c>
      <c r="W350" t="str">
        <f>IF(DATA_GOES_HERE!L252="Monday",1," ")</f>
        <v xml:space="preserve"> </v>
      </c>
      <c r="X350" t="str">
        <f>IF(DATA_GOES_HERE!L252="Tuesday",1," ")</f>
        <v xml:space="preserve"> </v>
      </c>
      <c r="Y350" t="str">
        <f>IF(DATA_GOES_HERE!L252="Wednesday",1," ")</f>
        <v xml:space="preserve"> </v>
      </c>
      <c r="Z350" t="str">
        <f>IF(DATA_GOES_HERE!L252="Thursday",1," ")</f>
        <v xml:space="preserve"> </v>
      </c>
      <c r="AA350" t="str">
        <f>IF(DATA_GOES_HERE!L252="Friday",1," ")</f>
        <v xml:space="preserve"> </v>
      </c>
      <c r="AB350" t="str">
        <f>IF(DATA_GOES_HERE!L252="Saturday",1," ")</f>
        <v xml:space="preserve"> </v>
      </c>
      <c r="AC350" t="str">
        <f>IF(DATA_GOES_HERE!L252="Sunday",1," ")</f>
        <v xml:space="preserve"> </v>
      </c>
    </row>
    <row r="351" spans="1:29" x14ac:dyDescent="0.25">
      <c r="A351" s="6" t="str">
        <f>[2]NOWPLAYING!A352</f>
        <v>kcook</v>
      </c>
      <c r="B351">
        <f>DATA_GOES_HERE!A351</f>
        <v>0</v>
      </c>
      <c r="E351" s="8" t="str">
        <f>IF(DATA_GOES_HERE!F253,F351,"")</f>
        <v/>
      </c>
      <c r="F351">
        <f>DATA_GOES_HERE!AI351</f>
        <v>0</v>
      </c>
      <c r="G351" s="1">
        <f>DATA_GOES_HERE!J351</f>
        <v>0</v>
      </c>
      <c r="H351" s="1">
        <f>DATA_GOES_HERE!R351</f>
        <v>0</v>
      </c>
      <c r="I351" s="1">
        <f t="shared" ca="1" si="8"/>
        <v>42487</v>
      </c>
      <c r="J351">
        <v>0</v>
      </c>
      <c r="K351" t="e">
        <f>VLOOKUP([2]UNBOUNDCSV!B430,[2]VENUEID!$A$2:$B$28,2,TRUE)</f>
        <v>#N/A</v>
      </c>
      <c r="L351" t="s">
        <v>131</v>
      </c>
      <c r="M351" t="e">
        <f>VLOOKUP(DATA_GOES_HERE!Y351,VENUEID!$A$2:$B$28,2,TRUE)</f>
        <v>#N/A</v>
      </c>
      <c r="N351" t="e">
        <f>VLOOKUP(DATA_GOES_HERE!AH351,eventTypeID!$A:$C,3,TRUE)</f>
        <v>#N/A</v>
      </c>
      <c r="Q351" t="e">
        <f>VLOOKUP([2]UNBOUNDCSV!B348,[2]VENUEID!$A$2:$C$25,3,TRUE)</f>
        <v>#N/A</v>
      </c>
      <c r="R351" s="7">
        <f>DATA_GOES_HERE!M253</f>
        <v>0</v>
      </c>
      <c r="W351" t="str">
        <f>IF(DATA_GOES_HERE!L253="Monday",1," ")</f>
        <v xml:space="preserve"> </v>
      </c>
      <c r="X351" t="str">
        <f>IF(DATA_GOES_HERE!L253="Tuesday",1," ")</f>
        <v xml:space="preserve"> </v>
      </c>
      <c r="Y351" t="str">
        <f>IF(DATA_GOES_HERE!L253="Wednesday",1," ")</f>
        <v xml:space="preserve"> </v>
      </c>
      <c r="Z351" t="str">
        <f>IF(DATA_GOES_HERE!L253="Thursday",1," ")</f>
        <v xml:space="preserve"> </v>
      </c>
      <c r="AA351" t="str">
        <f>IF(DATA_GOES_HERE!L253="Friday",1," ")</f>
        <v xml:space="preserve"> </v>
      </c>
      <c r="AB351" t="str">
        <f>IF(DATA_GOES_HERE!L253="Saturday",1," ")</f>
        <v xml:space="preserve"> </v>
      </c>
      <c r="AC351" t="str">
        <f>IF(DATA_GOES_HERE!L253="Sunday",1," ")</f>
        <v xml:space="preserve"> </v>
      </c>
    </row>
    <row r="352" spans="1:29" x14ac:dyDescent="0.25">
      <c r="A352" s="6" t="str">
        <f>[2]NOWPLAYING!A353</f>
        <v>kcook</v>
      </c>
      <c r="B352">
        <f>DATA_GOES_HERE!A352</f>
        <v>0</v>
      </c>
      <c r="E352" s="8" t="str">
        <f>IF(DATA_GOES_HERE!F254,F352,"")</f>
        <v/>
      </c>
      <c r="F352">
        <f>DATA_GOES_HERE!AI352</f>
        <v>0</v>
      </c>
      <c r="G352" s="1">
        <f>DATA_GOES_HERE!J352</f>
        <v>0</v>
      </c>
      <c r="H352" s="1">
        <f>DATA_GOES_HERE!R352</f>
        <v>0</v>
      </c>
      <c r="I352" s="1">
        <f t="shared" ca="1" si="8"/>
        <v>42487</v>
      </c>
      <c r="J352">
        <v>0</v>
      </c>
      <c r="K352" t="e">
        <f>VLOOKUP([2]UNBOUNDCSV!B431,[2]VENUEID!$A$2:$B$28,2,TRUE)</f>
        <v>#N/A</v>
      </c>
      <c r="L352" t="s">
        <v>131</v>
      </c>
      <c r="M352" t="e">
        <f>VLOOKUP(DATA_GOES_HERE!Y352,VENUEID!$A$2:$B$28,2,TRUE)</f>
        <v>#N/A</v>
      </c>
      <c r="N352" t="e">
        <f>VLOOKUP(DATA_GOES_HERE!AH352,eventTypeID!$A:$C,3,TRUE)</f>
        <v>#N/A</v>
      </c>
      <c r="Q352" t="e">
        <f>VLOOKUP([2]UNBOUNDCSV!B349,[2]VENUEID!$A$2:$C$25,3,TRUE)</f>
        <v>#N/A</v>
      </c>
      <c r="R352" s="7">
        <f>DATA_GOES_HERE!M254</f>
        <v>0</v>
      </c>
      <c r="W352" t="str">
        <f>IF(DATA_GOES_HERE!L254="Monday",1," ")</f>
        <v xml:space="preserve"> </v>
      </c>
      <c r="X352" t="str">
        <f>IF(DATA_GOES_HERE!L254="Tuesday",1," ")</f>
        <v xml:space="preserve"> </v>
      </c>
      <c r="Y352" t="str">
        <f>IF(DATA_GOES_HERE!L254="Wednesday",1," ")</f>
        <v xml:space="preserve"> </v>
      </c>
      <c r="Z352" t="str">
        <f>IF(DATA_GOES_HERE!L254="Thursday",1," ")</f>
        <v xml:space="preserve"> </v>
      </c>
      <c r="AA352" t="str">
        <f>IF(DATA_GOES_HERE!L254="Friday",1," ")</f>
        <v xml:space="preserve"> </v>
      </c>
      <c r="AB352" t="str">
        <f>IF(DATA_GOES_HERE!L254="Saturday",1," ")</f>
        <v xml:space="preserve"> </v>
      </c>
      <c r="AC352" t="str">
        <f>IF(DATA_GOES_HERE!L254="Sunday",1," ")</f>
        <v xml:space="preserve"> </v>
      </c>
    </row>
    <row r="353" spans="1:29" x14ac:dyDescent="0.25">
      <c r="A353" s="6" t="str">
        <f>[2]NOWPLAYING!A354</f>
        <v>kcook</v>
      </c>
      <c r="B353">
        <f>DATA_GOES_HERE!A353</f>
        <v>0</v>
      </c>
      <c r="E353" s="8" t="str">
        <f>IF(DATA_GOES_HERE!F255,F353,"")</f>
        <v/>
      </c>
      <c r="F353">
        <f>DATA_GOES_HERE!AI353</f>
        <v>0</v>
      </c>
      <c r="G353" s="1">
        <f>DATA_GOES_HERE!J353</f>
        <v>0</v>
      </c>
      <c r="H353" s="1">
        <f>DATA_GOES_HERE!R353</f>
        <v>0</v>
      </c>
      <c r="I353" s="1">
        <f t="shared" ca="1" si="8"/>
        <v>42487</v>
      </c>
      <c r="J353">
        <v>0</v>
      </c>
      <c r="K353" t="e">
        <f>VLOOKUP([2]UNBOUNDCSV!B432,[2]VENUEID!$A$2:$B$28,2,TRUE)</f>
        <v>#N/A</v>
      </c>
      <c r="L353" t="s">
        <v>131</v>
      </c>
      <c r="M353" t="e">
        <f>VLOOKUP(DATA_GOES_HERE!Y353,VENUEID!$A$2:$B$28,2,TRUE)</f>
        <v>#N/A</v>
      </c>
      <c r="N353" t="e">
        <f>VLOOKUP(DATA_GOES_HERE!AH353,eventTypeID!$A:$C,3,TRUE)</f>
        <v>#N/A</v>
      </c>
      <c r="Q353" t="e">
        <f>VLOOKUP([2]UNBOUNDCSV!B350,[2]VENUEID!$A$2:$C$25,3,TRUE)</f>
        <v>#N/A</v>
      </c>
      <c r="R353" s="7">
        <f>DATA_GOES_HERE!M255</f>
        <v>0</v>
      </c>
      <c r="W353" t="str">
        <f>IF(DATA_GOES_HERE!L255="Monday",1," ")</f>
        <v xml:space="preserve"> </v>
      </c>
      <c r="X353" t="str">
        <f>IF(DATA_GOES_HERE!L255="Tuesday",1," ")</f>
        <v xml:space="preserve"> </v>
      </c>
      <c r="Y353" t="str">
        <f>IF(DATA_GOES_HERE!L255="Wednesday",1," ")</f>
        <v xml:space="preserve"> </v>
      </c>
      <c r="Z353" t="str">
        <f>IF(DATA_GOES_HERE!L255="Thursday",1," ")</f>
        <v xml:space="preserve"> </v>
      </c>
      <c r="AA353" t="str">
        <f>IF(DATA_GOES_HERE!L255="Friday",1," ")</f>
        <v xml:space="preserve"> </v>
      </c>
      <c r="AB353" t="str">
        <f>IF(DATA_GOES_HERE!L255="Saturday",1," ")</f>
        <v xml:space="preserve"> </v>
      </c>
      <c r="AC353" t="str">
        <f>IF(DATA_GOES_HERE!L255="Sunday",1," ")</f>
        <v xml:space="preserve"> </v>
      </c>
    </row>
    <row r="354" spans="1:29" x14ac:dyDescent="0.25">
      <c r="A354" s="6" t="str">
        <f>[2]NOWPLAYING!A355</f>
        <v>kcook</v>
      </c>
      <c r="B354">
        <f>DATA_GOES_HERE!A354</f>
        <v>0</v>
      </c>
      <c r="E354" s="8" t="str">
        <f>IF(DATA_GOES_HERE!F256,F354,"")</f>
        <v/>
      </c>
      <c r="F354">
        <f>DATA_GOES_HERE!AI354</f>
        <v>0</v>
      </c>
      <c r="G354" s="1">
        <f>DATA_GOES_HERE!J354</f>
        <v>0</v>
      </c>
      <c r="H354" s="1">
        <f>DATA_GOES_HERE!R354</f>
        <v>0</v>
      </c>
      <c r="I354" s="1">
        <f t="shared" ca="1" si="8"/>
        <v>42487</v>
      </c>
      <c r="J354">
        <v>0</v>
      </c>
      <c r="K354" t="e">
        <f>VLOOKUP([2]UNBOUNDCSV!B433,[2]VENUEID!$A$2:$B$28,2,TRUE)</f>
        <v>#N/A</v>
      </c>
      <c r="L354" t="s">
        <v>131</v>
      </c>
      <c r="M354" t="e">
        <f>VLOOKUP(DATA_GOES_HERE!Y354,VENUEID!$A$2:$B$28,2,TRUE)</f>
        <v>#N/A</v>
      </c>
      <c r="N354" t="e">
        <f>VLOOKUP(DATA_GOES_HERE!AH354,eventTypeID!$A:$C,3,TRUE)</f>
        <v>#N/A</v>
      </c>
      <c r="Q354" t="e">
        <f>VLOOKUP([2]UNBOUNDCSV!B351,[2]VENUEID!$A$2:$C$25,3,TRUE)</f>
        <v>#N/A</v>
      </c>
      <c r="R354" s="7">
        <f>DATA_GOES_HERE!M256</f>
        <v>0</v>
      </c>
      <c r="W354" t="str">
        <f>IF(DATA_GOES_HERE!L256="Monday",1," ")</f>
        <v xml:space="preserve"> </v>
      </c>
      <c r="X354" t="str">
        <f>IF(DATA_GOES_HERE!L256="Tuesday",1," ")</f>
        <v xml:space="preserve"> </v>
      </c>
      <c r="Y354" t="str">
        <f>IF(DATA_GOES_HERE!L256="Wednesday",1," ")</f>
        <v xml:space="preserve"> </v>
      </c>
      <c r="Z354" t="str">
        <f>IF(DATA_GOES_HERE!L256="Thursday",1," ")</f>
        <v xml:space="preserve"> </v>
      </c>
      <c r="AA354" t="str">
        <f>IF(DATA_GOES_HERE!L256="Friday",1," ")</f>
        <v xml:space="preserve"> </v>
      </c>
      <c r="AB354" t="str">
        <f>IF(DATA_GOES_HERE!L256="Saturday",1," ")</f>
        <v xml:space="preserve"> </v>
      </c>
      <c r="AC354" t="str">
        <f>IF(DATA_GOES_HERE!L256="Sunday",1," ")</f>
        <v xml:space="preserve"> </v>
      </c>
    </row>
    <row r="355" spans="1:29" x14ac:dyDescent="0.25">
      <c r="A355" s="6" t="str">
        <f>[2]NOWPLAYING!A356</f>
        <v>kcook</v>
      </c>
      <c r="B355">
        <f>DATA_GOES_HERE!A355</f>
        <v>0</v>
      </c>
      <c r="E355" s="8" t="str">
        <f>IF(DATA_GOES_HERE!F257,F355,"")</f>
        <v/>
      </c>
      <c r="F355">
        <f>DATA_GOES_HERE!AI355</f>
        <v>0</v>
      </c>
      <c r="G355" s="1">
        <f>DATA_GOES_HERE!J355</f>
        <v>0</v>
      </c>
      <c r="H355" s="1">
        <f>DATA_GOES_HERE!R355</f>
        <v>0</v>
      </c>
      <c r="I355" s="1">
        <f t="shared" ca="1" si="8"/>
        <v>42487</v>
      </c>
      <c r="J355">
        <v>0</v>
      </c>
      <c r="K355" t="e">
        <f>VLOOKUP([2]UNBOUNDCSV!B434,[2]VENUEID!$A$2:$B$28,2,TRUE)</f>
        <v>#N/A</v>
      </c>
      <c r="L355" t="s">
        <v>131</v>
      </c>
      <c r="M355" t="e">
        <f>VLOOKUP(DATA_GOES_HERE!Y355,VENUEID!$A$2:$B$28,2,TRUE)</f>
        <v>#N/A</v>
      </c>
      <c r="N355" t="e">
        <f>VLOOKUP(DATA_GOES_HERE!AH355,eventTypeID!$A:$C,3,TRUE)</f>
        <v>#N/A</v>
      </c>
      <c r="Q355" t="e">
        <f>VLOOKUP([2]UNBOUNDCSV!B352,[2]VENUEID!$A$2:$C$25,3,TRUE)</f>
        <v>#N/A</v>
      </c>
      <c r="R355" s="7">
        <f>DATA_GOES_HERE!M257</f>
        <v>0</v>
      </c>
      <c r="W355" t="str">
        <f>IF(DATA_GOES_HERE!L257="Monday",1," ")</f>
        <v xml:space="preserve"> </v>
      </c>
      <c r="X355" t="str">
        <f>IF(DATA_GOES_HERE!L257="Tuesday",1," ")</f>
        <v xml:space="preserve"> </v>
      </c>
      <c r="Y355" t="str">
        <f>IF(DATA_GOES_HERE!L257="Wednesday",1," ")</f>
        <v xml:space="preserve"> </v>
      </c>
      <c r="Z355" t="str">
        <f>IF(DATA_GOES_HERE!L257="Thursday",1," ")</f>
        <v xml:space="preserve"> </v>
      </c>
      <c r="AA355" t="str">
        <f>IF(DATA_GOES_HERE!L257="Friday",1," ")</f>
        <v xml:space="preserve"> </v>
      </c>
      <c r="AB355" t="str">
        <f>IF(DATA_GOES_HERE!L257="Saturday",1," ")</f>
        <v xml:space="preserve"> </v>
      </c>
      <c r="AC355" t="str">
        <f>IF(DATA_GOES_HERE!L257="Sunday",1," ")</f>
        <v xml:space="preserve"> </v>
      </c>
    </row>
    <row r="356" spans="1:29" x14ac:dyDescent="0.25">
      <c r="A356" s="6" t="str">
        <f>[2]NOWPLAYING!A357</f>
        <v>kcook</v>
      </c>
      <c r="B356">
        <f>DATA_GOES_HERE!A356</f>
        <v>0</v>
      </c>
      <c r="E356" s="8" t="str">
        <f>IF(DATA_GOES_HERE!F258,F356,"")</f>
        <v/>
      </c>
      <c r="F356">
        <f>DATA_GOES_HERE!AI356</f>
        <v>0</v>
      </c>
      <c r="G356" s="1">
        <f>DATA_GOES_HERE!J356</f>
        <v>0</v>
      </c>
      <c r="H356" s="1">
        <f>DATA_GOES_HERE!R356</f>
        <v>0</v>
      </c>
      <c r="I356" s="1">
        <f t="shared" ca="1" si="8"/>
        <v>42487</v>
      </c>
      <c r="J356">
        <v>0</v>
      </c>
      <c r="K356" t="e">
        <f>VLOOKUP([2]UNBOUNDCSV!B435,[2]VENUEID!$A$2:$B$28,2,TRUE)</f>
        <v>#N/A</v>
      </c>
      <c r="L356" t="s">
        <v>131</v>
      </c>
      <c r="M356" t="e">
        <f>VLOOKUP(DATA_GOES_HERE!Y356,VENUEID!$A$2:$B$28,2,TRUE)</f>
        <v>#N/A</v>
      </c>
      <c r="N356" t="e">
        <f>VLOOKUP(DATA_GOES_HERE!AH356,eventTypeID!$A:$C,3,TRUE)</f>
        <v>#N/A</v>
      </c>
      <c r="Q356" t="e">
        <f>VLOOKUP([2]UNBOUNDCSV!B353,[2]VENUEID!$A$2:$C$25,3,TRUE)</f>
        <v>#N/A</v>
      </c>
      <c r="R356" s="7">
        <f>DATA_GOES_HERE!M258</f>
        <v>0</v>
      </c>
      <c r="W356" t="str">
        <f>IF(DATA_GOES_HERE!L258="Monday",1," ")</f>
        <v xml:space="preserve"> </v>
      </c>
      <c r="X356" t="str">
        <f>IF(DATA_GOES_HERE!L258="Tuesday",1," ")</f>
        <v xml:space="preserve"> </v>
      </c>
      <c r="Y356" t="str">
        <f>IF(DATA_GOES_HERE!L258="Wednesday",1," ")</f>
        <v xml:space="preserve"> </v>
      </c>
      <c r="Z356" t="str">
        <f>IF(DATA_GOES_HERE!L258="Thursday",1," ")</f>
        <v xml:space="preserve"> </v>
      </c>
      <c r="AA356" t="str">
        <f>IF(DATA_GOES_HERE!L258="Friday",1," ")</f>
        <v xml:space="preserve"> </v>
      </c>
      <c r="AB356" t="str">
        <f>IF(DATA_GOES_HERE!L258="Saturday",1," ")</f>
        <v xml:space="preserve"> </v>
      </c>
      <c r="AC356" t="str">
        <f>IF(DATA_GOES_HERE!L258="Sunday",1," ")</f>
        <v xml:space="preserve"> </v>
      </c>
    </row>
    <row r="357" spans="1:29" x14ac:dyDescent="0.25">
      <c r="A357" s="6" t="str">
        <f>[2]NOWPLAYING!A358</f>
        <v>kcook</v>
      </c>
      <c r="B357">
        <f>DATA_GOES_HERE!A357</f>
        <v>0</v>
      </c>
      <c r="E357" s="8" t="str">
        <f>IF(DATA_GOES_HERE!F259,F357,"")</f>
        <v/>
      </c>
      <c r="F357">
        <f>DATA_GOES_HERE!AI357</f>
        <v>0</v>
      </c>
      <c r="G357" s="1">
        <f>DATA_GOES_HERE!J357</f>
        <v>0</v>
      </c>
      <c r="H357" s="1">
        <f>DATA_GOES_HERE!R357</f>
        <v>0</v>
      </c>
      <c r="I357" s="1">
        <f t="shared" ca="1" si="8"/>
        <v>42487</v>
      </c>
      <c r="J357">
        <v>0</v>
      </c>
      <c r="K357" t="e">
        <f>VLOOKUP([2]UNBOUNDCSV!B436,[2]VENUEID!$A$2:$B$28,2,TRUE)</f>
        <v>#N/A</v>
      </c>
      <c r="L357" t="s">
        <v>131</v>
      </c>
      <c r="M357" t="e">
        <f>VLOOKUP(DATA_GOES_HERE!Y357,VENUEID!$A$2:$B$28,2,TRUE)</f>
        <v>#N/A</v>
      </c>
      <c r="N357" t="e">
        <f>VLOOKUP(DATA_GOES_HERE!AH357,eventTypeID!$A:$C,3,TRUE)</f>
        <v>#N/A</v>
      </c>
      <c r="Q357" t="e">
        <f>VLOOKUP([2]UNBOUNDCSV!B354,[2]VENUEID!$A$2:$C$25,3,TRUE)</f>
        <v>#N/A</v>
      </c>
      <c r="R357" s="7">
        <f>DATA_GOES_HERE!M259</f>
        <v>0</v>
      </c>
      <c r="W357" t="str">
        <f>IF(DATA_GOES_HERE!L259="Monday",1," ")</f>
        <v xml:space="preserve"> </v>
      </c>
      <c r="X357" t="str">
        <f>IF(DATA_GOES_HERE!L259="Tuesday",1," ")</f>
        <v xml:space="preserve"> </v>
      </c>
      <c r="Y357" t="str">
        <f>IF(DATA_GOES_HERE!L259="Wednesday",1," ")</f>
        <v xml:space="preserve"> </v>
      </c>
      <c r="Z357" t="str">
        <f>IF(DATA_GOES_HERE!L259="Thursday",1," ")</f>
        <v xml:space="preserve"> </v>
      </c>
      <c r="AA357" t="str">
        <f>IF(DATA_GOES_HERE!L259="Friday",1," ")</f>
        <v xml:space="preserve"> </v>
      </c>
      <c r="AB357" t="str">
        <f>IF(DATA_GOES_HERE!L259="Saturday",1," ")</f>
        <v xml:space="preserve"> </v>
      </c>
      <c r="AC357" t="str">
        <f>IF(DATA_GOES_HERE!L259="Sunday",1," ")</f>
        <v xml:space="preserve"> </v>
      </c>
    </row>
    <row r="358" spans="1:29" x14ac:dyDescent="0.25">
      <c r="A358" s="6" t="str">
        <f>[2]NOWPLAYING!A359</f>
        <v>kcook</v>
      </c>
      <c r="B358">
        <f>DATA_GOES_HERE!A358</f>
        <v>0</v>
      </c>
      <c r="E358" s="8" t="str">
        <f>IF(DATA_GOES_HERE!F260,F358,"")</f>
        <v/>
      </c>
      <c r="F358">
        <f>DATA_GOES_HERE!AI358</f>
        <v>0</v>
      </c>
      <c r="G358" s="1">
        <f>DATA_GOES_HERE!J358</f>
        <v>0</v>
      </c>
      <c r="H358" s="1">
        <f>DATA_GOES_HERE!R358</f>
        <v>0</v>
      </c>
      <c r="I358" s="1">
        <f t="shared" ca="1" si="8"/>
        <v>42487</v>
      </c>
      <c r="J358">
        <v>0</v>
      </c>
      <c r="K358" t="e">
        <f>VLOOKUP([2]UNBOUNDCSV!B437,[2]VENUEID!$A$2:$B$28,2,TRUE)</f>
        <v>#N/A</v>
      </c>
      <c r="L358" t="s">
        <v>131</v>
      </c>
      <c r="M358" t="e">
        <f>VLOOKUP(DATA_GOES_HERE!Y358,VENUEID!$A$2:$B$28,2,TRUE)</f>
        <v>#N/A</v>
      </c>
      <c r="N358" t="e">
        <f>VLOOKUP(DATA_GOES_HERE!AH358,eventTypeID!$A:$C,3,TRUE)</f>
        <v>#N/A</v>
      </c>
      <c r="Q358" t="e">
        <f>VLOOKUP([2]UNBOUNDCSV!B355,[2]VENUEID!$A$2:$C$25,3,TRUE)</f>
        <v>#N/A</v>
      </c>
      <c r="R358" s="7">
        <f>DATA_GOES_HERE!M260</f>
        <v>0</v>
      </c>
      <c r="W358" t="str">
        <f>IF(DATA_GOES_HERE!L260="Monday",1," ")</f>
        <v xml:space="preserve"> </v>
      </c>
      <c r="X358" t="str">
        <f>IF(DATA_GOES_HERE!L260="Tuesday",1," ")</f>
        <v xml:space="preserve"> </v>
      </c>
      <c r="Y358" t="str">
        <f>IF(DATA_GOES_HERE!L260="Wednesday",1," ")</f>
        <v xml:space="preserve"> </v>
      </c>
      <c r="Z358" t="str">
        <f>IF(DATA_GOES_HERE!L260="Thursday",1," ")</f>
        <v xml:space="preserve"> </v>
      </c>
      <c r="AA358" t="str">
        <f>IF(DATA_GOES_HERE!L260="Friday",1," ")</f>
        <v xml:space="preserve"> </v>
      </c>
      <c r="AB358" t="str">
        <f>IF(DATA_GOES_HERE!L260="Saturday",1," ")</f>
        <v xml:space="preserve"> </v>
      </c>
      <c r="AC358" t="str">
        <f>IF(DATA_GOES_HERE!L260="Sunday",1," ")</f>
        <v xml:space="preserve"> </v>
      </c>
    </row>
    <row r="359" spans="1:29" x14ac:dyDescent="0.25">
      <c r="A359" s="6" t="str">
        <f>[2]NOWPLAYING!A360</f>
        <v>kcook</v>
      </c>
      <c r="B359">
        <f>DATA_GOES_HERE!A359</f>
        <v>0</v>
      </c>
      <c r="E359" s="8" t="str">
        <f>IF(DATA_GOES_HERE!F261,F359,"")</f>
        <v/>
      </c>
      <c r="F359">
        <f>DATA_GOES_HERE!AI359</f>
        <v>0</v>
      </c>
      <c r="G359" s="1">
        <f>DATA_GOES_HERE!J359</f>
        <v>0</v>
      </c>
      <c r="H359" s="1">
        <f>DATA_GOES_HERE!R359</f>
        <v>0</v>
      </c>
      <c r="I359" s="1">
        <f t="shared" ca="1" si="8"/>
        <v>42487</v>
      </c>
      <c r="J359">
        <v>0</v>
      </c>
      <c r="K359" t="e">
        <f>VLOOKUP([2]UNBOUNDCSV!B438,[2]VENUEID!$A$2:$B$28,2,TRUE)</f>
        <v>#N/A</v>
      </c>
      <c r="L359" t="s">
        <v>131</v>
      </c>
      <c r="M359" t="e">
        <f>VLOOKUP(DATA_GOES_HERE!Y359,VENUEID!$A$2:$B$28,2,TRUE)</f>
        <v>#N/A</v>
      </c>
      <c r="N359" t="e">
        <f>VLOOKUP(DATA_GOES_HERE!AH359,eventTypeID!$A:$C,3,TRUE)</f>
        <v>#N/A</v>
      </c>
      <c r="Q359" t="e">
        <f>VLOOKUP([2]UNBOUNDCSV!B356,[2]VENUEID!$A$2:$C$25,3,TRUE)</f>
        <v>#N/A</v>
      </c>
      <c r="R359" s="7">
        <f>DATA_GOES_HERE!M261</f>
        <v>0</v>
      </c>
      <c r="W359" t="str">
        <f>IF(DATA_GOES_HERE!L261="Monday",1," ")</f>
        <v xml:space="preserve"> </v>
      </c>
      <c r="X359" t="str">
        <f>IF(DATA_GOES_HERE!L261="Tuesday",1," ")</f>
        <v xml:space="preserve"> </v>
      </c>
      <c r="Y359" t="str">
        <f>IF(DATA_GOES_HERE!L261="Wednesday",1," ")</f>
        <v xml:space="preserve"> </v>
      </c>
      <c r="Z359" t="str">
        <f>IF(DATA_GOES_HERE!L261="Thursday",1," ")</f>
        <v xml:space="preserve"> </v>
      </c>
      <c r="AA359" t="str">
        <f>IF(DATA_GOES_HERE!L261="Friday",1," ")</f>
        <v xml:space="preserve"> </v>
      </c>
      <c r="AB359" t="str">
        <f>IF(DATA_GOES_HERE!L261="Saturday",1," ")</f>
        <v xml:space="preserve"> </v>
      </c>
      <c r="AC359" t="str">
        <f>IF(DATA_GOES_HERE!L261="Sunday",1," ")</f>
        <v xml:space="preserve"> </v>
      </c>
    </row>
    <row r="360" spans="1:29" x14ac:dyDescent="0.25">
      <c r="A360" s="6" t="str">
        <f>[2]NOWPLAYING!A361</f>
        <v>kcook</v>
      </c>
      <c r="B360">
        <f>DATA_GOES_HERE!A360</f>
        <v>0</v>
      </c>
      <c r="E360" s="8" t="str">
        <f>IF(DATA_GOES_HERE!F262,F360,"")</f>
        <v/>
      </c>
      <c r="F360">
        <f>DATA_GOES_HERE!AI360</f>
        <v>0</v>
      </c>
      <c r="G360" s="1">
        <f>DATA_GOES_HERE!J360</f>
        <v>0</v>
      </c>
      <c r="H360" s="1">
        <f>DATA_GOES_HERE!R360</f>
        <v>0</v>
      </c>
      <c r="I360" s="1">
        <f t="shared" ca="1" si="8"/>
        <v>42487</v>
      </c>
      <c r="J360">
        <v>0</v>
      </c>
      <c r="K360" t="e">
        <f>VLOOKUP([2]UNBOUNDCSV!B439,[2]VENUEID!$A$2:$B$28,2,TRUE)</f>
        <v>#N/A</v>
      </c>
      <c r="L360" t="s">
        <v>131</v>
      </c>
      <c r="M360" t="e">
        <f>VLOOKUP(DATA_GOES_HERE!Y360,VENUEID!$A$2:$B$28,2,TRUE)</f>
        <v>#N/A</v>
      </c>
      <c r="N360" t="e">
        <f>VLOOKUP(DATA_GOES_HERE!AH360,eventTypeID!$A:$C,3,TRUE)</f>
        <v>#N/A</v>
      </c>
      <c r="Q360" t="e">
        <f>VLOOKUP([2]UNBOUNDCSV!B357,[2]VENUEID!$A$2:$C$25,3,TRUE)</f>
        <v>#N/A</v>
      </c>
      <c r="R360" s="7">
        <f>DATA_GOES_HERE!M262</f>
        <v>0</v>
      </c>
      <c r="W360" t="str">
        <f>IF(DATA_GOES_HERE!L262="Monday",1," ")</f>
        <v xml:space="preserve"> </v>
      </c>
      <c r="X360" t="str">
        <f>IF(DATA_GOES_HERE!L262="Tuesday",1," ")</f>
        <v xml:space="preserve"> </v>
      </c>
      <c r="Y360" t="str">
        <f>IF(DATA_GOES_HERE!L262="Wednesday",1," ")</f>
        <v xml:space="preserve"> </v>
      </c>
      <c r="Z360" t="str">
        <f>IF(DATA_GOES_HERE!L262="Thursday",1," ")</f>
        <v xml:space="preserve"> </v>
      </c>
      <c r="AA360" t="str">
        <f>IF(DATA_GOES_HERE!L262="Friday",1," ")</f>
        <v xml:space="preserve"> </v>
      </c>
      <c r="AB360" t="str">
        <f>IF(DATA_GOES_HERE!L262="Saturday",1," ")</f>
        <v xml:space="preserve"> </v>
      </c>
      <c r="AC360" t="str">
        <f>IF(DATA_GOES_HERE!L262="Sunday",1," ")</f>
        <v xml:space="preserve"> </v>
      </c>
    </row>
    <row r="361" spans="1:29" x14ac:dyDescent="0.25">
      <c r="A361" s="6" t="str">
        <f>[2]NOWPLAYING!A362</f>
        <v>kcook</v>
      </c>
      <c r="B361">
        <f>DATA_GOES_HERE!A361</f>
        <v>0</v>
      </c>
      <c r="E361" s="8" t="str">
        <f>IF(DATA_GOES_HERE!F263,F361,"")</f>
        <v/>
      </c>
      <c r="F361">
        <f>DATA_GOES_HERE!AI361</f>
        <v>0</v>
      </c>
      <c r="G361" s="1">
        <f>DATA_GOES_HERE!J361</f>
        <v>0</v>
      </c>
      <c r="H361" s="1">
        <f>DATA_GOES_HERE!R361</f>
        <v>0</v>
      </c>
      <c r="I361" s="1">
        <f t="shared" ca="1" si="8"/>
        <v>42487</v>
      </c>
      <c r="J361">
        <v>0</v>
      </c>
      <c r="K361" t="e">
        <f>VLOOKUP([2]UNBOUNDCSV!B440,[2]VENUEID!$A$2:$B$28,2,TRUE)</f>
        <v>#N/A</v>
      </c>
      <c r="L361" t="s">
        <v>131</v>
      </c>
      <c r="M361" t="e">
        <f>VLOOKUP(DATA_GOES_HERE!Y361,VENUEID!$A$2:$B$28,2,TRUE)</f>
        <v>#N/A</v>
      </c>
      <c r="N361" t="e">
        <f>VLOOKUP(DATA_GOES_HERE!AH361,eventTypeID!$A:$C,3,TRUE)</f>
        <v>#N/A</v>
      </c>
      <c r="Q361" t="e">
        <f>VLOOKUP([2]UNBOUNDCSV!B358,[2]VENUEID!$A$2:$C$25,3,TRUE)</f>
        <v>#N/A</v>
      </c>
      <c r="R361" s="7">
        <f>DATA_GOES_HERE!M263</f>
        <v>0</v>
      </c>
      <c r="W361" t="str">
        <f>IF(DATA_GOES_HERE!L263="Monday",1," ")</f>
        <v xml:space="preserve"> </v>
      </c>
      <c r="X361" t="str">
        <f>IF(DATA_GOES_HERE!L263="Tuesday",1," ")</f>
        <v xml:space="preserve"> </v>
      </c>
      <c r="Y361" t="str">
        <f>IF(DATA_GOES_HERE!L263="Wednesday",1," ")</f>
        <v xml:space="preserve"> </v>
      </c>
      <c r="Z361" t="str">
        <f>IF(DATA_GOES_HERE!L263="Thursday",1," ")</f>
        <v xml:space="preserve"> </v>
      </c>
      <c r="AA361" t="str">
        <f>IF(DATA_GOES_HERE!L263="Friday",1," ")</f>
        <v xml:space="preserve"> </v>
      </c>
      <c r="AB361" t="str">
        <f>IF(DATA_GOES_HERE!L263="Saturday",1," ")</f>
        <v xml:space="preserve"> </v>
      </c>
      <c r="AC361" t="str">
        <f>IF(DATA_GOES_HERE!L263="Sunday",1," ")</f>
        <v xml:space="preserve"> </v>
      </c>
    </row>
    <row r="362" spans="1:29" x14ac:dyDescent="0.25">
      <c r="A362" s="6" t="str">
        <f>[2]NOWPLAYING!A363</f>
        <v>kcook</v>
      </c>
      <c r="B362">
        <f>DATA_GOES_HERE!A362</f>
        <v>0</v>
      </c>
      <c r="E362" s="8" t="str">
        <f>IF(DATA_GOES_HERE!F264,F362,"")</f>
        <v/>
      </c>
      <c r="F362">
        <f>DATA_GOES_HERE!AI362</f>
        <v>0</v>
      </c>
      <c r="G362" s="1">
        <f>DATA_GOES_HERE!J362</f>
        <v>0</v>
      </c>
      <c r="H362" s="1">
        <f>DATA_GOES_HERE!R362</f>
        <v>0</v>
      </c>
      <c r="I362" s="1">
        <f t="shared" ca="1" si="8"/>
        <v>42487</v>
      </c>
      <c r="J362">
        <v>0</v>
      </c>
      <c r="K362" t="e">
        <f>VLOOKUP([2]UNBOUNDCSV!B441,[2]VENUEID!$A$2:$B$28,2,TRUE)</f>
        <v>#N/A</v>
      </c>
      <c r="L362" t="s">
        <v>131</v>
      </c>
      <c r="M362" t="e">
        <f>VLOOKUP(DATA_GOES_HERE!Y362,VENUEID!$A$2:$B$28,2,TRUE)</f>
        <v>#N/A</v>
      </c>
      <c r="N362" t="e">
        <f>VLOOKUP(DATA_GOES_HERE!AH362,eventTypeID!$A:$C,3,TRUE)</f>
        <v>#N/A</v>
      </c>
      <c r="Q362" t="e">
        <f>VLOOKUP([2]UNBOUNDCSV!B359,[2]VENUEID!$A$2:$C$25,3,TRUE)</f>
        <v>#N/A</v>
      </c>
      <c r="R362" s="7">
        <f>DATA_GOES_HERE!M264</f>
        <v>0</v>
      </c>
      <c r="W362" t="str">
        <f>IF(DATA_GOES_HERE!L264="Monday",1," ")</f>
        <v xml:space="preserve"> </v>
      </c>
      <c r="X362" t="str">
        <f>IF(DATA_GOES_HERE!L264="Tuesday",1," ")</f>
        <v xml:space="preserve"> </v>
      </c>
      <c r="Y362" t="str">
        <f>IF(DATA_GOES_HERE!L264="Wednesday",1," ")</f>
        <v xml:space="preserve"> </v>
      </c>
      <c r="Z362" t="str">
        <f>IF(DATA_GOES_HERE!L264="Thursday",1," ")</f>
        <v xml:space="preserve"> </v>
      </c>
      <c r="AA362" t="str">
        <f>IF(DATA_GOES_HERE!L264="Friday",1," ")</f>
        <v xml:space="preserve"> </v>
      </c>
      <c r="AB362" t="str">
        <f>IF(DATA_GOES_HERE!L264="Saturday",1," ")</f>
        <v xml:space="preserve"> </v>
      </c>
      <c r="AC362" t="str">
        <f>IF(DATA_GOES_HERE!L264="Sunday",1," ")</f>
        <v xml:space="preserve"> </v>
      </c>
    </row>
    <row r="363" spans="1:29" x14ac:dyDescent="0.25">
      <c r="A363" s="6" t="str">
        <f>[2]NOWPLAYING!A364</f>
        <v>kcook</v>
      </c>
      <c r="B363">
        <f>DATA_GOES_HERE!A363</f>
        <v>0</v>
      </c>
      <c r="E363" s="8" t="str">
        <f>IF(DATA_GOES_HERE!F265,F363,"")</f>
        <v/>
      </c>
      <c r="F363">
        <f>DATA_GOES_HERE!AI363</f>
        <v>0</v>
      </c>
      <c r="G363" s="1">
        <f>DATA_GOES_HERE!J363</f>
        <v>0</v>
      </c>
      <c r="H363" s="1">
        <f>DATA_GOES_HERE!R363</f>
        <v>0</v>
      </c>
      <c r="I363" s="1">
        <f t="shared" ca="1" si="8"/>
        <v>42487</v>
      </c>
      <c r="J363">
        <v>0</v>
      </c>
      <c r="K363" t="e">
        <f>VLOOKUP([2]UNBOUNDCSV!B442,[2]VENUEID!$A$2:$B$28,2,TRUE)</f>
        <v>#N/A</v>
      </c>
      <c r="L363" t="s">
        <v>131</v>
      </c>
      <c r="M363" t="e">
        <f>VLOOKUP(DATA_GOES_HERE!Y363,VENUEID!$A$2:$B$28,2,TRUE)</f>
        <v>#N/A</v>
      </c>
      <c r="N363" t="e">
        <f>VLOOKUP(DATA_GOES_HERE!AH363,eventTypeID!$A:$C,3,TRUE)</f>
        <v>#N/A</v>
      </c>
      <c r="Q363" t="e">
        <f>VLOOKUP([2]UNBOUNDCSV!B360,[2]VENUEID!$A$2:$C$25,3,TRUE)</f>
        <v>#N/A</v>
      </c>
      <c r="R363" s="7">
        <f>DATA_GOES_HERE!M265</f>
        <v>0</v>
      </c>
      <c r="W363" t="str">
        <f>IF(DATA_GOES_HERE!L265="Monday",1," ")</f>
        <v xml:space="preserve"> </v>
      </c>
      <c r="X363" t="str">
        <f>IF(DATA_GOES_HERE!L265="Tuesday",1," ")</f>
        <v xml:space="preserve"> </v>
      </c>
      <c r="Y363" t="str">
        <f>IF(DATA_GOES_HERE!L265="Wednesday",1," ")</f>
        <v xml:space="preserve"> </v>
      </c>
      <c r="Z363" t="str">
        <f>IF(DATA_GOES_HERE!L265="Thursday",1," ")</f>
        <v xml:space="preserve"> </v>
      </c>
      <c r="AA363" t="str">
        <f>IF(DATA_GOES_HERE!L265="Friday",1," ")</f>
        <v xml:space="preserve"> </v>
      </c>
      <c r="AB363" t="str">
        <f>IF(DATA_GOES_HERE!L265="Saturday",1," ")</f>
        <v xml:space="preserve"> </v>
      </c>
      <c r="AC363" t="str">
        <f>IF(DATA_GOES_HERE!L265="Sunday",1," ")</f>
        <v xml:space="preserve"> </v>
      </c>
    </row>
    <row r="364" spans="1:29" x14ac:dyDescent="0.25">
      <c r="A364" s="6" t="str">
        <f>[2]NOWPLAYING!A365</f>
        <v>kcook</v>
      </c>
      <c r="B364">
        <f>DATA_GOES_HERE!A364</f>
        <v>0</v>
      </c>
      <c r="E364" s="8" t="str">
        <f>IF(DATA_GOES_HERE!F266,F364,"")</f>
        <v/>
      </c>
      <c r="F364">
        <f>DATA_GOES_HERE!AI364</f>
        <v>0</v>
      </c>
      <c r="G364" s="1">
        <f>DATA_GOES_HERE!J364</f>
        <v>0</v>
      </c>
      <c r="H364" s="1">
        <f>DATA_GOES_HERE!R364</f>
        <v>0</v>
      </c>
      <c r="I364" s="1">
        <f t="shared" ca="1" si="8"/>
        <v>42487</v>
      </c>
      <c r="J364">
        <v>0</v>
      </c>
      <c r="K364" t="e">
        <f>VLOOKUP([2]UNBOUNDCSV!B443,[2]VENUEID!$A$2:$B$28,2,TRUE)</f>
        <v>#N/A</v>
      </c>
      <c r="L364" t="s">
        <v>131</v>
      </c>
      <c r="M364" t="e">
        <f>VLOOKUP(DATA_GOES_HERE!Y364,VENUEID!$A$2:$B$28,2,TRUE)</f>
        <v>#N/A</v>
      </c>
      <c r="N364" t="e">
        <f>VLOOKUP(DATA_GOES_HERE!AH364,eventTypeID!$A:$C,3,TRUE)</f>
        <v>#N/A</v>
      </c>
      <c r="Q364" t="e">
        <f>VLOOKUP([2]UNBOUNDCSV!B361,[2]VENUEID!$A$2:$C$25,3,TRUE)</f>
        <v>#N/A</v>
      </c>
      <c r="R364" s="7">
        <f>DATA_GOES_HERE!M266</f>
        <v>0</v>
      </c>
      <c r="W364" t="str">
        <f>IF(DATA_GOES_HERE!L266="Monday",1," ")</f>
        <v xml:space="preserve"> </v>
      </c>
      <c r="X364" t="str">
        <f>IF(DATA_GOES_HERE!L266="Tuesday",1," ")</f>
        <v xml:space="preserve"> </v>
      </c>
      <c r="Y364" t="str">
        <f>IF(DATA_GOES_HERE!L266="Wednesday",1," ")</f>
        <v xml:space="preserve"> </v>
      </c>
      <c r="Z364" t="str">
        <f>IF(DATA_GOES_HERE!L266="Thursday",1," ")</f>
        <v xml:space="preserve"> </v>
      </c>
      <c r="AA364" t="str">
        <f>IF(DATA_GOES_HERE!L266="Friday",1," ")</f>
        <v xml:space="preserve"> </v>
      </c>
      <c r="AB364" t="str">
        <f>IF(DATA_GOES_HERE!L266="Saturday",1," ")</f>
        <v xml:space="preserve"> </v>
      </c>
      <c r="AC364" t="str">
        <f>IF(DATA_GOES_HERE!L266="Sunday",1," ")</f>
        <v xml:space="preserve"> </v>
      </c>
    </row>
    <row r="365" spans="1:29" x14ac:dyDescent="0.25">
      <c r="A365" s="6" t="str">
        <f>[2]NOWPLAYING!A366</f>
        <v>kcook</v>
      </c>
      <c r="B365">
        <f>DATA_GOES_HERE!A365</f>
        <v>0</v>
      </c>
      <c r="E365" s="8" t="str">
        <f>IF(DATA_GOES_HERE!F267,F365,"")</f>
        <v/>
      </c>
      <c r="F365">
        <f>DATA_GOES_HERE!AI365</f>
        <v>0</v>
      </c>
      <c r="G365" s="1">
        <f>DATA_GOES_HERE!J365</f>
        <v>0</v>
      </c>
      <c r="H365" s="1">
        <f>DATA_GOES_HERE!R365</f>
        <v>0</v>
      </c>
      <c r="I365" s="1">
        <f t="shared" ca="1" si="8"/>
        <v>42487</v>
      </c>
      <c r="J365">
        <v>0</v>
      </c>
      <c r="K365" t="e">
        <f>VLOOKUP([2]UNBOUNDCSV!B444,[2]VENUEID!$A$2:$B$28,2,TRUE)</f>
        <v>#N/A</v>
      </c>
      <c r="L365" t="s">
        <v>131</v>
      </c>
      <c r="M365" t="e">
        <f>VLOOKUP(DATA_GOES_HERE!Y365,VENUEID!$A$2:$B$28,2,TRUE)</f>
        <v>#N/A</v>
      </c>
      <c r="N365" t="e">
        <f>VLOOKUP(DATA_GOES_HERE!AH365,eventTypeID!$A:$C,3,TRUE)</f>
        <v>#N/A</v>
      </c>
      <c r="Q365" t="e">
        <f>VLOOKUP([2]UNBOUNDCSV!B362,[2]VENUEID!$A$2:$C$25,3,TRUE)</f>
        <v>#N/A</v>
      </c>
      <c r="R365" s="7">
        <f>DATA_GOES_HERE!M267</f>
        <v>0</v>
      </c>
      <c r="W365" t="str">
        <f>IF(DATA_GOES_HERE!L267="Monday",1," ")</f>
        <v xml:space="preserve"> </v>
      </c>
      <c r="X365" t="str">
        <f>IF(DATA_GOES_HERE!L267="Tuesday",1," ")</f>
        <v xml:space="preserve"> </v>
      </c>
      <c r="Y365" t="str">
        <f>IF(DATA_GOES_HERE!L267="Wednesday",1," ")</f>
        <v xml:space="preserve"> </v>
      </c>
      <c r="Z365" t="str">
        <f>IF(DATA_GOES_HERE!L267="Thursday",1," ")</f>
        <v xml:space="preserve"> </v>
      </c>
      <c r="AA365" t="str">
        <f>IF(DATA_GOES_HERE!L267="Friday",1," ")</f>
        <v xml:space="preserve"> </v>
      </c>
      <c r="AB365" t="str">
        <f>IF(DATA_GOES_HERE!L267="Saturday",1," ")</f>
        <v xml:space="preserve"> </v>
      </c>
      <c r="AC365" t="str">
        <f>IF(DATA_GOES_HERE!L267="Sunday",1," ")</f>
        <v xml:space="preserve"> </v>
      </c>
    </row>
    <row r="366" spans="1:29" x14ac:dyDescent="0.25">
      <c r="A366" s="6" t="str">
        <f>[2]NOWPLAYING!A367</f>
        <v>kcook</v>
      </c>
      <c r="B366">
        <f>DATA_GOES_HERE!A366</f>
        <v>0</v>
      </c>
      <c r="E366" s="8" t="str">
        <f>IF(DATA_GOES_HERE!F268,F366,"")</f>
        <v/>
      </c>
      <c r="F366">
        <f>DATA_GOES_HERE!AI366</f>
        <v>0</v>
      </c>
      <c r="G366" s="1">
        <f>DATA_GOES_HERE!J366</f>
        <v>0</v>
      </c>
      <c r="H366" s="1">
        <f>DATA_GOES_HERE!R366</f>
        <v>0</v>
      </c>
      <c r="I366" s="1">
        <f t="shared" ref="I366:I397" ca="1" si="9">TODAY()</f>
        <v>42487</v>
      </c>
      <c r="J366">
        <v>0</v>
      </c>
      <c r="K366" t="e">
        <f>VLOOKUP([2]UNBOUNDCSV!B445,[2]VENUEID!$A$2:$B$28,2,TRUE)</f>
        <v>#N/A</v>
      </c>
      <c r="L366" t="s">
        <v>131</v>
      </c>
      <c r="M366" t="e">
        <f>VLOOKUP(DATA_GOES_HERE!Y366,VENUEID!$A$2:$B$28,2,TRUE)</f>
        <v>#N/A</v>
      </c>
      <c r="N366" t="e">
        <f>VLOOKUP(DATA_GOES_HERE!AH366,eventTypeID!$A:$C,3,TRUE)</f>
        <v>#N/A</v>
      </c>
      <c r="Q366" t="e">
        <f>VLOOKUP([2]UNBOUNDCSV!B363,[2]VENUEID!$A$2:$C$25,3,TRUE)</f>
        <v>#N/A</v>
      </c>
      <c r="R366" s="7">
        <f>DATA_GOES_HERE!M268</f>
        <v>0</v>
      </c>
      <c r="W366" t="str">
        <f>IF(DATA_GOES_HERE!L268="Monday",1," ")</f>
        <v xml:space="preserve"> </v>
      </c>
      <c r="X366" t="str">
        <f>IF(DATA_GOES_HERE!L268="Tuesday",1," ")</f>
        <v xml:space="preserve"> </v>
      </c>
      <c r="Y366" t="str">
        <f>IF(DATA_GOES_HERE!L268="Wednesday",1," ")</f>
        <v xml:space="preserve"> </v>
      </c>
      <c r="Z366" t="str">
        <f>IF(DATA_GOES_HERE!L268="Thursday",1," ")</f>
        <v xml:space="preserve"> </v>
      </c>
      <c r="AA366" t="str">
        <f>IF(DATA_GOES_HERE!L268="Friday",1," ")</f>
        <v xml:space="preserve"> </v>
      </c>
      <c r="AB366" t="str">
        <f>IF(DATA_GOES_HERE!L268="Saturday",1," ")</f>
        <v xml:space="preserve"> </v>
      </c>
      <c r="AC366" t="str">
        <f>IF(DATA_GOES_HERE!L268="Sunday",1," ")</f>
        <v xml:space="preserve"> </v>
      </c>
    </row>
    <row r="367" spans="1:29" x14ac:dyDescent="0.25">
      <c r="A367" s="6" t="str">
        <f>[2]NOWPLAYING!A368</f>
        <v>kcook</v>
      </c>
      <c r="B367">
        <f>DATA_GOES_HERE!A367</f>
        <v>0</v>
      </c>
      <c r="E367" s="8" t="str">
        <f>IF(DATA_GOES_HERE!F269,F367,"")</f>
        <v/>
      </c>
      <c r="F367">
        <f>DATA_GOES_HERE!AI367</f>
        <v>0</v>
      </c>
      <c r="G367" s="1">
        <f>DATA_GOES_HERE!J367</f>
        <v>0</v>
      </c>
      <c r="H367" s="1">
        <f>DATA_GOES_HERE!R367</f>
        <v>0</v>
      </c>
      <c r="I367" s="1">
        <f t="shared" ca="1" si="9"/>
        <v>42487</v>
      </c>
      <c r="J367">
        <v>0</v>
      </c>
      <c r="K367" t="e">
        <f>VLOOKUP([2]UNBOUNDCSV!B446,[2]VENUEID!$A$2:$B$28,2,TRUE)</f>
        <v>#N/A</v>
      </c>
      <c r="L367" t="s">
        <v>131</v>
      </c>
      <c r="M367" t="e">
        <f>VLOOKUP(DATA_GOES_HERE!Y367,VENUEID!$A$2:$B$28,2,TRUE)</f>
        <v>#N/A</v>
      </c>
      <c r="N367" t="e">
        <f>VLOOKUP(DATA_GOES_HERE!AH367,eventTypeID!$A:$C,3,TRUE)</f>
        <v>#N/A</v>
      </c>
      <c r="Q367" t="e">
        <f>VLOOKUP([2]UNBOUNDCSV!B364,[2]VENUEID!$A$2:$C$25,3,TRUE)</f>
        <v>#N/A</v>
      </c>
      <c r="R367" s="7">
        <f>DATA_GOES_HERE!M269</f>
        <v>0</v>
      </c>
      <c r="W367" t="str">
        <f>IF(DATA_GOES_HERE!L269="Monday",1," ")</f>
        <v xml:space="preserve"> </v>
      </c>
      <c r="X367" t="str">
        <f>IF(DATA_GOES_HERE!L269="Tuesday",1," ")</f>
        <v xml:space="preserve"> </v>
      </c>
      <c r="Y367" t="str">
        <f>IF(DATA_GOES_HERE!L269="Wednesday",1," ")</f>
        <v xml:space="preserve"> </v>
      </c>
      <c r="Z367" t="str">
        <f>IF(DATA_GOES_HERE!L269="Thursday",1," ")</f>
        <v xml:space="preserve"> </v>
      </c>
      <c r="AA367" t="str">
        <f>IF(DATA_GOES_HERE!L269="Friday",1," ")</f>
        <v xml:space="preserve"> </v>
      </c>
      <c r="AB367" t="str">
        <f>IF(DATA_GOES_HERE!L269="Saturday",1," ")</f>
        <v xml:space="preserve"> </v>
      </c>
      <c r="AC367" t="str">
        <f>IF(DATA_GOES_HERE!L269="Sunday",1," ")</f>
        <v xml:space="preserve"> </v>
      </c>
    </row>
    <row r="368" spans="1:29" x14ac:dyDescent="0.25">
      <c r="A368" s="6" t="str">
        <f>[2]NOWPLAYING!A369</f>
        <v>kcook</v>
      </c>
      <c r="B368">
        <f>DATA_GOES_HERE!A368</f>
        <v>0</v>
      </c>
      <c r="E368" s="8" t="str">
        <f>IF(DATA_GOES_HERE!F270,F368,"")</f>
        <v/>
      </c>
      <c r="F368">
        <f>DATA_GOES_HERE!AI368</f>
        <v>0</v>
      </c>
      <c r="G368" s="1">
        <f>DATA_GOES_HERE!J368</f>
        <v>0</v>
      </c>
      <c r="H368" s="1">
        <f>DATA_GOES_HERE!R368</f>
        <v>0</v>
      </c>
      <c r="I368" s="1">
        <f t="shared" ca="1" si="9"/>
        <v>42487</v>
      </c>
      <c r="J368">
        <v>0</v>
      </c>
      <c r="K368" t="e">
        <f>VLOOKUP([2]UNBOUNDCSV!B447,[2]VENUEID!$A$2:$B$28,2,TRUE)</f>
        <v>#N/A</v>
      </c>
      <c r="L368" t="s">
        <v>131</v>
      </c>
      <c r="M368" t="e">
        <f>VLOOKUP(DATA_GOES_HERE!Y368,VENUEID!$A$2:$B$28,2,TRUE)</f>
        <v>#N/A</v>
      </c>
      <c r="N368" t="e">
        <f>VLOOKUP(DATA_GOES_HERE!AH368,eventTypeID!$A:$C,3,TRUE)</f>
        <v>#N/A</v>
      </c>
      <c r="Q368" t="e">
        <f>VLOOKUP([2]UNBOUNDCSV!B365,[2]VENUEID!$A$2:$C$25,3,TRUE)</f>
        <v>#N/A</v>
      </c>
      <c r="R368" s="7">
        <f>DATA_GOES_HERE!M270</f>
        <v>0</v>
      </c>
      <c r="W368" t="str">
        <f>IF(DATA_GOES_HERE!L270="Monday",1," ")</f>
        <v xml:space="preserve"> </v>
      </c>
      <c r="X368" t="str">
        <f>IF(DATA_GOES_HERE!L270="Tuesday",1," ")</f>
        <v xml:space="preserve"> </v>
      </c>
      <c r="Y368" t="str">
        <f>IF(DATA_GOES_HERE!L270="Wednesday",1," ")</f>
        <v xml:space="preserve"> </v>
      </c>
      <c r="Z368" t="str">
        <f>IF(DATA_GOES_HERE!L270="Thursday",1," ")</f>
        <v xml:space="preserve"> </v>
      </c>
      <c r="AA368" t="str">
        <f>IF(DATA_GOES_HERE!L270="Friday",1," ")</f>
        <v xml:space="preserve"> </v>
      </c>
      <c r="AB368" t="str">
        <f>IF(DATA_GOES_HERE!L270="Saturday",1," ")</f>
        <v xml:space="preserve"> </v>
      </c>
      <c r="AC368" t="str">
        <f>IF(DATA_GOES_HERE!L270="Sunday",1," ")</f>
        <v xml:space="preserve"> </v>
      </c>
    </row>
    <row r="369" spans="1:29" x14ac:dyDescent="0.25">
      <c r="A369" s="6" t="str">
        <f>[2]NOWPLAYING!A370</f>
        <v>kcook</v>
      </c>
      <c r="B369">
        <f>DATA_GOES_HERE!A369</f>
        <v>0</v>
      </c>
      <c r="E369" s="8" t="str">
        <f>IF(DATA_GOES_HERE!F271,F369,"")</f>
        <v/>
      </c>
      <c r="F369">
        <f>DATA_GOES_HERE!AI369</f>
        <v>0</v>
      </c>
      <c r="G369" s="1">
        <f>DATA_GOES_HERE!J369</f>
        <v>0</v>
      </c>
      <c r="H369" s="1">
        <f>DATA_GOES_HERE!R369</f>
        <v>0</v>
      </c>
      <c r="I369" s="1">
        <f t="shared" ca="1" si="9"/>
        <v>42487</v>
      </c>
      <c r="J369">
        <v>0</v>
      </c>
      <c r="K369" t="e">
        <f>VLOOKUP([2]UNBOUNDCSV!B448,[2]VENUEID!$A$2:$B$28,2,TRUE)</f>
        <v>#N/A</v>
      </c>
      <c r="L369" t="s">
        <v>131</v>
      </c>
      <c r="M369" t="e">
        <f>VLOOKUP(DATA_GOES_HERE!Y369,VENUEID!$A$2:$B$28,2,TRUE)</f>
        <v>#N/A</v>
      </c>
      <c r="N369" t="e">
        <f>VLOOKUP(DATA_GOES_HERE!AH369,eventTypeID!$A:$C,3,TRUE)</f>
        <v>#N/A</v>
      </c>
      <c r="Q369" t="e">
        <f>VLOOKUP([2]UNBOUNDCSV!B366,[2]VENUEID!$A$2:$C$25,3,TRUE)</f>
        <v>#N/A</v>
      </c>
      <c r="R369" s="7">
        <f>DATA_GOES_HERE!M271</f>
        <v>0</v>
      </c>
      <c r="W369" t="str">
        <f>IF(DATA_GOES_HERE!L271="Monday",1," ")</f>
        <v xml:space="preserve"> </v>
      </c>
      <c r="X369" t="str">
        <f>IF(DATA_GOES_HERE!L271="Tuesday",1," ")</f>
        <v xml:space="preserve"> </v>
      </c>
      <c r="Y369" t="str">
        <f>IF(DATA_GOES_HERE!L271="Wednesday",1," ")</f>
        <v xml:space="preserve"> </v>
      </c>
      <c r="Z369" t="str">
        <f>IF(DATA_GOES_HERE!L271="Thursday",1," ")</f>
        <v xml:space="preserve"> </v>
      </c>
      <c r="AA369" t="str">
        <f>IF(DATA_GOES_HERE!L271="Friday",1," ")</f>
        <v xml:space="preserve"> </v>
      </c>
      <c r="AB369" t="str">
        <f>IF(DATA_GOES_HERE!L271="Saturday",1," ")</f>
        <v xml:space="preserve"> </v>
      </c>
      <c r="AC369" t="str">
        <f>IF(DATA_GOES_HERE!L271="Sunday",1," ")</f>
        <v xml:space="preserve"> </v>
      </c>
    </row>
    <row r="370" spans="1:29" x14ac:dyDescent="0.25">
      <c r="A370" s="6" t="str">
        <f>[2]NOWPLAYING!A371</f>
        <v>kcook</v>
      </c>
      <c r="B370">
        <f>DATA_GOES_HERE!A370</f>
        <v>0</v>
      </c>
      <c r="E370" s="8" t="str">
        <f>IF(DATA_GOES_HERE!F272,F370,"")</f>
        <v/>
      </c>
      <c r="F370">
        <f>DATA_GOES_HERE!AI370</f>
        <v>0</v>
      </c>
      <c r="G370" s="1">
        <f>DATA_GOES_HERE!J370</f>
        <v>0</v>
      </c>
      <c r="H370" s="1">
        <f>DATA_GOES_HERE!R370</f>
        <v>0</v>
      </c>
      <c r="I370" s="1">
        <f t="shared" ca="1" si="9"/>
        <v>42487</v>
      </c>
      <c r="J370">
        <v>0</v>
      </c>
      <c r="K370" t="e">
        <f>VLOOKUP([2]UNBOUNDCSV!B449,[2]VENUEID!$A$2:$B$28,2,TRUE)</f>
        <v>#N/A</v>
      </c>
      <c r="L370" t="s">
        <v>131</v>
      </c>
      <c r="M370" t="e">
        <f>VLOOKUP(DATA_GOES_HERE!Y370,VENUEID!$A$2:$B$28,2,TRUE)</f>
        <v>#N/A</v>
      </c>
      <c r="N370" t="e">
        <f>VLOOKUP(DATA_GOES_HERE!AH370,eventTypeID!$A:$C,3,TRUE)</f>
        <v>#N/A</v>
      </c>
      <c r="Q370" t="e">
        <f>VLOOKUP([2]UNBOUNDCSV!B367,[2]VENUEID!$A$2:$C$25,3,TRUE)</f>
        <v>#N/A</v>
      </c>
      <c r="R370" s="7">
        <f>DATA_GOES_HERE!M272</f>
        <v>0</v>
      </c>
      <c r="W370" t="str">
        <f>IF(DATA_GOES_HERE!L272="Monday",1," ")</f>
        <v xml:space="preserve"> </v>
      </c>
      <c r="X370" t="str">
        <f>IF(DATA_GOES_HERE!L272="Tuesday",1," ")</f>
        <v xml:space="preserve"> </v>
      </c>
      <c r="Y370" t="str">
        <f>IF(DATA_GOES_HERE!L272="Wednesday",1," ")</f>
        <v xml:space="preserve"> </v>
      </c>
      <c r="Z370" t="str">
        <f>IF(DATA_GOES_HERE!L272="Thursday",1," ")</f>
        <v xml:space="preserve"> </v>
      </c>
      <c r="AA370" t="str">
        <f>IF(DATA_GOES_HERE!L272="Friday",1," ")</f>
        <v xml:space="preserve"> </v>
      </c>
      <c r="AB370" t="str">
        <f>IF(DATA_GOES_HERE!L272="Saturday",1," ")</f>
        <v xml:space="preserve"> </v>
      </c>
      <c r="AC370" t="str">
        <f>IF(DATA_GOES_HERE!L272="Sunday",1," ")</f>
        <v xml:space="preserve"> </v>
      </c>
    </row>
    <row r="371" spans="1:29" x14ac:dyDescent="0.25">
      <c r="A371" s="6" t="str">
        <f>[2]NOWPLAYING!A372</f>
        <v>kcook</v>
      </c>
      <c r="B371">
        <f>DATA_GOES_HERE!A371</f>
        <v>0</v>
      </c>
      <c r="E371" s="8" t="str">
        <f>IF(DATA_GOES_HERE!F273,F371,"")</f>
        <v/>
      </c>
      <c r="F371">
        <f>DATA_GOES_HERE!AI371</f>
        <v>0</v>
      </c>
      <c r="G371" s="1">
        <f>DATA_GOES_HERE!J371</f>
        <v>0</v>
      </c>
      <c r="H371" s="1">
        <f>DATA_GOES_HERE!R371</f>
        <v>0</v>
      </c>
      <c r="I371" s="1">
        <f t="shared" ca="1" si="9"/>
        <v>42487</v>
      </c>
      <c r="J371">
        <v>0</v>
      </c>
      <c r="K371" t="e">
        <f>VLOOKUP([2]UNBOUNDCSV!B450,[2]VENUEID!$A$2:$B$28,2,TRUE)</f>
        <v>#N/A</v>
      </c>
      <c r="L371" t="s">
        <v>131</v>
      </c>
      <c r="M371" t="e">
        <f>VLOOKUP(DATA_GOES_HERE!Y371,VENUEID!$A$2:$B$28,2,TRUE)</f>
        <v>#N/A</v>
      </c>
      <c r="N371" t="e">
        <f>VLOOKUP(DATA_GOES_HERE!AH371,eventTypeID!$A:$C,3,TRUE)</f>
        <v>#N/A</v>
      </c>
      <c r="Q371" t="e">
        <f>VLOOKUP([2]UNBOUNDCSV!B368,[2]VENUEID!$A$2:$C$25,3,TRUE)</f>
        <v>#N/A</v>
      </c>
      <c r="R371" s="7">
        <f>DATA_GOES_HERE!M273</f>
        <v>0</v>
      </c>
      <c r="W371" t="str">
        <f>IF([2]UNBOUNDCSV!C352="Monday",1," ")</f>
        <v xml:space="preserve"> </v>
      </c>
      <c r="X371" t="str">
        <f>IF([2]UNBOUNDCSV!C352="Tuesday",1," ")</f>
        <v xml:space="preserve"> </v>
      </c>
      <c r="Y371" t="str">
        <f>IF([2]UNBOUNDCSV!C352="Wednesday",1," ")</f>
        <v xml:space="preserve"> </v>
      </c>
      <c r="Z371" t="str">
        <f>IF([2]UNBOUNDCSV!C352="Thursday",1," ")</f>
        <v xml:space="preserve"> </v>
      </c>
      <c r="AA371" t="str">
        <f>IF([2]UNBOUNDCSV!C352="Friday",1," ")</f>
        <v xml:space="preserve"> </v>
      </c>
      <c r="AB371" t="str">
        <f>IF([2]UNBOUNDCSV!C352="Saturday",1," ")</f>
        <v xml:space="preserve"> </v>
      </c>
      <c r="AC371" t="str">
        <f>IF([2]UNBOUNDCSV!C352="Sunday",1," ")</f>
        <v xml:space="preserve"> </v>
      </c>
    </row>
    <row r="372" spans="1:29" x14ac:dyDescent="0.25">
      <c r="A372" s="6" t="str">
        <f>[2]NOWPLAYING!A373</f>
        <v>kcook</v>
      </c>
      <c r="B372">
        <f>DATA_GOES_HERE!A372</f>
        <v>0</v>
      </c>
      <c r="E372" s="8" t="str">
        <f>IF(DATA_GOES_HERE!F274,F372,"")</f>
        <v/>
      </c>
      <c r="F372">
        <f>DATA_GOES_HERE!AI372</f>
        <v>0</v>
      </c>
      <c r="G372" s="1">
        <f>DATA_GOES_HERE!J372</f>
        <v>0</v>
      </c>
      <c r="H372" s="1">
        <f>DATA_GOES_HERE!R372</f>
        <v>0</v>
      </c>
      <c r="I372" s="1">
        <f t="shared" ca="1" si="9"/>
        <v>42487</v>
      </c>
      <c r="J372">
        <v>0</v>
      </c>
      <c r="K372" t="e">
        <f>VLOOKUP([2]UNBOUNDCSV!B451,[2]VENUEID!$A$2:$B$28,2,TRUE)</f>
        <v>#N/A</v>
      </c>
      <c r="L372" t="s">
        <v>131</v>
      </c>
      <c r="M372" t="e">
        <f>VLOOKUP(DATA_GOES_HERE!Y372,VENUEID!$A$2:$B$28,2,TRUE)</f>
        <v>#N/A</v>
      </c>
      <c r="N372" t="e">
        <f>VLOOKUP(DATA_GOES_HERE!AH372,eventTypeID!$A:$C,3,TRUE)</f>
        <v>#N/A</v>
      </c>
      <c r="Q372" t="e">
        <f>VLOOKUP([2]UNBOUNDCSV!B369,[2]VENUEID!$A$2:$C$25,3,TRUE)</f>
        <v>#N/A</v>
      </c>
      <c r="R372" s="7">
        <f>DATA_GOES_HERE!M274</f>
        <v>0</v>
      </c>
      <c r="W372" t="str">
        <f>IF([2]UNBOUNDCSV!C353="Monday",1," ")</f>
        <v xml:space="preserve"> </v>
      </c>
      <c r="X372" t="str">
        <f>IF([2]UNBOUNDCSV!C353="Tuesday",1," ")</f>
        <v xml:space="preserve"> </v>
      </c>
      <c r="Y372" t="str">
        <f>IF([2]UNBOUNDCSV!C353="Wednesday",1," ")</f>
        <v xml:space="preserve"> </v>
      </c>
      <c r="Z372" t="str">
        <f>IF([2]UNBOUNDCSV!C353="Thursday",1," ")</f>
        <v xml:space="preserve"> </v>
      </c>
      <c r="AA372" t="str">
        <f>IF([2]UNBOUNDCSV!C353="Friday",1," ")</f>
        <v xml:space="preserve"> </v>
      </c>
      <c r="AB372" t="str">
        <f>IF([2]UNBOUNDCSV!C353="Saturday",1," ")</f>
        <v xml:space="preserve"> </v>
      </c>
      <c r="AC372" t="str">
        <f>IF([2]UNBOUNDCSV!C353="Sunday",1," ")</f>
        <v xml:space="preserve"> </v>
      </c>
    </row>
    <row r="373" spans="1:29" x14ac:dyDescent="0.25">
      <c r="A373" s="6" t="str">
        <f>[2]NOWPLAYING!A374</f>
        <v>kcook</v>
      </c>
      <c r="B373">
        <f>DATA_GOES_HERE!A373</f>
        <v>0</v>
      </c>
      <c r="E373" s="8" t="str">
        <f>IF(DATA_GOES_HERE!F275,F373,"")</f>
        <v/>
      </c>
      <c r="F373">
        <f>DATA_GOES_HERE!AI373</f>
        <v>0</v>
      </c>
      <c r="G373" s="1">
        <f>DATA_GOES_HERE!J373</f>
        <v>0</v>
      </c>
      <c r="H373" s="1">
        <f>DATA_GOES_HERE!R373</f>
        <v>0</v>
      </c>
      <c r="I373" s="1">
        <f t="shared" ca="1" si="9"/>
        <v>42487</v>
      </c>
      <c r="J373">
        <v>0</v>
      </c>
      <c r="K373" t="e">
        <f>VLOOKUP([2]UNBOUNDCSV!B452,[2]VENUEID!$A$2:$B$28,2,TRUE)</f>
        <v>#N/A</v>
      </c>
      <c r="L373" t="s">
        <v>131</v>
      </c>
      <c r="M373" t="e">
        <f>VLOOKUP(DATA_GOES_HERE!Y373,VENUEID!$A$2:$B$28,2,TRUE)</f>
        <v>#N/A</v>
      </c>
      <c r="N373" t="e">
        <f>VLOOKUP(DATA_GOES_HERE!AH373,eventTypeID!$A:$C,3,TRUE)</f>
        <v>#N/A</v>
      </c>
      <c r="Q373" t="e">
        <f>VLOOKUP([2]UNBOUNDCSV!B370,[2]VENUEID!$A$2:$C$25,3,TRUE)</f>
        <v>#N/A</v>
      </c>
      <c r="R373" s="7">
        <f>DATA_GOES_HERE!M275</f>
        <v>0</v>
      </c>
      <c r="W373" t="str">
        <f>IF([2]UNBOUNDCSV!C354="Monday",1," ")</f>
        <v xml:space="preserve"> </v>
      </c>
      <c r="X373" t="str">
        <f>IF([2]UNBOUNDCSV!C354="Tuesday",1," ")</f>
        <v xml:space="preserve"> </v>
      </c>
      <c r="Y373" t="str">
        <f>IF([2]UNBOUNDCSV!C354="Wednesday",1," ")</f>
        <v xml:space="preserve"> </v>
      </c>
      <c r="Z373" t="str">
        <f>IF([2]UNBOUNDCSV!C354="Thursday",1," ")</f>
        <v xml:space="preserve"> </v>
      </c>
      <c r="AA373" t="str">
        <f>IF([2]UNBOUNDCSV!C354="Friday",1," ")</f>
        <v xml:space="preserve"> </v>
      </c>
      <c r="AB373" t="str">
        <f>IF([2]UNBOUNDCSV!C354="Saturday",1," ")</f>
        <v xml:space="preserve"> </v>
      </c>
      <c r="AC373" t="str">
        <f>IF([2]UNBOUNDCSV!C354="Sunday",1," ")</f>
        <v xml:space="preserve"> </v>
      </c>
    </row>
    <row r="374" spans="1:29" x14ac:dyDescent="0.25">
      <c r="A374" s="6" t="str">
        <f>[2]NOWPLAYING!A375</f>
        <v>kcook</v>
      </c>
      <c r="B374">
        <f>DATA_GOES_HERE!A374</f>
        <v>0</v>
      </c>
      <c r="E374" s="8" t="str">
        <f>IF(DATA_GOES_HERE!F276,F374,"")</f>
        <v/>
      </c>
      <c r="F374">
        <f>DATA_GOES_HERE!AI374</f>
        <v>0</v>
      </c>
      <c r="G374" s="1">
        <f>DATA_GOES_HERE!J374</f>
        <v>0</v>
      </c>
      <c r="H374" s="1">
        <f>DATA_GOES_HERE!R374</f>
        <v>0</v>
      </c>
      <c r="I374" s="1">
        <f t="shared" ca="1" si="9"/>
        <v>42487</v>
      </c>
      <c r="J374">
        <v>0</v>
      </c>
      <c r="K374" t="e">
        <f>VLOOKUP([2]UNBOUNDCSV!B453,[2]VENUEID!$A$2:$B$28,2,TRUE)</f>
        <v>#N/A</v>
      </c>
      <c r="L374" t="s">
        <v>131</v>
      </c>
      <c r="M374" t="e">
        <f>VLOOKUP(DATA_GOES_HERE!Y374,VENUEID!$A$2:$B$28,2,TRUE)</f>
        <v>#N/A</v>
      </c>
      <c r="N374" t="e">
        <f>VLOOKUP(DATA_GOES_HERE!AH374,eventTypeID!$A:$C,3,TRUE)</f>
        <v>#N/A</v>
      </c>
      <c r="Q374" t="e">
        <f>VLOOKUP([2]UNBOUNDCSV!B371,[2]VENUEID!$A$2:$C$25,3,TRUE)</f>
        <v>#N/A</v>
      </c>
      <c r="R374" s="7">
        <f>DATA_GOES_HERE!M276</f>
        <v>0</v>
      </c>
      <c r="W374" t="str">
        <f>IF([2]UNBOUNDCSV!C355="Monday",1," ")</f>
        <v xml:space="preserve"> </v>
      </c>
      <c r="X374" t="str">
        <f>IF([2]UNBOUNDCSV!C355="Tuesday",1," ")</f>
        <v xml:space="preserve"> </v>
      </c>
      <c r="Y374" t="str">
        <f>IF([2]UNBOUNDCSV!C355="Wednesday",1," ")</f>
        <v xml:space="preserve"> </v>
      </c>
      <c r="Z374" t="str">
        <f>IF([2]UNBOUNDCSV!C355="Thursday",1," ")</f>
        <v xml:space="preserve"> </v>
      </c>
      <c r="AA374" t="str">
        <f>IF([2]UNBOUNDCSV!C355="Friday",1," ")</f>
        <v xml:space="preserve"> </v>
      </c>
      <c r="AB374" t="str">
        <f>IF([2]UNBOUNDCSV!C355="Saturday",1," ")</f>
        <v xml:space="preserve"> </v>
      </c>
      <c r="AC374" t="str">
        <f>IF([2]UNBOUNDCSV!C355="Sunday",1," ")</f>
        <v xml:space="preserve"> </v>
      </c>
    </row>
    <row r="375" spans="1:29" x14ac:dyDescent="0.25">
      <c r="A375" s="6" t="str">
        <f>[2]NOWPLAYING!A376</f>
        <v>kcook</v>
      </c>
      <c r="B375">
        <f>DATA_GOES_HERE!A375</f>
        <v>0</v>
      </c>
      <c r="E375" s="8" t="str">
        <f>IF(DATA_GOES_HERE!F277,F375,"")</f>
        <v/>
      </c>
      <c r="F375">
        <f>DATA_GOES_HERE!AI375</f>
        <v>0</v>
      </c>
      <c r="G375" s="1">
        <f>DATA_GOES_HERE!J375</f>
        <v>0</v>
      </c>
      <c r="H375" s="1">
        <f>DATA_GOES_HERE!R375</f>
        <v>0</v>
      </c>
      <c r="I375" s="1">
        <f t="shared" ca="1" si="9"/>
        <v>42487</v>
      </c>
      <c r="J375">
        <v>0</v>
      </c>
      <c r="K375" t="e">
        <f>VLOOKUP([2]UNBOUNDCSV!B454,[2]VENUEID!$A$2:$B$28,2,TRUE)</f>
        <v>#N/A</v>
      </c>
      <c r="L375" t="s">
        <v>131</v>
      </c>
      <c r="M375" t="e">
        <f>VLOOKUP(DATA_GOES_HERE!Y375,VENUEID!$A$2:$B$28,2,TRUE)</f>
        <v>#N/A</v>
      </c>
      <c r="N375" t="e">
        <f>VLOOKUP(DATA_GOES_HERE!AH375,eventTypeID!$A:$C,3,TRUE)</f>
        <v>#N/A</v>
      </c>
      <c r="Q375" t="e">
        <f>VLOOKUP([2]UNBOUNDCSV!B372,[2]VENUEID!$A$2:$C$25,3,TRUE)</f>
        <v>#N/A</v>
      </c>
      <c r="R375" s="7">
        <f>DATA_GOES_HERE!M277</f>
        <v>0</v>
      </c>
      <c r="W375" t="str">
        <f>IF([2]UNBOUNDCSV!C356="Monday",1," ")</f>
        <v xml:space="preserve"> </v>
      </c>
      <c r="X375" t="str">
        <f>IF([2]UNBOUNDCSV!C356="Tuesday",1," ")</f>
        <v xml:space="preserve"> </v>
      </c>
      <c r="Y375" t="str">
        <f>IF([2]UNBOUNDCSV!C356="Wednesday",1," ")</f>
        <v xml:space="preserve"> </v>
      </c>
      <c r="Z375" t="str">
        <f>IF([2]UNBOUNDCSV!C356="Thursday",1," ")</f>
        <v xml:space="preserve"> </v>
      </c>
      <c r="AA375" t="str">
        <f>IF([2]UNBOUNDCSV!C356="Friday",1," ")</f>
        <v xml:space="preserve"> </v>
      </c>
      <c r="AB375" t="str">
        <f>IF([2]UNBOUNDCSV!C356="Saturday",1," ")</f>
        <v xml:space="preserve"> </v>
      </c>
      <c r="AC375" t="str">
        <f>IF([2]UNBOUNDCSV!C356="Sunday",1," ")</f>
        <v xml:space="preserve"> </v>
      </c>
    </row>
    <row r="376" spans="1:29" x14ac:dyDescent="0.25">
      <c r="A376" s="6" t="str">
        <f>[2]NOWPLAYING!A377</f>
        <v>kcook</v>
      </c>
      <c r="B376">
        <f>DATA_GOES_HERE!A376</f>
        <v>0</v>
      </c>
      <c r="E376" s="8" t="str">
        <f>IF(DATA_GOES_HERE!F278,F376,"")</f>
        <v/>
      </c>
      <c r="F376">
        <f>DATA_GOES_HERE!AI376</f>
        <v>0</v>
      </c>
      <c r="G376" s="1">
        <f>DATA_GOES_HERE!J376</f>
        <v>0</v>
      </c>
      <c r="H376" s="1">
        <f>DATA_GOES_HERE!R376</f>
        <v>0</v>
      </c>
      <c r="I376" s="1">
        <f t="shared" ca="1" si="9"/>
        <v>42487</v>
      </c>
      <c r="J376">
        <v>0</v>
      </c>
      <c r="K376" t="e">
        <f>VLOOKUP([2]UNBOUNDCSV!B455,[2]VENUEID!$A$2:$B$28,2,TRUE)</f>
        <v>#N/A</v>
      </c>
      <c r="L376" t="s">
        <v>131</v>
      </c>
      <c r="M376" t="e">
        <f>VLOOKUP(DATA_GOES_HERE!Y376,VENUEID!$A$2:$B$28,2,TRUE)</f>
        <v>#N/A</v>
      </c>
      <c r="N376" t="e">
        <f>VLOOKUP(DATA_GOES_HERE!AH376,eventTypeID!$A:$C,3,TRUE)</f>
        <v>#N/A</v>
      </c>
      <c r="Q376" t="e">
        <f>VLOOKUP([2]UNBOUNDCSV!B373,[2]VENUEID!$A$2:$C$25,3,TRUE)</f>
        <v>#N/A</v>
      </c>
      <c r="R376" s="7">
        <f>DATA_GOES_HERE!M278</f>
        <v>0</v>
      </c>
      <c r="W376" t="str">
        <f>IF([2]UNBOUNDCSV!C357="Monday",1," ")</f>
        <v xml:space="preserve"> </v>
      </c>
      <c r="X376" t="str">
        <f>IF([2]UNBOUNDCSV!C357="Tuesday",1," ")</f>
        <v xml:space="preserve"> </v>
      </c>
      <c r="Y376" t="str">
        <f>IF([2]UNBOUNDCSV!C357="Wednesday",1," ")</f>
        <v xml:space="preserve"> </v>
      </c>
      <c r="Z376" t="str">
        <f>IF([2]UNBOUNDCSV!C357="Thursday",1," ")</f>
        <v xml:space="preserve"> </v>
      </c>
      <c r="AA376" t="str">
        <f>IF([2]UNBOUNDCSV!C357="Friday",1," ")</f>
        <v xml:space="preserve"> </v>
      </c>
      <c r="AB376" t="str">
        <f>IF([2]UNBOUNDCSV!C357="Saturday",1," ")</f>
        <v xml:space="preserve"> </v>
      </c>
      <c r="AC376" t="str">
        <f>IF([2]UNBOUNDCSV!C357="Sunday",1," ")</f>
        <v xml:space="preserve"> </v>
      </c>
    </row>
    <row r="377" spans="1:29" x14ac:dyDescent="0.25">
      <c r="A377" s="6" t="str">
        <f>[2]NOWPLAYING!A378</f>
        <v>kcook</v>
      </c>
      <c r="B377">
        <f>DATA_GOES_HERE!A377</f>
        <v>0</v>
      </c>
      <c r="E377" s="8" t="str">
        <f>IF(DATA_GOES_HERE!F279,F377,"")</f>
        <v/>
      </c>
      <c r="F377">
        <f>DATA_GOES_HERE!AI377</f>
        <v>0</v>
      </c>
      <c r="G377" s="1">
        <f>DATA_GOES_HERE!J377</f>
        <v>0</v>
      </c>
      <c r="H377" s="1">
        <f>DATA_GOES_HERE!R377</f>
        <v>0</v>
      </c>
      <c r="I377" s="1">
        <f t="shared" ca="1" si="9"/>
        <v>42487</v>
      </c>
      <c r="J377">
        <v>0</v>
      </c>
      <c r="K377" t="e">
        <f>VLOOKUP([2]UNBOUNDCSV!B456,[2]VENUEID!$A$2:$B$28,2,TRUE)</f>
        <v>#N/A</v>
      </c>
      <c r="L377" t="s">
        <v>131</v>
      </c>
      <c r="M377" t="e">
        <f>VLOOKUP(DATA_GOES_HERE!Y377,VENUEID!$A$2:$B$28,2,TRUE)</f>
        <v>#N/A</v>
      </c>
      <c r="N377" t="e">
        <f>VLOOKUP(DATA_GOES_HERE!AH377,eventTypeID!$A:$C,3,TRUE)</f>
        <v>#N/A</v>
      </c>
      <c r="Q377" t="e">
        <f>VLOOKUP([2]UNBOUNDCSV!B374,[2]VENUEID!$A$2:$C$25,3,TRUE)</f>
        <v>#N/A</v>
      </c>
      <c r="R377" s="7">
        <f>DATA_GOES_HERE!M279</f>
        <v>0</v>
      </c>
      <c r="W377" t="str">
        <f>IF([2]UNBOUNDCSV!C358="Monday",1," ")</f>
        <v xml:space="preserve"> </v>
      </c>
      <c r="X377" t="str">
        <f>IF([2]UNBOUNDCSV!C358="Tuesday",1," ")</f>
        <v xml:space="preserve"> </v>
      </c>
      <c r="Y377" t="str">
        <f>IF([2]UNBOUNDCSV!C358="Wednesday",1," ")</f>
        <v xml:space="preserve"> </v>
      </c>
      <c r="Z377" t="str">
        <f>IF([2]UNBOUNDCSV!C358="Thursday",1," ")</f>
        <v xml:space="preserve"> </v>
      </c>
      <c r="AA377" t="str">
        <f>IF([2]UNBOUNDCSV!C358="Friday",1," ")</f>
        <v xml:space="preserve"> </v>
      </c>
      <c r="AB377" t="str">
        <f>IF([2]UNBOUNDCSV!C358="Saturday",1," ")</f>
        <v xml:space="preserve"> </v>
      </c>
      <c r="AC377" t="str">
        <f>IF([2]UNBOUNDCSV!C358="Sunday",1," ")</f>
        <v xml:space="preserve"> </v>
      </c>
    </row>
    <row r="378" spans="1:29" x14ac:dyDescent="0.25">
      <c r="A378" s="6" t="str">
        <f>[2]NOWPLAYING!A379</f>
        <v>kcook</v>
      </c>
      <c r="B378">
        <f>DATA_GOES_HERE!A378</f>
        <v>0</v>
      </c>
      <c r="E378" s="8" t="str">
        <f>IF(DATA_GOES_HERE!F280,F378,"")</f>
        <v/>
      </c>
      <c r="F378">
        <f>DATA_GOES_HERE!AI378</f>
        <v>0</v>
      </c>
      <c r="G378" s="1">
        <f>DATA_GOES_HERE!J378</f>
        <v>0</v>
      </c>
      <c r="H378" s="1">
        <f>DATA_GOES_HERE!R378</f>
        <v>0</v>
      </c>
      <c r="I378" s="1">
        <f t="shared" ca="1" si="9"/>
        <v>42487</v>
      </c>
      <c r="J378">
        <v>0</v>
      </c>
      <c r="K378" t="e">
        <f>VLOOKUP([2]UNBOUNDCSV!B457,[2]VENUEID!$A$2:$B$28,2,TRUE)</f>
        <v>#N/A</v>
      </c>
      <c r="L378" t="s">
        <v>131</v>
      </c>
      <c r="M378" t="e">
        <f>VLOOKUP(DATA_GOES_HERE!Y378,VENUEID!$A$2:$B$28,2,TRUE)</f>
        <v>#N/A</v>
      </c>
      <c r="N378" t="e">
        <f>VLOOKUP(DATA_GOES_HERE!AH378,eventTypeID!$A:$C,3,TRUE)</f>
        <v>#N/A</v>
      </c>
      <c r="Q378" t="e">
        <f>VLOOKUP([2]UNBOUNDCSV!B375,[2]VENUEID!$A$2:$C$25,3,TRUE)</f>
        <v>#N/A</v>
      </c>
      <c r="R378" s="7">
        <f>DATA_GOES_HERE!M280</f>
        <v>0</v>
      </c>
      <c r="W378" t="str">
        <f>IF([2]UNBOUNDCSV!C359="Monday",1," ")</f>
        <v xml:space="preserve"> </v>
      </c>
      <c r="X378" t="str">
        <f>IF([2]UNBOUNDCSV!C359="Tuesday",1," ")</f>
        <v xml:space="preserve"> </v>
      </c>
      <c r="Y378" t="str">
        <f>IF([2]UNBOUNDCSV!C359="Wednesday",1," ")</f>
        <v xml:space="preserve"> </v>
      </c>
      <c r="Z378" t="str">
        <f>IF([2]UNBOUNDCSV!C359="Thursday",1," ")</f>
        <v xml:space="preserve"> </v>
      </c>
      <c r="AA378" t="str">
        <f>IF([2]UNBOUNDCSV!C359="Friday",1," ")</f>
        <v xml:space="preserve"> </v>
      </c>
      <c r="AB378" t="str">
        <f>IF([2]UNBOUNDCSV!C359="Saturday",1," ")</f>
        <v xml:space="preserve"> </v>
      </c>
      <c r="AC378" t="str">
        <f>IF([2]UNBOUNDCSV!C359="Sunday",1," ")</f>
        <v xml:space="preserve"> </v>
      </c>
    </row>
    <row r="379" spans="1:29" x14ac:dyDescent="0.25">
      <c r="A379" s="6" t="str">
        <f>[2]NOWPLAYING!A380</f>
        <v>kcook</v>
      </c>
      <c r="B379">
        <f>DATA_GOES_HERE!A379</f>
        <v>0</v>
      </c>
      <c r="E379" s="8" t="str">
        <f>IF(DATA_GOES_HERE!F281,F379,"")</f>
        <v/>
      </c>
      <c r="F379">
        <f>DATA_GOES_HERE!AI379</f>
        <v>0</v>
      </c>
      <c r="G379" s="1">
        <f>DATA_GOES_HERE!J379</f>
        <v>0</v>
      </c>
      <c r="H379" s="1">
        <f>DATA_GOES_HERE!R379</f>
        <v>0</v>
      </c>
      <c r="I379" s="1">
        <f t="shared" ca="1" si="9"/>
        <v>42487</v>
      </c>
      <c r="J379">
        <v>0</v>
      </c>
      <c r="K379" t="e">
        <f>VLOOKUP([2]UNBOUNDCSV!B458,[2]VENUEID!$A$2:$B$28,2,TRUE)</f>
        <v>#N/A</v>
      </c>
      <c r="L379" t="s">
        <v>131</v>
      </c>
      <c r="M379" t="e">
        <f>VLOOKUP(DATA_GOES_HERE!Y379,VENUEID!$A$2:$B$28,2,TRUE)</f>
        <v>#N/A</v>
      </c>
      <c r="N379" t="e">
        <f>VLOOKUP(DATA_GOES_HERE!AH379,eventTypeID!$A:$C,3,TRUE)</f>
        <v>#N/A</v>
      </c>
      <c r="Q379" t="e">
        <f>VLOOKUP([2]UNBOUNDCSV!B376,[2]VENUEID!$A$2:$C$25,3,TRUE)</f>
        <v>#N/A</v>
      </c>
      <c r="R379" s="7">
        <f>DATA_GOES_HERE!M281</f>
        <v>0</v>
      </c>
      <c r="W379" t="str">
        <f>IF([2]UNBOUNDCSV!C360="Monday",1," ")</f>
        <v xml:space="preserve"> </v>
      </c>
      <c r="X379" t="str">
        <f>IF([2]UNBOUNDCSV!C360="Tuesday",1," ")</f>
        <v xml:space="preserve"> </v>
      </c>
      <c r="Y379" t="str">
        <f>IF([2]UNBOUNDCSV!C360="Wednesday",1," ")</f>
        <v xml:space="preserve"> </v>
      </c>
      <c r="Z379" t="str">
        <f>IF([2]UNBOUNDCSV!C360="Thursday",1," ")</f>
        <v xml:space="preserve"> </v>
      </c>
      <c r="AA379" t="str">
        <f>IF([2]UNBOUNDCSV!C360="Friday",1," ")</f>
        <v xml:space="preserve"> </v>
      </c>
      <c r="AB379" t="str">
        <f>IF([2]UNBOUNDCSV!C360="Saturday",1," ")</f>
        <v xml:space="preserve"> </v>
      </c>
      <c r="AC379" t="str">
        <f>IF([2]UNBOUNDCSV!C360="Sunday",1," ")</f>
        <v xml:space="preserve"> </v>
      </c>
    </row>
    <row r="380" spans="1:29" x14ac:dyDescent="0.25">
      <c r="A380" s="6" t="str">
        <f>[2]NOWPLAYING!A381</f>
        <v>kcook</v>
      </c>
      <c r="B380">
        <f>DATA_GOES_HERE!A380</f>
        <v>0</v>
      </c>
      <c r="E380" s="8" t="str">
        <f>IF(DATA_GOES_HERE!F282,F380,"")</f>
        <v/>
      </c>
      <c r="F380">
        <f>DATA_GOES_HERE!AI380</f>
        <v>0</v>
      </c>
      <c r="G380" s="1">
        <f>DATA_GOES_HERE!J380</f>
        <v>0</v>
      </c>
      <c r="H380" s="1">
        <f>DATA_GOES_HERE!R380</f>
        <v>0</v>
      </c>
      <c r="I380" s="1">
        <f t="shared" ca="1" si="9"/>
        <v>42487</v>
      </c>
      <c r="J380">
        <v>0</v>
      </c>
      <c r="K380" t="e">
        <f>VLOOKUP([2]UNBOUNDCSV!B459,[2]VENUEID!$A$2:$B$28,2,TRUE)</f>
        <v>#N/A</v>
      </c>
      <c r="L380" t="s">
        <v>131</v>
      </c>
      <c r="M380" t="e">
        <f>VLOOKUP(DATA_GOES_HERE!Y380,VENUEID!$A$2:$B$28,2,TRUE)</f>
        <v>#N/A</v>
      </c>
      <c r="N380" t="e">
        <f>VLOOKUP(DATA_GOES_HERE!AH380,eventTypeID!$A:$C,3,TRUE)</f>
        <v>#N/A</v>
      </c>
      <c r="Q380" t="e">
        <f>VLOOKUP([2]UNBOUNDCSV!B377,[2]VENUEID!$A$2:$C$25,3,TRUE)</f>
        <v>#N/A</v>
      </c>
      <c r="R380" s="7">
        <f>DATA_GOES_HERE!M282</f>
        <v>0</v>
      </c>
      <c r="W380" t="str">
        <f>IF([2]UNBOUNDCSV!C361="Monday",1," ")</f>
        <v xml:space="preserve"> </v>
      </c>
      <c r="X380" t="str">
        <f>IF([2]UNBOUNDCSV!C361="Tuesday",1," ")</f>
        <v xml:space="preserve"> </v>
      </c>
      <c r="Y380" t="str">
        <f>IF([2]UNBOUNDCSV!C361="Wednesday",1," ")</f>
        <v xml:space="preserve"> </v>
      </c>
      <c r="Z380" t="str">
        <f>IF([2]UNBOUNDCSV!C361="Thursday",1," ")</f>
        <v xml:space="preserve"> </v>
      </c>
      <c r="AA380" t="str">
        <f>IF([2]UNBOUNDCSV!C361="Friday",1," ")</f>
        <v xml:space="preserve"> </v>
      </c>
      <c r="AB380" t="str">
        <f>IF([2]UNBOUNDCSV!C361="Saturday",1," ")</f>
        <v xml:space="preserve"> </v>
      </c>
      <c r="AC380" t="str">
        <f>IF([2]UNBOUNDCSV!C361="Sunday",1," ")</f>
        <v xml:space="preserve"> </v>
      </c>
    </row>
    <row r="381" spans="1:29" x14ac:dyDescent="0.25">
      <c r="A381" s="6" t="str">
        <f>[2]NOWPLAYING!A382</f>
        <v>kcook</v>
      </c>
      <c r="B381">
        <f>DATA_GOES_HERE!A381</f>
        <v>0</v>
      </c>
      <c r="E381" s="8" t="str">
        <f>IF(DATA_GOES_HERE!F283,F381,"")</f>
        <v/>
      </c>
      <c r="F381">
        <f>DATA_GOES_HERE!AI381</f>
        <v>0</v>
      </c>
      <c r="G381" s="1">
        <f>DATA_GOES_HERE!J381</f>
        <v>0</v>
      </c>
      <c r="H381" s="1">
        <f>DATA_GOES_HERE!R381</f>
        <v>0</v>
      </c>
      <c r="I381" s="1">
        <f t="shared" ca="1" si="9"/>
        <v>42487</v>
      </c>
      <c r="J381">
        <v>0</v>
      </c>
      <c r="K381" t="e">
        <f>VLOOKUP([2]UNBOUNDCSV!B460,[2]VENUEID!$A$2:$B$28,2,TRUE)</f>
        <v>#N/A</v>
      </c>
      <c r="L381" t="s">
        <v>131</v>
      </c>
      <c r="M381" t="e">
        <f>VLOOKUP(DATA_GOES_HERE!Y381,VENUEID!$A$2:$B$28,2,TRUE)</f>
        <v>#N/A</v>
      </c>
      <c r="N381" t="e">
        <f>VLOOKUP(DATA_GOES_HERE!AH381,eventTypeID!$A:$C,3,TRUE)</f>
        <v>#N/A</v>
      </c>
      <c r="Q381" t="e">
        <f>VLOOKUP([2]UNBOUNDCSV!B378,[2]VENUEID!$A$2:$C$25,3,TRUE)</f>
        <v>#N/A</v>
      </c>
      <c r="R381" s="7">
        <f>DATA_GOES_HERE!M283</f>
        <v>0</v>
      </c>
      <c r="W381" t="str">
        <f>IF([2]UNBOUNDCSV!C362="Monday",1," ")</f>
        <v xml:space="preserve"> </v>
      </c>
      <c r="X381" t="str">
        <f>IF([2]UNBOUNDCSV!C362="Tuesday",1," ")</f>
        <v xml:space="preserve"> </v>
      </c>
      <c r="Y381" t="str">
        <f>IF([2]UNBOUNDCSV!C362="Wednesday",1," ")</f>
        <v xml:space="preserve"> </v>
      </c>
      <c r="Z381" t="str">
        <f>IF([2]UNBOUNDCSV!C362="Thursday",1," ")</f>
        <v xml:space="preserve"> </v>
      </c>
      <c r="AA381" t="str">
        <f>IF([2]UNBOUNDCSV!C362="Friday",1," ")</f>
        <v xml:space="preserve"> </v>
      </c>
      <c r="AB381" t="str">
        <f>IF([2]UNBOUNDCSV!C362="Saturday",1," ")</f>
        <v xml:space="preserve"> </v>
      </c>
      <c r="AC381" t="str">
        <f>IF([2]UNBOUNDCSV!C362="Sunday",1," ")</f>
        <v xml:space="preserve"> </v>
      </c>
    </row>
    <row r="382" spans="1:29" x14ac:dyDescent="0.25">
      <c r="A382" s="6" t="str">
        <f>[2]NOWPLAYING!A383</f>
        <v>kcook</v>
      </c>
      <c r="B382">
        <f>DATA_GOES_HERE!A382</f>
        <v>0</v>
      </c>
      <c r="E382" s="8" t="str">
        <f>IF(DATA_GOES_HERE!F284,F382,"")</f>
        <v/>
      </c>
      <c r="F382">
        <f>DATA_GOES_HERE!AI382</f>
        <v>0</v>
      </c>
      <c r="G382" s="1">
        <f>DATA_GOES_HERE!J382</f>
        <v>0</v>
      </c>
      <c r="H382" s="1">
        <f>DATA_GOES_HERE!R382</f>
        <v>0</v>
      </c>
      <c r="I382" s="1">
        <f t="shared" ca="1" si="9"/>
        <v>42487</v>
      </c>
      <c r="J382">
        <v>0</v>
      </c>
      <c r="K382" t="e">
        <f>VLOOKUP([2]UNBOUNDCSV!B461,[2]VENUEID!$A$2:$B$28,2,TRUE)</f>
        <v>#N/A</v>
      </c>
      <c r="L382" t="s">
        <v>131</v>
      </c>
      <c r="M382" t="e">
        <f>VLOOKUP(DATA_GOES_HERE!Y382,VENUEID!$A$2:$B$28,2,TRUE)</f>
        <v>#N/A</v>
      </c>
      <c r="N382" t="e">
        <f>VLOOKUP(DATA_GOES_HERE!AH382,eventTypeID!$A:$C,3,TRUE)</f>
        <v>#N/A</v>
      </c>
      <c r="Q382" t="e">
        <f>VLOOKUP([2]UNBOUNDCSV!B379,[2]VENUEID!$A$2:$C$25,3,TRUE)</f>
        <v>#N/A</v>
      </c>
      <c r="R382" s="7">
        <f>DATA_GOES_HERE!M284</f>
        <v>0</v>
      </c>
      <c r="W382" t="str">
        <f>IF([2]UNBOUNDCSV!C363="Monday",1," ")</f>
        <v xml:space="preserve"> </v>
      </c>
      <c r="X382" t="str">
        <f>IF([2]UNBOUNDCSV!C363="Tuesday",1," ")</f>
        <v xml:space="preserve"> </v>
      </c>
      <c r="Y382" t="str">
        <f>IF([2]UNBOUNDCSV!C363="Wednesday",1," ")</f>
        <v xml:space="preserve"> </v>
      </c>
      <c r="Z382" t="str">
        <f>IF([2]UNBOUNDCSV!C363="Thursday",1," ")</f>
        <v xml:space="preserve"> </v>
      </c>
      <c r="AA382" t="str">
        <f>IF([2]UNBOUNDCSV!C363="Friday",1," ")</f>
        <v xml:space="preserve"> </v>
      </c>
      <c r="AB382" t="str">
        <f>IF([2]UNBOUNDCSV!C363="Saturday",1," ")</f>
        <v xml:space="preserve"> </v>
      </c>
      <c r="AC382" t="str">
        <f>IF([2]UNBOUNDCSV!C363="Sunday",1," ")</f>
        <v xml:space="preserve"> </v>
      </c>
    </row>
    <row r="383" spans="1:29" x14ac:dyDescent="0.25">
      <c r="A383" s="6" t="str">
        <f>[2]NOWPLAYING!A384</f>
        <v>kcook</v>
      </c>
      <c r="B383">
        <f>DATA_GOES_HERE!A383</f>
        <v>0</v>
      </c>
      <c r="E383" s="8" t="str">
        <f>IF(DATA_GOES_HERE!F285,F383,"")</f>
        <v/>
      </c>
      <c r="F383">
        <f>DATA_GOES_HERE!AI383</f>
        <v>0</v>
      </c>
      <c r="G383" s="1">
        <f>DATA_GOES_HERE!J383</f>
        <v>0</v>
      </c>
      <c r="H383" s="1">
        <f>DATA_GOES_HERE!R383</f>
        <v>0</v>
      </c>
      <c r="I383" s="1">
        <f t="shared" ca="1" si="9"/>
        <v>42487</v>
      </c>
      <c r="J383">
        <v>0</v>
      </c>
      <c r="K383" t="e">
        <f>VLOOKUP([2]UNBOUNDCSV!B462,[2]VENUEID!$A$2:$B$28,2,TRUE)</f>
        <v>#N/A</v>
      </c>
      <c r="L383" t="s">
        <v>131</v>
      </c>
      <c r="M383" t="e">
        <f>VLOOKUP(DATA_GOES_HERE!Y383,VENUEID!$A$2:$B$28,2,TRUE)</f>
        <v>#N/A</v>
      </c>
      <c r="N383" t="e">
        <f>VLOOKUP(DATA_GOES_HERE!AH383,eventTypeID!$A:$C,3,TRUE)</f>
        <v>#N/A</v>
      </c>
      <c r="Q383" t="e">
        <f>VLOOKUP([2]UNBOUNDCSV!B380,[2]VENUEID!$A$2:$C$25,3,TRUE)</f>
        <v>#N/A</v>
      </c>
      <c r="R383" s="7">
        <f>DATA_GOES_HERE!M285</f>
        <v>0</v>
      </c>
      <c r="W383" t="str">
        <f>IF([2]UNBOUNDCSV!C364="Monday",1," ")</f>
        <v xml:space="preserve"> </v>
      </c>
      <c r="X383" t="str">
        <f>IF([2]UNBOUNDCSV!C364="Tuesday",1," ")</f>
        <v xml:space="preserve"> </v>
      </c>
      <c r="Y383" t="str">
        <f>IF([2]UNBOUNDCSV!C364="Wednesday",1," ")</f>
        <v xml:space="preserve"> </v>
      </c>
      <c r="Z383" t="str">
        <f>IF([2]UNBOUNDCSV!C364="Thursday",1," ")</f>
        <v xml:space="preserve"> </v>
      </c>
      <c r="AA383" t="str">
        <f>IF([2]UNBOUNDCSV!C364="Friday",1," ")</f>
        <v xml:space="preserve"> </v>
      </c>
      <c r="AB383" t="str">
        <f>IF([2]UNBOUNDCSV!C364="Saturday",1," ")</f>
        <v xml:space="preserve"> </v>
      </c>
      <c r="AC383" t="str">
        <f>IF([2]UNBOUNDCSV!C364="Sunday",1," ")</f>
        <v xml:space="preserve"> </v>
      </c>
    </row>
    <row r="384" spans="1:29" x14ac:dyDescent="0.25">
      <c r="A384" s="6" t="str">
        <f>[2]NOWPLAYING!A385</f>
        <v>kcook</v>
      </c>
      <c r="B384">
        <f>DATA_GOES_HERE!A384</f>
        <v>0</v>
      </c>
      <c r="E384" s="8" t="str">
        <f>IF(DATA_GOES_HERE!F286,F384,"")</f>
        <v/>
      </c>
      <c r="F384">
        <f>DATA_GOES_HERE!AI384</f>
        <v>0</v>
      </c>
      <c r="G384" s="1">
        <f>DATA_GOES_HERE!J384</f>
        <v>0</v>
      </c>
      <c r="H384" s="1">
        <f>DATA_GOES_HERE!R384</f>
        <v>0</v>
      </c>
      <c r="I384" s="1">
        <f t="shared" ca="1" si="9"/>
        <v>42487</v>
      </c>
      <c r="J384">
        <v>0</v>
      </c>
      <c r="K384" t="e">
        <f>VLOOKUP([2]UNBOUNDCSV!B463,[2]VENUEID!$A$2:$B$28,2,TRUE)</f>
        <v>#N/A</v>
      </c>
      <c r="L384" t="s">
        <v>131</v>
      </c>
      <c r="M384" t="e">
        <f>VLOOKUP(DATA_GOES_HERE!Y384,VENUEID!$A$2:$B$28,2,TRUE)</f>
        <v>#N/A</v>
      </c>
      <c r="N384" t="e">
        <f>VLOOKUP(DATA_GOES_HERE!AH384,eventTypeID!$A:$C,3,TRUE)</f>
        <v>#N/A</v>
      </c>
      <c r="Q384" t="e">
        <f>VLOOKUP([2]UNBOUNDCSV!B381,[2]VENUEID!$A$2:$C$25,3,TRUE)</f>
        <v>#N/A</v>
      </c>
      <c r="R384" s="7">
        <f>DATA_GOES_HERE!M286</f>
        <v>0</v>
      </c>
      <c r="W384" t="str">
        <f>IF([2]UNBOUNDCSV!C365="Monday",1," ")</f>
        <v xml:space="preserve"> </v>
      </c>
      <c r="X384" t="str">
        <f>IF([2]UNBOUNDCSV!C365="Tuesday",1," ")</f>
        <v xml:space="preserve"> </v>
      </c>
      <c r="Y384" t="str">
        <f>IF([2]UNBOUNDCSV!C365="Wednesday",1," ")</f>
        <v xml:space="preserve"> </v>
      </c>
      <c r="Z384" t="str">
        <f>IF([2]UNBOUNDCSV!C365="Thursday",1," ")</f>
        <v xml:space="preserve"> </v>
      </c>
      <c r="AA384" t="str">
        <f>IF([2]UNBOUNDCSV!C365="Friday",1," ")</f>
        <v xml:space="preserve"> </v>
      </c>
      <c r="AB384" t="str">
        <f>IF([2]UNBOUNDCSV!C365="Saturday",1," ")</f>
        <v xml:space="preserve"> </v>
      </c>
      <c r="AC384" t="str">
        <f>IF([2]UNBOUNDCSV!C365="Sunday",1," ")</f>
        <v xml:space="preserve"> </v>
      </c>
    </row>
    <row r="385" spans="1:29" x14ac:dyDescent="0.25">
      <c r="A385" s="6" t="str">
        <f>[2]NOWPLAYING!A386</f>
        <v>kcook</v>
      </c>
      <c r="B385">
        <f>DATA_GOES_HERE!A385</f>
        <v>0</v>
      </c>
      <c r="E385" s="8" t="str">
        <f>IF(DATA_GOES_HERE!F287,F385,"")</f>
        <v/>
      </c>
      <c r="F385">
        <f>DATA_GOES_HERE!AI385</f>
        <v>0</v>
      </c>
      <c r="G385" s="1">
        <f>DATA_GOES_HERE!J385</f>
        <v>0</v>
      </c>
      <c r="H385" s="1">
        <f>DATA_GOES_HERE!R385</f>
        <v>0</v>
      </c>
      <c r="I385" s="1">
        <f t="shared" ca="1" si="9"/>
        <v>42487</v>
      </c>
      <c r="J385">
        <v>0</v>
      </c>
      <c r="K385" t="e">
        <f>VLOOKUP([2]UNBOUNDCSV!B464,[2]VENUEID!$A$2:$B$28,2,TRUE)</f>
        <v>#N/A</v>
      </c>
      <c r="L385" t="s">
        <v>131</v>
      </c>
      <c r="M385" t="e">
        <f>VLOOKUP(DATA_GOES_HERE!Y385,VENUEID!$A$2:$B$28,2,TRUE)</f>
        <v>#N/A</v>
      </c>
      <c r="N385" t="e">
        <f>VLOOKUP(DATA_GOES_HERE!AH385,eventTypeID!$A:$C,3,TRUE)</f>
        <v>#N/A</v>
      </c>
      <c r="Q385" t="e">
        <f>VLOOKUP([2]UNBOUNDCSV!B382,[2]VENUEID!$A$2:$C$25,3,TRUE)</f>
        <v>#N/A</v>
      </c>
      <c r="R385" s="7">
        <f>DATA_GOES_HERE!M287</f>
        <v>0</v>
      </c>
      <c r="W385" t="str">
        <f>IF([2]UNBOUNDCSV!C366="Monday",1," ")</f>
        <v xml:space="preserve"> </v>
      </c>
      <c r="X385" t="str">
        <f>IF([2]UNBOUNDCSV!C366="Tuesday",1," ")</f>
        <v xml:space="preserve"> </v>
      </c>
      <c r="Y385" t="str">
        <f>IF([2]UNBOUNDCSV!C366="Wednesday",1," ")</f>
        <v xml:space="preserve"> </v>
      </c>
      <c r="Z385" t="str">
        <f>IF([2]UNBOUNDCSV!C366="Thursday",1," ")</f>
        <v xml:space="preserve"> </v>
      </c>
      <c r="AA385" t="str">
        <f>IF([2]UNBOUNDCSV!C366="Friday",1," ")</f>
        <v xml:space="preserve"> </v>
      </c>
      <c r="AB385" t="str">
        <f>IF([2]UNBOUNDCSV!C366="Saturday",1," ")</f>
        <v xml:space="preserve"> </v>
      </c>
      <c r="AC385" t="str">
        <f>IF([2]UNBOUNDCSV!C366="Sunday",1," ")</f>
        <v xml:space="preserve"> </v>
      </c>
    </row>
    <row r="386" spans="1:29" x14ac:dyDescent="0.25">
      <c r="A386" s="6" t="str">
        <f>[2]NOWPLAYING!A387</f>
        <v>kcook</v>
      </c>
      <c r="B386">
        <f>DATA_GOES_HERE!A386</f>
        <v>0</v>
      </c>
      <c r="E386" s="8" t="str">
        <f>IF(DATA_GOES_HERE!F288,F386,"")</f>
        <v/>
      </c>
      <c r="F386">
        <f>DATA_GOES_HERE!AI386</f>
        <v>0</v>
      </c>
      <c r="G386" s="1">
        <f>DATA_GOES_HERE!J386</f>
        <v>0</v>
      </c>
      <c r="H386" s="1">
        <f>DATA_GOES_HERE!R386</f>
        <v>0</v>
      </c>
      <c r="I386" s="1">
        <f t="shared" ca="1" si="9"/>
        <v>42487</v>
      </c>
      <c r="J386">
        <v>0</v>
      </c>
      <c r="K386" t="e">
        <f>VLOOKUP([2]UNBOUNDCSV!B465,[2]VENUEID!$A$2:$B$28,2,TRUE)</f>
        <v>#N/A</v>
      </c>
      <c r="L386" t="s">
        <v>131</v>
      </c>
      <c r="M386" t="e">
        <f>VLOOKUP(DATA_GOES_HERE!Y386,VENUEID!$A$2:$B$28,2,TRUE)</f>
        <v>#N/A</v>
      </c>
      <c r="N386" t="e">
        <f>VLOOKUP(DATA_GOES_HERE!AH386,eventTypeID!$A:$C,3,TRUE)</f>
        <v>#N/A</v>
      </c>
      <c r="Q386" t="e">
        <f>VLOOKUP([2]UNBOUNDCSV!B383,[2]VENUEID!$A$2:$C$25,3,TRUE)</f>
        <v>#N/A</v>
      </c>
      <c r="R386" s="7">
        <f>DATA_GOES_HERE!M288</f>
        <v>0</v>
      </c>
      <c r="W386" t="str">
        <f>IF([2]UNBOUNDCSV!C367="Monday",1," ")</f>
        <v xml:space="preserve"> </v>
      </c>
      <c r="X386" t="str">
        <f>IF([2]UNBOUNDCSV!C367="Tuesday",1," ")</f>
        <v xml:space="preserve"> </v>
      </c>
      <c r="Y386" t="str">
        <f>IF([2]UNBOUNDCSV!C367="Wednesday",1," ")</f>
        <v xml:space="preserve"> </v>
      </c>
      <c r="Z386" t="str">
        <f>IF([2]UNBOUNDCSV!C367="Thursday",1," ")</f>
        <v xml:space="preserve"> </v>
      </c>
      <c r="AA386" t="str">
        <f>IF([2]UNBOUNDCSV!C367="Friday",1," ")</f>
        <v xml:space="preserve"> </v>
      </c>
      <c r="AB386" t="str">
        <f>IF([2]UNBOUNDCSV!C367="Saturday",1," ")</f>
        <v xml:space="preserve"> </v>
      </c>
      <c r="AC386" t="str">
        <f>IF([2]UNBOUNDCSV!C367="Sunday",1," ")</f>
        <v xml:space="preserve"> </v>
      </c>
    </row>
    <row r="387" spans="1:29" x14ac:dyDescent="0.25">
      <c r="A387" s="6" t="str">
        <f>[2]NOWPLAYING!A388</f>
        <v>kcook</v>
      </c>
      <c r="B387">
        <f>DATA_GOES_HERE!A387</f>
        <v>0</v>
      </c>
      <c r="E387" s="8" t="str">
        <f>IF(DATA_GOES_HERE!F289,F387,"")</f>
        <v/>
      </c>
      <c r="F387">
        <f>DATA_GOES_HERE!AI387</f>
        <v>0</v>
      </c>
      <c r="G387" s="1">
        <f>DATA_GOES_HERE!J387</f>
        <v>0</v>
      </c>
      <c r="H387" s="1">
        <f>DATA_GOES_HERE!R387</f>
        <v>0</v>
      </c>
      <c r="I387" s="1">
        <f t="shared" ca="1" si="9"/>
        <v>42487</v>
      </c>
      <c r="J387">
        <v>0</v>
      </c>
      <c r="K387" t="e">
        <f>VLOOKUP([2]UNBOUNDCSV!B466,[2]VENUEID!$A$2:$B$28,2,TRUE)</f>
        <v>#N/A</v>
      </c>
      <c r="L387" t="s">
        <v>131</v>
      </c>
      <c r="M387" t="e">
        <f>VLOOKUP(DATA_GOES_HERE!Y387,VENUEID!$A$2:$B$28,2,TRUE)</f>
        <v>#N/A</v>
      </c>
      <c r="N387" t="e">
        <f>VLOOKUP(DATA_GOES_HERE!AH387,eventTypeID!$A:$C,3,TRUE)</f>
        <v>#N/A</v>
      </c>
      <c r="Q387" t="e">
        <f>VLOOKUP([2]UNBOUNDCSV!B384,[2]VENUEID!$A$2:$C$25,3,TRUE)</f>
        <v>#N/A</v>
      </c>
      <c r="R387" s="7">
        <f>DATA_GOES_HERE!M289</f>
        <v>0</v>
      </c>
      <c r="W387" t="str">
        <f>IF([2]UNBOUNDCSV!C368="Monday",1," ")</f>
        <v xml:space="preserve"> </v>
      </c>
      <c r="X387" t="str">
        <f>IF([2]UNBOUNDCSV!C368="Tuesday",1," ")</f>
        <v xml:space="preserve"> </v>
      </c>
      <c r="Y387" t="str">
        <f>IF([2]UNBOUNDCSV!C368="Wednesday",1," ")</f>
        <v xml:space="preserve"> </v>
      </c>
      <c r="Z387" t="str">
        <f>IF([2]UNBOUNDCSV!C368="Thursday",1," ")</f>
        <v xml:space="preserve"> </v>
      </c>
      <c r="AA387" t="str">
        <f>IF([2]UNBOUNDCSV!C368="Friday",1," ")</f>
        <v xml:space="preserve"> </v>
      </c>
      <c r="AB387" t="str">
        <f>IF([2]UNBOUNDCSV!C368="Saturday",1," ")</f>
        <v xml:space="preserve"> </v>
      </c>
      <c r="AC387" t="str">
        <f>IF([2]UNBOUNDCSV!C368="Sunday",1," ")</f>
        <v xml:space="preserve"> </v>
      </c>
    </row>
    <row r="388" spans="1:29" x14ac:dyDescent="0.25">
      <c r="A388" s="6" t="str">
        <f>[2]NOWPLAYING!A389</f>
        <v>kcook</v>
      </c>
      <c r="B388">
        <f>DATA_GOES_HERE!A388</f>
        <v>0</v>
      </c>
      <c r="E388" s="8" t="str">
        <f>IF(DATA_GOES_HERE!F290,F388,"")</f>
        <v/>
      </c>
      <c r="F388">
        <f>DATA_GOES_HERE!AI388</f>
        <v>0</v>
      </c>
      <c r="G388" s="1">
        <f>DATA_GOES_HERE!J388</f>
        <v>0</v>
      </c>
      <c r="H388" s="1">
        <f>DATA_GOES_HERE!R388</f>
        <v>0</v>
      </c>
      <c r="I388" s="1">
        <f t="shared" ca="1" si="9"/>
        <v>42487</v>
      </c>
      <c r="J388">
        <v>0</v>
      </c>
      <c r="K388" t="e">
        <f>VLOOKUP([2]UNBOUNDCSV!B467,[2]VENUEID!$A$2:$B$28,2,TRUE)</f>
        <v>#N/A</v>
      </c>
      <c r="L388" t="s">
        <v>131</v>
      </c>
      <c r="M388" t="e">
        <f>VLOOKUP(DATA_GOES_HERE!Y388,VENUEID!$A$2:$B$28,2,TRUE)</f>
        <v>#N/A</v>
      </c>
      <c r="N388" t="e">
        <f>VLOOKUP(DATA_GOES_HERE!AH388,eventTypeID!$A:$C,3,TRUE)</f>
        <v>#N/A</v>
      </c>
      <c r="Q388" t="e">
        <f>VLOOKUP([2]UNBOUNDCSV!B385,[2]VENUEID!$A$2:$C$25,3,TRUE)</f>
        <v>#N/A</v>
      </c>
      <c r="R388" s="7">
        <f>DATA_GOES_HERE!M290</f>
        <v>0</v>
      </c>
      <c r="W388" t="str">
        <f>IF([2]UNBOUNDCSV!C369="Monday",1," ")</f>
        <v xml:space="preserve"> </v>
      </c>
      <c r="X388" t="str">
        <f>IF([2]UNBOUNDCSV!C369="Tuesday",1," ")</f>
        <v xml:space="preserve"> </v>
      </c>
      <c r="Y388" t="str">
        <f>IF([2]UNBOUNDCSV!C369="Wednesday",1," ")</f>
        <v xml:space="preserve"> </v>
      </c>
      <c r="Z388" t="str">
        <f>IF([2]UNBOUNDCSV!C369="Thursday",1," ")</f>
        <v xml:space="preserve"> </v>
      </c>
      <c r="AA388" t="str">
        <f>IF([2]UNBOUNDCSV!C369="Friday",1," ")</f>
        <v xml:space="preserve"> </v>
      </c>
      <c r="AB388" t="str">
        <f>IF([2]UNBOUNDCSV!C369="Saturday",1," ")</f>
        <v xml:space="preserve"> </v>
      </c>
      <c r="AC388" t="str">
        <f>IF([2]UNBOUNDCSV!C369="Sunday",1," ")</f>
        <v xml:space="preserve"> </v>
      </c>
    </row>
    <row r="389" spans="1:29" x14ac:dyDescent="0.25">
      <c r="A389" s="6" t="str">
        <f>[2]NOWPLAYING!A390</f>
        <v>kcook</v>
      </c>
      <c r="B389">
        <f>DATA_GOES_HERE!A389</f>
        <v>0</v>
      </c>
      <c r="E389" s="8" t="str">
        <f>IF(DATA_GOES_HERE!F291,F389,"")</f>
        <v/>
      </c>
      <c r="F389">
        <f>DATA_GOES_HERE!AI389</f>
        <v>0</v>
      </c>
      <c r="G389" s="1">
        <f>DATA_GOES_HERE!J389</f>
        <v>0</v>
      </c>
      <c r="H389" s="1">
        <f>DATA_GOES_HERE!R389</f>
        <v>0</v>
      </c>
      <c r="I389" s="1">
        <f t="shared" ca="1" si="9"/>
        <v>42487</v>
      </c>
      <c r="J389">
        <v>0</v>
      </c>
      <c r="K389" t="e">
        <f>VLOOKUP([2]UNBOUNDCSV!B468,[2]VENUEID!$A$2:$B$28,2,TRUE)</f>
        <v>#N/A</v>
      </c>
      <c r="L389" t="s">
        <v>131</v>
      </c>
      <c r="M389" t="e">
        <f>VLOOKUP(DATA_GOES_HERE!Y389,VENUEID!$A$2:$B$28,2,TRUE)</f>
        <v>#N/A</v>
      </c>
      <c r="N389" t="e">
        <f>VLOOKUP(DATA_GOES_HERE!AH389,eventTypeID!$A:$C,3,TRUE)</f>
        <v>#N/A</v>
      </c>
      <c r="Q389" t="e">
        <f>VLOOKUP([2]UNBOUNDCSV!B386,[2]VENUEID!$A$2:$C$25,3,TRUE)</f>
        <v>#N/A</v>
      </c>
      <c r="R389" s="7">
        <f>DATA_GOES_HERE!M291</f>
        <v>0</v>
      </c>
      <c r="W389" t="str">
        <f>IF([2]UNBOUNDCSV!C370="Monday",1," ")</f>
        <v xml:space="preserve"> </v>
      </c>
      <c r="X389" t="str">
        <f>IF([2]UNBOUNDCSV!C370="Tuesday",1," ")</f>
        <v xml:space="preserve"> </v>
      </c>
      <c r="Y389" t="str">
        <f>IF([2]UNBOUNDCSV!C370="Wednesday",1," ")</f>
        <v xml:space="preserve"> </v>
      </c>
      <c r="Z389" t="str">
        <f>IF([2]UNBOUNDCSV!C370="Thursday",1," ")</f>
        <v xml:space="preserve"> </v>
      </c>
      <c r="AA389" t="str">
        <f>IF([2]UNBOUNDCSV!C370="Friday",1," ")</f>
        <v xml:space="preserve"> </v>
      </c>
      <c r="AB389" t="str">
        <f>IF([2]UNBOUNDCSV!C370="Saturday",1," ")</f>
        <v xml:space="preserve"> </v>
      </c>
      <c r="AC389" t="str">
        <f>IF([2]UNBOUNDCSV!C370="Sunday",1," ")</f>
        <v xml:space="preserve"> </v>
      </c>
    </row>
    <row r="390" spans="1:29" x14ac:dyDescent="0.25">
      <c r="A390" s="6" t="str">
        <f>[2]NOWPLAYING!A391</f>
        <v>kcook</v>
      </c>
      <c r="B390">
        <f>DATA_GOES_HERE!A390</f>
        <v>0</v>
      </c>
      <c r="E390" s="8" t="str">
        <f>IF(DATA_GOES_HERE!F292,F390,"")</f>
        <v/>
      </c>
      <c r="F390">
        <f>DATA_GOES_HERE!AI390</f>
        <v>0</v>
      </c>
      <c r="G390" s="1">
        <f>DATA_GOES_HERE!J390</f>
        <v>0</v>
      </c>
      <c r="H390" s="1">
        <f>DATA_GOES_HERE!R390</f>
        <v>0</v>
      </c>
      <c r="I390" s="1">
        <f t="shared" ca="1" si="9"/>
        <v>42487</v>
      </c>
      <c r="J390">
        <v>0</v>
      </c>
      <c r="K390" t="e">
        <f>VLOOKUP([2]UNBOUNDCSV!B469,[2]VENUEID!$A$2:$B$28,2,TRUE)</f>
        <v>#N/A</v>
      </c>
      <c r="L390" t="s">
        <v>131</v>
      </c>
      <c r="M390" t="e">
        <f>VLOOKUP(DATA_GOES_HERE!Y390,VENUEID!$A$2:$B$28,2,TRUE)</f>
        <v>#N/A</v>
      </c>
      <c r="N390" t="e">
        <f>VLOOKUP(DATA_GOES_HERE!AH390,eventTypeID!$A:$C,3,TRUE)</f>
        <v>#N/A</v>
      </c>
      <c r="Q390" t="e">
        <f>VLOOKUP([2]UNBOUNDCSV!B387,[2]VENUEID!$A$2:$C$25,3,TRUE)</f>
        <v>#N/A</v>
      </c>
      <c r="R390" s="7">
        <f>DATA_GOES_HERE!M292</f>
        <v>0</v>
      </c>
      <c r="W390" t="str">
        <f>IF([2]UNBOUNDCSV!C371="Monday",1," ")</f>
        <v xml:space="preserve"> </v>
      </c>
      <c r="X390" t="str">
        <f>IF([2]UNBOUNDCSV!C371="Tuesday",1," ")</f>
        <v xml:space="preserve"> </v>
      </c>
      <c r="Y390" t="str">
        <f>IF([2]UNBOUNDCSV!C371="Wednesday",1," ")</f>
        <v xml:space="preserve"> </v>
      </c>
      <c r="Z390" t="str">
        <f>IF([2]UNBOUNDCSV!C371="Thursday",1," ")</f>
        <v xml:space="preserve"> </v>
      </c>
      <c r="AA390" t="str">
        <f>IF([2]UNBOUNDCSV!C371="Friday",1," ")</f>
        <v xml:space="preserve"> </v>
      </c>
      <c r="AB390" t="str">
        <f>IF([2]UNBOUNDCSV!C371="Saturday",1," ")</f>
        <v xml:space="preserve"> </v>
      </c>
      <c r="AC390" t="str">
        <f>IF([2]UNBOUNDCSV!C371="Sunday",1," ")</f>
        <v xml:space="preserve"> </v>
      </c>
    </row>
    <row r="391" spans="1:29" x14ac:dyDescent="0.25">
      <c r="A391" s="6" t="str">
        <f>[2]NOWPLAYING!A392</f>
        <v>kcook</v>
      </c>
      <c r="B391">
        <f>DATA_GOES_HERE!A391</f>
        <v>0</v>
      </c>
      <c r="E391" s="8" t="str">
        <f>IF(DATA_GOES_HERE!F293,F391,"")</f>
        <v/>
      </c>
      <c r="F391">
        <f>DATA_GOES_HERE!AI391</f>
        <v>0</v>
      </c>
      <c r="G391" s="1">
        <f>DATA_GOES_HERE!J391</f>
        <v>0</v>
      </c>
      <c r="H391" s="1">
        <f>DATA_GOES_HERE!R391</f>
        <v>0</v>
      </c>
      <c r="I391" s="1">
        <f t="shared" ca="1" si="9"/>
        <v>42487</v>
      </c>
      <c r="J391">
        <v>0</v>
      </c>
      <c r="K391" t="e">
        <f>VLOOKUP([2]UNBOUNDCSV!B470,[2]VENUEID!$A$2:$B$28,2,TRUE)</f>
        <v>#N/A</v>
      </c>
      <c r="L391" t="s">
        <v>131</v>
      </c>
      <c r="M391" t="e">
        <f>VLOOKUP(DATA_GOES_HERE!Y391,VENUEID!$A$2:$B$28,2,TRUE)</f>
        <v>#N/A</v>
      </c>
      <c r="N391" t="e">
        <f>VLOOKUP(DATA_GOES_HERE!AH391,eventTypeID!$A:$C,3,TRUE)</f>
        <v>#N/A</v>
      </c>
      <c r="Q391" t="e">
        <f>VLOOKUP([2]UNBOUNDCSV!B388,[2]VENUEID!$A$2:$C$25,3,TRUE)</f>
        <v>#N/A</v>
      </c>
      <c r="R391" s="7">
        <f>DATA_GOES_HERE!M293</f>
        <v>0</v>
      </c>
      <c r="W391" t="str">
        <f>IF([2]UNBOUNDCSV!C372="Monday",1," ")</f>
        <v xml:space="preserve"> </v>
      </c>
      <c r="X391" t="str">
        <f>IF([2]UNBOUNDCSV!C372="Tuesday",1," ")</f>
        <v xml:space="preserve"> </v>
      </c>
      <c r="Y391" t="str">
        <f>IF([2]UNBOUNDCSV!C372="Wednesday",1," ")</f>
        <v xml:space="preserve"> </v>
      </c>
      <c r="Z391" t="str">
        <f>IF([2]UNBOUNDCSV!C372="Thursday",1," ")</f>
        <v xml:space="preserve"> </v>
      </c>
      <c r="AA391" t="str">
        <f>IF([2]UNBOUNDCSV!C372="Friday",1," ")</f>
        <v xml:space="preserve"> </v>
      </c>
      <c r="AB391" t="str">
        <f>IF([2]UNBOUNDCSV!C372="Saturday",1," ")</f>
        <v xml:space="preserve"> </v>
      </c>
      <c r="AC391" t="str">
        <f>IF([2]UNBOUNDCSV!C372="Sunday",1," ")</f>
        <v xml:space="preserve"> </v>
      </c>
    </row>
    <row r="392" spans="1:29" x14ac:dyDescent="0.25">
      <c r="A392" s="6" t="str">
        <f>[2]NOWPLAYING!A393</f>
        <v>kcook</v>
      </c>
      <c r="B392">
        <f>DATA_GOES_HERE!A392</f>
        <v>0</v>
      </c>
      <c r="E392" s="8" t="str">
        <f>IF(DATA_GOES_HERE!F294,F392,"")</f>
        <v/>
      </c>
      <c r="F392">
        <f>DATA_GOES_HERE!AI392</f>
        <v>0</v>
      </c>
      <c r="G392" s="1">
        <f>DATA_GOES_HERE!J392</f>
        <v>0</v>
      </c>
      <c r="H392" s="1">
        <f>DATA_GOES_HERE!R392</f>
        <v>0</v>
      </c>
      <c r="I392" s="1">
        <f t="shared" ca="1" si="9"/>
        <v>42487</v>
      </c>
      <c r="J392">
        <v>0</v>
      </c>
      <c r="K392" t="e">
        <f>VLOOKUP([2]UNBOUNDCSV!B471,[2]VENUEID!$A$2:$B$28,2,TRUE)</f>
        <v>#N/A</v>
      </c>
      <c r="L392" t="s">
        <v>131</v>
      </c>
      <c r="M392" t="e">
        <f>VLOOKUP(DATA_GOES_HERE!Y392,VENUEID!$A$2:$B$28,2,TRUE)</f>
        <v>#N/A</v>
      </c>
      <c r="N392" t="e">
        <f>VLOOKUP(DATA_GOES_HERE!AH392,eventTypeID!$A:$C,3,TRUE)</f>
        <v>#N/A</v>
      </c>
      <c r="Q392" t="e">
        <f>VLOOKUP([2]UNBOUNDCSV!B389,[2]VENUEID!$A$2:$C$25,3,TRUE)</f>
        <v>#N/A</v>
      </c>
      <c r="R392" s="7">
        <f>DATA_GOES_HERE!M294</f>
        <v>0</v>
      </c>
      <c r="W392" t="str">
        <f>IF([2]UNBOUNDCSV!C373="Monday",1," ")</f>
        <v xml:space="preserve"> </v>
      </c>
      <c r="X392" t="str">
        <f>IF([2]UNBOUNDCSV!C373="Tuesday",1," ")</f>
        <v xml:space="preserve"> </v>
      </c>
      <c r="Y392" t="str">
        <f>IF([2]UNBOUNDCSV!C373="Wednesday",1," ")</f>
        <v xml:space="preserve"> </v>
      </c>
      <c r="Z392" t="str">
        <f>IF([2]UNBOUNDCSV!C373="Thursday",1," ")</f>
        <v xml:space="preserve"> </v>
      </c>
      <c r="AA392" t="str">
        <f>IF([2]UNBOUNDCSV!C373="Friday",1," ")</f>
        <v xml:space="preserve"> </v>
      </c>
      <c r="AB392" t="str">
        <f>IF([2]UNBOUNDCSV!C373="Saturday",1," ")</f>
        <v xml:space="preserve"> </v>
      </c>
      <c r="AC392" t="str">
        <f>IF([2]UNBOUNDCSV!C373="Sunday",1," ")</f>
        <v xml:space="preserve"> </v>
      </c>
    </row>
    <row r="393" spans="1:29" x14ac:dyDescent="0.25">
      <c r="A393" s="6" t="str">
        <f>[2]NOWPLAYING!A394</f>
        <v>kcook</v>
      </c>
      <c r="B393">
        <f>DATA_GOES_HERE!A393</f>
        <v>0</v>
      </c>
      <c r="E393" s="8" t="str">
        <f>IF(DATA_GOES_HERE!F295,F393,"")</f>
        <v/>
      </c>
      <c r="F393">
        <f>DATA_GOES_HERE!AI393</f>
        <v>0</v>
      </c>
      <c r="G393" s="1">
        <f>DATA_GOES_HERE!J393</f>
        <v>0</v>
      </c>
      <c r="H393" s="1">
        <f>DATA_GOES_HERE!R393</f>
        <v>0</v>
      </c>
      <c r="I393" s="1">
        <f t="shared" ca="1" si="9"/>
        <v>42487</v>
      </c>
      <c r="J393">
        <v>0</v>
      </c>
      <c r="K393" t="e">
        <f>VLOOKUP([2]UNBOUNDCSV!B472,[2]VENUEID!$A$2:$B$28,2,TRUE)</f>
        <v>#N/A</v>
      </c>
      <c r="L393" t="s">
        <v>131</v>
      </c>
      <c r="M393" t="e">
        <f>VLOOKUP(DATA_GOES_HERE!Y393,VENUEID!$A$2:$B$28,2,TRUE)</f>
        <v>#N/A</v>
      </c>
      <c r="N393" t="e">
        <f>VLOOKUP(DATA_GOES_HERE!AH393,eventTypeID!$A:$C,3,TRUE)</f>
        <v>#N/A</v>
      </c>
      <c r="Q393" t="e">
        <f>VLOOKUP([2]UNBOUNDCSV!B390,[2]VENUEID!$A$2:$C$25,3,TRUE)</f>
        <v>#N/A</v>
      </c>
      <c r="R393" s="7">
        <f>DATA_GOES_HERE!M295</f>
        <v>0</v>
      </c>
      <c r="W393" t="str">
        <f>IF([2]UNBOUNDCSV!C374="Monday",1," ")</f>
        <v xml:space="preserve"> </v>
      </c>
      <c r="X393" t="str">
        <f>IF([2]UNBOUNDCSV!C374="Tuesday",1," ")</f>
        <v xml:space="preserve"> </v>
      </c>
      <c r="Y393" t="str">
        <f>IF([2]UNBOUNDCSV!C374="Wednesday",1," ")</f>
        <v xml:space="preserve"> </v>
      </c>
      <c r="Z393" t="str">
        <f>IF([2]UNBOUNDCSV!C374="Thursday",1," ")</f>
        <v xml:space="preserve"> </v>
      </c>
      <c r="AA393" t="str">
        <f>IF([2]UNBOUNDCSV!C374="Friday",1," ")</f>
        <v xml:space="preserve"> </v>
      </c>
      <c r="AB393" t="str">
        <f>IF([2]UNBOUNDCSV!C374="Saturday",1," ")</f>
        <v xml:space="preserve"> </v>
      </c>
      <c r="AC393" t="str">
        <f>IF([2]UNBOUNDCSV!C374="Sunday",1," ")</f>
        <v xml:space="preserve"> </v>
      </c>
    </row>
    <row r="394" spans="1:29" x14ac:dyDescent="0.25">
      <c r="A394" s="6" t="str">
        <f>[2]NOWPLAYING!A395</f>
        <v>kcook</v>
      </c>
      <c r="B394">
        <f>DATA_GOES_HERE!A394</f>
        <v>0</v>
      </c>
      <c r="E394" s="8" t="str">
        <f>IF(DATA_GOES_HERE!F296,F394,"")</f>
        <v/>
      </c>
      <c r="F394">
        <f>DATA_GOES_HERE!AI394</f>
        <v>0</v>
      </c>
      <c r="G394" s="1">
        <f>DATA_GOES_HERE!J394</f>
        <v>0</v>
      </c>
      <c r="H394" s="1">
        <f>DATA_GOES_HERE!R394</f>
        <v>0</v>
      </c>
      <c r="I394" s="1">
        <f t="shared" ca="1" si="9"/>
        <v>42487</v>
      </c>
      <c r="J394">
        <v>0</v>
      </c>
      <c r="K394" t="e">
        <f>VLOOKUP([2]UNBOUNDCSV!B473,[2]VENUEID!$A$2:$B$28,2,TRUE)</f>
        <v>#N/A</v>
      </c>
      <c r="L394" t="s">
        <v>131</v>
      </c>
      <c r="M394" t="e">
        <f>VLOOKUP(DATA_GOES_HERE!Y394,VENUEID!$A$2:$B$28,2,TRUE)</f>
        <v>#N/A</v>
      </c>
      <c r="N394" t="e">
        <f>VLOOKUP(DATA_GOES_HERE!AH394,eventTypeID!$A:$C,3,TRUE)</f>
        <v>#N/A</v>
      </c>
      <c r="Q394" t="e">
        <f>VLOOKUP([2]UNBOUNDCSV!B391,[2]VENUEID!$A$2:$C$25,3,TRUE)</f>
        <v>#N/A</v>
      </c>
      <c r="R394" s="7">
        <f>DATA_GOES_HERE!M296</f>
        <v>0</v>
      </c>
      <c r="W394" t="str">
        <f>IF([2]UNBOUNDCSV!C375="Monday",1," ")</f>
        <v xml:space="preserve"> </v>
      </c>
      <c r="X394" t="str">
        <f>IF([2]UNBOUNDCSV!C375="Tuesday",1," ")</f>
        <v xml:space="preserve"> </v>
      </c>
      <c r="Y394" t="str">
        <f>IF([2]UNBOUNDCSV!C375="Wednesday",1," ")</f>
        <v xml:space="preserve"> </v>
      </c>
      <c r="Z394" t="str">
        <f>IF([2]UNBOUNDCSV!C375="Thursday",1," ")</f>
        <v xml:space="preserve"> </v>
      </c>
      <c r="AA394" t="str">
        <f>IF([2]UNBOUNDCSV!C375="Friday",1," ")</f>
        <v xml:space="preserve"> </v>
      </c>
      <c r="AB394" t="str">
        <f>IF([2]UNBOUNDCSV!C375="Saturday",1," ")</f>
        <v xml:space="preserve"> </v>
      </c>
      <c r="AC394" t="str">
        <f>IF([2]UNBOUNDCSV!C375="Sunday",1," ")</f>
        <v xml:space="preserve"> </v>
      </c>
    </row>
    <row r="395" spans="1:29" x14ac:dyDescent="0.25">
      <c r="A395" s="6" t="str">
        <f>[2]NOWPLAYING!A396</f>
        <v>kcook</v>
      </c>
      <c r="B395">
        <f>DATA_GOES_HERE!A395</f>
        <v>0</v>
      </c>
      <c r="E395" s="8" t="str">
        <f>IF(DATA_GOES_HERE!F297,F395,"")</f>
        <v/>
      </c>
      <c r="F395">
        <f>DATA_GOES_HERE!AI395</f>
        <v>0</v>
      </c>
      <c r="G395" s="1">
        <f>DATA_GOES_HERE!J395</f>
        <v>0</v>
      </c>
      <c r="H395" s="1">
        <f>DATA_GOES_HERE!R395</f>
        <v>0</v>
      </c>
      <c r="I395" s="1">
        <f t="shared" ca="1" si="9"/>
        <v>42487</v>
      </c>
      <c r="J395">
        <v>0</v>
      </c>
      <c r="K395" t="e">
        <f>VLOOKUP([2]UNBOUNDCSV!B474,[2]VENUEID!$A$2:$B$28,2,TRUE)</f>
        <v>#N/A</v>
      </c>
      <c r="L395" t="s">
        <v>131</v>
      </c>
      <c r="M395" t="e">
        <f>VLOOKUP(DATA_GOES_HERE!Y395,VENUEID!$A$2:$B$28,2,TRUE)</f>
        <v>#N/A</v>
      </c>
      <c r="N395" t="e">
        <f>VLOOKUP(DATA_GOES_HERE!AH395,eventTypeID!$A:$C,3,TRUE)</f>
        <v>#N/A</v>
      </c>
      <c r="Q395" t="e">
        <f>VLOOKUP([2]UNBOUNDCSV!B392,[2]VENUEID!$A$2:$C$25,3,TRUE)</f>
        <v>#N/A</v>
      </c>
      <c r="R395" s="7">
        <f>DATA_GOES_HERE!M297</f>
        <v>0</v>
      </c>
      <c r="W395" t="str">
        <f>IF([2]UNBOUNDCSV!C376="Monday",1," ")</f>
        <v xml:space="preserve"> </v>
      </c>
      <c r="X395" t="str">
        <f>IF([2]UNBOUNDCSV!C376="Tuesday",1," ")</f>
        <v xml:space="preserve"> </v>
      </c>
      <c r="Y395" t="str">
        <f>IF([2]UNBOUNDCSV!C376="Wednesday",1," ")</f>
        <v xml:space="preserve"> </v>
      </c>
      <c r="Z395" t="str">
        <f>IF([2]UNBOUNDCSV!C376="Thursday",1," ")</f>
        <v xml:space="preserve"> </v>
      </c>
      <c r="AA395" t="str">
        <f>IF([2]UNBOUNDCSV!C376="Friday",1," ")</f>
        <v xml:space="preserve"> </v>
      </c>
      <c r="AB395" t="str">
        <f>IF([2]UNBOUNDCSV!C376="Saturday",1," ")</f>
        <v xml:space="preserve"> </v>
      </c>
      <c r="AC395" t="str">
        <f>IF([2]UNBOUNDCSV!C376="Sunday",1," ")</f>
        <v xml:space="preserve"> </v>
      </c>
    </row>
    <row r="396" spans="1:29" x14ac:dyDescent="0.25">
      <c r="A396" s="6" t="str">
        <f>[2]NOWPLAYING!A397</f>
        <v>kcook</v>
      </c>
      <c r="B396">
        <f>DATA_GOES_HERE!A396</f>
        <v>0</v>
      </c>
      <c r="E396" s="8" t="str">
        <f>IF(DATA_GOES_HERE!F298,F396,"")</f>
        <v/>
      </c>
      <c r="F396">
        <f>DATA_GOES_HERE!AI396</f>
        <v>0</v>
      </c>
      <c r="G396" s="1">
        <f>DATA_GOES_HERE!J396</f>
        <v>0</v>
      </c>
      <c r="H396" s="1">
        <f>DATA_GOES_HERE!R396</f>
        <v>0</v>
      </c>
      <c r="I396" s="1">
        <f t="shared" ca="1" si="9"/>
        <v>42487</v>
      </c>
      <c r="J396">
        <v>0</v>
      </c>
      <c r="K396" t="e">
        <f>VLOOKUP([2]UNBOUNDCSV!B475,[2]VENUEID!$A$2:$B$28,2,TRUE)</f>
        <v>#N/A</v>
      </c>
      <c r="L396" t="s">
        <v>131</v>
      </c>
      <c r="M396" t="e">
        <f>VLOOKUP(DATA_GOES_HERE!Y396,VENUEID!$A$2:$B$28,2,TRUE)</f>
        <v>#N/A</v>
      </c>
      <c r="N396" t="e">
        <f>VLOOKUP(DATA_GOES_HERE!AH396,eventTypeID!$A:$C,3,TRUE)</f>
        <v>#N/A</v>
      </c>
      <c r="Q396" t="e">
        <f>VLOOKUP([2]UNBOUNDCSV!B393,[2]VENUEID!$A$2:$C$25,3,TRUE)</f>
        <v>#N/A</v>
      </c>
      <c r="R396" s="7">
        <f>DATA_GOES_HERE!M298</f>
        <v>0</v>
      </c>
      <c r="W396" t="str">
        <f>IF([2]UNBOUNDCSV!C377="Monday",1," ")</f>
        <v xml:space="preserve"> </v>
      </c>
      <c r="X396" t="str">
        <f>IF([2]UNBOUNDCSV!C377="Tuesday",1," ")</f>
        <v xml:space="preserve"> </v>
      </c>
      <c r="Y396" t="str">
        <f>IF([2]UNBOUNDCSV!C377="Wednesday",1," ")</f>
        <v xml:space="preserve"> </v>
      </c>
      <c r="Z396" t="str">
        <f>IF([2]UNBOUNDCSV!C377="Thursday",1," ")</f>
        <v xml:space="preserve"> </v>
      </c>
      <c r="AA396" t="str">
        <f>IF([2]UNBOUNDCSV!C377="Friday",1," ")</f>
        <v xml:space="preserve"> </v>
      </c>
      <c r="AB396" t="str">
        <f>IF([2]UNBOUNDCSV!C377="Saturday",1," ")</f>
        <v xml:space="preserve"> </v>
      </c>
      <c r="AC396" t="str">
        <f>IF([2]UNBOUNDCSV!C377="Sunday",1," ")</f>
        <v xml:space="preserve"> </v>
      </c>
    </row>
    <row r="397" spans="1:29" x14ac:dyDescent="0.25">
      <c r="A397" s="6" t="str">
        <f>[2]NOWPLAYING!A398</f>
        <v>kcook</v>
      </c>
      <c r="B397">
        <f>DATA_GOES_HERE!A397</f>
        <v>0</v>
      </c>
      <c r="E397" s="8" t="str">
        <f>IF(DATA_GOES_HERE!F299,F397,"")</f>
        <v/>
      </c>
      <c r="F397">
        <f>DATA_GOES_HERE!AI397</f>
        <v>0</v>
      </c>
      <c r="G397" s="1">
        <f>DATA_GOES_HERE!J397</f>
        <v>0</v>
      </c>
      <c r="H397" s="1">
        <f>DATA_GOES_HERE!R397</f>
        <v>0</v>
      </c>
      <c r="I397" s="1">
        <f t="shared" ca="1" si="9"/>
        <v>42487</v>
      </c>
      <c r="J397">
        <v>0</v>
      </c>
      <c r="K397" t="e">
        <f>VLOOKUP([2]UNBOUNDCSV!B476,[2]VENUEID!$A$2:$B$28,2,TRUE)</f>
        <v>#N/A</v>
      </c>
      <c r="L397" t="s">
        <v>131</v>
      </c>
      <c r="M397" t="e">
        <f>VLOOKUP(DATA_GOES_HERE!Y397,VENUEID!$A$2:$B$28,2,TRUE)</f>
        <v>#N/A</v>
      </c>
      <c r="N397" t="e">
        <f>VLOOKUP(DATA_GOES_HERE!AH397,eventTypeID!$A:$C,3,TRUE)</f>
        <v>#N/A</v>
      </c>
      <c r="Q397" t="e">
        <f>VLOOKUP([2]UNBOUNDCSV!B394,[2]VENUEID!$A$2:$C$25,3,TRUE)</f>
        <v>#N/A</v>
      </c>
      <c r="R397" s="7">
        <f>DATA_GOES_HERE!M299</f>
        <v>0</v>
      </c>
      <c r="W397" t="str">
        <f>IF([2]UNBOUNDCSV!C378="Monday",1," ")</f>
        <v xml:space="preserve"> </v>
      </c>
      <c r="X397" t="str">
        <f>IF([2]UNBOUNDCSV!C378="Tuesday",1," ")</f>
        <v xml:space="preserve"> </v>
      </c>
      <c r="Y397" t="str">
        <f>IF([2]UNBOUNDCSV!C378="Wednesday",1," ")</f>
        <v xml:space="preserve"> </v>
      </c>
      <c r="Z397" t="str">
        <f>IF([2]UNBOUNDCSV!C378="Thursday",1," ")</f>
        <v xml:space="preserve"> </v>
      </c>
      <c r="AA397" t="str">
        <f>IF([2]UNBOUNDCSV!C378="Friday",1," ")</f>
        <v xml:space="preserve"> </v>
      </c>
      <c r="AB397" t="str">
        <f>IF([2]UNBOUNDCSV!C378="Saturday",1," ")</f>
        <v xml:space="preserve"> </v>
      </c>
      <c r="AC397" t="str">
        <f>IF([2]UNBOUNDCSV!C378="Sunday",1," ")</f>
        <v xml:space="preserve"> </v>
      </c>
    </row>
    <row r="398" spans="1:29" x14ac:dyDescent="0.25">
      <c r="A398" s="6" t="str">
        <f>[2]NOWPLAYING!A399</f>
        <v>kcook</v>
      </c>
      <c r="B398">
        <f>DATA_GOES_HERE!A398</f>
        <v>0</v>
      </c>
      <c r="E398" s="8" t="str">
        <f>IF(DATA_GOES_HERE!F300,F398,"")</f>
        <v/>
      </c>
      <c r="F398">
        <f>DATA_GOES_HERE!AI398</f>
        <v>0</v>
      </c>
      <c r="G398" s="1">
        <f>DATA_GOES_HERE!J398</f>
        <v>0</v>
      </c>
      <c r="H398" s="1">
        <f>DATA_GOES_HERE!R398</f>
        <v>0</v>
      </c>
      <c r="I398" s="1">
        <f t="shared" ref="I398:I403" ca="1" si="10">TODAY()</f>
        <v>42487</v>
      </c>
      <c r="J398">
        <v>0</v>
      </c>
      <c r="K398" t="e">
        <f>VLOOKUP([2]UNBOUNDCSV!B477,[2]VENUEID!$A$2:$B$28,2,TRUE)</f>
        <v>#N/A</v>
      </c>
      <c r="L398" t="s">
        <v>131</v>
      </c>
      <c r="M398" t="e">
        <f>VLOOKUP(DATA_GOES_HERE!Y398,VENUEID!$A$2:$B$28,2,TRUE)</f>
        <v>#N/A</v>
      </c>
      <c r="N398" t="e">
        <f>VLOOKUP(DATA_GOES_HERE!AH398,eventTypeID!$A:$C,3,TRUE)</f>
        <v>#N/A</v>
      </c>
      <c r="Q398" t="e">
        <f>VLOOKUP([2]UNBOUNDCSV!B395,[2]VENUEID!$A$2:$C$25,3,TRUE)</f>
        <v>#N/A</v>
      </c>
      <c r="R398" s="7" t="e">
        <f>[2]!Table1[[#This Row],[Time]]</f>
        <v>#REF!</v>
      </c>
      <c r="W398" t="str">
        <f>IF([2]UNBOUNDCSV!C379="Monday",1," ")</f>
        <v xml:space="preserve"> </v>
      </c>
      <c r="X398" t="str">
        <f>IF([2]UNBOUNDCSV!C379="Tuesday",1," ")</f>
        <v xml:space="preserve"> </v>
      </c>
      <c r="Y398" t="str">
        <f>IF([2]UNBOUNDCSV!C379="Wednesday",1," ")</f>
        <v xml:space="preserve"> </v>
      </c>
      <c r="Z398" t="str">
        <f>IF([2]UNBOUNDCSV!C379="Thursday",1," ")</f>
        <v xml:space="preserve"> </v>
      </c>
      <c r="AA398" t="str">
        <f>IF([2]UNBOUNDCSV!C379="Friday",1," ")</f>
        <v xml:space="preserve"> </v>
      </c>
      <c r="AB398" t="str">
        <f>IF([2]UNBOUNDCSV!C379="Saturday",1," ")</f>
        <v xml:space="preserve"> </v>
      </c>
      <c r="AC398" t="str">
        <f>IF([2]UNBOUNDCSV!C379="Sunday",1," ")</f>
        <v xml:space="preserve"> </v>
      </c>
    </row>
    <row r="399" spans="1:29" x14ac:dyDescent="0.25">
      <c r="A399" s="6" t="str">
        <f>[2]NOWPLAYING!A400</f>
        <v>kcook</v>
      </c>
      <c r="B399">
        <f>DATA_GOES_HERE!A399</f>
        <v>0</v>
      </c>
      <c r="E399" s="8" t="str">
        <f>IF(DATA_GOES_HERE!F301,F399,"")</f>
        <v/>
      </c>
      <c r="F399">
        <f>DATA_GOES_HERE!AI399</f>
        <v>0</v>
      </c>
      <c r="G399" s="1">
        <f>DATA_GOES_HERE!J399</f>
        <v>0</v>
      </c>
      <c r="H399" s="1">
        <f>DATA_GOES_HERE!R399</f>
        <v>0</v>
      </c>
      <c r="I399" s="1">
        <f t="shared" ca="1" si="10"/>
        <v>42487</v>
      </c>
      <c r="J399">
        <v>0</v>
      </c>
      <c r="K399" t="e">
        <f>VLOOKUP([2]UNBOUNDCSV!B478,[2]VENUEID!$A$2:$B$28,2,TRUE)</f>
        <v>#N/A</v>
      </c>
      <c r="L399" t="s">
        <v>131</v>
      </c>
      <c r="M399" t="e">
        <f>VLOOKUP(DATA_GOES_HERE!Y399,VENUEID!$A$2:$B$28,2,TRUE)</f>
        <v>#N/A</v>
      </c>
      <c r="N399" t="e">
        <f>VLOOKUP(DATA_GOES_HERE!AH399,eventTypeID!$A:$C,3,TRUE)</f>
        <v>#N/A</v>
      </c>
      <c r="Q399" t="e">
        <f>VLOOKUP([2]UNBOUNDCSV!B396,[2]VENUEID!$A$2:$C$25,3,TRUE)</f>
        <v>#N/A</v>
      </c>
      <c r="R399" s="7" t="e">
        <f>[2]!Table1[[#This Row],[Time]]</f>
        <v>#REF!</v>
      </c>
      <c r="W399" t="str">
        <f>IF([2]UNBOUNDCSV!C380="Monday",1," ")</f>
        <v xml:space="preserve"> </v>
      </c>
      <c r="X399" t="str">
        <f>IF([2]UNBOUNDCSV!C380="Tuesday",1," ")</f>
        <v xml:space="preserve"> </v>
      </c>
      <c r="Y399" t="str">
        <f>IF([2]UNBOUNDCSV!C380="Wednesday",1," ")</f>
        <v xml:space="preserve"> </v>
      </c>
      <c r="Z399" t="str">
        <f>IF([2]UNBOUNDCSV!C380="Thursday",1," ")</f>
        <v xml:space="preserve"> </v>
      </c>
      <c r="AA399" t="str">
        <f>IF([2]UNBOUNDCSV!C380="Friday",1," ")</f>
        <v xml:space="preserve"> </v>
      </c>
      <c r="AB399" t="str">
        <f>IF([2]UNBOUNDCSV!C380="Saturday",1," ")</f>
        <v xml:space="preserve"> </v>
      </c>
      <c r="AC399" t="str">
        <f>IF([2]UNBOUNDCSV!C380="Sunday",1," ")</f>
        <v xml:space="preserve"> </v>
      </c>
    </row>
    <row r="400" spans="1:29" x14ac:dyDescent="0.25">
      <c r="A400" s="6" t="str">
        <f>[2]NOWPLAYING!A401</f>
        <v>kcook</v>
      </c>
      <c r="B400">
        <f>DATA_GOES_HERE!A400</f>
        <v>0</v>
      </c>
      <c r="E400" s="8" t="str">
        <f>IF(DATA_GOES_HERE!F302,F400,"")</f>
        <v/>
      </c>
      <c r="F400">
        <f>DATA_GOES_HERE!AI400</f>
        <v>0</v>
      </c>
      <c r="G400" s="1">
        <f>DATA_GOES_HERE!J400</f>
        <v>0</v>
      </c>
      <c r="H400" s="1">
        <f>DATA_GOES_HERE!R400</f>
        <v>0</v>
      </c>
      <c r="I400" s="1">
        <f t="shared" ca="1" si="10"/>
        <v>42487</v>
      </c>
      <c r="J400">
        <v>0</v>
      </c>
      <c r="K400" t="e">
        <f>VLOOKUP([2]UNBOUNDCSV!B479,[2]VENUEID!$A$2:$B$28,2,TRUE)</f>
        <v>#N/A</v>
      </c>
      <c r="L400" t="s">
        <v>131</v>
      </c>
      <c r="M400" t="e">
        <f>VLOOKUP(DATA_GOES_HERE!Y400,VENUEID!$A$2:$B$28,2,TRUE)</f>
        <v>#N/A</v>
      </c>
      <c r="N400" t="e">
        <f>VLOOKUP(DATA_GOES_HERE!AH400,eventTypeID!$A:$C,3,TRUE)</f>
        <v>#N/A</v>
      </c>
      <c r="Q400" t="e">
        <f>VLOOKUP([2]UNBOUNDCSV!B397,[2]VENUEID!$A$2:$C$25,3,TRUE)</f>
        <v>#N/A</v>
      </c>
      <c r="R400" s="7" t="e">
        <f>[2]!Table1[[#This Row],[Time]]</f>
        <v>#REF!</v>
      </c>
      <c r="W400" t="str">
        <f>IF([2]UNBOUNDCSV!C381="Monday",1," ")</f>
        <v xml:space="preserve"> </v>
      </c>
      <c r="X400" t="str">
        <f>IF([2]UNBOUNDCSV!C381="Tuesday",1," ")</f>
        <v xml:space="preserve"> </v>
      </c>
      <c r="Y400" t="str">
        <f>IF([2]UNBOUNDCSV!C381="Wednesday",1," ")</f>
        <v xml:space="preserve"> </v>
      </c>
      <c r="Z400" t="str">
        <f>IF([2]UNBOUNDCSV!C381="Thursday",1," ")</f>
        <v xml:space="preserve"> </v>
      </c>
      <c r="AA400" t="str">
        <f>IF([2]UNBOUNDCSV!C381="Friday",1," ")</f>
        <v xml:space="preserve"> </v>
      </c>
      <c r="AB400" t="str">
        <f>IF([2]UNBOUNDCSV!C381="Saturday",1," ")</f>
        <v xml:space="preserve"> </v>
      </c>
      <c r="AC400" t="str">
        <f>IF([2]UNBOUNDCSV!C381="Sunday",1," ")</f>
        <v xml:space="preserve"> </v>
      </c>
    </row>
    <row r="401" spans="1:29" x14ac:dyDescent="0.25">
      <c r="A401" s="6" t="str">
        <f>[2]NOWPLAYING!A402</f>
        <v>kcook</v>
      </c>
      <c r="B401">
        <f>DATA_GOES_HERE!A401</f>
        <v>0</v>
      </c>
      <c r="E401" s="8" t="str">
        <f>IF(DATA_GOES_HERE!F303,F401,"")</f>
        <v/>
      </c>
      <c r="F401">
        <f>DATA_GOES_HERE!AI401</f>
        <v>0</v>
      </c>
      <c r="G401" s="1">
        <f>DATA_GOES_HERE!J401</f>
        <v>0</v>
      </c>
      <c r="H401" s="1">
        <f>DATA_GOES_HERE!R401</f>
        <v>0</v>
      </c>
      <c r="I401" s="1">
        <f t="shared" ca="1" si="10"/>
        <v>42487</v>
      </c>
      <c r="J401">
        <v>0</v>
      </c>
      <c r="K401" t="e">
        <f>VLOOKUP([2]UNBOUNDCSV!B480,[2]VENUEID!$A$2:$B$28,2,TRUE)</f>
        <v>#N/A</v>
      </c>
      <c r="L401" t="s">
        <v>131</v>
      </c>
      <c r="M401" t="e">
        <f>VLOOKUP(DATA_GOES_HERE!Y401,VENUEID!$A$2:$B$28,2,TRUE)</f>
        <v>#N/A</v>
      </c>
      <c r="N401" t="e">
        <f>VLOOKUP(DATA_GOES_HERE!AH401,eventTypeID!$A:$C,3,TRUE)</f>
        <v>#N/A</v>
      </c>
      <c r="Q401" t="e">
        <f>VLOOKUP([2]UNBOUNDCSV!B398,[2]VENUEID!$A$2:$C$25,3,TRUE)</f>
        <v>#N/A</v>
      </c>
      <c r="R401" s="7" t="e">
        <f>[2]!Table1[[#This Row],[Time]]</f>
        <v>#REF!</v>
      </c>
      <c r="W401" t="str">
        <f>IF([2]UNBOUNDCSV!C382="Monday",1," ")</f>
        <v xml:space="preserve"> </v>
      </c>
      <c r="X401" t="str">
        <f>IF([2]UNBOUNDCSV!C382="Tuesday",1," ")</f>
        <v xml:space="preserve"> </v>
      </c>
      <c r="Y401" t="str">
        <f>IF([2]UNBOUNDCSV!C382="Wednesday",1," ")</f>
        <v xml:space="preserve"> </v>
      </c>
      <c r="Z401" t="str">
        <f>IF([2]UNBOUNDCSV!C382="Thursday",1," ")</f>
        <v xml:space="preserve"> </v>
      </c>
      <c r="AA401" t="str">
        <f>IF([2]UNBOUNDCSV!C382="Friday",1," ")</f>
        <v xml:space="preserve"> </v>
      </c>
      <c r="AB401" t="str">
        <f>IF([2]UNBOUNDCSV!C382="Saturday",1," ")</f>
        <v xml:space="preserve"> </v>
      </c>
      <c r="AC401" t="str">
        <f>IF([2]UNBOUNDCSV!C382="Sunday",1," ")</f>
        <v xml:space="preserve"> </v>
      </c>
    </row>
    <row r="402" spans="1:29" x14ac:dyDescent="0.25">
      <c r="A402" s="6" t="str">
        <f>[2]NOWPLAYING!A403</f>
        <v>kcook</v>
      </c>
      <c r="B402">
        <f>DATA_GOES_HERE!A402</f>
        <v>0</v>
      </c>
      <c r="E402" s="8" t="str">
        <f>IF(DATA_GOES_HERE!F304,F402,"")</f>
        <v/>
      </c>
      <c r="F402">
        <f>DATA_GOES_HERE!AI402</f>
        <v>0</v>
      </c>
      <c r="G402" s="1">
        <f>DATA_GOES_HERE!J402</f>
        <v>0</v>
      </c>
      <c r="H402" s="1">
        <f>DATA_GOES_HERE!R402</f>
        <v>0</v>
      </c>
      <c r="I402" s="1">
        <f t="shared" ca="1" si="10"/>
        <v>42487</v>
      </c>
      <c r="J402">
        <v>0</v>
      </c>
      <c r="K402" t="e">
        <f>VLOOKUP([2]UNBOUNDCSV!B481,[2]VENUEID!$A$2:$B$28,2,TRUE)</f>
        <v>#N/A</v>
      </c>
      <c r="L402" t="s">
        <v>131</v>
      </c>
      <c r="M402" t="e">
        <f>VLOOKUP(DATA_GOES_HERE!Y402,VENUEID!$A$2:$B$28,2,TRUE)</f>
        <v>#N/A</v>
      </c>
      <c r="N402" t="e">
        <f>VLOOKUP(DATA_GOES_HERE!AH402,eventTypeID!$A:$C,3,TRUE)</f>
        <v>#N/A</v>
      </c>
      <c r="Q402" t="e">
        <f>VLOOKUP([2]UNBOUNDCSV!B399,[2]VENUEID!$A$2:$C$25,3,TRUE)</f>
        <v>#N/A</v>
      </c>
      <c r="R402" s="7" t="e">
        <f>[2]!Table1[[#This Row],[Time]]</f>
        <v>#REF!</v>
      </c>
      <c r="W402" t="str">
        <f>IF([2]UNBOUNDCSV!C383="Monday",1," ")</f>
        <v xml:space="preserve"> </v>
      </c>
      <c r="X402" t="str">
        <f>IF([2]UNBOUNDCSV!C383="Tuesday",1," ")</f>
        <v xml:space="preserve"> </v>
      </c>
      <c r="Y402" t="str">
        <f>IF([2]UNBOUNDCSV!C383="Wednesday",1," ")</f>
        <v xml:space="preserve"> </v>
      </c>
      <c r="Z402" t="str">
        <f>IF([2]UNBOUNDCSV!C383="Thursday",1," ")</f>
        <v xml:space="preserve"> </v>
      </c>
      <c r="AA402" t="str">
        <f>IF([2]UNBOUNDCSV!C383="Friday",1," ")</f>
        <v xml:space="preserve"> </v>
      </c>
      <c r="AB402" t="str">
        <f>IF([2]UNBOUNDCSV!C383="Saturday",1," ")</f>
        <v xml:space="preserve"> </v>
      </c>
      <c r="AC402" t="str">
        <f>IF([2]UNBOUNDCSV!C383="Sunday",1," ")</f>
        <v xml:space="preserve"> </v>
      </c>
    </row>
    <row r="403" spans="1:29" x14ac:dyDescent="0.25">
      <c r="A403" s="6" t="str">
        <f>[2]NOWPLAYING!A404</f>
        <v>kcook</v>
      </c>
      <c r="B403">
        <f>DATA_GOES_HERE!A403</f>
        <v>0</v>
      </c>
      <c r="E403" s="8" t="str">
        <f>IF(DATA_GOES_HERE!F305,F403,"")</f>
        <v/>
      </c>
      <c r="F403">
        <f>DATA_GOES_HERE!AI403</f>
        <v>0</v>
      </c>
      <c r="G403" s="1">
        <f>DATA_GOES_HERE!J403</f>
        <v>0</v>
      </c>
      <c r="H403" s="1">
        <f>DATA_GOES_HERE!R403</f>
        <v>0</v>
      </c>
      <c r="I403" s="1">
        <f t="shared" ca="1" si="10"/>
        <v>42487</v>
      </c>
      <c r="J403">
        <v>0</v>
      </c>
      <c r="K403" t="e">
        <f>VLOOKUP([2]UNBOUNDCSV!B482,[2]VENUEID!$A$2:$B$28,2,TRUE)</f>
        <v>#N/A</v>
      </c>
      <c r="L403" t="s">
        <v>131</v>
      </c>
      <c r="M403" t="e">
        <f>VLOOKUP(DATA_GOES_HERE!Y403,VENUEID!$A$2:$B$28,2,TRUE)</f>
        <v>#N/A</v>
      </c>
      <c r="N403" t="e">
        <f>VLOOKUP(DATA_GOES_HERE!AH403,eventTypeID!$A:$C,3,TRUE)</f>
        <v>#N/A</v>
      </c>
      <c r="Q403" t="e">
        <f>VLOOKUP([2]UNBOUNDCSV!B400,[2]VENUEID!$A$2:$C$25,3,TRUE)</f>
        <v>#N/A</v>
      </c>
      <c r="R403" s="7" t="e">
        <f>[2]!Table1[[#This Row],[Time]]</f>
        <v>#REF!</v>
      </c>
      <c r="W403" t="str">
        <f>IF([2]UNBOUNDCSV!C384="Monday",1," ")</f>
        <v xml:space="preserve"> </v>
      </c>
      <c r="X403" t="str">
        <f>IF([2]UNBOUNDCSV!C384="Tuesday",1," ")</f>
        <v xml:space="preserve"> </v>
      </c>
      <c r="Y403" t="str">
        <f>IF([2]UNBOUNDCSV!C384="Wednesday",1," ")</f>
        <v xml:space="preserve"> </v>
      </c>
      <c r="Z403" t="str">
        <f>IF([2]UNBOUNDCSV!C384="Thursday",1," ")</f>
        <v xml:space="preserve"> </v>
      </c>
      <c r="AA403" t="str">
        <f>IF([2]UNBOUNDCSV!C384="Friday",1," ")</f>
        <v xml:space="preserve"> </v>
      </c>
      <c r="AB403" t="str">
        <f>IF([2]UNBOUNDCSV!C384="Saturday",1," ")</f>
        <v xml:space="preserve"> </v>
      </c>
      <c r="AC403" t="str">
        <f>IF([2]UNBOUNDCSV!C384="Sunday",1," ")</f>
        <v xml:space="preserve"> </v>
      </c>
    </row>
    <row r="404" spans="1:29" x14ac:dyDescent="0.25">
      <c r="A404" s="6"/>
      <c r="E404" s="8" t="str">
        <f>IF(DATA_GOES_HERE!F306,F404,"")</f>
        <v/>
      </c>
      <c r="G404" s="1"/>
      <c r="H404" s="1"/>
      <c r="I404" s="1"/>
      <c r="W404" t="str">
        <f>IF([2]UNBOUNDCSV!C385="Monday",1," ")</f>
        <v xml:space="preserve"> </v>
      </c>
      <c r="X404" t="str">
        <f>IF([2]UNBOUNDCSV!C385="Tuesday",1," ")</f>
        <v xml:space="preserve"> </v>
      </c>
      <c r="Y404" t="str">
        <f>IF([2]UNBOUNDCSV!C385="Wednesday",1," ")</f>
        <v xml:space="preserve"> </v>
      </c>
      <c r="Z404" t="str">
        <f>IF([2]UNBOUNDCSV!C385="Thursday",1," ")</f>
        <v xml:space="preserve"> </v>
      </c>
      <c r="AA404" t="str">
        <f>IF([2]UNBOUNDCSV!C385="Friday",1," ")</f>
        <v xml:space="preserve"> </v>
      </c>
      <c r="AB404" t="str">
        <f>IF([2]UNBOUNDCSV!C385="Saturday",1," ")</f>
        <v xml:space="preserve"> </v>
      </c>
      <c r="AC404" t="str">
        <f>IF([2]UNBOUNDCSV!C385="Sunday",1," ")</f>
        <v xml:space="preserve"> </v>
      </c>
    </row>
    <row r="405" spans="1:29" x14ac:dyDescent="0.25">
      <c r="A405" s="6"/>
      <c r="E405" s="8" t="str">
        <f>IF(DATA_GOES_HERE!F307,F405,"")</f>
        <v/>
      </c>
      <c r="G405" s="1"/>
      <c r="H405" s="1"/>
      <c r="I405" s="1"/>
      <c r="W405" t="str">
        <f>IF([2]UNBOUNDCSV!C386="Monday",1," ")</f>
        <v xml:space="preserve"> </v>
      </c>
      <c r="X405" t="str">
        <f>IF([2]UNBOUNDCSV!C386="Tuesday",1," ")</f>
        <v xml:space="preserve"> </v>
      </c>
      <c r="Y405" t="str">
        <f>IF([2]UNBOUNDCSV!C386="Wednesday",1," ")</f>
        <v xml:space="preserve"> </v>
      </c>
      <c r="Z405" t="str">
        <f>IF([2]UNBOUNDCSV!C386="Thursday",1," ")</f>
        <v xml:space="preserve"> </v>
      </c>
      <c r="AA405" t="str">
        <f>IF([2]UNBOUNDCSV!C386="Friday",1," ")</f>
        <v xml:space="preserve"> </v>
      </c>
      <c r="AB405" t="str">
        <f>IF([2]UNBOUNDCSV!C386="Saturday",1," ")</f>
        <v xml:space="preserve"> </v>
      </c>
      <c r="AC405" t="str">
        <f>IF([2]UNBOUNDCSV!C386="Sunday",1," ")</f>
        <v xml:space="preserve"> </v>
      </c>
    </row>
    <row r="406" spans="1:29" x14ac:dyDescent="0.25">
      <c r="A406" s="6"/>
      <c r="E406" s="8" t="str">
        <f>IF(DATA_GOES_HERE!F308,F406,"")</f>
        <v/>
      </c>
      <c r="G406" s="1"/>
      <c r="H406" s="1"/>
      <c r="I406" s="1"/>
      <c r="W406" t="str">
        <f>IF([2]UNBOUNDCSV!C387="Monday",1," ")</f>
        <v xml:space="preserve"> </v>
      </c>
      <c r="X406" t="str">
        <f>IF([2]UNBOUNDCSV!C387="Tuesday",1," ")</f>
        <v xml:space="preserve"> </v>
      </c>
      <c r="Y406" t="str">
        <f>IF([2]UNBOUNDCSV!C387="Wednesday",1," ")</f>
        <v xml:space="preserve"> </v>
      </c>
      <c r="Z406" t="str">
        <f>IF([2]UNBOUNDCSV!C387="Thursday",1," ")</f>
        <v xml:space="preserve"> </v>
      </c>
      <c r="AA406" t="str">
        <f>IF([2]UNBOUNDCSV!C387="Friday",1," ")</f>
        <v xml:space="preserve"> </v>
      </c>
      <c r="AB406" t="str">
        <f>IF([2]UNBOUNDCSV!C387="Saturday",1," ")</f>
        <v xml:space="preserve"> </v>
      </c>
      <c r="AC406" t="str">
        <f>IF([2]UNBOUNDCSV!C387="Sunday",1," ")</f>
        <v xml:space="preserve"> </v>
      </c>
    </row>
    <row r="407" spans="1:29" x14ac:dyDescent="0.25">
      <c r="A407" s="6"/>
      <c r="E407" s="8" t="str">
        <f>IF(DATA_GOES_HERE!F309,F407,"")</f>
        <v/>
      </c>
      <c r="G407" s="1"/>
      <c r="H407" s="1"/>
      <c r="I407" s="1"/>
      <c r="W407" t="str">
        <f>IF([2]UNBOUNDCSV!C388="Monday",1," ")</f>
        <v xml:space="preserve"> </v>
      </c>
      <c r="X407" t="str">
        <f>IF([2]UNBOUNDCSV!C388="Tuesday",1," ")</f>
        <v xml:space="preserve"> </v>
      </c>
      <c r="Y407" t="str">
        <f>IF([2]UNBOUNDCSV!C388="Wednesday",1," ")</f>
        <v xml:space="preserve"> </v>
      </c>
      <c r="Z407" t="str">
        <f>IF([2]UNBOUNDCSV!C388="Thursday",1," ")</f>
        <v xml:space="preserve"> </v>
      </c>
      <c r="AA407" t="str">
        <f>IF([2]UNBOUNDCSV!C388="Friday",1," ")</f>
        <v xml:space="preserve"> </v>
      </c>
      <c r="AB407" t="str">
        <f>IF([2]UNBOUNDCSV!C388="Saturday",1," ")</f>
        <v xml:space="preserve"> </v>
      </c>
      <c r="AC407" t="str">
        <f>IF([2]UNBOUNDCSV!C388="Sunday",1," ")</f>
        <v xml:space="preserve"> </v>
      </c>
    </row>
    <row r="408" spans="1:29" x14ac:dyDescent="0.25">
      <c r="A408" s="6"/>
      <c r="E408" s="8" t="str">
        <f>IF(DATA_GOES_HERE!F310,F408,"")</f>
        <v/>
      </c>
      <c r="G408" s="1"/>
      <c r="H408" s="1"/>
      <c r="I408" s="1"/>
      <c r="W408" t="str">
        <f>IF([2]UNBOUNDCSV!C389="Monday",1," ")</f>
        <v xml:space="preserve"> </v>
      </c>
      <c r="X408" t="str">
        <f>IF([2]UNBOUNDCSV!C389="Tuesday",1," ")</f>
        <v xml:space="preserve"> </v>
      </c>
      <c r="Y408" t="str">
        <f>IF([2]UNBOUNDCSV!C389="Wednesday",1," ")</f>
        <v xml:space="preserve"> </v>
      </c>
      <c r="Z408" t="str">
        <f>IF([2]UNBOUNDCSV!C389="Thursday",1," ")</f>
        <v xml:space="preserve"> </v>
      </c>
      <c r="AA408" t="str">
        <f>IF([2]UNBOUNDCSV!C389="Friday",1," ")</f>
        <v xml:space="preserve"> </v>
      </c>
      <c r="AB408" t="str">
        <f>IF([2]UNBOUNDCSV!C389="Saturday",1," ")</f>
        <v xml:space="preserve"> </v>
      </c>
      <c r="AC408" t="str">
        <f>IF([2]UNBOUNDCSV!C389="Sunday",1," ")</f>
        <v xml:space="preserve"> </v>
      </c>
    </row>
    <row r="409" spans="1:29" x14ac:dyDescent="0.25">
      <c r="A409" s="6"/>
      <c r="E409" s="8" t="str">
        <f>IF(DATA_GOES_HERE!F311,F409,"")</f>
        <v/>
      </c>
      <c r="G409" s="1"/>
      <c r="H409" s="1"/>
      <c r="I409" s="1"/>
      <c r="W409" t="str">
        <f>IF([2]UNBOUNDCSV!C390="Monday",1," ")</f>
        <v xml:space="preserve"> </v>
      </c>
      <c r="X409" t="str">
        <f>IF([2]UNBOUNDCSV!C390="Tuesday",1," ")</f>
        <v xml:space="preserve"> </v>
      </c>
      <c r="Y409" t="str">
        <f>IF([2]UNBOUNDCSV!C390="Wednesday",1," ")</f>
        <v xml:space="preserve"> </v>
      </c>
      <c r="Z409" t="str">
        <f>IF([2]UNBOUNDCSV!C390="Thursday",1," ")</f>
        <v xml:space="preserve"> </v>
      </c>
      <c r="AA409" t="str">
        <f>IF([2]UNBOUNDCSV!C390="Friday",1," ")</f>
        <v xml:space="preserve"> </v>
      </c>
      <c r="AB409" t="str">
        <f>IF([2]UNBOUNDCSV!C390="Saturday",1," ")</f>
        <v xml:space="preserve"> </v>
      </c>
      <c r="AC409" t="str">
        <f>IF([2]UNBOUNDCSV!C390="Sunday",1," ")</f>
        <v xml:space="preserve"> </v>
      </c>
    </row>
    <row r="410" spans="1:29" x14ac:dyDescent="0.25">
      <c r="A410" s="6"/>
      <c r="E410" s="8" t="str">
        <f>IF(DATA_GOES_HERE!F312,F410,"")</f>
        <v/>
      </c>
      <c r="G410" s="1"/>
      <c r="H410" s="1"/>
      <c r="I410" s="1"/>
      <c r="W410" t="str">
        <f>IF([2]UNBOUNDCSV!C391="Monday",1," ")</f>
        <v xml:space="preserve"> </v>
      </c>
      <c r="X410" t="str">
        <f>IF([2]UNBOUNDCSV!C391="Tuesday",1," ")</f>
        <v xml:space="preserve"> </v>
      </c>
      <c r="Y410" t="str">
        <f>IF([2]UNBOUNDCSV!C391="Wednesday",1," ")</f>
        <v xml:space="preserve"> </v>
      </c>
      <c r="Z410" t="str">
        <f>IF([2]UNBOUNDCSV!C391="Thursday",1," ")</f>
        <v xml:space="preserve"> </v>
      </c>
      <c r="AA410" t="str">
        <f>IF([2]UNBOUNDCSV!C391="Friday",1," ")</f>
        <v xml:space="preserve"> </v>
      </c>
      <c r="AB410" t="str">
        <f>IF([2]UNBOUNDCSV!C391="Saturday",1," ")</f>
        <v xml:space="preserve"> </v>
      </c>
      <c r="AC410" t="str">
        <f>IF([2]UNBOUNDCSV!C391="Sunday",1," ")</f>
        <v xml:space="preserve"> </v>
      </c>
    </row>
    <row r="411" spans="1:29" x14ac:dyDescent="0.25">
      <c r="A411" s="6"/>
      <c r="E411" s="8" t="str">
        <f>IF(DATA_GOES_HERE!F313,F411,"")</f>
        <v/>
      </c>
      <c r="G411" s="1"/>
      <c r="H411" s="1"/>
      <c r="I411" s="1"/>
      <c r="W411" t="str">
        <f>IF([2]UNBOUNDCSV!C392="Monday",1," ")</f>
        <v xml:space="preserve"> </v>
      </c>
      <c r="X411" t="str">
        <f>IF([2]UNBOUNDCSV!C392="Tuesday",1," ")</f>
        <v xml:space="preserve"> </v>
      </c>
      <c r="Y411" t="str">
        <f>IF([2]UNBOUNDCSV!C392="Wednesday",1," ")</f>
        <v xml:space="preserve"> </v>
      </c>
      <c r="Z411" t="str">
        <f>IF([2]UNBOUNDCSV!C392="Thursday",1," ")</f>
        <v xml:space="preserve"> </v>
      </c>
      <c r="AA411" t="str">
        <f>IF([2]UNBOUNDCSV!C392="Friday",1," ")</f>
        <v xml:space="preserve"> </v>
      </c>
      <c r="AB411" t="str">
        <f>IF([2]UNBOUNDCSV!C392="Saturday",1," ")</f>
        <v xml:space="preserve"> </v>
      </c>
      <c r="AC411" t="str">
        <f>IF([2]UNBOUNDCSV!C392="Sunday",1," ")</f>
        <v xml:space="preserve"> </v>
      </c>
    </row>
    <row r="412" spans="1:29" x14ac:dyDescent="0.25">
      <c r="A412" s="6"/>
      <c r="E412" s="8" t="str">
        <f>IF(DATA_GOES_HERE!F314,F412,"")</f>
        <v/>
      </c>
      <c r="G412" s="1"/>
      <c r="H412" s="1"/>
      <c r="I412" s="1"/>
      <c r="W412" t="str">
        <f>IF([2]UNBOUNDCSV!C393="Monday",1," ")</f>
        <v xml:space="preserve"> </v>
      </c>
      <c r="X412" t="str">
        <f>IF([2]UNBOUNDCSV!C393="Tuesday",1," ")</f>
        <v xml:space="preserve"> </v>
      </c>
      <c r="Y412" t="str">
        <f>IF([2]UNBOUNDCSV!C393="Wednesday",1," ")</f>
        <v xml:space="preserve"> </v>
      </c>
      <c r="Z412" t="str">
        <f>IF([2]UNBOUNDCSV!C393="Thursday",1," ")</f>
        <v xml:space="preserve"> </v>
      </c>
      <c r="AA412" t="str">
        <f>IF([2]UNBOUNDCSV!C393="Friday",1," ")</f>
        <v xml:space="preserve"> </v>
      </c>
      <c r="AB412" t="str">
        <f>IF([2]UNBOUNDCSV!C393="Saturday",1," ")</f>
        <v xml:space="preserve"> </v>
      </c>
      <c r="AC412" t="str">
        <f>IF([2]UNBOUNDCSV!C393="Sunday",1," ")</f>
        <v xml:space="preserve"> </v>
      </c>
    </row>
    <row r="413" spans="1:29" x14ac:dyDescent="0.25">
      <c r="A413" s="6"/>
      <c r="E413" s="8" t="str">
        <f>IF(DATA_GOES_HERE!F315,F413,"")</f>
        <v/>
      </c>
      <c r="G413" s="1"/>
      <c r="H413" s="1"/>
      <c r="I413" s="1"/>
      <c r="W413" t="str">
        <f>IF([2]UNBOUNDCSV!C394="Monday",1," ")</f>
        <v xml:space="preserve"> </v>
      </c>
      <c r="X413" t="str">
        <f>IF([2]UNBOUNDCSV!C394="Tuesday",1," ")</f>
        <v xml:space="preserve"> </v>
      </c>
      <c r="Y413" t="str">
        <f>IF([2]UNBOUNDCSV!C394="Wednesday",1," ")</f>
        <v xml:space="preserve"> </v>
      </c>
      <c r="Z413" t="str">
        <f>IF([2]UNBOUNDCSV!C394="Thursday",1," ")</f>
        <v xml:space="preserve"> </v>
      </c>
      <c r="AA413" t="str">
        <f>IF([2]UNBOUNDCSV!C394="Friday",1," ")</f>
        <v xml:space="preserve"> </v>
      </c>
      <c r="AB413" t="str">
        <f>IF([2]UNBOUNDCSV!C394="Saturday",1," ")</f>
        <v xml:space="preserve"> </v>
      </c>
      <c r="AC413" t="str">
        <f>IF([2]UNBOUNDCSV!C394="Sunday",1," ")</f>
        <v xml:space="preserve"> </v>
      </c>
    </row>
    <row r="414" spans="1:29" x14ac:dyDescent="0.25">
      <c r="A414" s="6"/>
      <c r="E414" s="8" t="str">
        <f>IF(DATA_GOES_HERE!F316,F414,"")</f>
        <v/>
      </c>
      <c r="G414" s="1"/>
      <c r="H414" s="1"/>
      <c r="I414" s="1"/>
      <c r="W414" t="str">
        <f>IF([2]UNBOUNDCSV!C395="Monday",1," ")</f>
        <v xml:space="preserve"> </v>
      </c>
      <c r="X414" t="str">
        <f>IF([2]UNBOUNDCSV!C395="Tuesday",1," ")</f>
        <v xml:space="preserve"> </v>
      </c>
      <c r="Y414" t="str">
        <f>IF([2]UNBOUNDCSV!C395="Wednesday",1," ")</f>
        <v xml:space="preserve"> </v>
      </c>
      <c r="Z414" t="str">
        <f>IF([2]UNBOUNDCSV!C395="Thursday",1," ")</f>
        <v xml:space="preserve"> </v>
      </c>
      <c r="AA414" t="str">
        <f>IF([2]UNBOUNDCSV!C395="Friday",1," ")</f>
        <v xml:space="preserve"> </v>
      </c>
      <c r="AB414" t="str">
        <f>IF([2]UNBOUNDCSV!C395="Saturday",1," ")</f>
        <v xml:space="preserve"> </v>
      </c>
      <c r="AC414" t="str">
        <f>IF([2]UNBOUNDCSV!C395="Sunday",1," ")</f>
        <v xml:space="preserve"> </v>
      </c>
    </row>
    <row r="415" spans="1:29" x14ac:dyDescent="0.25">
      <c r="A415" s="6"/>
      <c r="E415" s="8" t="str">
        <f>IF(DATA_GOES_HERE!F317,F415,"")</f>
        <v/>
      </c>
      <c r="G415" s="1"/>
      <c r="H415" s="1"/>
      <c r="I415" s="1"/>
      <c r="W415" t="str">
        <f>IF([2]UNBOUNDCSV!C396="Monday",1," ")</f>
        <v xml:space="preserve"> </v>
      </c>
      <c r="X415" t="str">
        <f>IF([2]UNBOUNDCSV!C396="Tuesday",1," ")</f>
        <v xml:space="preserve"> </v>
      </c>
      <c r="Y415" t="str">
        <f>IF([2]UNBOUNDCSV!C396="Wednesday",1," ")</f>
        <v xml:space="preserve"> </v>
      </c>
      <c r="Z415" t="str">
        <f>IF([2]UNBOUNDCSV!C396="Thursday",1," ")</f>
        <v xml:space="preserve"> </v>
      </c>
      <c r="AA415" t="str">
        <f>IF([2]UNBOUNDCSV!C396="Friday",1," ")</f>
        <v xml:space="preserve"> </v>
      </c>
      <c r="AB415" t="str">
        <f>IF([2]UNBOUNDCSV!C396="Saturday",1," ")</f>
        <v xml:space="preserve"> </v>
      </c>
      <c r="AC415" t="str">
        <f>IF([2]UNBOUNDCSV!C396="Sunday",1," ")</f>
        <v xml:space="preserve"> </v>
      </c>
    </row>
    <row r="416" spans="1:29" x14ac:dyDescent="0.25">
      <c r="A416" s="6"/>
      <c r="E416" s="8" t="str">
        <f>IF(DATA_GOES_HERE!F318,F416,"")</f>
        <v/>
      </c>
      <c r="G416" s="1"/>
      <c r="H416" s="1"/>
      <c r="I416" s="1"/>
      <c r="W416" t="str">
        <f>IF([2]UNBOUNDCSV!C397="Monday",1," ")</f>
        <v xml:space="preserve"> </v>
      </c>
      <c r="X416" t="str">
        <f>IF([2]UNBOUNDCSV!C397="Tuesday",1," ")</f>
        <v xml:space="preserve"> </v>
      </c>
      <c r="Y416" t="str">
        <f>IF([2]UNBOUNDCSV!C397="Wednesday",1," ")</f>
        <v xml:space="preserve"> </v>
      </c>
      <c r="Z416" t="str">
        <f>IF([2]UNBOUNDCSV!C397="Thursday",1," ")</f>
        <v xml:space="preserve"> </v>
      </c>
      <c r="AA416" t="str">
        <f>IF([2]UNBOUNDCSV!C397="Friday",1," ")</f>
        <v xml:space="preserve"> </v>
      </c>
      <c r="AB416" t="str">
        <f>IF([2]UNBOUNDCSV!C397="Saturday",1," ")</f>
        <v xml:space="preserve"> </v>
      </c>
      <c r="AC416" t="str">
        <f>IF([2]UNBOUNDCSV!C397="Sunday",1," ")</f>
        <v xml:space="preserve"> </v>
      </c>
    </row>
    <row r="417" spans="1:29" x14ac:dyDescent="0.25">
      <c r="A417" s="6"/>
      <c r="E417" s="8" t="str">
        <f>IF(DATA_GOES_HERE!F319,F417,"")</f>
        <v/>
      </c>
      <c r="G417" s="1"/>
      <c r="H417" s="1"/>
      <c r="I417" s="1"/>
      <c r="W417" t="str">
        <f>IF([2]UNBOUNDCSV!C398="Monday",1," ")</f>
        <v xml:space="preserve"> </v>
      </c>
      <c r="X417" t="str">
        <f>IF([2]UNBOUNDCSV!C398="Tuesday",1," ")</f>
        <v xml:space="preserve"> </v>
      </c>
      <c r="Y417" t="str">
        <f>IF([2]UNBOUNDCSV!C398="Wednesday",1," ")</f>
        <v xml:space="preserve"> </v>
      </c>
      <c r="Z417" t="str">
        <f>IF([2]UNBOUNDCSV!C398="Thursday",1," ")</f>
        <v xml:space="preserve"> </v>
      </c>
      <c r="AA417" t="str">
        <f>IF([2]UNBOUNDCSV!C398="Friday",1," ")</f>
        <v xml:space="preserve"> </v>
      </c>
      <c r="AB417" t="str">
        <f>IF([2]UNBOUNDCSV!C398="Saturday",1," ")</f>
        <v xml:space="preserve"> </v>
      </c>
      <c r="AC417" t="str">
        <f>IF([2]UNBOUNDCSV!C398="Sunday",1," ")</f>
        <v xml:space="preserve"> </v>
      </c>
    </row>
    <row r="418" spans="1:29" x14ac:dyDescent="0.25">
      <c r="A418" s="6"/>
      <c r="E418" s="8" t="str">
        <f>IF(DATA_GOES_HERE!F320,F418,"")</f>
        <v/>
      </c>
      <c r="G418" s="1"/>
      <c r="H418" s="1"/>
      <c r="I418" s="1"/>
      <c r="W418" t="str">
        <f>IF([2]UNBOUNDCSV!C399="Monday",1," ")</f>
        <v xml:space="preserve"> </v>
      </c>
      <c r="X418" t="str">
        <f>IF([2]UNBOUNDCSV!C399="Tuesday",1," ")</f>
        <v xml:space="preserve"> </v>
      </c>
      <c r="Y418" t="str">
        <f>IF([2]UNBOUNDCSV!C399="Wednesday",1," ")</f>
        <v xml:space="preserve"> </v>
      </c>
      <c r="Z418" t="str">
        <f>IF([2]UNBOUNDCSV!C399="Thursday",1," ")</f>
        <v xml:space="preserve"> </v>
      </c>
      <c r="AA418" t="str">
        <f>IF([2]UNBOUNDCSV!C399="Friday",1," ")</f>
        <v xml:space="preserve"> </v>
      </c>
      <c r="AB418" t="str">
        <f>IF([2]UNBOUNDCSV!C399="Saturday",1," ")</f>
        <v xml:space="preserve"> </v>
      </c>
      <c r="AC418" t="str">
        <f>IF([2]UNBOUNDCSV!C399="Sunday",1," ")</f>
        <v xml:space="preserve"> </v>
      </c>
    </row>
    <row r="419" spans="1:29" x14ac:dyDescent="0.25">
      <c r="A419" s="6"/>
      <c r="E419" s="8" t="str">
        <f>IF(DATA_GOES_HERE!F321,F419,"")</f>
        <v/>
      </c>
      <c r="G419" s="1"/>
      <c r="H419" s="1"/>
      <c r="I419" s="1"/>
      <c r="W419" t="str">
        <f>IF([2]UNBOUNDCSV!C400="Monday",1," ")</f>
        <v xml:space="preserve"> </v>
      </c>
      <c r="X419" t="str">
        <f>IF([2]UNBOUNDCSV!C400="Tuesday",1," ")</f>
        <v xml:space="preserve"> </v>
      </c>
      <c r="Y419" t="str">
        <f>IF([2]UNBOUNDCSV!C400="Wednesday",1," ")</f>
        <v xml:space="preserve"> </v>
      </c>
      <c r="Z419" t="str">
        <f>IF([2]UNBOUNDCSV!C400="Thursday",1," ")</f>
        <v xml:space="preserve"> </v>
      </c>
      <c r="AA419" t="str">
        <f>IF([2]UNBOUNDCSV!C400="Friday",1," ")</f>
        <v xml:space="preserve"> </v>
      </c>
      <c r="AB419" t="str">
        <f>IF([2]UNBOUNDCSV!C400="Saturday",1," ")</f>
        <v xml:space="preserve"> </v>
      </c>
      <c r="AC419" t="str">
        <f>IF([2]UNBOUNDCSV!C400="Sunday",1," ")</f>
        <v xml:space="preserve"> </v>
      </c>
    </row>
    <row r="420" spans="1:29" x14ac:dyDescent="0.25">
      <c r="A420" s="6"/>
      <c r="G420" s="1"/>
      <c r="H420" s="1"/>
      <c r="I420" s="1"/>
    </row>
    <row r="421" spans="1:29" x14ac:dyDescent="0.25">
      <c r="A421" s="6"/>
      <c r="G421" s="1"/>
      <c r="H421" s="1"/>
      <c r="I421" s="1"/>
    </row>
    <row r="422" spans="1:29" x14ac:dyDescent="0.25">
      <c r="A422" s="6"/>
      <c r="G422" s="1"/>
      <c r="H422" s="1"/>
      <c r="I422" s="1"/>
    </row>
    <row r="423" spans="1:29" x14ac:dyDescent="0.25">
      <c r="A423" s="6"/>
      <c r="G423" s="1"/>
      <c r="H423" s="1"/>
      <c r="I423" s="1"/>
    </row>
    <row r="424" spans="1:29" x14ac:dyDescent="0.25">
      <c r="A424" s="6"/>
      <c r="G424" s="1"/>
      <c r="H424" s="1"/>
      <c r="I424" s="1"/>
    </row>
    <row r="425" spans="1:29" x14ac:dyDescent="0.25">
      <c r="A425" s="6"/>
      <c r="G425" s="1"/>
      <c r="H425" s="1"/>
      <c r="I425" s="1"/>
    </row>
    <row r="426" spans="1:29" x14ac:dyDescent="0.25">
      <c r="A426" s="6"/>
      <c r="G426" s="1"/>
      <c r="H426" s="1"/>
      <c r="I426" s="1"/>
    </row>
    <row r="427" spans="1:29" x14ac:dyDescent="0.25">
      <c r="A427" s="6"/>
      <c r="G427" s="1"/>
      <c r="H427" s="1"/>
      <c r="I427" s="1"/>
    </row>
    <row r="428" spans="1:29" x14ac:dyDescent="0.25">
      <c r="A428" s="6"/>
      <c r="G428" s="1"/>
      <c r="H428" s="1"/>
      <c r="I428" s="1"/>
    </row>
    <row r="429" spans="1:29" x14ac:dyDescent="0.25">
      <c r="A429" s="6"/>
      <c r="G429" s="1"/>
      <c r="H429" s="1"/>
      <c r="I429" s="1"/>
    </row>
    <row r="430" spans="1:29" x14ac:dyDescent="0.25">
      <c r="A430" s="6"/>
      <c r="G430" s="1"/>
      <c r="H430" s="1"/>
      <c r="I430" s="1"/>
    </row>
    <row r="431" spans="1:29" x14ac:dyDescent="0.25">
      <c r="A431" s="6"/>
      <c r="G431" s="1"/>
      <c r="H431" s="1"/>
      <c r="I431" s="1"/>
    </row>
    <row r="432" spans="1:29" x14ac:dyDescent="0.25">
      <c r="A432" s="6"/>
      <c r="G432" s="1"/>
      <c r="H432" s="1"/>
      <c r="I432" s="1"/>
    </row>
    <row r="433" spans="1:9" x14ac:dyDescent="0.25">
      <c r="A433" s="6"/>
      <c r="G433" s="1"/>
      <c r="H433" s="1"/>
      <c r="I433" s="1"/>
    </row>
    <row r="434" spans="1:9" x14ac:dyDescent="0.25">
      <c r="A434" s="6"/>
      <c r="G434" s="1"/>
      <c r="H434" s="1"/>
      <c r="I434" s="1"/>
    </row>
    <row r="435" spans="1:9" x14ac:dyDescent="0.25">
      <c r="A435" s="6"/>
      <c r="G435" s="1"/>
      <c r="H435" s="1"/>
      <c r="I435" s="1"/>
    </row>
    <row r="436" spans="1:9" x14ac:dyDescent="0.25">
      <c r="A436" s="6"/>
      <c r="G436" s="1"/>
      <c r="H436" s="1"/>
      <c r="I436" s="1"/>
    </row>
    <row r="437" spans="1:9" x14ac:dyDescent="0.25">
      <c r="A437" s="6"/>
      <c r="G437" s="1"/>
      <c r="H437" s="1"/>
      <c r="I437" s="1"/>
    </row>
    <row r="438" spans="1:9" x14ac:dyDescent="0.25">
      <c r="A438" s="6"/>
      <c r="G438" s="1"/>
      <c r="H438" s="1"/>
      <c r="I438" s="1"/>
    </row>
    <row r="439" spans="1:9" x14ac:dyDescent="0.25">
      <c r="A439" s="6"/>
      <c r="G439" s="1"/>
      <c r="H439" s="1"/>
      <c r="I439" s="1"/>
    </row>
    <row r="440" spans="1:9" x14ac:dyDescent="0.25">
      <c r="A440" s="6"/>
      <c r="G440" s="1"/>
      <c r="H440" s="1"/>
      <c r="I440" s="1"/>
    </row>
    <row r="441" spans="1:9" x14ac:dyDescent="0.25">
      <c r="A441" s="6"/>
      <c r="G441" s="1"/>
      <c r="H441" s="1"/>
      <c r="I441" s="1"/>
    </row>
    <row r="442" spans="1:9" x14ac:dyDescent="0.25">
      <c r="A442" s="6"/>
      <c r="G442" s="1"/>
      <c r="H442" s="1"/>
      <c r="I442" s="1"/>
    </row>
    <row r="443" spans="1:9" x14ac:dyDescent="0.25">
      <c r="A443" s="6"/>
      <c r="G443" s="1"/>
      <c r="H443" s="1"/>
      <c r="I443" s="1"/>
    </row>
    <row r="444" spans="1:9" x14ac:dyDescent="0.25">
      <c r="A444" s="6"/>
      <c r="G444" s="1"/>
      <c r="H444" s="1"/>
      <c r="I444" s="1"/>
    </row>
    <row r="445" spans="1:9" x14ac:dyDescent="0.25">
      <c r="A445" s="6"/>
      <c r="G445" s="1"/>
      <c r="H445" s="1"/>
      <c r="I445" s="1"/>
    </row>
    <row r="446" spans="1:9" x14ac:dyDescent="0.25">
      <c r="A446" s="6"/>
      <c r="G446" s="1"/>
      <c r="H446" s="1"/>
      <c r="I446" s="1"/>
    </row>
    <row r="447" spans="1:9" x14ac:dyDescent="0.25">
      <c r="A447" s="6"/>
      <c r="G447" s="1"/>
      <c r="H447" s="1"/>
      <c r="I447" s="1"/>
    </row>
    <row r="448" spans="1:9" x14ac:dyDescent="0.25">
      <c r="A448" s="6"/>
      <c r="G448" s="1"/>
      <c r="H448" s="1"/>
      <c r="I448" s="1"/>
    </row>
    <row r="449" spans="1:9" x14ac:dyDescent="0.25">
      <c r="A449" s="6"/>
      <c r="G449" s="1"/>
      <c r="H449" s="1"/>
      <c r="I449" s="1"/>
    </row>
    <row r="450" spans="1:9" x14ac:dyDescent="0.25">
      <c r="A450" s="6"/>
      <c r="G450" s="1"/>
      <c r="H450" s="1"/>
      <c r="I450" s="1"/>
    </row>
    <row r="451" spans="1:9" x14ac:dyDescent="0.25">
      <c r="A451" s="6"/>
      <c r="G451" s="1"/>
      <c r="H451" s="1"/>
      <c r="I451" s="1"/>
    </row>
    <row r="452" spans="1:9" x14ac:dyDescent="0.25">
      <c r="A452" s="6"/>
      <c r="G452" s="1"/>
      <c r="H452" s="1"/>
      <c r="I452" s="1"/>
    </row>
    <row r="453" spans="1:9" x14ac:dyDescent="0.25">
      <c r="A453" s="6"/>
      <c r="G453" s="1"/>
      <c r="H453" s="1"/>
      <c r="I453" s="1"/>
    </row>
    <row r="454" spans="1:9" x14ac:dyDescent="0.25">
      <c r="A454" s="6"/>
      <c r="G454" s="1"/>
      <c r="H454" s="1"/>
      <c r="I454" s="1"/>
    </row>
    <row r="455" spans="1:9" x14ac:dyDescent="0.25">
      <c r="A455" s="6"/>
      <c r="G455" s="1"/>
      <c r="H455" s="1"/>
      <c r="I455" s="1"/>
    </row>
    <row r="456" spans="1:9" x14ac:dyDescent="0.25">
      <c r="A456" s="6"/>
      <c r="G456" s="1"/>
      <c r="H456" s="1"/>
      <c r="I456" s="1"/>
    </row>
    <row r="457" spans="1:9" x14ac:dyDescent="0.25">
      <c r="A457" s="6"/>
      <c r="G457" s="1"/>
      <c r="H457" s="1"/>
      <c r="I457" s="1"/>
    </row>
    <row r="458" spans="1:9" x14ac:dyDescent="0.25">
      <c r="A458" s="6"/>
      <c r="G458" s="1"/>
      <c r="H458" s="1"/>
      <c r="I458" s="1"/>
    </row>
    <row r="459" spans="1:9" x14ac:dyDescent="0.25">
      <c r="A459" s="6"/>
      <c r="G459" s="1"/>
      <c r="H459" s="1"/>
      <c r="I459" s="1"/>
    </row>
    <row r="460" spans="1:9" x14ac:dyDescent="0.25">
      <c r="A460" s="6"/>
      <c r="G460" s="1"/>
      <c r="H460" s="1"/>
      <c r="I460" s="1"/>
    </row>
    <row r="461" spans="1:9" x14ac:dyDescent="0.25">
      <c r="A461" s="6"/>
      <c r="G461" s="1"/>
      <c r="H461" s="1"/>
      <c r="I461" s="1"/>
    </row>
    <row r="462" spans="1:9" x14ac:dyDescent="0.25">
      <c r="A462" s="6"/>
      <c r="G462" s="1"/>
      <c r="H462" s="1"/>
      <c r="I462" s="1"/>
    </row>
    <row r="463" spans="1:9" x14ac:dyDescent="0.25">
      <c r="A463" s="6"/>
      <c r="G463" s="1"/>
      <c r="H463" s="1"/>
      <c r="I463" s="1"/>
    </row>
    <row r="464" spans="1:9" x14ac:dyDescent="0.25">
      <c r="A464" s="6"/>
      <c r="G464" s="1"/>
      <c r="H464" s="1"/>
      <c r="I464" s="1"/>
    </row>
    <row r="465" spans="1:9" x14ac:dyDescent="0.25">
      <c r="A465" s="6"/>
      <c r="G465" s="1"/>
      <c r="H465" s="1"/>
      <c r="I465" s="1"/>
    </row>
    <row r="466" spans="1:9" x14ac:dyDescent="0.25">
      <c r="A466" s="6"/>
      <c r="G466" s="1"/>
      <c r="H466" s="1"/>
      <c r="I466" s="1"/>
    </row>
    <row r="467" spans="1:9" x14ac:dyDescent="0.25">
      <c r="A467" s="6"/>
      <c r="G467" s="1"/>
      <c r="H467" s="1"/>
      <c r="I467" s="1"/>
    </row>
    <row r="468" spans="1:9" x14ac:dyDescent="0.25">
      <c r="A468" s="6"/>
      <c r="G468" s="1"/>
      <c r="H468" s="1"/>
      <c r="I468" s="1"/>
    </row>
    <row r="469" spans="1:9" x14ac:dyDescent="0.25">
      <c r="A469" s="6"/>
      <c r="G469" s="1"/>
      <c r="H469" s="1"/>
      <c r="I469" s="1"/>
    </row>
    <row r="470" spans="1:9" x14ac:dyDescent="0.25">
      <c r="A470" s="6"/>
      <c r="G470" s="1"/>
      <c r="H470" s="1"/>
      <c r="I470" s="1"/>
    </row>
    <row r="471" spans="1:9" x14ac:dyDescent="0.25">
      <c r="A471" s="6"/>
      <c r="G471" s="1"/>
      <c r="H471" s="1"/>
      <c r="I471" s="1"/>
    </row>
    <row r="472" spans="1:9" x14ac:dyDescent="0.25">
      <c r="A472" s="6"/>
      <c r="G472" s="1"/>
      <c r="H472" s="1"/>
      <c r="I472" s="1"/>
    </row>
    <row r="473" spans="1:9" x14ac:dyDescent="0.25">
      <c r="A473" s="6"/>
      <c r="G473" s="1"/>
      <c r="H473" s="1"/>
      <c r="I473" s="1"/>
    </row>
    <row r="474" spans="1:9" x14ac:dyDescent="0.25">
      <c r="A474" s="6"/>
      <c r="G474" s="1"/>
      <c r="H474" s="1"/>
      <c r="I474" s="1"/>
    </row>
    <row r="475" spans="1:9" x14ac:dyDescent="0.25">
      <c r="A475" s="6"/>
      <c r="G475" s="1"/>
      <c r="H475" s="1"/>
      <c r="I475" s="1"/>
    </row>
    <row r="476" spans="1:9" x14ac:dyDescent="0.25">
      <c r="A476" s="6"/>
      <c r="G476" s="1"/>
      <c r="H476" s="1"/>
      <c r="I476" s="1"/>
    </row>
    <row r="477" spans="1:9" x14ac:dyDescent="0.25">
      <c r="A477" s="6"/>
      <c r="G477" s="1"/>
      <c r="H477" s="1"/>
      <c r="I477" s="1"/>
    </row>
    <row r="478" spans="1:9" x14ac:dyDescent="0.25">
      <c r="A478" s="6"/>
      <c r="G478" s="1"/>
      <c r="H478" s="1"/>
      <c r="I478" s="1"/>
    </row>
    <row r="479" spans="1:9" x14ac:dyDescent="0.25">
      <c r="A479" s="6"/>
      <c r="G479" s="1"/>
      <c r="H479" s="1"/>
      <c r="I479" s="1"/>
    </row>
    <row r="480" spans="1:9" x14ac:dyDescent="0.25">
      <c r="A480" s="6"/>
      <c r="G480" s="1"/>
      <c r="H480" s="1"/>
      <c r="I480" s="1"/>
    </row>
    <row r="481" spans="1:9" x14ac:dyDescent="0.25">
      <c r="A481" s="6"/>
      <c r="G481" s="1"/>
      <c r="H481" s="1"/>
      <c r="I481" s="1"/>
    </row>
    <row r="482" spans="1:9" x14ac:dyDescent="0.25">
      <c r="A482" s="6"/>
      <c r="G482" s="1"/>
      <c r="H482" s="1"/>
      <c r="I482" s="1"/>
    </row>
    <row r="483" spans="1:9" x14ac:dyDescent="0.25">
      <c r="A483" s="6"/>
      <c r="G483" s="1"/>
      <c r="H483" s="1"/>
      <c r="I483" s="1"/>
    </row>
    <row r="484" spans="1:9" x14ac:dyDescent="0.25">
      <c r="A484" s="6"/>
      <c r="G484" s="1"/>
      <c r="H484" s="1"/>
      <c r="I484" s="1"/>
    </row>
    <row r="485" spans="1:9" x14ac:dyDescent="0.25">
      <c r="A485" s="6"/>
      <c r="G485" s="1"/>
      <c r="H485" s="1"/>
      <c r="I485" s="1"/>
    </row>
    <row r="486" spans="1:9" x14ac:dyDescent="0.25">
      <c r="A486" s="6"/>
      <c r="G486" s="1"/>
      <c r="H486" s="1"/>
      <c r="I486" s="1"/>
    </row>
    <row r="487" spans="1:9" x14ac:dyDescent="0.25">
      <c r="A487" s="6"/>
      <c r="G487" s="1"/>
      <c r="H487" s="1"/>
      <c r="I487" s="1"/>
    </row>
    <row r="488" spans="1:9" x14ac:dyDescent="0.25">
      <c r="A488" s="6"/>
      <c r="G488" s="1"/>
      <c r="H488" s="1"/>
      <c r="I488" s="1"/>
    </row>
    <row r="489" spans="1:9" x14ac:dyDescent="0.25">
      <c r="A489" s="6"/>
      <c r="G489" s="1"/>
      <c r="H489" s="1"/>
      <c r="I489" s="1"/>
    </row>
    <row r="490" spans="1:9" x14ac:dyDescent="0.25">
      <c r="A490" s="6"/>
      <c r="G490" s="1"/>
      <c r="H490" s="1"/>
      <c r="I490" s="1"/>
    </row>
    <row r="491" spans="1:9" x14ac:dyDescent="0.25">
      <c r="A491" s="6"/>
      <c r="G491" s="1"/>
      <c r="H491" s="1"/>
      <c r="I491" s="1"/>
    </row>
    <row r="492" spans="1:9" x14ac:dyDescent="0.25">
      <c r="A492" s="6"/>
      <c r="G492" s="1"/>
      <c r="H492" s="1"/>
      <c r="I492" s="1"/>
    </row>
    <row r="493" spans="1:9" x14ac:dyDescent="0.25">
      <c r="A493" s="6"/>
      <c r="G493" s="1"/>
      <c r="H493" s="1"/>
      <c r="I493" s="1"/>
    </row>
    <row r="494" spans="1:9" x14ac:dyDescent="0.25">
      <c r="A494" s="6"/>
      <c r="G494" s="1"/>
      <c r="H494" s="1"/>
      <c r="I494" s="1"/>
    </row>
    <row r="495" spans="1:9" x14ac:dyDescent="0.25">
      <c r="A495" s="6"/>
      <c r="G495" s="1"/>
      <c r="H495" s="1"/>
      <c r="I495" s="1"/>
    </row>
    <row r="496" spans="1:9" x14ac:dyDescent="0.25">
      <c r="A496" s="6"/>
      <c r="G496" s="1"/>
      <c r="H496" s="1"/>
      <c r="I496" s="1"/>
    </row>
    <row r="497" spans="1:9" x14ac:dyDescent="0.25">
      <c r="A497" s="6"/>
      <c r="G497" s="1"/>
      <c r="H497" s="1"/>
      <c r="I497" s="1"/>
    </row>
    <row r="498" spans="1:9" x14ac:dyDescent="0.25">
      <c r="A498" s="6"/>
      <c r="G498" s="1"/>
      <c r="H498" s="1"/>
      <c r="I498" s="1"/>
    </row>
    <row r="499" spans="1:9" x14ac:dyDescent="0.25">
      <c r="A499" s="6"/>
      <c r="G499" s="1"/>
      <c r="H499" s="1"/>
      <c r="I49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6"/>
  <sheetViews>
    <sheetView topLeftCell="B1" workbookViewId="0">
      <selection activeCell="B4" sqref="B4"/>
    </sheetView>
  </sheetViews>
  <sheetFormatPr defaultRowHeight="15" x14ac:dyDescent="0.25"/>
  <cols>
    <col min="1" max="1" width="255.7109375" customWidth="1"/>
    <col min="2" max="2" width="20.140625" customWidth="1"/>
    <col min="3" max="194" width="16.140625" bestFit="1" customWidth="1"/>
    <col min="195" max="195" width="11.28515625" bestFit="1" customWidth="1"/>
  </cols>
  <sheetData>
    <row r="3" spans="1:2" x14ac:dyDescent="0.25">
      <c r="A3" s="15" t="s">
        <v>1014</v>
      </c>
      <c r="B3" t="s">
        <v>1248</v>
      </c>
    </row>
    <row r="4" spans="1:2" x14ac:dyDescent="0.25">
      <c r="A4" s="16" t="s">
        <v>252</v>
      </c>
      <c r="B4" s="1">
        <v>42439</v>
      </c>
    </row>
    <row r="5" spans="1:2" x14ac:dyDescent="0.25">
      <c r="A5" s="18" t="s">
        <v>974</v>
      </c>
      <c r="B5" s="1">
        <v>42439</v>
      </c>
    </row>
    <row r="6" spans="1:2" x14ac:dyDescent="0.25">
      <c r="A6" s="17" t="s">
        <v>254</v>
      </c>
      <c r="B6" s="1">
        <v>42439</v>
      </c>
    </row>
    <row r="7" spans="1:2" x14ac:dyDescent="0.25">
      <c r="A7" s="18" t="s">
        <v>987</v>
      </c>
      <c r="B7" s="1">
        <v>42456</v>
      </c>
    </row>
    <row r="8" spans="1:2" x14ac:dyDescent="0.25">
      <c r="A8" s="17" t="s">
        <v>473</v>
      </c>
      <c r="B8" s="1">
        <v>42456</v>
      </c>
    </row>
    <row r="9" spans="1:2" x14ac:dyDescent="0.25">
      <c r="A9" s="16" t="s">
        <v>129</v>
      </c>
      <c r="B9" s="1">
        <v>42430</v>
      </c>
    </row>
    <row r="10" spans="1:2" x14ac:dyDescent="0.25">
      <c r="A10" s="18" t="s">
        <v>977</v>
      </c>
      <c r="B10" s="1">
        <v>42441</v>
      </c>
    </row>
    <row r="11" spans="1:2" x14ac:dyDescent="0.25">
      <c r="A11" s="17" t="s">
        <v>322</v>
      </c>
      <c r="B11" s="1">
        <v>42441</v>
      </c>
    </row>
    <row r="12" spans="1:2" x14ac:dyDescent="0.25">
      <c r="A12" s="18" t="s">
        <v>954</v>
      </c>
      <c r="B12" s="1">
        <v>42430</v>
      </c>
    </row>
    <row r="13" spans="1:2" x14ac:dyDescent="0.25">
      <c r="A13" s="18" t="s">
        <v>996</v>
      </c>
      <c r="B13" s="1">
        <v>42472</v>
      </c>
    </row>
    <row r="14" spans="1:2" x14ac:dyDescent="0.25">
      <c r="A14" s="17" t="s">
        <v>639</v>
      </c>
      <c r="B14" s="1">
        <v>42472</v>
      </c>
    </row>
    <row r="15" spans="1:2" x14ac:dyDescent="0.25">
      <c r="A15" s="18" t="s">
        <v>991</v>
      </c>
      <c r="B15" s="1">
        <v>42465</v>
      </c>
    </row>
    <row r="16" spans="1:2" x14ac:dyDescent="0.25">
      <c r="A16" s="18" t="s">
        <v>965</v>
      </c>
      <c r="B16" s="1">
        <v>42433</v>
      </c>
    </row>
    <row r="17" spans="1:2" x14ac:dyDescent="0.25">
      <c r="A17" s="17" t="s">
        <v>278</v>
      </c>
      <c r="B17" s="1">
        <v>42433</v>
      </c>
    </row>
    <row r="18" spans="1:2" x14ac:dyDescent="0.25">
      <c r="A18" s="18" t="s">
        <v>956</v>
      </c>
      <c r="B18" s="1">
        <v>42430</v>
      </c>
    </row>
    <row r="19" spans="1:2" x14ac:dyDescent="0.25">
      <c r="A19" s="18" t="s">
        <v>994</v>
      </c>
      <c r="B19" s="1">
        <v>42467</v>
      </c>
    </row>
    <row r="20" spans="1:2" x14ac:dyDescent="0.25">
      <c r="A20" s="17" t="s">
        <v>612</v>
      </c>
      <c r="B20" s="1">
        <v>42467</v>
      </c>
    </row>
    <row r="21" spans="1:2" x14ac:dyDescent="0.25">
      <c r="A21" s="18" t="s">
        <v>997</v>
      </c>
      <c r="B21" s="1">
        <v>42472</v>
      </c>
    </row>
    <row r="22" spans="1:2" x14ac:dyDescent="0.25">
      <c r="A22" s="17" t="s">
        <v>645</v>
      </c>
      <c r="B22" s="1">
        <v>42472</v>
      </c>
    </row>
    <row r="23" spans="1:2" x14ac:dyDescent="0.25">
      <c r="A23" s="18" t="s">
        <v>1013</v>
      </c>
      <c r="B23" s="1">
        <v>42500</v>
      </c>
    </row>
    <row r="24" spans="1:2" x14ac:dyDescent="0.25">
      <c r="A24" s="17" t="s">
        <v>915</v>
      </c>
      <c r="B24" s="1">
        <v>42500</v>
      </c>
    </row>
    <row r="25" spans="1:2" x14ac:dyDescent="0.25">
      <c r="A25" s="18" t="s">
        <v>1003</v>
      </c>
      <c r="B25" s="1">
        <v>42476</v>
      </c>
    </row>
    <row r="26" spans="1:2" x14ac:dyDescent="0.25">
      <c r="A26" s="17" t="s">
        <v>698</v>
      </c>
      <c r="B26" s="1">
        <v>42476</v>
      </c>
    </row>
    <row r="27" spans="1:2" x14ac:dyDescent="0.25">
      <c r="A27" s="18" t="s">
        <v>1005</v>
      </c>
      <c r="B27" s="1">
        <v>42480</v>
      </c>
    </row>
    <row r="28" spans="1:2" x14ac:dyDescent="0.25">
      <c r="A28" s="17" t="s">
        <v>745</v>
      </c>
      <c r="B28" s="1">
        <v>42480</v>
      </c>
    </row>
    <row r="29" spans="1:2" x14ac:dyDescent="0.25">
      <c r="A29" s="18" t="s">
        <v>973</v>
      </c>
      <c r="B29" s="1">
        <v>42438</v>
      </c>
    </row>
    <row r="30" spans="1:2" x14ac:dyDescent="0.25">
      <c r="A30" s="17" t="s">
        <v>251</v>
      </c>
      <c r="B30" s="1">
        <v>42438</v>
      </c>
    </row>
    <row r="31" spans="1:2" x14ac:dyDescent="0.25">
      <c r="A31" s="18" t="s">
        <v>962</v>
      </c>
      <c r="B31" s="1">
        <v>42432</v>
      </c>
    </row>
    <row r="32" spans="1:2" x14ac:dyDescent="0.25">
      <c r="A32" s="17" t="s">
        <v>178</v>
      </c>
      <c r="B32" s="1">
        <v>42432</v>
      </c>
    </row>
    <row r="33" spans="1:2" x14ac:dyDescent="0.25">
      <c r="A33" s="18" t="s">
        <v>1012</v>
      </c>
      <c r="B33" s="1">
        <v>42494</v>
      </c>
    </row>
    <row r="34" spans="1:2" x14ac:dyDescent="0.25">
      <c r="A34" s="17" t="s">
        <v>208</v>
      </c>
      <c r="B34" s="1">
        <v>42494</v>
      </c>
    </row>
    <row r="35" spans="1:2" x14ac:dyDescent="0.25">
      <c r="A35" s="18" t="s">
        <v>984</v>
      </c>
      <c r="B35" s="1">
        <v>42452</v>
      </c>
    </row>
    <row r="36" spans="1:2" x14ac:dyDescent="0.25">
      <c r="A36" s="17" t="s">
        <v>434</v>
      </c>
      <c r="B36" s="1">
        <v>42452</v>
      </c>
    </row>
    <row r="37" spans="1:2" x14ac:dyDescent="0.25">
      <c r="A37" s="18" t="s">
        <v>989</v>
      </c>
      <c r="B37" s="1">
        <v>42464</v>
      </c>
    </row>
    <row r="38" spans="1:2" x14ac:dyDescent="0.25">
      <c r="A38" s="17" t="s">
        <v>541</v>
      </c>
      <c r="B38" s="1">
        <v>42464</v>
      </c>
    </row>
    <row r="39" spans="1:2" x14ac:dyDescent="0.25">
      <c r="A39" s="18" t="s">
        <v>970</v>
      </c>
      <c r="B39" s="1">
        <v>42436</v>
      </c>
    </row>
    <row r="40" spans="1:2" x14ac:dyDescent="0.25">
      <c r="A40" s="17" t="s">
        <v>225</v>
      </c>
      <c r="B40" s="1">
        <v>42436</v>
      </c>
    </row>
    <row r="41" spans="1:2" x14ac:dyDescent="0.25">
      <c r="A41" s="18" t="s">
        <v>979</v>
      </c>
      <c r="B41" s="1">
        <v>42443</v>
      </c>
    </row>
    <row r="42" spans="1:2" x14ac:dyDescent="0.25">
      <c r="A42" s="17" t="s">
        <v>342</v>
      </c>
      <c r="B42" s="1">
        <v>42443</v>
      </c>
    </row>
    <row r="43" spans="1:2" x14ac:dyDescent="0.25">
      <c r="A43" s="17" t="s">
        <v>629</v>
      </c>
      <c r="B43" s="1">
        <v>42471</v>
      </c>
    </row>
    <row r="44" spans="1:2" x14ac:dyDescent="0.25">
      <c r="A44" s="18" t="s">
        <v>976</v>
      </c>
      <c r="B44" s="1">
        <v>42441</v>
      </c>
    </row>
    <row r="45" spans="1:2" x14ac:dyDescent="0.25">
      <c r="A45" s="17" t="s">
        <v>309</v>
      </c>
      <c r="B45" s="1">
        <v>42441</v>
      </c>
    </row>
    <row r="46" spans="1:2" x14ac:dyDescent="0.25">
      <c r="A46" s="18" t="s">
        <v>960</v>
      </c>
      <c r="B46" s="1">
        <v>42431</v>
      </c>
    </row>
    <row r="47" spans="1:2" x14ac:dyDescent="0.25">
      <c r="A47" s="17" t="s">
        <v>168</v>
      </c>
      <c r="B47" s="1">
        <v>42431</v>
      </c>
    </row>
    <row r="48" spans="1:2" x14ac:dyDescent="0.25">
      <c r="A48" s="18" t="s">
        <v>992</v>
      </c>
      <c r="B48" s="1">
        <v>42466</v>
      </c>
    </row>
    <row r="49" spans="1:2" x14ac:dyDescent="0.25">
      <c r="A49" s="17" t="s">
        <v>209</v>
      </c>
      <c r="B49" s="1">
        <v>42466</v>
      </c>
    </row>
    <row r="50" spans="1:2" x14ac:dyDescent="0.25">
      <c r="A50" s="18" t="s">
        <v>1001</v>
      </c>
      <c r="B50" s="1">
        <v>42473</v>
      </c>
    </row>
    <row r="51" spans="1:2" x14ac:dyDescent="0.25">
      <c r="A51" s="17" t="s">
        <v>666</v>
      </c>
      <c r="B51" s="1">
        <v>42473</v>
      </c>
    </row>
    <row r="52" spans="1:2" x14ac:dyDescent="0.25">
      <c r="A52" s="18" t="s">
        <v>993</v>
      </c>
      <c r="B52" s="1">
        <v>42466</v>
      </c>
    </row>
    <row r="53" spans="1:2" x14ac:dyDescent="0.25">
      <c r="A53" s="17" t="s">
        <v>215</v>
      </c>
      <c r="B53" s="1">
        <v>42466</v>
      </c>
    </row>
    <row r="54" spans="1:2" x14ac:dyDescent="0.25">
      <c r="A54" s="18" t="s">
        <v>1007</v>
      </c>
      <c r="B54" s="1">
        <v>42487</v>
      </c>
    </row>
    <row r="55" spans="1:2" x14ac:dyDescent="0.25">
      <c r="A55" s="17" t="s">
        <v>788</v>
      </c>
      <c r="B55" s="1">
        <v>42487</v>
      </c>
    </row>
    <row r="56" spans="1:2" x14ac:dyDescent="0.25">
      <c r="A56" s="18" t="s">
        <v>990</v>
      </c>
      <c r="B56" s="1">
        <v>42464</v>
      </c>
    </row>
    <row r="57" spans="1:2" x14ac:dyDescent="0.25">
      <c r="A57" s="17" t="s">
        <v>548</v>
      </c>
      <c r="B57" s="1">
        <v>42464</v>
      </c>
    </row>
    <row r="58" spans="1:2" x14ac:dyDescent="0.25">
      <c r="A58" s="18" t="s">
        <v>1000</v>
      </c>
      <c r="B58" s="1">
        <v>42473</v>
      </c>
    </row>
    <row r="59" spans="1:2" x14ac:dyDescent="0.25">
      <c r="A59" s="17" t="s">
        <v>244</v>
      </c>
      <c r="B59" s="1">
        <v>42473</v>
      </c>
    </row>
    <row r="60" spans="1:2" x14ac:dyDescent="0.25">
      <c r="A60" s="18" t="s">
        <v>1009</v>
      </c>
      <c r="B60" s="1">
        <v>42487</v>
      </c>
    </row>
    <row r="61" spans="1:2" x14ac:dyDescent="0.25">
      <c r="A61" s="17" t="s">
        <v>244</v>
      </c>
      <c r="B61" s="1">
        <v>42487</v>
      </c>
    </row>
    <row r="62" spans="1:2" x14ac:dyDescent="0.25">
      <c r="A62" s="18" t="s">
        <v>972</v>
      </c>
      <c r="B62" s="1">
        <v>42438</v>
      </c>
    </row>
    <row r="63" spans="1:2" x14ac:dyDescent="0.25">
      <c r="A63" s="17" t="s">
        <v>244</v>
      </c>
      <c r="B63" s="1">
        <v>42438</v>
      </c>
    </row>
    <row r="64" spans="1:2" x14ac:dyDescent="0.25">
      <c r="A64" s="18" t="s">
        <v>983</v>
      </c>
      <c r="B64" s="1">
        <v>42452</v>
      </c>
    </row>
    <row r="65" spans="1:2" x14ac:dyDescent="0.25">
      <c r="A65" s="17" t="s">
        <v>244</v>
      </c>
      <c r="B65" s="1">
        <v>42452</v>
      </c>
    </row>
    <row r="66" spans="1:2" x14ac:dyDescent="0.25">
      <c r="A66" s="18" t="s">
        <v>988</v>
      </c>
      <c r="B66" s="1">
        <v>42462</v>
      </c>
    </row>
    <row r="67" spans="1:2" x14ac:dyDescent="0.25">
      <c r="A67" s="17" t="s">
        <v>531</v>
      </c>
      <c r="B67" s="1">
        <v>42462</v>
      </c>
    </row>
    <row r="68" spans="1:2" x14ac:dyDescent="0.25">
      <c r="A68" s="18" t="s">
        <v>981</v>
      </c>
      <c r="B68" s="1">
        <v>42449</v>
      </c>
    </row>
    <row r="69" spans="1:2" x14ac:dyDescent="0.25">
      <c r="A69" s="17" t="s">
        <v>394</v>
      </c>
      <c r="B69" s="1">
        <v>42449</v>
      </c>
    </row>
    <row r="70" spans="1:2" x14ac:dyDescent="0.25">
      <c r="A70" s="17" t="s">
        <v>706</v>
      </c>
      <c r="B70" s="1">
        <v>42477</v>
      </c>
    </row>
    <row r="71" spans="1:2" x14ac:dyDescent="0.25">
      <c r="A71" s="18" t="s">
        <v>959</v>
      </c>
      <c r="B71" s="1">
        <v>42431</v>
      </c>
    </row>
    <row r="72" spans="1:2" x14ac:dyDescent="0.25">
      <c r="A72" s="17" t="s">
        <v>166</v>
      </c>
      <c r="B72" s="1">
        <v>42431</v>
      </c>
    </row>
    <row r="73" spans="1:2" x14ac:dyDescent="0.25">
      <c r="A73" s="18" t="s">
        <v>980</v>
      </c>
      <c r="B73" s="1">
        <v>42444</v>
      </c>
    </row>
    <row r="74" spans="1:2" x14ac:dyDescent="0.25">
      <c r="A74" s="17" t="s">
        <v>360</v>
      </c>
      <c r="B74" s="1">
        <v>42444</v>
      </c>
    </row>
    <row r="75" spans="1:2" x14ac:dyDescent="0.25">
      <c r="A75" s="18" t="s">
        <v>1010</v>
      </c>
      <c r="B75" s="1">
        <v>42492</v>
      </c>
    </row>
    <row r="76" spans="1:2" x14ac:dyDescent="0.25">
      <c r="A76" s="17" t="s">
        <v>831</v>
      </c>
      <c r="B76" s="1">
        <v>42492</v>
      </c>
    </row>
    <row r="77" spans="1:2" x14ac:dyDescent="0.25">
      <c r="A77" s="18" t="s">
        <v>995</v>
      </c>
      <c r="B77" s="1">
        <v>42469</v>
      </c>
    </row>
    <row r="78" spans="1:2" x14ac:dyDescent="0.25">
      <c r="A78" s="17" t="s">
        <v>623</v>
      </c>
      <c r="B78" s="1">
        <v>42469</v>
      </c>
    </row>
    <row r="79" spans="1:2" x14ac:dyDescent="0.25">
      <c r="A79" s="18" t="s">
        <v>978</v>
      </c>
      <c r="B79" s="1">
        <v>42441</v>
      </c>
    </row>
    <row r="80" spans="1:2" x14ac:dyDescent="0.25">
      <c r="A80" s="17" t="s">
        <v>329</v>
      </c>
      <c r="B80" s="1">
        <v>42441</v>
      </c>
    </row>
    <row r="81" spans="1:2" x14ac:dyDescent="0.25">
      <c r="A81" s="18" t="s">
        <v>961</v>
      </c>
      <c r="B81" s="1">
        <v>42431</v>
      </c>
    </row>
    <row r="82" spans="1:2" x14ac:dyDescent="0.25">
      <c r="A82" s="17" t="s">
        <v>174</v>
      </c>
      <c r="B82" s="1">
        <v>42431</v>
      </c>
    </row>
    <row r="83" spans="1:2" x14ac:dyDescent="0.25">
      <c r="A83" s="18" t="s">
        <v>968</v>
      </c>
      <c r="B83" s="1">
        <v>42436</v>
      </c>
    </row>
    <row r="84" spans="1:2" x14ac:dyDescent="0.25">
      <c r="A84" s="17" t="s">
        <v>214</v>
      </c>
      <c r="B84" s="1">
        <v>42436</v>
      </c>
    </row>
    <row r="85" spans="1:2" x14ac:dyDescent="0.25">
      <c r="A85" s="18" t="s">
        <v>964</v>
      </c>
      <c r="B85" s="1">
        <v>42432</v>
      </c>
    </row>
    <row r="86" spans="1:2" x14ac:dyDescent="0.25">
      <c r="A86" s="17" t="s">
        <v>195</v>
      </c>
      <c r="B86" s="1">
        <v>42446</v>
      </c>
    </row>
    <row r="87" spans="1:2" x14ac:dyDescent="0.25">
      <c r="A87" s="17" t="s">
        <v>272</v>
      </c>
      <c r="B87" s="1">
        <v>42432</v>
      </c>
    </row>
    <row r="88" spans="1:2" x14ac:dyDescent="0.25">
      <c r="A88" s="18" t="s">
        <v>1004</v>
      </c>
      <c r="B88" s="1">
        <v>42479</v>
      </c>
    </row>
    <row r="89" spans="1:2" x14ac:dyDescent="0.25">
      <c r="A89" s="17" t="s">
        <v>721</v>
      </c>
      <c r="B89" s="1">
        <v>42479</v>
      </c>
    </row>
    <row r="90" spans="1:2" x14ac:dyDescent="0.25">
      <c r="A90" s="18" t="s">
        <v>1002</v>
      </c>
      <c r="B90" s="1">
        <v>42474</v>
      </c>
    </row>
    <row r="91" spans="1:2" x14ac:dyDescent="0.25">
      <c r="A91" s="17" t="s">
        <v>686</v>
      </c>
      <c r="B91" s="1">
        <v>42474</v>
      </c>
    </row>
    <row r="92" spans="1:2" x14ac:dyDescent="0.25">
      <c r="A92" s="18" t="s">
        <v>969</v>
      </c>
      <c r="B92" s="1">
        <v>42436</v>
      </c>
    </row>
    <row r="93" spans="1:2" x14ac:dyDescent="0.25">
      <c r="A93" s="17" t="s">
        <v>223</v>
      </c>
      <c r="B93" s="1">
        <v>42436</v>
      </c>
    </row>
    <row r="94" spans="1:2" x14ac:dyDescent="0.25">
      <c r="A94" s="18" t="s">
        <v>967</v>
      </c>
      <c r="B94" s="1">
        <v>42434</v>
      </c>
    </row>
    <row r="95" spans="1:2" x14ac:dyDescent="0.25">
      <c r="A95" s="17" t="s">
        <v>206</v>
      </c>
      <c r="B95" s="1">
        <v>42434</v>
      </c>
    </row>
    <row r="96" spans="1:2" x14ac:dyDescent="0.25">
      <c r="A96" s="18" t="s">
        <v>963</v>
      </c>
      <c r="B96" s="1">
        <v>42432</v>
      </c>
    </row>
    <row r="97" spans="1:2" x14ac:dyDescent="0.25">
      <c r="A97" s="17" t="s">
        <v>187</v>
      </c>
      <c r="B97" s="1">
        <v>42432</v>
      </c>
    </row>
    <row r="98" spans="1:2" x14ac:dyDescent="0.25">
      <c r="A98" s="18" t="s">
        <v>1011</v>
      </c>
      <c r="B98" s="1">
        <v>42494</v>
      </c>
    </row>
    <row r="99" spans="1:2" x14ac:dyDescent="0.25">
      <c r="A99" s="17" t="s">
        <v>857</v>
      </c>
      <c r="B99" s="1">
        <v>42494</v>
      </c>
    </row>
    <row r="100" spans="1:2" x14ac:dyDescent="0.25">
      <c r="A100" s="18" t="s">
        <v>958</v>
      </c>
      <c r="B100" s="1">
        <v>42431</v>
      </c>
    </row>
    <row r="101" spans="1:2" x14ac:dyDescent="0.25">
      <c r="A101" s="17" t="s">
        <v>154</v>
      </c>
      <c r="B101" s="1">
        <v>42431</v>
      </c>
    </row>
    <row r="102" spans="1:2" x14ac:dyDescent="0.25">
      <c r="A102" s="18" t="s">
        <v>957</v>
      </c>
      <c r="B102" s="1">
        <v>42431</v>
      </c>
    </row>
    <row r="103" spans="1:2" x14ac:dyDescent="0.25">
      <c r="A103" s="17" t="s">
        <v>154</v>
      </c>
      <c r="B103" s="1">
        <v>42431</v>
      </c>
    </row>
    <row r="104" spans="1:2" x14ac:dyDescent="0.25">
      <c r="A104" s="18" t="s">
        <v>999</v>
      </c>
      <c r="B104" s="1">
        <v>42473</v>
      </c>
    </row>
    <row r="105" spans="1:2" x14ac:dyDescent="0.25">
      <c r="A105" s="17" t="s">
        <v>651</v>
      </c>
      <c r="B105" s="1">
        <v>42473</v>
      </c>
    </row>
    <row r="106" spans="1:2" x14ac:dyDescent="0.25">
      <c r="A106" s="18" t="s">
        <v>1008</v>
      </c>
      <c r="B106" s="1">
        <v>42487</v>
      </c>
    </row>
    <row r="107" spans="1:2" x14ac:dyDescent="0.25">
      <c r="A107" s="17" t="s">
        <v>798</v>
      </c>
      <c r="B107" s="1">
        <v>42487</v>
      </c>
    </row>
    <row r="108" spans="1:2" x14ac:dyDescent="0.25">
      <c r="A108" s="18" t="s">
        <v>998</v>
      </c>
      <c r="B108" s="1">
        <v>42473</v>
      </c>
    </row>
    <row r="109" spans="1:2" x14ac:dyDescent="0.25">
      <c r="A109" s="17" t="s">
        <v>651</v>
      </c>
      <c r="B109" s="1">
        <v>42473</v>
      </c>
    </row>
    <row r="110" spans="1:2" x14ac:dyDescent="0.25">
      <c r="A110" s="18" t="s">
        <v>966</v>
      </c>
      <c r="B110" s="1">
        <v>42434</v>
      </c>
    </row>
    <row r="111" spans="1:2" x14ac:dyDescent="0.25">
      <c r="A111" s="17" t="s">
        <v>200</v>
      </c>
      <c r="B111" s="1">
        <v>42434</v>
      </c>
    </row>
    <row r="112" spans="1:2" x14ac:dyDescent="0.25">
      <c r="A112" s="17" t="s">
        <v>692</v>
      </c>
      <c r="B112" s="1">
        <v>42476</v>
      </c>
    </row>
    <row r="113" spans="1:2" x14ac:dyDescent="0.25">
      <c r="A113" s="18" t="s">
        <v>986</v>
      </c>
      <c r="B113" s="1">
        <v>42455</v>
      </c>
    </row>
    <row r="114" spans="1:2" x14ac:dyDescent="0.25">
      <c r="A114" s="17" t="s">
        <v>467</v>
      </c>
      <c r="B114" s="1">
        <v>42455</v>
      </c>
    </row>
    <row r="115" spans="1:2" x14ac:dyDescent="0.25">
      <c r="A115" s="18" t="s">
        <v>985</v>
      </c>
      <c r="B115" s="1">
        <v>42453</v>
      </c>
    </row>
    <row r="116" spans="1:2" x14ac:dyDescent="0.25">
      <c r="A116" s="17" t="s">
        <v>454</v>
      </c>
      <c r="B116" s="1">
        <v>42453</v>
      </c>
    </row>
    <row r="117" spans="1:2" x14ac:dyDescent="0.25">
      <c r="A117" s="18" t="s">
        <v>955</v>
      </c>
      <c r="B117" s="1">
        <v>42430</v>
      </c>
    </row>
    <row r="118" spans="1:2" x14ac:dyDescent="0.25">
      <c r="A118" s="17" t="s">
        <v>260</v>
      </c>
      <c r="B118" s="1">
        <v>42430</v>
      </c>
    </row>
    <row r="119" spans="1:2" x14ac:dyDescent="0.25">
      <c r="A119" s="18" t="s">
        <v>971</v>
      </c>
      <c r="B119" s="1">
        <v>42437</v>
      </c>
    </row>
    <row r="120" spans="1:2" x14ac:dyDescent="0.25">
      <c r="A120" s="17" t="s">
        <v>290</v>
      </c>
      <c r="B120" s="1">
        <v>42437</v>
      </c>
    </row>
    <row r="121" spans="1:2" x14ac:dyDescent="0.25">
      <c r="A121" s="18" t="s">
        <v>982</v>
      </c>
      <c r="B121" s="1">
        <v>42450</v>
      </c>
    </row>
    <row r="122" spans="1:2" x14ac:dyDescent="0.25">
      <c r="A122" s="17" t="s">
        <v>404</v>
      </c>
      <c r="B122" s="1">
        <v>42450</v>
      </c>
    </row>
    <row r="123" spans="1:2" x14ac:dyDescent="0.25">
      <c r="A123" s="18" t="s">
        <v>1006</v>
      </c>
      <c r="B123" s="1">
        <v>42483</v>
      </c>
    </row>
    <row r="124" spans="1:2" x14ac:dyDescent="0.25">
      <c r="A124" s="17" t="s">
        <v>769</v>
      </c>
      <c r="B124" s="1">
        <v>42483</v>
      </c>
    </row>
    <row r="125" spans="1:2" x14ac:dyDescent="0.25">
      <c r="A125" s="16" t="s">
        <v>300</v>
      </c>
      <c r="B125" s="1">
        <v>42439</v>
      </c>
    </row>
    <row r="126" spans="1:2" x14ac:dyDescent="0.25">
      <c r="A126" s="16" t="s">
        <v>1015</v>
      </c>
      <c r="B126" s="1">
        <v>42430</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DATA_GOES_HERE</vt:lpstr>
      <vt:lpstr>WORD</vt:lpstr>
      <vt:lpstr>WORDY_DESCRIPTION</vt:lpstr>
      <vt:lpstr>SUMMARY_WORD</vt:lpstr>
      <vt:lpstr>X-BEDEWORK-VALUES</vt:lpstr>
      <vt:lpstr>VENUEID</vt:lpstr>
      <vt:lpstr>eventTypeID</vt:lpstr>
      <vt:lpstr>DESTINATION</vt:lpstr>
      <vt:lpstr>Sheet1</vt:lpstr>
      <vt:lpstr>Sheet3</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2016-04-27T20:47:16Z</dcterms:modified>
</cp:coreProperties>
</file>