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Import-Export-Events-to-Bedework\"/>
    </mc:Choice>
  </mc:AlternateContent>
  <bookViews>
    <workbookView xWindow="0" yWindow="0" windowWidth="21600" windowHeight="8985"/>
  </bookViews>
  <sheets>
    <sheet name="DATA_GOES_HERE" sheetId="1" r:id="rId1"/>
    <sheet name="WORD" sheetId="5" state="hidden" r:id="rId2"/>
    <sheet name="WORDY_DESCRIPTION" sheetId="10" r:id="rId3"/>
    <sheet name="SUMMARY_WORD" sheetId="11" r:id="rId4"/>
    <sheet name="NOW_PLAYING" sheetId="12" r:id="rId5"/>
    <sheet name="X-BEDEWORK-VALUES" sheetId="6" r:id="rId6"/>
    <sheet name="VENUEID" sheetId="2" r:id="rId7"/>
    <sheet name="eventTypeID" sheetId="3" r:id="rId8"/>
  </sheets>
  <externalReferences>
    <externalReference r:id="rId9"/>
  </externalReferences>
  <definedNames>
    <definedName name="_xlnm._FilterDatabase" localSheetId="0" hidden="1">DATA_GOES_HERE!$A$1:$AK$91</definedName>
    <definedName name="Ages">'X-BEDEWORK-VALUES'!$A$2:$A$4</definedName>
    <definedName name="LOCATIONS">VENUEID!$A$2:$A$24</definedName>
  </definedNames>
  <calcPr calcId="152511"/>
  <pivotCaches>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12" l="1"/>
  <c r="O59" i="12"/>
  <c r="P59" i="12"/>
  <c r="Q59" i="12"/>
  <c r="R59" i="12"/>
  <c r="S59" i="12"/>
  <c r="T59" i="12"/>
  <c r="V59" i="12"/>
  <c r="W59" i="12"/>
  <c r="X59" i="12"/>
  <c r="X60" i="12" s="1"/>
  <c r="X61" i="12" s="1"/>
  <c r="X62" i="12" s="1"/>
  <c r="X63" i="12" s="1"/>
  <c r="X64" i="12" s="1"/>
  <c r="X65" i="12" s="1"/>
  <c r="X66" i="12" s="1"/>
  <c r="X67" i="12" s="1"/>
  <c r="X68" i="12" s="1"/>
  <c r="X69" i="12" s="1"/>
  <c r="X70" i="12" s="1"/>
  <c r="X71" i="12" s="1"/>
  <c r="X72" i="12" s="1"/>
  <c r="X73" i="12" s="1"/>
  <c r="X74" i="12" s="1"/>
  <c r="X75" i="12" s="1"/>
  <c r="X76" i="12" s="1"/>
  <c r="X77" i="12" s="1"/>
  <c r="X78" i="12" s="1"/>
  <c r="X79" i="12" s="1"/>
  <c r="X80" i="12" s="1"/>
  <c r="X81" i="12" s="1"/>
  <c r="X82" i="12" s="1"/>
  <c r="X83" i="12" s="1"/>
  <c r="X84" i="12" s="1"/>
  <c r="X85" i="12" s="1"/>
  <c r="X86" i="12" s="1"/>
  <c r="X87" i="12" s="1"/>
  <c r="X88" i="12" s="1"/>
  <c r="X89" i="12" s="1"/>
  <c r="X90" i="12" s="1"/>
  <c r="X91" i="12" s="1"/>
  <c r="X92" i="12" s="1"/>
  <c r="X93" i="12" s="1"/>
  <c r="X94" i="12" s="1"/>
  <c r="X95" i="12" s="1"/>
  <c r="X96" i="12" s="1"/>
  <c r="X97" i="12" s="1"/>
  <c r="X98" i="12" s="1"/>
  <c r="X99" i="12" s="1"/>
  <c r="X100" i="12" s="1"/>
  <c r="X101" i="12" s="1"/>
  <c r="X102" i="12" s="1"/>
  <c r="X103" i="12" s="1"/>
  <c r="X104" i="12" s="1"/>
  <c r="X105" i="12" s="1"/>
  <c r="X106" i="12" s="1"/>
  <c r="X107" i="12" s="1"/>
  <c r="X108" i="12" s="1"/>
  <c r="X109" i="12" s="1"/>
  <c r="X110" i="12" s="1"/>
  <c r="X111" i="12" s="1"/>
  <c r="X112" i="12" s="1"/>
  <c r="X113" i="12" s="1"/>
  <c r="X114" i="12" s="1"/>
  <c r="X115" i="12" s="1"/>
  <c r="X116" i="12" s="1"/>
  <c r="X117" i="12" s="1"/>
  <c r="X118" i="12" s="1"/>
  <c r="X119" i="12" s="1"/>
  <c r="X120" i="12" s="1"/>
  <c r="X121" i="12" s="1"/>
  <c r="X122" i="12" s="1"/>
  <c r="X123" i="12" s="1"/>
  <c r="X124" i="12" s="1"/>
  <c r="X125" i="12" s="1"/>
  <c r="X126" i="12" s="1"/>
  <c r="X127" i="12" s="1"/>
  <c r="X128" i="12" s="1"/>
  <c r="X129" i="12" s="1"/>
  <c r="X130" i="12" s="1"/>
  <c r="X131" i="12" s="1"/>
  <c r="X132" i="12" s="1"/>
  <c r="X133" i="12" s="1"/>
  <c r="X134" i="12" s="1"/>
  <c r="X135" i="12" s="1"/>
  <c r="X136" i="12" s="1"/>
  <c r="X137" i="12" s="1"/>
  <c r="X138" i="12" s="1"/>
  <c r="X139" i="12" s="1"/>
  <c r="X140" i="12" s="1"/>
  <c r="X141" i="12" s="1"/>
  <c r="X142" i="12" s="1"/>
  <c r="X143" i="12" s="1"/>
  <c r="N60" i="12"/>
  <c r="O60" i="12"/>
  <c r="P60" i="12"/>
  <c r="Q60" i="12"/>
  <c r="R60" i="12"/>
  <c r="S60" i="12"/>
  <c r="T60" i="12"/>
  <c r="V60" i="12"/>
  <c r="V61" i="12" s="1"/>
  <c r="V62" i="12" s="1"/>
  <c r="V63" i="12" s="1"/>
  <c r="V64" i="12" s="1"/>
  <c r="V65" i="12" s="1"/>
  <c r="V66" i="12" s="1"/>
  <c r="V67" i="12" s="1"/>
  <c r="V68" i="12" s="1"/>
  <c r="V69" i="12" s="1"/>
  <c r="V70" i="12" s="1"/>
  <c r="V71" i="12" s="1"/>
  <c r="V72" i="12" s="1"/>
  <c r="V73" i="12" s="1"/>
  <c r="V74" i="12" s="1"/>
  <c r="V75" i="12" s="1"/>
  <c r="V76" i="12" s="1"/>
  <c r="V77" i="12" s="1"/>
  <c r="V78" i="12" s="1"/>
  <c r="V79" i="12" s="1"/>
  <c r="V80" i="12" s="1"/>
  <c r="V81" i="12" s="1"/>
  <c r="V82" i="12" s="1"/>
  <c r="V83" i="12" s="1"/>
  <c r="V84" i="12" s="1"/>
  <c r="V85" i="12" s="1"/>
  <c r="V86" i="12" s="1"/>
  <c r="V87" i="12" s="1"/>
  <c r="V88" i="12" s="1"/>
  <c r="V89" i="12" s="1"/>
  <c r="V90" i="12" s="1"/>
  <c r="V91" i="12" s="1"/>
  <c r="V92" i="12" s="1"/>
  <c r="V93" i="12" s="1"/>
  <c r="V94" i="12" s="1"/>
  <c r="V95" i="12" s="1"/>
  <c r="V96" i="12" s="1"/>
  <c r="V97" i="12" s="1"/>
  <c r="V98" i="12" s="1"/>
  <c r="V99" i="12" s="1"/>
  <c r="V100" i="12" s="1"/>
  <c r="V101" i="12" s="1"/>
  <c r="V102" i="12" s="1"/>
  <c r="V103" i="12" s="1"/>
  <c r="V104" i="12" s="1"/>
  <c r="V105" i="12" s="1"/>
  <c r="V106" i="12" s="1"/>
  <c r="V107" i="12" s="1"/>
  <c r="V108" i="12" s="1"/>
  <c r="V109" i="12" s="1"/>
  <c r="V110" i="12" s="1"/>
  <c r="V111" i="12" s="1"/>
  <c r="V112" i="12" s="1"/>
  <c r="V113" i="12" s="1"/>
  <c r="V114" i="12" s="1"/>
  <c r="V115" i="12" s="1"/>
  <c r="V116" i="12" s="1"/>
  <c r="V117" i="12" s="1"/>
  <c r="V118" i="12" s="1"/>
  <c r="V119" i="12" s="1"/>
  <c r="V120" i="12" s="1"/>
  <c r="V121" i="12" s="1"/>
  <c r="V122" i="12" s="1"/>
  <c r="V123" i="12" s="1"/>
  <c r="V124" i="12" s="1"/>
  <c r="V125" i="12" s="1"/>
  <c r="V126" i="12" s="1"/>
  <c r="V127" i="12" s="1"/>
  <c r="V128" i="12" s="1"/>
  <c r="V129" i="12" s="1"/>
  <c r="V130" i="12" s="1"/>
  <c r="V131" i="12" s="1"/>
  <c r="V132" i="12" s="1"/>
  <c r="V133" i="12" s="1"/>
  <c r="V134" i="12" s="1"/>
  <c r="V135" i="12" s="1"/>
  <c r="V136" i="12" s="1"/>
  <c r="V137" i="12" s="1"/>
  <c r="V138" i="12" s="1"/>
  <c r="V139" i="12" s="1"/>
  <c r="V140" i="12" s="1"/>
  <c r="V141" i="12" s="1"/>
  <c r="V142" i="12" s="1"/>
  <c r="V143" i="12" s="1"/>
  <c r="V144" i="12" s="1"/>
  <c r="W60" i="12"/>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W214" i="12" s="1"/>
  <c r="W215" i="12" s="1"/>
  <c r="W216" i="12" s="1"/>
  <c r="W217" i="12" s="1"/>
  <c r="W218" i="12" s="1"/>
  <c r="W219" i="12" s="1"/>
  <c r="W220" i="12" s="1"/>
  <c r="W221" i="12" s="1"/>
  <c r="W222" i="12" s="1"/>
  <c r="W223" i="12" s="1"/>
  <c r="W224" i="12" s="1"/>
  <c r="W225" i="12" s="1"/>
  <c r="W226" i="12" s="1"/>
  <c r="W227" i="12" s="1"/>
  <c r="W228" i="12" s="1"/>
  <c r="W229" i="12" s="1"/>
  <c r="W230" i="12" s="1"/>
  <c r="W231" i="12" s="1"/>
  <c r="W232" i="12" s="1"/>
  <c r="W233" i="12" s="1"/>
  <c r="W234" i="12" s="1"/>
  <c r="W235" i="12" s="1"/>
  <c r="W236" i="12" s="1"/>
  <c r="W237" i="12" s="1"/>
  <c r="W238" i="12" s="1"/>
  <c r="W239" i="12" s="1"/>
  <c r="W240" i="12" s="1"/>
  <c r="W241" i="12" s="1"/>
  <c r="W242" i="12" s="1"/>
  <c r="W243" i="12" s="1"/>
  <c r="W244" i="12" s="1"/>
  <c r="W245" i="12" s="1"/>
  <c r="W246" i="12" s="1"/>
  <c r="W247" i="12" s="1"/>
  <c r="W248" i="12" s="1"/>
  <c r="W249" i="12" s="1"/>
  <c r="W250" i="12" s="1"/>
  <c r="N61" i="12"/>
  <c r="O61" i="12"/>
  <c r="P61" i="12"/>
  <c r="Q61" i="12"/>
  <c r="R61" i="12"/>
  <c r="S61" i="12"/>
  <c r="T61" i="12"/>
  <c r="N62" i="12"/>
  <c r="O62" i="12"/>
  <c r="P62" i="12"/>
  <c r="Q62" i="12"/>
  <c r="R62" i="12"/>
  <c r="S62" i="12"/>
  <c r="T62" i="12"/>
  <c r="N63" i="12"/>
  <c r="O63" i="12"/>
  <c r="P63" i="12"/>
  <c r="Q63" i="12"/>
  <c r="R63" i="12"/>
  <c r="S63" i="12"/>
  <c r="T63" i="12"/>
  <c r="N64" i="12"/>
  <c r="O64" i="12"/>
  <c r="P64" i="12"/>
  <c r="Q64" i="12"/>
  <c r="R64" i="12"/>
  <c r="S64" i="12"/>
  <c r="T64" i="12"/>
  <c r="N65" i="12"/>
  <c r="O65" i="12"/>
  <c r="P65" i="12"/>
  <c r="Q65" i="12"/>
  <c r="R65" i="12"/>
  <c r="S65" i="12"/>
  <c r="T65" i="12"/>
  <c r="N66" i="12"/>
  <c r="O66" i="12"/>
  <c r="P66" i="12"/>
  <c r="Q66" i="12"/>
  <c r="R66" i="12"/>
  <c r="S66" i="12"/>
  <c r="T66" i="12"/>
  <c r="N67" i="12"/>
  <c r="O67" i="12"/>
  <c r="P67" i="12"/>
  <c r="Q67" i="12"/>
  <c r="R67" i="12"/>
  <c r="S67" i="12"/>
  <c r="T67" i="12"/>
  <c r="N68" i="12"/>
  <c r="O68" i="12"/>
  <c r="P68" i="12"/>
  <c r="Q68" i="12"/>
  <c r="R68" i="12"/>
  <c r="S68" i="12"/>
  <c r="T68" i="12"/>
  <c r="N69" i="12"/>
  <c r="O69" i="12"/>
  <c r="P69" i="12"/>
  <c r="Q69" i="12"/>
  <c r="R69" i="12"/>
  <c r="S69" i="12"/>
  <c r="T69" i="12"/>
  <c r="N70" i="12"/>
  <c r="O70" i="12"/>
  <c r="P70" i="12"/>
  <c r="Q70" i="12"/>
  <c r="R70" i="12"/>
  <c r="S70" i="12"/>
  <c r="T70" i="12"/>
  <c r="N71" i="12"/>
  <c r="O71" i="12"/>
  <c r="P71" i="12"/>
  <c r="Q71" i="12"/>
  <c r="R71" i="12"/>
  <c r="S71" i="12"/>
  <c r="T71" i="12"/>
  <c r="N72" i="12"/>
  <c r="O72" i="12"/>
  <c r="P72" i="12"/>
  <c r="Q72" i="12"/>
  <c r="R72" i="12"/>
  <c r="S72" i="12"/>
  <c r="T72" i="12"/>
  <c r="N73" i="12"/>
  <c r="O73" i="12"/>
  <c r="P73" i="12"/>
  <c r="Q73" i="12"/>
  <c r="R73" i="12"/>
  <c r="S73" i="12"/>
  <c r="T73" i="12"/>
  <c r="N74" i="12"/>
  <c r="O74" i="12"/>
  <c r="P74" i="12"/>
  <c r="Q74" i="12"/>
  <c r="R74" i="12"/>
  <c r="S74" i="12"/>
  <c r="T74" i="12"/>
  <c r="N75" i="12"/>
  <c r="O75" i="12"/>
  <c r="P75" i="12"/>
  <c r="Q75" i="12"/>
  <c r="R75" i="12"/>
  <c r="S75" i="12"/>
  <c r="T75" i="12"/>
  <c r="N76" i="12"/>
  <c r="O76" i="12"/>
  <c r="P76" i="12"/>
  <c r="Q76" i="12"/>
  <c r="R76" i="12"/>
  <c r="S76" i="12"/>
  <c r="T76" i="12"/>
  <c r="N77" i="12"/>
  <c r="O77" i="12"/>
  <c r="P77" i="12"/>
  <c r="Q77" i="12"/>
  <c r="R77" i="12"/>
  <c r="S77" i="12"/>
  <c r="T77" i="12"/>
  <c r="N78" i="12"/>
  <c r="O78" i="12"/>
  <c r="P78" i="12"/>
  <c r="Q78" i="12"/>
  <c r="R78" i="12"/>
  <c r="S78" i="12"/>
  <c r="T78" i="12"/>
  <c r="N79" i="12"/>
  <c r="O79" i="12"/>
  <c r="P79" i="12"/>
  <c r="Q79" i="12"/>
  <c r="R79" i="12"/>
  <c r="S79" i="12"/>
  <c r="T79" i="12"/>
  <c r="N80" i="12"/>
  <c r="O80" i="12"/>
  <c r="P80" i="12"/>
  <c r="Q80" i="12"/>
  <c r="R80" i="12"/>
  <c r="S80" i="12"/>
  <c r="T80" i="12"/>
  <c r="N81" i="12"/>
  <c r="O81" i="12"/>
  <c r="P81" i="12"/>
  <c r="Q81" i="12"/>
  <c r="R81" i="12"/>
  <c r="S81" i="12"/>
  <c r="T81" i="12"/>
  <c r="N82" i="12"/>
  <c r="O82" i="12"/>
  <c r="P82" i="12"/>
  <c r="Q82" i="12"/>
  <c r="R82" i="12"/>
  <c r="S82" i="12"/>
  <c r="T82" i="12"/>
  <c r="N83" i="12"/>
  <c r="O83" i="12"/>
  <c r="P83" i="12"/>
  <c r="Q83" i="12"/>
  <c r="R83" i="12"/>
  <c r="S83" i="12"/>
  <c r="T83" i="12"/>
  <c r="N84" i="12"/>
  <c r="O84" i="12"/>
  <c r="P84" i="12"/>
  <c r="Q84" i="12"/>
  <c r="R84" i="12"/>
  <c r="S84" i="12"/>
  <c r="T84" i="12"/>
  <c r="N85" i="12"/>
  <c r="O85" i="12"/>
  <c r="P85" i="12"/>
  <c r="Q85" i="12"/>
  <c r="R85" i="12"/>
  <c r="S85" i="12"/>
  <c r="T85" i="12"/>
  <c r="N86" i="12"/>
  <c r="O86" i="12"/>
  <c r="P86" i="12"/>
  <c r="Q86" i="12"/>
  <c r="R86" i="12"/>
  <c r="S86" i="12"/>
  <c r="T86" i="12"/>
  <c r="N87" i="12"/>
  <c r="O87" i="12"/>
  <c r="P87" i="12"/>
  <c r="Q87" i="12"/>
  <c r="R87" i="12"/>
  <c r="S87" i="12"/>
  <c r="T87" i="12"/>
  <c r="N88" i="12"/>
  <c r="O88" i="12"/>
  <c r="P88" i="12"/>
  <c r="Q88" i="12"/>
  <c r="R88" i="12"/>
  <c r="S88" i="12"/>
  <c r="T88" i="12"/>
  <c r="N89" i="12"/>
  <c r="O89" i="12"/>
  <c r="P89" i="12"/>
  <c r="Q89" i="12"/>
  <c r="R89" i="12"/>
  <c r="S89" i="12"/>
  <c r="T89" i="12"/>
  <c r="N90" i="12"/>
  <c r="O90" i="12"/>
  <c r="P90" i="12"/>
  <c r="Q90" i="12"/>
  <c r="R90" i="12"/>
  <c r="S90" i="12"/>
  <c r="T90" i="12"/>
  <c r="N91" i="12"/>
  <c r="O91" i="12"/>
  <c r="P91" i="12"/>
  <c r="Q91" i="12"/>
  <c r="R91" i="12"/>
  <c r="S91" i="12"/>
  <c r="T91" i="12"/>
  <c r="N92" i="12"/>
  <c r="O92" i="12"/>
  <c r="P92" i="12"/>
  <c r="Q92" i="12"/>
  <c r="R92" i="12"/>
  <c r="S92" i="12"/>
  <c r="T92" i="12"/>
  <c r="N93" i="12"/>
  <c r="O93" i="12"/>
  <c r="P93" i="12"/>
  <c r="Q93" i="12"/>
  <c r="R93" i="12"/>
  <c r="S93" i="12"/>
  <c r="T93" i="12"/>
  <c r="N94" i="12"/>
  <c r="O94" i="12"/>
  <c r="P94" i="12"/>
  <c r="Q94" i="12"/>
  <c r="R94" i="12"/>
  <c r="S94" i="12"/>
  <c r="T94" i="12"/>
  <c r="N95" i="12"/>
  <c r="O95" i="12"/>
  <c r="P95" i="12"/>
  <c r="Q95" i="12"/>
  <c r="R95" i="12"/>
  <c r="S95" i="12"/>
  <c r="T95" i="12"/>
  <c r="N96" i="12"/>
  <c r="O96" i="12"/>
  <c r="P96" i="12"/>
  <c r="Q96" i="12"/>
  <c r="R96" i="12"/>
  <c r="S96" i="12"/>
  <c r="T96" i="12"/>
  <c r="N97" i="12"/>
  <c r="O97" i="12"/>
  <c r="P97" i="12"/>
  <c r="Q97" i="12"/>
  <c r="R97" i="12"/>
  <c r="S97" i="12"/>
  <c r="T97" i="12"/>
  <c r="N98" i="12"/>
  <c r="O98" i="12"/>
  <c r="P98" i="12"/>
  <c r="Q98" i="12"/>
  <c r="R98" i="12"/>
  <c r="S98" i="12"/>
  <c r="T98" i="12"/>
  <c r="N99" i="12"/>
  <c r="O99" i="12"/>
  <c r="P99" i="12"/>
  <c r="Q99" i="12"/>
  <c r="R99" i="12"/>
  <c r="S99" i="12"/>
  <c r="T99" i="12"/>
  <c r="N100" i="12"/>
  <c r="O100" i="12"/>
  <c r="P100" i="12"/>
  <c r="Q100" i="12"/>
  <c r="R100" i="12"/>
  <c r="S100" i="12"/>
  <c r="T100" i="12"/>
  <c r="N101" i="12"/>
  <c r="O101" i="12"/>
  <c r="P101" i="12"/>
  <c r="Q101" i="12"/>
  <c r="R101" i="12"/>
  <c r="S101" i="12"/>
  <c r="T101" i="12"/>
  <c r="N102" i="12"/>
  <c r="O102" i="12"/>
  <c r="P102" i="12"/>
  <c r="Q102" i="12"/>
  <c r="R102" i="12"/>
  <c r="S102" i="12"/>
  <c r="T102" i="12"/>
  <c r="N103" i="12"/>
  <c r="O103" i="12"/>
  <c r="P103" i="12"/>
  <c r="Q103" i="12"/>
  <c r="R103" i="12"/>
  <c r="S103" i="12"/>
  <c r="T103" i="12"/>
  <c r="N104" i="12"/>
  <c r="O104" i="12"/>
  <c r="P104" i="12"/>
  <c r="Q104" i="12"/>
  <c r="R104" i="12"/>
  <c r="S104" i="12"/>
  <c r="T104" i="12"/>
  <c r="N105" i="12"/>
  <c r="O105" i="12"/>
  <c r="P105" i="12"/>
  <c r="Q105" i="12"/>
  <c r="R105" i="12"/>
  <c r="S105" i="12"/>
  <c r="T105" i="12"/>
  <c r="N106" i="12"/>
  <c r="O106" i="12"/>
  <c r="P106" i="12"/>
  <c r="Q106" i="12"/>
  <c r="R106" i="12"/>
  <c r="S106" i="12"/>
  <c r="T106" i="12"/>
  <c r="N107" i="12"/>
  <c r="O107" i="12"/>
  <c r="P107" i="12"/>
  <c r="Q107" i="12"/>
  <c r="R107" i="12"/>
  <c r="S107" i="12"/>
  <c r="T107" i="12"/>
  <c r="N108" i="12"/>
  <c r="O108" i="12"/>
  <c r="P108" i="12"/>
  <c r="Q108" i="12"/>
  <c r="R108" i="12"/>
  <c r="S108" i="12"/>
  <c r="T108" i="12"/>
  <c r="N109" i="12"/>
  <c r="O109" i="12"/>
  <c r="P109" i="12"/>
  <c r="Q109" i="12"/>
  <c r="R109" i="12"/>
  <c r="S109" i="12"/>
  <c r="T109" i="12"/>
  <c r="N110" i="12"/>
  <c r="O110" i="12"/>
  <c r="P110" i="12"/>
  <c r="Q110" i="12"/>
  <c r="R110" i="12"/>
  <c r="S110" i="12"/>
  <c r="T110" i="12"/>
  <c r="N111" i="12"/>
  <c r="O111" i="12"/>
  <c r="P111" i="12"/>
  <c r="Q111" i="12"/>
  <c r="R111" i="12"/>
  <c r="S111" i="12"/>
  <c r="T111" i="12"/>
  <c r="N112" i="12"/>
  <c r="O112" i="12"/>
  <c r="P112" i="12"/>
  <c r="Q112" i="12"/>
  <c r="R112" i="12"/>
  <c r="S112" i="12"/>
  <c r="T112" i="12"/>
  <c r="N113" i="12"/>
  <c r="O113" i="12"/>
  <c r="P113" i="12"/>
  <c r="Q113" i="12"/>
  <c r="R113" i="12"/>
  <c r="S113" i="12"/>
  <c r="T113" i="12"/>
  <c r="N114" i="12"/>
  <c r="O114" i="12"/>
  <c r="P114" i="12"/>
  <c r="Q114" i="12"/>
  <c r="R114" i="12"/>
  <c r="S114" i="12"/>
  <c r="T114" i="12"/>
  <c r="N115" i="12"/>
  <c r="O115" i="12"/>
  <c r="P115" i="12"/>
  <c r="Q115" i="12"/>
  <c r="R115" i="12"/>
  <c r="S115" i="12"/>
  <c r="T115" i="12"/>
  <c r="N116" i="12"/>
  <c r="O116" i="12"/>
  <c r="P116" i="12"/>
  <c r="Q116" i="12"/>
  <c r="R116" i="12"/>
  <c r="S116" i="12"/>
  <c r="T116" i="12"/>
  <c r="N117" i="12"/>
  <c r="O117" i="12"/>
  <c r="P117" i="12"/>
  <c r="Q117" i="12"/>
  <c r="R117" i="12"/>
  <c r="S117" i="12"/>
  <c r="T117" i="12"/>
  <c r="N118" i="12"/>
  <c r="O118" i="12"/>
  <c r="P118" i="12"/>
  <c r="Q118" i="12"/>
  <c r="R118" i="12"/>
  <c r="S118" i="12"/>
  <c r="T118" i="12"/>
  <c r="N119" i="12"/>
  <c r="O119" i="12"/>
  <c r="P119" i="12"/>
  <c r="Q119" i="12"/>
  <c r="R119" i="12"/>
  <c r="S119" i="12"/>
  <c r="T119" i="12"/>
  <c r="N120" i="12"/>
  <c r="O120" i="12"/>
  <c r="P120" i="12"/>
  <c r="Q120" i="12"/>
  <c r="R120" i="12"/>
  <c r="S120" i="12"/>
  <c r="T120" i="12"/>
  <c r="N121" i="12"/>
  <c r="O121" i="12"/>
  <c r="P121" i="12"/>
  <c r="Q121" i="12"/>
  <c r="R121" i="12"/>
  <c r="S121" i="12"/>
  <c r="T121" i="12"/>
  <c r="N122" i="12"/>
  <c r="O122" i="12"/>
  <c r="P122" i="12"/>
  <c r="Q122" i="12"/>
  <c r="R122" i="12"/>
  <c r="S122" i="12"/>
  <c r="T122" i="12"/>
  <c r="N123" i="12"/>
  <c r="O123" i="12"/>
  <c r="P123" i="12"/>
  <c r="Q123" i="12"/>
  <c r="R123" i="12"/>
  <c r="S123" i="12"/>
  <c r="T123" i="12"/>
  <c r="N124" i="12"/>
  <c r="O124" i="12"/>
  <c r="P124" i="12"/>
  <c r="Q124" i="12"/>
  <c r="R124" i="12"/>
  <c r="S124" i="12"/>
  <c r="T124" i="12"/>
  <c r="N125" i="12"/>
  <c r="O125" i="12"/>
  <c r="P125" i="12"/>
  <c r="Q125" i="12"/>
  <c r="R125" i="12"/>
  <c r="S125" i="12"/>
  <c r="T125" i="12"/>
  <c r="N126" i="12"/>
  <c r="O126" i="12"/>
  <c r="P126" i="12"/>
  <c r="Q126" i="12"/>
  <c r="R126" i="12"/>
  <c r="S126" i="12"/>
  <c r="T126" i="12"/>
  <c r="N127" i="12"/>
  <c r="O127" i="12"/>
  <c r="P127" i="12"/>
  <c r="Q127" i="12"/>
  <c r="R127" i="12"/>
  <c r="S127" i="12"/>
  <c r="T127" i="12"/>
  <c r="N128" i="12"/>
  <c r="O128" i="12"/>
  <c r="P128" i="12"/>
  <c r="Q128" i="12"/>
  <c r="R128" i="12"/>
  <c r="S128" i="12"/>
  <c r="T128" i="12"/>
  <c r="N129" i="12"/>
  <c r="O129" i="12"/>
  <c r="P129" i="12"/>
  <c r="Q129" i="12"/>
  <c r="R129" i="12"/>
  <c r="S129" i="12"/>
  <c r="T129" i="12"/>
  <c r="N130" i="12"/>
  <c r="O130" i="12"/>
  <c r="P130" i="12"/>
  <c r="Q130" i="12"/>
  <c r="R130" i="12"/>
  <c r="S130" i="12"/>
  <c r="T130" i="12"/>
  <c r="N131" i="12"/>
  <c r="O131" i="12"/>
  <c r="P131" i="12"/>
  <c r="Q131" i="12"/>
  <c r="R131" i="12"/>
  <c r="S131" i="12"/>
  <c r="T131" i="12"/>
  <c r="N132" i="12"/>
  <c r="O132" i="12"/>
  <c r="P132" i="12"/>
  <c r="Q132" i="12"/>
  <c r="R132" i="12"/>
  <c r="S132" i="12"/>
  <c r="T132" i="12"/>
  <c r="N133" i="12"/>
  <c r="O133" i="12"/>
  <c r="P133" i="12"/>
  <c r="Q133" i="12"/>
  <c r="R133" i="12"/>
  <c r="S133" i="12"/>
  <c r="T133" i="12"/>
  <c r="N134" i="12"/>
  <c r="O134" i="12"/>
  <c r="P134" i="12"/>
  <c r="Q134" i="12"/>
  <c r="R134" i="12"/>
  <c r="S134" i="12"/>
  <c r="T134" i="12"/>
  <c r="N135" i="12"/>
  <c r="O135" i="12"/>
  <c r="P135" i="12"/>
  <c r="Q135" i="12"/>
  <c r="R135" i="12"/>
  <c r="S135" i="12"/>
  <c r="T135" i="12"/>
  <c r="N136" i="12"/>
  <c r="O136" i="12"/>
  <c r="P136" i="12"/>
  <c r="Q136" i="12"/>
  <c r="R136" i="12"/>
  <c r="S136" i="12"/>
  <c r="T136" i="12"/>
  <c r="N137" i="12"/>
  <c r="O137" i="12"/>
  <c r="P137" i="12"/>
  <c r="Q137" i="12"/>
  <c r="R137" i="12"/>
  <c r="S137" i="12"/>
  <c r="T137" i="12"/>
  <c r="N138" i="12"/>
  <c r="O138" i="12"/>
  <c r="P138" i="12"/>
  <c r="Q138" i="12"/>
  <c r="R138" i="12"/>
  <c r="S138" i="12"/>
  <c r="T138" i="12"/>
  <c r="N139" i="12"/>
  <c r="O139" i="12"/>
  <c r="P139" i="12"/>
  <c r="Q139" i="12"/>
  <c r="R139" i="12"/>
  <c r="S139" i="12"/>
  <c r="T139" i="12"/>
  <c r="N140" i="12"/>
  <c r="O140" i="12"/>
  <c r="P140" i="12"/>
  <c r="Q140" i="12"/>
  <c r="R140" i="12"/>
  <c r="S140" i="12"/>
  <c r="T140" i="12"/>
  <c r="N141" i="12"/>
  <c r="O141" i="12"/>
  <c r="P141" i="12"/>
  <c r="Q141" i="12"/>
  <c r="R141" i="12"/>
  <c r="S141" i="12"/>
  <c r="T141" i="12"/>
  <c r="N142" i="12"/>
  <c r="O142" i="12"/>
  <c r="P142" i="12"/>
  <c r="Q142" i="12"/>
  <c r="R142" i="12"/>
  <c r="S142" i="12"/>
  <c r="T142" i="12"/>
  <c r="N143" i="12"/>
  <c r="O143" i="12"/>
  <c r="P143" i="12"/>
  <c r="Q143" i="12"/>
  <c r="R143" i="12"/>
  <c r="S143" i="12"/>
  <c r="T143" i="12"/>
  <c r="N144" i="12"/>
  <c r="O144" i="12"/>
  <c r="P144" i="12"/>
  <c r="Q144" i="12"/>
  <c r="R144" i="12"/>
  <c r="S144" i="12"/>
  <c r="T144" i="12"/>
  <c r="X144" i="12"/>
  <c r="X145" i="12" s="1"/>
  <c r="N145" i="12"/>
  <c r="O145" i="12"/>
  <c r="P145" i="12"/>
  <c r="Q145" i="12"/>
  <c r="R145" i="12"/>
  <c r="S145" i="12"/>
  <c r="T145" i="12"/>
  <c r="V145" i="12"/>
  <c r="N146" i="12"/>
  <c r="O146" i="12"/>
  <c r="P146" i="12"/>
  <c r="Q146" i="12"/>
  <c r="R146" i="12"/>
  <c r="S146" i="12"/>
  <c r="T146" i="12"/>
  <c r="V146" i="12"/>
  <c r="X146" i="12"/>
  <c r="X147" i="12" s="1"/>
  <c r="X148" i="12" s="1"/>
  <c r="X149" i="12" s="1"/>
  <c r="X150" i="12" s="1"/>
  <c r="X151" i="12" s="1"/>
  <c r="X152" i="12" s="1"/>
  <c r="X153" i="12" s="1"/>
  <c r="X154" i="12" s="1"/>
  <c r="X155" i="12" s="1"/>
  <c r="X156" i="12" s="1"/>
  <c r="X157" i="12" s="1"/>
  <c r="X158" i="12" s="1"/>
  <c r="X159" i="12" s="1"/>
  <c r="X160" i="12" s="1"/>
  <c r="X161" i="12" s="1"/>
  <c r="X162" i="12" s="1"/>
  <c r="X163" i="12" s="1"/>
  <c r="X164" i="12" s="1"/>
  <c r="X165" i="12" s="1"/>
  <c r="X166" i="12" s="1"/>
  <c r="X167" i="12" s="1"/>
  <c r="X168" i="12" s="1"/>
  <c r="X169" i="12" s="1"/>
  <c r="X170" i="12" s="1"/>
  <c r="X171" i="12" s="1"/>
  <c r="X172" i="12" s="1"/>
  <c r="X173" i="12" s="1"/>
  <c r="X174" i="12" s="1"/>
  <c r="X175" i="12" s="1"/>
  <c r="X176" i="12" s="1"/>
  <c r="X177" i="12" s="1"/>
  <c r="X178" i="12" s="1"/>
  <c r="X179" i="12" s="1"/>
  <c r="X180" i="12" s="1"/>
  <c r="X181" i="12" s="1"/>
  <c r="X182" i="12" s="1"/>
  <c r="X183" i="12" s="1"/>
  <c r="X184" i="12" s="1"/>
  <c r="X185" i="12" s="1"/>
  <c r="X186" i="12" s="1"/>
  <c r="X187" i="12" s="1"/>
  <c r="X188" i="12" s="1"/>
  <c r="X189" i="12" s="1"/>
  <c r="X190" i="12" s="1"/>
  <c r="X191" i="12" s="1"/>
  <c r="X192" i="12" s="1"/>
  <c r="X193" i="12" s="1"/>
  <c r="X194" i="12" s="1"/>
  <c r="X195" i="12" s="1"/>
  <c r="X196" i="12" s="1"/>
  <c r="X197" i="12" s="1"/>
  <c r="X198" i="12" s="1"/>
  <c r="X199" i="12" s="1"/>
  <c r="X200" i="12" s="1"/>
  <c r="X201" i="12" s="1"/>
  <c r="X202" i="12" s="1"/>
  <c r="X203" i="12" s="1"/>
  <c r="X204" i="12" s="1"/>
  <c r="X205" i="12" s="1"/>
  <c r="X206" i="12" s="1"/>
  <c r="X207" i="12" s="1"/>
  <c r="X208" i="12" s="1"/>
  <c r="X209" i="12" s="1"/>
  <c r="X210" i="12" s="1"/>
  <c r="X211" i="12" s="1"/>
  <c r="X212" i="12" s="1"/>
  <c r="X213" i="12" s="1"/>
  <c r="X214" i="12" s="1"/>
  <c r="X215" i="12" s="1"/>
  <c r="X216" i="12" s="1"/>
  <c r="X217" i="12" s="1"/>
  <c r="X218" i="12" s="1"/>
  <c r="X219" i="12" s="1"/>
  <c r="X220" i="12" s="1"/>
  <c r="X221" i="12" s="1"/>
  <c r="X222" i="12" s="1"/>
  <c r="X223" i="12" s="1"/>
  <c r="X224" i="12" s="1"/>
  <c r="X225" i="12" s="1"/>
  <c r="X226" i="12" s="1"/>
  <c r="X227" i="12" s="1"/>
  <c r="X228" i="12" s="1"/>
  <c r="X229" i="12" s="1"/>
  <c r="X230" i="12" s="1"/>
  <c r="X231" i="12" s="1"/>
  <c r="X232" i="12" s="1"/>
  <c r="X233" i="12" s="1"/>
  <c r="X234" i="12" s="1"/>
  <c r="X235" i="12" s="1"/>
  <c r="X236" i="12" s="1"/>
  <c r="X237" i="12" s="1"/>
  <c r="X238" i="12" s="1"/>
  <c r="X239" i="12" s="1"/>
  <c r="X240" i="12" s="1"/>
  <c r="X241" i="12" s="1"/>
  <c r="X242" i="12" s="1"/>
  <c r="X243" i="12" s="1"/>
  <c r="X244" i="12" s="1"/>
  <c r="X245" i="12" s="1"/>
  <c r="X246" i="12" s="1"/>
  <c r="X247" i="12" s="1"/>
  <c r="X248" i="12" s="1"/>
  <c r="X249" i="12" s="1"/>
  <c r="X250" i="12" s="1"/>
  <c r="N147" i="12"/>
  <c r="O147" i="12"/>
  <c r="P147" i="12"/>
  <c r="Q147" i="12"/>
  <c r="R147" i="12"/>
  <c r="S147" i="12"/>
  <c r="T147" i="12"/>
  <c r="V147" i="12"/>
  <c r="V148" i="12" s="1"/>
  <c r="V149" i="12" s="1"/>
  <c r="V150" i="12" s="1"/>
  <c r="V151" i="12" s="1"/>
  <c r="V152" i="12" s="1"/>
  <c r="V153" i="12" s="1"/>
  <c r="V154" i="12" s="1"/>
  <c r="V155" i="12" s="1"/>
  <c r="V156" i="12" s="1"/>
  <c r="V157" i="12" s="1"/>
  <c r="V158" i="12" s="1"/>
  <c r="V159" i="12" s="1"/>
  <c r="V160" i="12" s="1"/>
  <c r="V161" i="12" s="1"/>
  <c r="V162" i="12" s="1"/>
  <c r="V163" i="12" s="1"/>
  <c r="V164" i="12" s="1"/>
  <c r="V165" i="12" s="1"/>
  <c r="V166" i="12" s="1"/>
  <c r="V167" i="12" s="1"/>
  <c r="V168" i="12" s="1"/>
  <c r="V169" i="12" s="1"/>
  <c r="V170" i="12" s="1"/>
  <c r="V171" i="12" s="1"/>
  <c r="V172" i="12" s="1"/>
  <c r="V173" i="12" s="1"/>
  <c r="V174" i="12" s="1"/>
  <c r="V175" i="12" s="1"/>
  <c r="V176" i="12" s="1"/>
  <c r="V177" i="12" s="1"/>
  <c r="V178" i="12" s="1"/>
  <c r="V179" i="12" s="1"/>
  <c r="V180" i="12" s="1"/>
  <c r="V181" i="12" s="1"/>
  <c r="V182" i="12" s="1"/>
  <c r="V183" i="12" s="1"/>
  <c r="V184" i="12" s="1"/>
  <c r="V185" i="12" s="1"/>
  <c r="V186" i="12" s="1"/>
  <c r="V187" i="12" s="1"/>
  <c r="V188" i="12" s="1"/>
  <c r="V189" i="12" s="1"/>
  <c r="V190" i="12" s="1"/>
  <c r="V191" i="12" s="1"/>
  <c r="V192" i="12" s="1"/>
  <c r="V193" i="12" s="1"/>
  <c r="V194" i="12" s="1"/>
  <c r="V195" i="12" s="1"/>
  <c r="V196" i="12" s="1"/>
  <c r="V197" i="12" s="1"/>
  <c r="V198" i="12" s="1"/>
  <c r="V199" i="12" s="1"/>
  <c r="V200" i="12" s="1"/>
  <c r="V201" i="12" s="1"/>
  <c r="V202" i="12" s="1"/>
  <c r="V203" i="12" s="1"/>
  <c r="V204" i="12" s="1"/>
  <c r="V205" i="12" s="1"/>
  <c r="V206" i="12" s="1"/>
  <c r="V207" i="12" s="1"/>
  <c r="V208" i="12" s="1"/>
  <c r="V209" i="12" s="1"/>
  <c r="V210" i="12" s="1"/>
  <c r="V211" i="12" s="1"/>
  <c r="V212" i="12" s="1"/>
  <c r="V213" i="12" s="1"/>
  <c r="V214" i="12" s="1"/>
  <c r="V215" i="12" s="1"/>
  <c r="V216" i="12" s="1"/>
  <c r="V217" i="12" s="1"/>
  <c r="V218" i="12" s="1"/>
  <c r="V219" i="12" s="1"/>
  <c r="V220" i="12" s="1"/>
  <c r="V221" i="12" s="1"/>
  <c r="V222" i="12" s="1"/>
  <c r="V223" i="12" s="1"/>
  <c r="V224" i="12" s="1"/>
  <c r="V225" i="12" s="1"/>
  <c r="V226" i="12" s="1"/>
  <c r="V227" i="12" s="1"/>
  <c r="V228" i="12" s="1"/>
  <c r="V229" i="12" s="1"/>
  <c r="V230" i="12" s="1"/>
  <c r="V231" i="12" s="1"/>
  <c r="V232" i="12" s="1"/>
  <c r="V233" i="12" s="1"/>
  <c r="V234" i="12" s="1"/>
  <c r="V235" i="12" s="1"/>
  <c r="V236" i="12" s="1"/>
  <c r="V237" i="12" s="1"/>
  <c r="V238" i="12" s="1"/>
  <c r="V239" i="12" s="1"/>
  <c r="V240" i="12" s="1"/>
  <c r="V241" i="12" s="1"/>
  <c r="V242" i="12" s="1"/>
  <c r="V243" i="12" s="1"/>
  <c r="V244" i="12" s="1"/>
  <c r="V245" i="12" s="1"/>
  <c r="V246" i="12" s="1"/>
  <c r="V247" i="12" s="1"/>
  <c r="V248" i="12" s="1"/>
  <c r="V249" i="12" s="1"/>
  <c r="V250" i="12" s="1"/>
  <c r="N148" i="12"/>
  <c r="O148" i="12"/>
  <c r="P148" i="12"/>
  <c r="Q148" i="12"/>
  <c r="R148" i="12"/>
  <c r="S148" i="12"/>
  <c r="T148" i="12"/>
  <c r="N149" i="12"/>
  <c r="O149" i="12"/>
  <c r="P149" i="12"/>
  <c r="Q149" i="12"/>
  <c r="R149" i="12"/>
  <c r="S149" i="12"/>
  <c r="T149" i="12"/>
  <c r="N150" i="12"/>
  <c r="O150" i="12"/>
  <c r="P150" i="12"/>
  <c r="Q150" i="12"/>
  <c r="R150" i="12"/>
  <c r="S150" i="12"/>
  <c r="T150" i="12"/>
  <c r="N151" i="12"/>
  <c r="O151" i="12"/>
  <c r="P151" i="12"/>
  <c r="Q151" i="12"/>
  <c r="R151" i="12"/>
  <c r="S151" i="12"/>
  <c r="T151" i="12"/>
  <c r="N152" i="12"/>
  <c r="O152" i="12"/>
  <c r="P152" i="12"/>
  <c r="Q152" i="12"/>
  <c r="R152" i="12"/>
  <c r="S152" i="12"/>
  <c r="T152" i="12"/>
  <c r="N153" i="12"/>
  <c r="O153" i="12"/>
  <c r="P153" i="12"/>
  <c r="Q153" i="12"/>
  <c r="R153" i="12"/>
  <c r="S153" i="12"/>
  <c r="T153" i="12"/>
  <c r="N154" i="12"/>
  <c r="O154" i="12"/>
  <c r="P154" i="12"/>
  <c r="Q154" i="12"/>
  <c r="R154" i="12"/>
  <c r="S154" i="12"/>
  <c r="T154" i="12"/>
  <c r="N155" i="12"/>
  <c r="O155" i="12"/>
  <c r="P155" i="12"/>
  <c r="Q155" i="12"/>
  <c r="R155" i="12"/>
  <c r="S155" i="12"/>
  <c r="T155" i="12"/>
  <c r="N156" i="12"/>
  <c r="O156" i="12"/>
  <c r="P156" i="12"/>
  <c r="Q156" i="12"/>
  <c r="R156" i="12"/>
  <c r="S156" i="12"/>
  <c r="T156" i="12"/>
  <c r="N157" i="12"/>
  <c r="O157" i="12"/>
  <c r="P157" i="12"/>
  <c r="Q157" i="12"/>
  <c r="R157" i="12"/>
  <c r="S157" i="12"/>
  <c r="T157" i="12"/>
  <c r="N158" i="12"/>
  <c r="O158" i="12"/>
  <c r="P158" i="12"/>
  <c r="Q158" i="12"/>
  <c r="R158" i="12"/>
  <c r="S158" i="12"/>
  <c r="T158" i="12"/>
  <c r="N159" i="12"/>
  <c r="O159" i="12"/>
  <c r="P159" i="12"/>
  <c r="Q159" i="12"/>
  <c r="R159" i="12"/>
  <c r="S159" i="12"/>
  <c r="T159" i="12"/>
  <c r="N160" i="12"/>
  <c r="O160" i="12"/>
  <c r="P160" i="12"/>
  <c r="Q160" i="12"/>
  <c r="R160" i="12"/>
  <c r="S160" i="12"/>
  <c r="T160" i="12"/>
  <c r="N161" i="12"/>
  <c r="O161" i="12"/>
  <c r="P161" i="12"/>
  <c r="Q161" i="12"/>
  <c r="R161" i="12"/>
  <c r="S161" i="12"/>
  <c r="T161" i="12"/>
  <c r="N162" i="12"/>
  <c r="O162" i="12"/>
  <c r="P162" i="12"/>
  <c r="Q162" i="12"/>
  <c r="R162" i="12"/>
  <c r="S162" i="12"/>
  <c r="T162" i="12"/>
  <c r="N163" i="12"/>
  <c r="O163" i="12"/>
  <c r="P163" i="12"/>
  <c r="Q163" i="12"/>
  <c r="R163" i="12"/>
  <c r="S163" i="12"/>
  <c r="T163" i="12"/>
  <c r="N164" i="12"/>
  <c r="O164" i="12"/>
  <c r="P164" i="12"/>
  <c r="Q164" i="12"/>
  <c r="R164" i="12"/>
  <c r="S164" i="12"/>
  <c r="T164" i="12"/>
  <c r="N165" i="12"/>
  <c r="O165" i="12"/>
  <c r="P165" i="12"/>
  <c r="Q165" i="12"/>
  <c r="R165" i="12"/>
  <c r="S165" i="12"/>
  <c r="T165" i="12"/>
  <c r="N166" i="12"/>
  <c r="O166" i="12"/>
  <c r="P166" i="12"/>
  <c r="Q166" i="12"/>
  <c r="R166" i="12"/>
  <c r="S166" i="12"/>
  <c r="T166" i="12"/>
  <c r="N167" i="12"/>
  <c r="O167" i="12"/>
  <c r="P167" i="12"/>
  <c r="Q167" i="12"/>
  <c r="R167" i="12"/>
  <c r="S167" i="12"/>
  <c r="T167" i="12"/>
  <c r="N168" i="12"/>
  <c r="O168" i="12"/>
  <c r="P168" i="12"/>
  <c r="Q168" i="12"/>
  <c r="R168" i="12"/>
  <c r="S168" i="12"/>
  <c r="T168" i="12"/>
  <c r="N169" i="12"/>
  <c r="O169" i="12"/>
  <c r="P169" i="12"/>
  <c r="Q169" i="12"/>
  <c r="R169" i="12"/>
  <c r="S169" i="12"/>
  <c r="T169" i="12"/>
  <c r="N170" i="12"/>
  <c r="O170" i="12"/>
  <c r="P170" i="12"/>
  <c r="Q170" i="12"/>
  <c r="R170" i="12"/>
  <c r="S170" i="12"/>
  <c r="T170" i="12"/>
  <c r="N171" i="12"/>
  <c r="O171" i="12"/>
  <c r="P171" i="12"/>
  <c r="Q171" i="12"/>
  <c r="R171" i="12"/>
  <c r="S171" i="12"/>
  <c r="T171" i="12"/>
  <c r="N172" i="12"/>
  <c r="O172" i="12"/>
  <c r="P172" i="12"/>
  <c r="Q172" i="12"/>
  <c r="R172" i="12"/>
  <c r="S172" i="12"/>
  <c r="T172" i="12"/>
  <c r="N173" i="12"/>
  <c r="O173" i="12"/>
  <c r="P173" i="12"/>
  <c r="Q173" i="12"/>
  <c r="R173" i="12"/>
  <c r="S173" i="12"/>
  <c r="T173" i="12"/>
  <c r="N174" i="12"/>
  <c r="O174" i="12"/>
  <c r="P174" i="12"/>
  <c r="Q174" i="12"/>
  <c r="R174" i="12"/>
  <c r="S174" i="12"/>
  <c r="T174" i="12"/>
  <c r="N175" i="12"/>
  <c r="O175" i="12"/>
  <c r="P175" i="12"/>
  <c r="Q175" i="12"/>
  <c r="R175" i="12"/>
  <c r="S175" i="12"/>
  <c r="T175" i="12"/>
  <c r="N176" i="12"/>
  <c r="O176" i="12"/>
  <c r="P176" i="12"/>
  <c r="Q176" i="12"/>
  <c r="R176" i="12"/>
  <c r="S176" i="12"/>
  <c r="T176" i="12"/>
  <c r="N177" i="12"/>
  <c r="O177" i="12"/>
  <c r="P177" i="12"/>
  <c r="Q177" i="12"/>
  <c r="R177" i="12"/>
  <c r="S177" i="12"/>
  <c r="T177" i="12"/>
  <c r="N178" i="12"/>
  <c r="O178" i="12"/>
  <c r="P178" i="12"/>
  <c r="Q178" i="12"/>
  <c r="R178" i="12"/>
  <c r="S178" i="12"/>
  <c r="T178" i="12"/>
  <c r="N179" i="12"/>
  <c r="O179" i="12"/>
  <c r="P179" i="12"/>
  <c r="Q179" i="12"/>
  <c r="R179" i="12"/>
  <c r="S179" i="12"/>
  <c r="T179" i="12"/>
  <c r="N180" i="12"/>
  <c r="O180" i="12"/>
  <c r="P180" i="12"/>
  <c r="Q180" i="12"/>
  <c r="R180" i="12"/>
  <c r="S180" i="12"/>
  <c r="T180" i="12"/>
  <c r="N181" i="12"/>
  <c r="O181" i="12"/>
  <c r="P181" i="12"/>
  <c r="Q181" i="12"/>
  <c r="R181" i="12"/>
  <c r="S181" i="12"/>
  <c r="T181" i="12"/>
  <c r="N182" i="12"/>
  <c r="O182" i="12"/>
  <c r="P182" i="12"/>
  <c r="Q182" i="12"/>
  <c r="R182" i="12"/>
  <c r="S182" i="12"/>
  <c r="T182" i="12"/>
  <c r="N183" i="12"/>
  <c r="O183" i="12"/>
  <c r="P183" i="12"/>
  <c r="Q183" i="12"/>
  <c r="R183" i="12"/>
  <c r="S183" i="12"/>
  <c r="T183" i="12"/>
  <c r="N184" i="12"/>
  <c r="O184" i="12"/>
  <c r="P184" i="12"/>
  <c r="Q184" i="12"/>
  <c r="R184" i="12"/>
  <c r="S184" i="12"/>
  <c r="T184" i="12"/>
  <c r="N185" i="12"/>
  <c r="O185" i="12"/>
  <c r="P185" i="12"/>
  <c r="Q185" i="12"/>
  <c r="R185" i="12"/>
  <c r="S185" i="12"/>
  <c r="T185" i="12"/>
  <c r="N186" i="12"/>
  <c r="O186" i="12"/>
  <c r="P186" i="12"/>
  <c r="Q186" i="12"/>
  <c r="R186" i="12"/>
  <c r="S186" i="12"/>
  <c r="T186" i="12"/>
  <c r="N187" i="12"/>
  <c r="O187" i="12"/>
  <c r="P187" i="12"/>
  <c r="Q187" i="12"/>
  <c r="R187" i="12"/>
  <c r="S187" i="12"/>
  <c r="T187" i="12"/>
  <c r="N188" i="12"/>
  <c r="O188" i="12"/>
  <c r="P188" i="12"/>
  <c r="Q188" i="12"/>
  <c r="R188" i="12"/>
  <c r="S188" i="12"/>
  <c r="T188" i="12"/>
  <c r="N189" i="12"/>
  <c r="O189" i="12"/>
  <c r="P189" i="12"/>
  <c r="Q189" i="12"/>
  <c r="R189" i="12"/>
  <c r="S189" i="12"/>
  <c r="T189" i="12"/>
  <c r="N190" i="12"/>
  <c r="O190" i="12"/>
  <c r="P190" i="12"/>
  <c r="Q190" i="12"/>
  <c r="R190" i="12"/>
  <c r="S190" i="12"/>
  <c r="T190" i="12"/>
  <c r="N191" i="12"/>
  <c r="O191" i="12"/>
  <c r="P191" i="12"/>
  <c r="Q191" i="12"/>
  <c r="R191" i="12"/>
  <c r="S191" i="12"/>
  <c r="T191" i="12"/>
  <c r="N192" i="12"/>
  <c r="O192" i="12"/>
  <c r="P192" i="12"/>
  <c r="Q192" i="12"/>
  <c r="R192" i="12"/>
  <c r="S192" i="12"/>
  <c r="T192" i="12"/>
  <c r="N193" i="12"/>
  <c r="O193" i="12"/>
  <c r="P193" i="12"/>
  <c r="Q193" i="12"/>
  <c r="R193" i="12"/>
  <c r="S193" i="12"/>
  <c r="T193" i="12"/>
  <c r="N194" i="12"/>
  <c r="O194" i="12"/>
  <c r="P194" i="12"/>
  <c r="Q194" i="12"/>
  <c r="R194" i="12"/>
  <c r="S194" i="12"/>
  <c r="T194" i="12"/>
  <c r="N195" i="12"/>
  <c r="O195" i="12"/>
  <c r="P195" i="12"/>
  <c r="Q195" i="12"/>
  <c r="R195" i="12"/>
  <c r="S195" i="12"/>
  <c r="T195" i="12"/>
  <c r="N196" i="12"/>
  <c r="O196" i="12"/>
  <c r="P196" i="12"/>
  <c r="Q196" i="12"/>
  <c r="R196" i="12"/>
  <c r="S196" i="12"/>
  <c r="T196" i="12"/>
  <c r="N197" i="12"/>
  <c r="O197" i="12"/>
  <c r="P197" i="12"/>
  <c r="Q197" i="12"/>
  <c r="R197" i="12"/>
  <c r="S197" i="12"/>
  <c r="T197" i="12"/>
  <c r="N198" i="12"/>
  <c r="O198" i="12"/>
  <c r="P198" i="12"/>
  <c r="Q198" i="12"/>
  <c r="R198" i="12"/>
  <c r="S198" i="12"/>
  <c r="T198" i="12"/>
  <c r="N199" i="12"/>
  <c r="O199" i="12"/>
  <c r="P199" i="12"/>
  <c r="Q199" i="12"/>
  <c r="R199" i="12"/>
  <c r="S199" i="12"/>
  <c r="T199" i="12"/>
  <c r="N200" i="12"/>
  <c r="O200" i="12"/>
  <c r="P200" i="12"/>
  <c r="Q200" i="12"/>
  <c r="R200" i="12"/>
  <c r="S200" i="12"/>
  <c r="T200" i="12"/>
  <c r="N201" i="12"/>
  <c r="O201" i="12"/>
  <c r="P201" i="12"/>
  <c r="Q201" i="12"/>
  <c r="R201" i="12"/>
  <c r="S201" i="12"/>
  <c r="T201" i="12"/>
  <c r="N202" i="12"/>
  <c r="O202" i="12"/>
  <c r="P202" i="12"/>
  <c r="Q202" i="12"/>
  <c r="R202" i="12"/>
  <c r="S202" i="12"/>
  <c r="T202" i="12"/>
  <c r="N203" i="12"/>
  <c r="O203" i="12"/>
  <c r="P203" i="12"/>
  <c r="Q203" i="12"/>
  <c r="R203" i="12"/>
  <c r="S203" i="12"/>
  <c r="T203" i="12"/>
  <c r="N204" i="12"/>
  <c r="O204" i="12"/>
  <c r="P204" i="12"/>
  <c r="Q204" i="12"/>
  <c r="R204" i="12"/>
  <c r="S204" i="12"/>
  <c r="T204" i="12"/>
  <c r="N205" i="12"/>
  <c r="O205" i="12"/>
  <c r="P205" i="12"/>
  <c r="Q205" i="12"/>
  <c r="R205" i="12"/>
  <c r="S205" i="12"/>
  <c r="T205" i="12"/>
  <c r="N206" i="12"/>
  <c r="O206" i="12"/>
  <c r="P206" i="12"/>
  <c r="Q206" i="12"/>
  <c r="R206" i="12"/>
  <c r="S206" i="12"/>
  <c r="T206" i="12"/>
  <c r="N207" i="12"/>
  <c r="O207" i="12"/>
  <c r="P207" i="12"/>
  <c r="Q207" i="12"/>
  <c r="R207" i="12"/>
  <c r="S207" i="12"/>
  <c r="T207" i="12"/>
  <c r="N208" i="12"/>
  <c r="O208" i="12"/>
  <c r="P208" i="12"/>
  <c r="Q208" i="12"/>
  <c r="R208" i="12"/>
  <c r="S208" i="12"/>
  <c r="T208" i="12"/>
  <c r="N209" i="12"/>
  <c r="O209" i="12"/>
  <c r="P209" i="12"/>
  <c r="Q209" i="12"/>
  <c r="R209" i="12"/>
  <c r="S209" i="12"/>
  <c r="T209" i="12"/>
  <c r="N210" i="12"/>
  <c r="O210" i="12"/>
  <c r="P210" i="12"/>
  <c r="Q210" i="12"/>
  <c r="R210" i="12"/>
  <c r="S210" i="12"/>
  <c r="T210" i="12"/>
  <c r="N211" i="12"/>
  <c r="O211" i="12"/>
  <c r="P211" i="12"/>
  <c r="Q211" i="12"/>
  <c r="R211" i="12"/>
  <c r="S211" i="12"/>
  <c r="T211" i="12"/>
  <c r="N212" i="12"/>
  <c r="O212" i="12"/>
  <c r="P212" i="12"/>
  <c r="Q212" i="12"/>
  <c r="R212" i="12"/>
  <c r="S212" i="12"/>
  <c r="T212" i="12"/>
  <c r="N213" i="12"/>
  <c r="O213" i="12"/>
  <c r="P213" i="12"/>
  <c r="Q213" i="12"/>
  <c r="R213" i="12"/>
  <c r="S213" i="12"/>
  <c r="T213" i="12"/>
  <c r="N214" i="12"/>
  <c r="O214" i="12"/>
  <c r="P214" i="12"/>
  <c r="Q214" i="12"/>
  <c r="R214" i="12"/>
  <c r="S214" i="12"/>
  <c r="T214" i="12"/>
  <c r="N215" i="12"/>
  <c r="O215" i="12"/>
  <c r="P215" i="12"/>
  <c r="Q215" i="12"/>
  <c r="R215" i="12"/>
  <c r="S215" i="12"/>
  <c r="T215" i="12"/>
  <c r="N216" i="12"/>
  <c r="O216" i="12"/>
  <c r="P216" i="12"/>
  <c r="Q216" i="12"/>
  <c r="R216" i="12"/>
  <c r="S216" i="12"/>
  <c r="T216" i="12"/>
  <c r="N217" i="12"/>
  <c r="O217" i="12"/>
  <c r="P217" i="12"/>
  <c r="Q217" i="12"/>
  <c r="R217" i="12"/>
  <c r="S217" i="12"/>
  <c r="T217" i="12"/>
  <c r="N218" i="12"/>
  <c r="O218" i="12"/>
  <c r="P218" i="12"/>
  <c r="Q218" i="12"/>
  <c r="R218" i="12"/>
  <c r="S218" i="12"/>
  <c r="T218" i="12"/>
  <c r="N219" i="12"/>
  <c r="O219" i="12"/>
  <c r="P219" i="12"/>
  <c r="Q219" i="12"/>
  <c r="R219" i="12"/>
  <c r="S219" i="12"/>
  <c r="T219" i="12"/>
  <c r="N220" i="12"/>
  <c r="O220" i="12"/>
  <c r="P220" i="12"/>
  <c r="Q220" i="12"/>
  <c r="R220" i="12"/>
  <c r="S220" i="12"/>
  <c r="T220" i="12"/>
  <c r="N221" i="12"/>
  <c r="O221" i="12"/>
  <c r="P221" i="12"/>
  <c r="Q221" i="12"/>
  <c r="R221" i="12"/>
  <c r="S221" i="12"/>
  <c r="T221" i="12"/>
  <c r="N222" i="12"/>
  <c r="O222" i="12"/>
  <c r="P222" i="12"/>
  <c r="Q222" i="12"/>
  <c r="R222" i="12"/>
  <c r="S222" i="12"/>
  <c r="T222" i="12"/>
  <c r="N223" i="12"/>
  <c r="O223" i="12"/>
  <c r="P223" i="12"/>
  <c r="Q223" i="12"/>
  <c r="R223" i="12"/>
  <c r="S223" i="12"/>
  <c r="T223" i="12"/>
  <c r="N224" i="12"/>
  <c r="O224" i="12"/>
  <c r="P224" i="12"/>
  <c r="Q224" i="12"/>
  <c r="R224" i="12"/>
  <c r="S224" i="12"/>
  <c r="T224" i="12"/>
  <c r="N225" i="12"/>
  <c r="O225" i="12"/>
  <c r="P225" i="12"/>
  <c r="Q225" i="12"/>
  <c r="R225" i="12"/>
  <c r="S225" i="12"/>
  <c r="T225" i="12"/>
  <c r="N226" i="12"/>
  <c r="O226" i="12"/>
  <c r="P226" i="12"/>
  <c r="Q226" i="12"/>
  <c r="R226" i="12"/>
  <c r="S226" i="12"/>
  <c r="T226" i="12"/>
  <c r="N227" i="12"/>
  <c r="O227" i="12"/>
  <c r="P227" i="12"/>
  <c r="Q227" i="12"/>
  <c r="R227" i="12"/>
  <c r="S227" i="12"/>
  <c r="T227" i="12"/>
  <c r="N228" i="12"/>
  <c r="O228" i="12"/>
  <c r="P228" i="12"/>
  <c r="Q228" i="12"/>
  <c r="R228" i="12"/>
  <c r="S228" i="12"/>
  <c r="T228" i="12"/>
  <c r="N229" i="12"/>
  <c r="O229" i="12"/>
  <c r="P229" i="12"/>
  <c r="Q229" i="12"/>
  <c r="R229" i="12"/>
  <c r="S229" i="12"/>
  <c r="T229" i="12"/>
  <c r="N230" i="12"/>
  <c r="O230" i="12"/>
  <c r="P230" i="12"/>
  <c r="Q230" i="12"/>
  <c r="R230" i="12"/>
  <c r="S230" i="12"/>
  <c r="T230" i="12"/>
  <c r="N231" i="12"/>
  <c r="O231" i="12"/>
  <c r="P231" i="12"/>
  <c r="Q231" i="12"/>
  <c r="R231" i="12"/>
  <c r="S231" i="12"/>
  <c r="T231" i="12"/>
  <c r="N232" i="12"/>
  <c r="O232" i="12"/>
  <c r="P232" i="12"/>
  <c r="Q232" i="12"/>
  <c r="R232" i="12"/>
  <c r="S232" i="12"/>
  <c r="T232" i="12"/>
  <c r="N233" i="12"/>
  <c r="O233" i="12"/>
  <c r="P233" i="12"/>
  <c r="Q233" i="12"/>
  <c r="R233" i="12"/>
  <c r="S233" i="12"/>
  <c r="T233" i="12"/>
  <c r="N234" i="12"/>
  <c r="O234" i="12"/>
  <c r="P234" i="12"/>
  <c r="Q234" i="12"/>
  <c r="R234" i="12"/>
  <c r="S234" i="12"/>
  <c r="T234" i="12"/>
  <c r="N235" i="12"/>
  <c r="O235" i="12"/>
  <c r="P235" i="12"/>
  <c r="Q235" i="12"/>
  <c r="R235" i="12"/>
  <c r="S235" i="12"/>
  <c r="T235" i="12"/>
  <c r="N236" i="12"/>
  <c r="O236" i="12"/>
  <c r="P236" i="12"/>
  <c r="Q236" i="12"/>
  <c r="R236" i="12"/>
  <c r="S236" i="12"/>
  <c r="T236" i="12"/>
  <c r="N237" i="12"/>
  <c r="O237" i="12"/>
  <c r="P237" i="12"/>
  <c r="Q237" i="12"/>
  <c r="R237" i="12"/>
  <c r="S237" i="12"/>
  <c r="T237" i="12"/>
  <c r="N238" i="12"/>
  <c r="O238" i="12"/>
  <c r="P238" i="12"/>
  <c r="Q238" i="12"/>
  <c r="R238" i="12"/>
  <c r="S238" i="12"/>
  <c r="T238" i="12"/>
  <c r="N239" i="12"/>
  <c r="O239" i="12"/>
  <c r="P239" i="12"/>
  <c r="Q239" i="12"/>
  <c r="R239" i="12"/>
  <c r="S239" i="12"/>
  <c r="T239" i="12"/>
  <c r="N240" i="12"/>
  <c r="O240" i="12"/>
  <c r="P240" i="12"/>
  <c r="Q240" i="12"/>
  <c r="R240" i="12"/>
  <c r="S240" i="12"/>
  <c r="T240" i="12"/>
  <c r="N241" i="12"/>
  <c r="O241" i="12"/>
  <c r="P241" i="12"/>
  <c r="Q241" i="12"/>
  <c r="R241" i="12"/>
  <c r="S241" i="12"/>
  <c r="T241" i="12"/>
  <c r="N242" i="12"/>
  <c r="O242" i="12"/>
  <c r="P242" i="12"/>
  <c r="Q242" i="12"/>
  <c r="R242" i="12"/>
  <c r="S242" i="12"/>
  <c r="T242" i="12"/>
  <c r="N243" i="12"/>
  <c r="O243" i="12"/>
  <c r="P243" i="12"/>
  <c r="Q243" i="12"/>
  <c r="R243" i="12"/>
  <c r="S243" i="12"/>
  <c r="T243" i="12"/>
  <c r="N244" i="12"/>
  <c r="O244" i="12"/>
  <c r="P244" i="12"/>
  <c r="Q244" i="12"/>
  <c r="R244" i="12"/>
  <c r="S244" i="12"/>
  <c r="T244" i="12"/>
  <c r="N245" i="12"/>
  <c r="O245" i="12"/>
  <c r="P245" i="12"/>
  <c r="Q245" i="12"/>
  <c r="R245" i="12"/>
  <c r="S245" i="12"/>
  <c r="T245" i="12"/>
  <c r="N246" i="12"/>
  <c r="O246" i="12"/>
  <c r="P246" i="12"/>
  <c r="Q246" i="12"/>
  <c r="R246" i="12"/>
  <c r="S246" i="12"/>
  <c r="T246" i="12"/>
  <c r="N247" i="12"/>
  <c r="O247" i="12"/>
  <c r="P247" i="12"/>
  <c r="Q247" i="12"/>
  <c r="R247" i="12"/>
  <c r="S247" i="12"/>
  <c r="T247" i="12"/>
  <c r="N248" i="12"/>
  <c r="O248" i="12"/>
  <c r="P248" i="12"/>
  <c r="Q248" i="12"/>
  <c r="R248" i="12"/>
  <c r="S248" i="12"/>
  <c r="T248" i="12"/>
  <c r="N249" i="12"/>
  <c r="O249" i="12"/>
  <c r="P249" i="12"/>
  <c r="Q249" i="12"/>
  <c r="R249" i="12"/>
  <c r="S249" i="12"/>
  <c r="T249" i="12"/>
  <c r="N250" i="12"/>
  <c r="O250" i="12"/>
  <c r="P250" i="12"/>
  <c r="Q250" i="12"/>
  <c r="R250" i="12"/>
  <c r="S250" i="12"/>
  <c r="T250"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L165" i="12"/>
  <c r="M165" i="12"/>
  <c r="L166" i="12"/>
  <c r="M166" i="12"/>
  <c r="L167" i="12"/>
  <c r="M167" i="12"/>
  <c r="L168" i="12"/>
  <c r="M168" i="12"/>
  <c r="L169" i="12"/>
  <c r="M169" i="12"/>
  <c r="L170" i="12"/>
  <c r="M170" i="12"/>
  <c r="L171" i="12"/>
  <c r="M171" i="12"/>
  <c r="L172" i="12"/>
  <c r="M172" i="12"/>
  <c r="L173" i="12"/>
  <c r="M173" i="12"/>
  <c r="L174" i="12"/>
  <c r="M174" i="12"/>
  <c r="L175" i="12"/>
  <c r="M175" i="12"/>
  <c r="L176" i="12"/>
  <c r="M176" i="12"/>
  <c r="L177" i="12"/>
  <c r="M177" i="12"/>
  <c r="L178" i="12"/>
  <c r="M178" i="12"/>
  <c r="L179" i="12"/>
  <c r="M179" i="12"/>
  <c r="L180" i="12"/>
  <c r="M180" i="12"/>
  <c r="L181" i="12"/>
  <c r="M181" i="12"/>
  <c r="L182" i="12"/>
  <c r="M182" i="12"/>
  <c r="L183" i="12"/>
  <c r="M183" i="12"/>
  <c r="L184" i="12"/>
  <c r="M184" i="12"/>
  <c r="L185" i="12"/>
  <c r="M185" i="12"/>
  <c r="L186" i="12"/>
  <c r="M186" i="12"/>
  <c r="L187" i="12"/>
  <c r="M187" i="12"/>
  <c r="L188" i="12"/>
  <c r="M188" i="12"/>
  <c r="L189" i="12"/>
  <c r="M189" i="12"/>
  <c r="L190" i="12"/>
  <c r="M190" i="12"/>
  <c r="L191" i="12"/>
  <c r="M191" i="12"/>
  <c r="L192" i="12"/>
  <c r="M192" i="12"/>
  <c r="L193" i="12"/>
  <c r="M193" i="12"/>
  <c r="L194" i="12"/>
  <c r="M194" i="12"/>
  <c r="L195" i="12"/>
  <c r="M195" i="12"/>
  <c r="L196" i="12"/>
  <c r="M196" i="12"/>
  <c r="L197" i="12"/>
  <c r="M197" i="12"/>
  <c r="L198" i="12"/>
  <c r="M198" i="12"/>
  <c r="L199" i="12"/>
  <c r="M199" i="12"/>
  <c r="L200" i="12"/>
  <c r="M200" i="12"/>
  <c r="L201" i="12"/>
  <c r="M201" i="12"/>
  <c r="L202" i="12"/>
  <c r="M202" i="12"/>
  <c r="L203" i="12"/>
  <c r="M203" i="12"/>
  <c r="L204" i="12"/>
  <c r="M204" i="12"/>
  <c r="L205" i="12"/>
  <c r="M205" i="12"/>
  <c r="L206" i="12"/>
  <c r="M206" i="12"/>
  <c r="L207" i="12"/>
  <c r="M207" i="12"/>
  <c r="L208" i="12"/>
  <c r="M208" i="12"/>
  <c r="L209" i="12"/>
  <c r="M209" i="12"/>
  <c r="L210" i="12"/>
  <c r="M210" i="12"/>
  <c r="L211" i="12"/>
  <c r="M211" i="12"/>
  <c r="L212" i="12"/>
  <c r="M212" i="12"/>
  <c r="L213" i="12"/>
  <c r="M213" i="12"/>
  <c r="L214" i="12"/>
  <c r="M214" i="12"/>
  <c r="L215" i="12"/>
  <c r="M215" i="12"/>
  <c r="L216" i="12"/>
  <c r="M216" i="12"/>
  <c r="L217" i="12"/>
  <c r="M217" i="12"/>
  <c r="L218" i="12"/>
  <c r="M218" i="12"/>
  <c r="L219" i="12"/>
  <c r="M219" i="12"/>
  <c r="L220" i="12"/>
  <c r="M220" i="12"/>
  <c r="L221" i="12"/>
  <c r="M221" i="12"/>
  <c r="L222" i="12"/>
  <c r="M222" i="12"/>
  <c r="L223" i="12"/>
  <c r="M223" i="12"/>
  <c r="L224" i="12"/>
  <c r="M224" i="12"/>
  <c r="L225" i="12"/>
  <c r="M225" i="12"/>
  <c r="L226" i="12"/>
  <c r="M226" i="12"/>
  <c r="L227" i="12"/>
  <c r="M227" i="12"/>
  <c r="L228" i="12"/>
  <c r="M228" i="12"/>
  <c r="L229" i="12"/>
  <c r="M229" i="12"/>
  <c r="L230" i="12"/>
  <c r="M230" i="12"/>
  <c r="L231" i="12"/>
  <c r="M231" i="12"/>
  <c r="L232" i="12"/>
  <c r="M232" i="12"/>
  <c r="L233" i="12"/>
  <c r="M233" i="12"/>
  <c r="L234" i="12"/>
  <c r="M234" i="12"/>
  <c r="L235" i="12"/>
  <c r="M235" i="12"/>
  <c r="L236" i="12"/>
  <c r="M236" i="12"/>
  <c r="L237" i="12"/>
  <c r="M237" i="12"/>
  <c r="L238" i="12"/>
  <c r="M238" i="12"/>
  <c r="L239" i="12"/>
  <c r="M239" i="12"/>
  <c r="L240" i="12"/>
  <c r="M240" i="12"/>
  <c r="L241" i="12"/>
  <c r="M241" i="12"/>
  <c r="L242" i="12"/>
  <c r="M242" i="12"/>
  <c r="L243" i="12"/>
  <c r="M243" i="12"/>
  <c r="L244" i="12"/>
  <c r="M244" i="12"/>
  <c r="L245" i="12"/>
  <c r="M245" i="12"/>
  <c r="L246" i="12"/>
  <c r="M246" i="12"/>
  <c r="L247" i="12"/>
  <c r="M247" i="12"/>
  <c r="L248" i="12"/>
  <c r="M248" i="12"/>
  <c r="L249" i="12"/>
  <c r="M249" i="12"/>
  <c r="L250" i="12"/>
  <c r="M250"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N3" i="12"/>
  <c r="O3" i="12"/>
  <c r="P3" i="12"/>
  <c r="Q3" i="12"/>
  <c r="R3" i="12"/>
  <c r="S3" i="12"/>
  <c r="T3" i="12"/>
  <c r="N4" i="12"/>
  <c r="O4" i="12"/>
  <c r="P4" i="12"/>
  <c r="Q4" i="12"/>
  <c r="R4" i="12"/>
  <c r="S4" i="12"/>
  <c r="T4" i="12"/>
  <c r="N5" i="12"/>
  <c r="O5" i="12"/>
  <c r="P5" i="12"/>
  <c r="Q5" i="12"/>
  <c r="R5" i="12"/>
  <c r="S5" i="12"/>
  <c r="T5" i="12"/>
  <c r="N6" i="12"/>
  <c r="O6" i="12"/>
  <c r="P6" i="12"/>
  <c r="Q6" i="12"/>
  <c r="R6" i="12"/>
  <c r="S6" i="12"/>
  <c r="T6" i="12"/>
  <c r="N7" i="12"/>
  <c r="O7" i="12"/>
  <c r="P7" i="12"/>
  <c r="Q7" i="12"/>
  <c r="R7" i="12"/>
  <c r="S7" i="12"/>
  <c r="T7" i="12"/>
  <c r="N8" i="12"/>
  <c r="O8" i="12"/>
  <c r="P8" i="12"/>
  <c r="Q8" i="12"/>
  <c r="R8" i="12"/>
  <c r="S8" i="12"/>
  <c r="T8" i="12"/>
  <c r="N9" i="12"/>
  <c r="O9" i="12"/>
  <c r="P9" i="12"/>
  <c r="Q9" i="12"/>
  <c r="R9" i="12"/>
  <c r="S9" i="12"/>
  <c r="T9" i="12"/>
  <c r="N10" i="12"/>
  <c r="O10" i="12"/>
  <c r="P10" i="12"/>
  <c r="Q10" i="12"/>
  <c r="R10" i="12"/>
  <c r="S10" i="12"/>
  <c r="T10" i="12"/>
  <c r="N11" i="12"/>
  <c r="O11" i="12"/>
  <c r="P11" i="12"/>
  <c r="Q11" i="12"/>
  <c r="R11" i="12"/>
  <c r="S11" i="12"/>
  <c r="T11" i="12"/>
  <c r="N12" i="12"/>
  <c r="O12" i="12"/>
  <c r="P12" i="12"/>
  <c r="Q12" i="12"/>
  <c r="R12" i="12"/>
  <c r="S12" i="12"/>
  <c r="T12" i="12"/>
  <c r="N13" i="12"/>
  <c r="O13" i="12"/>
  <c r="P13" i="12"/>
  <c r="Q13" i="12"/>
  <c r="R13" i="12"/>
  <c r="S13" i="12"/>
  <c r="T13" i="12"/>
  <c r="N14" i="12"/>
  <c r="O14" i="12"/>
  <c r="P14" i="12"/>
  <c r="Q14" i="12"/>
  <c r="R14" i="12"/>
  <c r="S14" i="12"/>
  <c r="T14" i="12"/>
  <c r="N15" i="12"/>
  <c r="O15" i="12"/>
  <c r="P15" i="12"/>
  <c r="Q15" i="12"/>
  <c r="R15" i="12"/>
  <c r="S15" i="12"/>
  <c r="T15" i="12"/>
  <c r="N16" i="12"/>
  <c r="O16" i="12"/>
  <c r="P16" i="12"/>
  <c r="Q16" i="12"/>
  <c r="R16" i="12"/>
  <c r="S16" i="12"/>
  <c r="T16" i="12"/>
  <c r="N17" i="12"/>
  <c r="O17" i="12"/>
  <c r="P17" i="12"/>
  <c r="Q17" i="12"/>
  <c r="R17" i="12"/>
  <c r="S17" i="12"/>
  <c r="T17" i="12"/>
  <c r="N18" i="12"/>
  <c r="O18" i="12"/>
  <c r="P18" i="12"/>
  <c r="Q18" i="12"/>
  <c r="R18" i="12"/>
  <c r="S18" i="12"/>
  <c r="T18" i="12"/>
  <c r="N19" i="12"/>
  <c r="O19" i="12"/>
  <c r="P19" i="12"/>
  <c r="Q19" i="12"/>
  <c r="R19" i="12"/>
  <c r="S19" i="12"/>
  <c r="T19" i="12"/>
  <c r="N20" i="12"/>
  <c r="O20" i="12"/>
  <c r="P20" i="12"/>
  <c r="Q20" i="12"/>
  <c r="R20" i="12"/>
  <c r="S20" i="12"/>
  <c r="T20" i="12"/>
  <c r="N21" i="12"/>
  <c r="O21" i="12"/>
  <c r="P21" i="12"/>
  <c r="Q21" i="12"/>
  <c r="R21" i="12"/>
  <c r="S21" i="12"/>
  <c r="T21" i="12"/>
  <c r="N22" i="12"/>
  <c r="O22" i="12"/>
  <c r="P22" i="12"/>
  <c r="Q22" i="12"/>
  <c r="R22" i="12"/>
  <c r="S22" i="12"/>
  <c r="T22" i="12"/>
  <c r="N23" i="12"/>
  <c r="O23" i="12"/>
  <c r="P23" i="12"/>
  <c r="Q23" i="12"/>
  <c r="R23" i="12"/>
  <c r="S23" i="12"/>
  <c r="T23" i="12"/>
  <c r="N24" i="12"/>
  <c r="O24" i="12"/>
  <c r="P24" i="12"/>
  <c r="Q24" i="12"/>
  <c r="R24" i="12"/>
  <c r="S24" i="12"/>
  <c r="T24" i="12"/>
  <c r="N25" i="12"/>
  <c r="O25" i="12"/>
  <c r="P25" i="12"/>
  <c r="Q25" i="12"/>
  <c r="R25" i="12"/>
  <c r="S25" i="12"/>
  <c r="T25" i="12"/>
  <c r="N26" i="12"/>
  <c r="O26" i="12"/>
  <c r="P26" i="12"/>
  <c r="Q26" i="12"/>
  <c r="R26" i="12"/>
  <c r="S26" i="12"/>
  <c r="T26" i="12"/>
  <c r="N27" i="12"/>
  <c r="O27" i="12"/>
  <c r="P27" i="12"/>
  <c r="Q27" i="12"/>
  <c r="R27" i="12"/>
  <c r="S27" i="12"/>
  <c r="T27" i="12"/>
  <c r="N28" i="12"/>
  <c r="O28" i="12"/>
  <c r="P28" i="12"/>
  <c r="Q28" i="12"/>
  <c r="R28" i="12"/>
  <c r="S28" i="12"/>
  <c r="T28" i="12"/>
  <c r="N29" i="12"/>
  <c r="O29" i="12"/>
  <c r="P29" i="12"/>
  <c r="Q29" i="12"/>
  <c r="R29" i="12"/>
  <c r="S29" i="12"/>
  <c r="T29" i="12"/>
  <c r="N30" i="12"/>
  <c r="O30" i="12"/>
  <c r="P30" i="12"/>
  <c r="Q30" i="12"/>
  <c r="R30" i="12"/>
  <c r="S30" i="12"/>
  <c r="T30" i="12"/>
  <c r="N31" i="12"/>
  <c r="O31" i="12"/>
  <c r="P31" i="12"/>
  <c r="Q31" i="12"/>
  <c r="R31" i="12"/>
  <c r="S31" i="12"/>
  <c r="T31" i="12"/>
  <c r="N32" i="12"/>
  <c r="O32" i="12"/>
  <c r="P32" i="12"/>
  <c r="Q32" i="12"/>
  <c r="R32" i="12"/>
  <c r="S32" i="12"/>
  <c r="T32" i="12"/>
  <c r="N33" i="12"/>
  <c r="O33" i="12"/>
  <c r="P33" i="12"/>
  <c r="Q33" i="12"/>
  <c r="R33" i="12"/>
  <c r="S33" i="12"/>
  <c r="T33" i="12"/>
  <c r="N34" i="12"/>
  <c r="O34" i="12"/>
  <c r="P34" i="12"/>
  <c r="Q34" i="12"/>
  <c r="R34" i="12"/>
  <c r="S34" i="12"/>
  <c r="T34" i="12"/>
  <c r="N35" i="12"/>
  <c r="O35" i="12"/>
  <c r="P35" i="12"/>
  <c r="Q35" i="12"/>
  <c r="R35" i="12"/>
  <c r="S35" i="12"/>
  <c r="T35" i="12"/>
  <c r="N36" i="12"/>
  <c r="O36" i="12"/>
  <c r="P36" i="12"/>
  <c r="Q36" i="12"/>
  <c r="R36" i="12"/>
  <c r="S36" i="12"/>
  <c r="T36" i="12"/>
  <c r="N37" i="12"/>
  <c r="O37" i="12"/>
  <c r="P37" i="12"/>
  <c r="Q37" i="12"/>
  <c r="R37" i="12"/>
  <c r="S37" i="12"/>
  <c r="T37" i="12"/>
  <c r="N38" i="12"/>
  <c r="O38" i="12"/>
  <c r="P38" i="12"/>
  <c r="Q38" i="12"/>
  <c r="R38" i="12"/>
  <c r="S38" i="12"/>
  <c r="T38" i="12"/>
  <c r="N39" i="12"/>
  <c r="O39" i="12"/>
  <c r="P39" i="12"/>
  <c r="Q39" i="12"/>
  <c r="R39" i="12"/>
  <c r="S39" i="12"/>
  <c r="T39" i="12"/>
  <c r="N40" i="12"/>
  <c r="O40" i="12"/>
  <c r="P40" i="12"/>
  <c r="Q40" i="12"/>
  <c r="R40" i="12"/>
  <c r="S40" i="12"/>
  <c r="T40" i="12"/>
  <c r="N41" i="12"/>
  <c r="O41" i="12"/>
  <c r="P41" i="12"/>
  <c r="Q41" i="12"/>
  <c r="R41" i="12"/>
  <c r="S41" i="12"/>
  <c r="T41" i="12"/>
  <c r="N42" i="12"/>
  <c r="O42" i="12"/>
  <c r="P42" i="12"/>
  <c r="Q42" i="12"/>
  <c r="R42" i="12"/>
  <c r="S42" i="12"/>
  <c r="T42" i="12"/>
  <c r="N43" i="12"/>
  <c r="O43" i="12"/>
  <c r="P43" i="12"/>
  <c r="Q43" i="12"/>
  <c r="R43" i="12"/>
  <c r="S43" i="12"/>
  <c r="T43" i="12"/>
  <c r="N44" i="12"/>
  <c r="O44" i="12"/>
  <c r="P44" i="12"/>
  <c r="Q44" i="12"/>
  <c r="R44" i="12"/>
  <c r="S44" i="12"/>
  <c r="T44" i="12"/>
  <c r="N45" i="12"/>
  <c r="O45" i="12"/>
  <c r="P45" i="12"/>
  <c r="Q45" i="12"/>
  <c r="R45" i="12"/>
  <c r="S45" i="12"/>
  <c r="T45" i="12"/>
  <c r="N46" i="12"/>
  <c r="O46" i="12"/>
  <c r="P46" i="12"/>
  <c r="Q46" i="12"/>
  <c r="R46" i="12"/>
  <c r="S46" i="12"/>
  <c r="T46" i="12"/>
  <c r="N47" i="12"/>
  <c r="O47" i="12"/>
  <c r="P47" i="12"/>
  <c r="Q47" i="12"/>
  <c r="R47" i="12"/>
  <c r="S47" i="12"/>
  <c r="T47" i="12"/>
  <c r="N48" i="12"/>
  <c r="O48" i="12"/>
  <c r="P48" i="12"/>
  <c r="Q48" i="12"/>
  <c r="R48" i="12"/>
  <c r="S48" i="12"/>
  <c r="T48" i="12"/>
  <c r="N49" i="12"/>
  <c r="O49" i="12"/>
  <c r="P49" i="12"/>
  <c r="Q49" i="12"/>
  <c r="R49" i="12"/>
  <c r="S49" i="12"/>
  <c r="T49" i="12"/>
  <c r="N50" i="12"/>
  <c r="O50" i="12"/>
  <c r="P50" i="12"/>
  <c r="Q50" i="12"/>
  <c r="R50" i="12"/>
  <c r="S50" i="12"/>
  <c r="T50" i="12"/>
  <c r="N51" i="12"/>
  <c r="O51" i="12"/>
  <c r="P51" i="12"/>
  <c r="Q51" i="12"/>
  <c r="R51" i="12"/>
  <c r="S51" i="12"/>
  <c r="T51" i="12"/>
  <c r="N52" i="12"/>
  <c r="O52" i="12"/>
  <c r="P52" i="12"/>
  <c r="Q52" i="12"/>
  <c r="R52" i="12"/>
  <c r="S52" i="12"/>
  <c r="T52" i="12"/>
  <c r="N53" i="12"/>
  <c r="O53" i="12"/>
  <c r="P53" i="12"/>
  <c r="Q53" i="12"/>
  <c r="R53" i="12"/>
  <c r="S53" i="12"/>
  <c r="T53" i="12"/>
  <c r="N54" i="12"/>
  <c r="O54" i="12"/>
  <c r="P54" i="12"/>
  <c r="Q54" i="12"/>
  <c r="R54" i="12"/>
  <c r="S54" i="12"/>
  <c r="T54" i="12"/>
  <c r="N55" i="12"/>
  <c r="O55" i="12"/>
  <c r="P55" i="12"/>
  <c r="Q55" i="12"/>
  <c r="R55" i="12"/>
  <c r="S55" i="12"/>
  <c r="T55" i="12"/>
  <c r="N56" i="12"/>
  <c r="O56" i="12"/>
  <c r="P56" i="12"/>
  <c r="Q56" i="12"/>
  <c r="R56" i="12"/>
  <c r="S56" i="12"/>
  <c r="T56" i="12"/>
  <c r="N57" i="12"/>
  <c r="O57" i="12"/>
  <c r="P57" i="12"/>
  <c r="Q57" i="12"/>
  <c r="R57" i="12"/>
  <c r="S57" i="12"/>
  <c r="T57" i="12"/>
  <c r="N58" i="12"/>
  <c r="O58" i="12"/>
  <c r="P58" i="12"/>
  <c r="Q58" i="12"/>
  <c r="R58" i="12"/>
  <c r="S58" i="12"/>
  <c r="T58" i="12"/>
  <c r="T2" i="12"/>
  <c r="S2" i="12"/>
  <c r="R2" i="12"/>
  <c r="Q2" i="12"/>
  <c r="P2" i="12"/>
  <c r="O2" i="12"/>
  <c r="N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3" i="12"/>
  <c r="H2"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2" i="12"/>
  <c r="W4" i="12"/>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V4" i="12"/>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W3" i="12"/>
  <c r="V3" i="12"/>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alcChain>
</file>

<file path=xl/sharedStrings.xml><?xml version="1.0" encoding="utf-8"?>
<sst xmlns="http://schemas.openxmlformats.org/spreadsheetml/2006/main" count="269" uniqueCount="224">
  <si>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</si>
  <si>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</si>
  <si>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</si>
  <si>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</si>
  <si>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</si>
  <si>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</si>
  <si>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</si>
  <si>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</si>
  <si>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</si>
  <si>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</si>
  <si>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</si>
  <si>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</si>
  <si>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</si>
  <si>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</si>
  <si>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</si>
  <si>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</si>
  <si>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</si>
  <si>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</si>
  <si>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</si>
  <si>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</si>
  <si>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</si>
  <si>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</si>
  <si>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</si>
  <si>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</si>
  <si>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</si>
  <si>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</si>
  <si>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</si>
  <si>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</si>
  <si>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</si>
  <si>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</si>
  <si>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</si>
  <si>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</si>
  <si>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Saturday</t>
  </si>
  <si>
    <t>Sunday</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</si>
  <si>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</si>
  <si>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</si>
  <si>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</si>
  <si>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</si>
  <si>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</si>
  <si>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</si>
  <si>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</si>
  <si>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</si>
  <si>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</si>
  <si>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</si>
  <si>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</si>
  <si>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</si>
  <si>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</si>
  <si>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</si>
  <si>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</si>
  <si>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</si>
  <si>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</si>
  <si>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</si>
  <si>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</si>
  <si>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</si>
  <si>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</si>
  <si>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</si>
  <si>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</si>
  <si>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</si>
  <si>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</si>
  <si>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</si>
  <si>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</si>
  <si>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</si>
  <si>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</si>
  <si>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</si>
  <si>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</si>
  <si>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</si>
  <si>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</si>
  <si>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</si>
  <si>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</si>
  <si>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</si>
  <si>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</si>
  <si>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</si>
  <si>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</si>
  <si>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</si>
  <si>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</si>
  <si>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</si>
  <si>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</si>
  <si>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</si>
  <si>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</si>
  <si>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</si>
  <si>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</si>
  <si>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</si>
  <si>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</si>
  <si>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</si>
  <si>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</si>
  <si>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</si>
  <si>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</si>
  <si>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</si>
  <si>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</si>
  <si>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</si>
  <si>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</si>
  <si>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</si>
  <si>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</si>
  <si>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</si>
  <si>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</si>
  <si>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</si>
  <si>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</si>
  <si>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</si>
  <si>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</si>
  <si>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startdatetime</t>
  </si>
  <si>
    <t>starttimezone</t>
  </si>
  <si>
    <t>cost</t>
  </si>
  <si>
    <t xml:space="preserve">xproperties </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</si>
  <si>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</si>
  <si>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</si>
  <si>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</si>
  <si>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</si>
  <si>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</si>
  <si>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</si>
  <si>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</si>
  <si>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</si>
  <si>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</si>
  <si>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</si>
  <si>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</si>
  <si>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</si>
  <si>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</si>
  <si>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</si>
  <si>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</si>
  <si>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</si>
  <si>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</si>
  <si>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</si>
  <si>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</si>
  <si>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</si>
  <si>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</si>
  <si>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</si>
  <si>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</si>
  <si>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</si>
  <si>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</si>
  <si>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</si>
  <si>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</si>
  <si>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</si>
  <si>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Story Time</t>
  </si>
  <si>
    <t>Grand Total</t>
  </si>
  <si>
    <t>Column1</t>
  </si>
  <si>
    <t>SUMMARY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</si>
  <si>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</si>
  <si>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</si>
  <si>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</si>
  <si>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</si>
  <si>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</si>
  <si>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</si>
  <si>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</si>
  <si>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</si>
  <si>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</si>
  <si>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</si>
  <si>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</si>
  <si>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</si>
  <si>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</si>
  <si>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</si>
  <si>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</si>
  <si>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</si>
  <si>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</si>
  <si>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</si>
  <si>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</si>
  <si>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</si>
  <si>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</si>
  <si>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</si>
  <si>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</si>
  <si>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</si>
  <si>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DATE/TIME</t>
  </si>
  <si>
    <t>LOCATION</t>
  </si>
  <si>
    <t>#N/A</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</si>
  <si>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</si>
  <si>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</si>
  <si>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</si>
  <si>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</si>
  <si>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</si>
  <si>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</si>
  <si>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</si>
  <si>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</si>
  <si>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</si>
  <si>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</si>
  <si>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</si>
  <si>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</si>
  <si>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</si>
  <si>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</si>
  <si>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</si>
  <si>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</si>
  <si>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</si>
  <si>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</si>
  <si>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</si>
  <si>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</si>
  <si>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</si>
  <si>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</si>
  <si>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</si>
  <si>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</si>
  <si>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</si>
  <si>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</si>
  <si>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URL</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</si>
  <si>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</si>
  <si>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</si>
  <si>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</si>
  <si>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</si>
  <si>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</si>
  <si>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</si>
  <si>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</si>
  <si>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</si>
  <si>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</si>
  <si>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</si>
  <si>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</si>
  <si>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</si>
  <si>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</si>
  <si>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
  </si>
  <si>
    <t>_x000D_, Jan 0_x000D_12:00 AM_x000D__x000D_</t>
  </si>
  <si>
    <t>(blank)</t>
  </si>
  <si>
    <t xml:space="preserve"> summary</t>
  </si>
  <si>
    <t>%2Fpublic%2Fcals%2FMainCal</t>
  </si>
  <si>
    <t>CONFIRMED</t>
  </si>
  <si>
    <t>America/Chicago</t>
  </si>
  <si>
    <t>Southeast\t</t>
  </si>
  <si>
    <t>https://library.nashville.org/node/140/</t>
  </si>
  <si>
    <t>MainCal</t>
  </si>
  <si>
    <t>/public/cals/MainCal</t>
  </si>
  <si>
    <t>Southeast</t>
  </si>
  <si>
    <t>Adults,location/Southeast,Locations</t>
  </si>
  <si>
    <t>20170307T230000Z</t>
  </si>
  <si>
    <t>20170307T170000</t>
  </si>
  <si>
    <t>20170308T013000Z</t>
  </si>
  <si>
    <t>20170307T193000</t>
  </si>
  <si>
    <t xml:space="preserve"> Adult Education High School Equivalency Class</t>
  </si>
  <si>
    <t>CAL-2a3e9ebb-59451d25-0159-479f1389-000008acdemobedework%40mysite.edu</t>
  </si>
  <si>
    <t>http://localhost:8080/feeder/feeder/event/eventView.do?b=de&amp;amp;calPath=%2Fpublic%2Fcals%2FMainCal&amp;amp;guid=CAL-2a3e9ebb-59451d25-0159-479f1389-000008acdemobedework%40mysite.edu&amp;amp;recurrenceId=20170307T230000Z</t>
  </si>
  <si>
    <t xml:space="preserve">X-BEDEWORK-ALIAS : values : text : /user/agrp_calsuite-MainCampus/Adults,X-BEDEWORK-ALIAS : values : text : /user/agrp_calsuite-MainCampus/Locations/Southeast,X-BEDEWORK-SUBMITTEDBY : values : text : msheridan for Southeast (agrp_Southeast),X-NASHVILLE-RECURRENCE-PATTERN : values : text : Every Tuesday. </t>
  </si>
  <si>
    <t>Tuesdays, 5:00 p.m. Fridays, 10:00 a.m.  Earn your high school equivalency diploma. Free HiSET classes are offered in partnership with the YWCA Family Literacy Center. Start writing the story of your family&amp;rsquo;s success today. Registration is required. To register, call (615) 269-9922.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</si>
</sst>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3" x14ac:knownFonts="1">
    <font>
      <sz val="11"/>
      <color theme="1"/>
      <name val="Calibri"/>
      <family val="2"/>
      <scheme val="minor"/>
    </font>
    <font>
      <b/>
      <sz val="11"/>
      <color theme="1"/>
      <name val="Calibri"/>
      <family val="2"/>
      <scheme val="minor"/>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49" fontId="1" fillId="0" borderId="0" xfId="0" applyNumberFormat="1" applyFont="1" applyAlignment="1"/>
    <xf numFmtId="165" fontId="1" fillId="0" borderId="0" xfId="0" applyNumberFormat="1" applyFont="1" applyAlignment="1">
      <alignment wrapText="1"/>
    </xf>
    <xf numFmtId="0" fontId="0" fillId="0" borderId="0" xfId="0" pivotButton="1"/>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739.413124305553" createdVersion="5" refreshedVersion="5" minRefreshableVersion="3" recordCount="200">
  <cacheSource type="worksheet">
    <worksheetSource name="Table4"/>
  </cacheSource>
  <cacheFields count="4">
    <cacheField name="LOCATION" numFmtId="0">
      <sharedItems containsBlank="1" count="6">
        <e v="#N/A"/>
        <m/>
        <s v="EDGEHILL" u="1"/>
        <s v="NORTH" u="1"/>
        <s v="BELLEVUE" u="1"/>
        <s v="DONELSON" u="1"/>
      </sharedItems>
    </cacheField>
    <cacheField name="AGE" numFmtId="0">
      <sharedItems containsBlank="1" count="6">
        <s v=""/>
        <m/>
        <b v="0" u="1"/>
        <s v="ADULTS" u="1"/>
        <s v="TEENS" u="1"/>
        <s v="CHILDREN" u="1"/>
      </sharedItems>
    </cacheField>
    <cacheField name="DATE/TIME" numFmtId="0">
      <sharedItems containsString="0" containsBlank="1" containsNumber="1" containsInteger="1" minValue="0" maxValue="0" count="2">
        <n v="0"/>
        <m/>
      </sharedItems>
    </cacheField>
    <cacheField name="SUMMARY" numFmtId="0">
      <sharedItems containsBlank="1" count="389" longText="1">
        <s v="_x000d_, Jan 0_x000d_12:00 AM_x000d__x000d_"/>
        <m/>
        <s v=" UNITY Project_x000d_Saturday, Apr 8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crabble Group_x000d_Thursday, Apr 6_x000d_1:30 PM_x000d_Play Scrabble the old-fashioned way - on a board! All skill levels are welcomed. Bring your board if you have one._x000d_" u="1"/>
        <s v=" Scrabble Group_x000d_Thursday, Mar 2_x000d_1:30 PM_x000d_Play Scrabble the old-fashioned way - on a board! All skill levels are welcomed. Bring your board if you have one._x000d_" u="1"/>
        <s v=" Scrabble Group_x000d_Thursday, Mar 9_x000d_1:30 PM_x000d_Play Scrabble the old-fashioned way - on a board! All skill levels are welcomed. Bring your board if you have one._x000d_" u="1"/>
        <s v=" Scrabble Group_x000d_Thursday, May 4_x000d_1:30 PM_x000d_Play Scrabble the old-fashioned way - on a board! All skill levels are welcomed. Bring your board if you have one._x000d_" u="1"/>
        <s v=" Knitting 101_x000d_Saturday, Mar 4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Cypher_x000d_Thursday, Apr 13_x000d_4:00 PM_x000d_Teen producers of all levels, including songwriters, singers, and rappers who are interested in producing their own music, learn how to make beats and music tracks using Logic Pro. Hosted by Southern Word._x000d_" u="1"/>
        <s v=" Cypher_x000d_Thursday, Apr 20_x000d_4:00 PM_x000d_Teen producers of all levels, including songwriters, singers, and rappers who are interested in producing their own music, learn how to make beats and music tracks using Logic Pro. Hosted by Southern Word._x000d_" u="1"/>
        <s v=" Cypher_x000d_Thursday, Apr 27_x000d_4:00 PM_x000d_Teen producers of all levels, including songwriters, singers, and rappers who are interested in producing their own music, learn how to make beats and music tracks using Logic Pro. Hosted by Southern Word._x000d_" u="1"/>
        <s v=" Cypher_x000d_Thursday, Mar 16_x000d_4:00 PM_x000d_Teen producers of all levels, including songwriters, singers, and rappers who are interested in producing their own music, learn how to make beats and music tracks using Logic Pro. Hosted by Southern Word._x000d_" u="1"/>
        <s v=" Cypher_x000d_Thursday, Mar 23_x000d_4:00 PM_x000d_Teen producers of all levels, including songwriters, singers, and rappers who are interested in producing their own music, learn how to make beats and music tracks using Logic Pro. Hosted by Southern Word._x000d_" u="1"/>
        <s v=" Cypher_x000d_Thursday, Mar 30_x000d_4:00 PM_x000d_Teen producers of all levels, including songwriters, singers, and rappers who are interested in producing their own music, learn how to make beats and music tracks using Logic Pro. Hosted by Southern Word._x000d_" u="1"/>
        <s v=" Cypher_x000d_Thursday, May 11_x000d_4:00 PM_x000d_Teen producers of all levels, including songwriters, singers, and rappers who are interested in producing their own music, learn how to make beats and music tracks using Logic Pro. Hosted by Southern Word._x000d_" u="1"/>
        <s v=" Cypher_x000d_Thursday, May 18_x000d_4:00 PM_x000d_Teen producers of all levels, including songwriters, singers, and rappers who are interested in producing their own music, learn how to make beats and music tracks using Logic Pro. Hosted by Southern Word._x000d_" u="1"/>
        <s v=" Cypher_x000d_Thursday, May 25_x000d_4:00 PM_x000d_Teen producers of all levels, including songwriters, singers, and rappers who are interested in producing their own music, learn how to make beats and music tracks using Logic Pro. Hosted by Southern Word._x000d_" u="1"/>
        <s v=" Tai Chi Class_x000d_Tuesday, Apr 1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1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25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1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Swing Dance Class_x000d_Saturday, Mar 26_x000d_11:30 AM_x000d_Swing in spring and learn basic dance moves from Nashville Swing Dance Foundation teachers._x000d_" u="1"/>
        <s v=" Make and Take: Pie_x000d_Saturday, May 27_x000d_2:00 PM_x000d_With all the fresh fruits and vegetables coming into season, why not learn how to make a pie? Parents and kids will learn some healthy pie recipes and collaborate to make a delicious pie crust they can take home. Space is limited. Please call (615) 862-5861 to register._x000d_" u="1"/>
        <s v="Connecting Online for Seniors_x000d_Wednesday, Apr 20_x000d_2:00 PM_x000d_Perhaps your family and friends use sites like Facebook to stay in touch and share information. Not sure what social media is about? Come to the class to find out!_x000d_" u="1"/>
        <s v=" Let Off S.T.E.A.M._x000d_Tuesday, May 2_x000d_4:00 PM_x000d_Create works of art using science and technology. Ages 5-12._x000d_" u="1"/>
        <s v="Create A Family Tree_x000d_Wednesday, May 4_x000d_5:30 PM_x000d_Create a family tree - real or imagined - using found objects. Presented by Turnip Green Creative Reuse._x000d_" u="1"/>
        <s v="Story Time_x000d_Wednesday, Apr 20_x000d_10:15 AM_x000d_Every Wednesday at 10:15 and 11:15 a.m. Singing, fingerplays, rhymes, ABCs, 123s, stories, and much more with Miss Donna and Bear!_x000d_" u="1"/>
        <s v="Story Time_x000d_Wednesday, Apr 20_x000d_11:15 AM_x000d_Every Wednesday at 10:15 and 11:15 a.m. Singing, fingerplays, rhymes, ABCs, 123s, stories, and much more with Miss Donna and Bear!_x000d_" u="1"/>
        <s v="Story Time_x000d_Wednesday, Apr 27_x000d_10:15 AM_x000d_Every Wednesday at 10:15 and 11:15 a.m. Singing, fingerplays, rhymes, ABCs, 123s, stories, and much more with Miss Donna and Bear!_x000d_" u="1"/>
        <s v="Story Time_x000d_Wednesday, Mar 16_x000d_10:15 AM_x000d_Every Wednesday at 10:15 and 11:15 a.m. Singing, fingerplays, rhymes, ABCs, 123s, stories, and much more with Miss Donna and Bear!_x000d_" u="1"/>
        <s v="Story Time_x000d_Wednesday, Mar 16_x000d_11:15 AM_x000d_Every Wednesday at 10:15 and 11:15 a.m. Singing, fingerplays, rhymes, ABCs, 123s, stories, and much more with Miss Donna and Bear!_x000d_" u="1"/>
        <s v="Story Time_x000d_Wednesday, Mar 23_x000d_10:15 AM_x000d_Every Wednesday at 10:15 and 11:15 a.m. Singing, fingerplays, rhymes, ABCs, 123s, stories, and much more with Miss Donna and Bear!_x000d_" u="1"/>
        <s v="Story Time_x000d_Wednesday, Mar 23_x000d_11:15 AM_x000d_Every Wednesday at 10:15 and 11:15 a.m. Singing, fingerplays, rhymes, ABCs, 123s, stories, and much more with Miss Donna and Bear!_x000d_" u="1"/>
        <s v="Story Time_x000d_Wednesday, Mar 30_x000d_10:15 AM_x000d_Every Wednesday at 10:15 and 11:15 a.m. Singing, fingerplays, rhymes, ABCs, 123s, stories, and much more with Miss Donna and Bear!_x000d_" u="1"/>
        <s v="Story Time_x000d_Wednesday, Mar 30_x000d_11:15 AM_x000d_Every Wednesday at 10:15 and 11:15 a.m. Singing, fingerplays, rhymes, ABCs, 123s, stories, and much more with Miss Donna and Bear!_x000d_" u="1"/>
        <s v="Story Time_x000d_Wednesday, May 11_x000d_10:15 AM_x000d_Every Wednesday at 10:15 and 11:15 a.m. Singing, fingerplays, rhymes, ABCs, 123s, stories, and much more with Miss Donna and Bear!_x000d_" u="1"/>
        <s v="Story Time_x000d_Wednesday, May 11_x000d_11:15 AM_x000d_Every Wednesday at 10:15 and 11:15 a.m. Singing, fingerplays, rhymes, ABCs, 123s, stories, and much more with Miss Donna and Bear!_x000d_" u="1"/>
        <s v="Story Time _x000d_Wednesday, Mar 2_x000d_10:15 AM_x000d_Every Wednesday at 10:15 and 11:15 a.m. Singing, fingerplays, rhymes, ABCs, 123s, stories, and much more with Miss Donna and Bear!_x000d_" u="1"/>
        <s v=" Story Time_x000d_Tuesday, Apr 4_x000d_10:30 AM_x000d_Join us for stories, music, movement, and adventure! For ages 0-5._x000d_" u="1"/>
        <s v=" Story Time_x000d_Tuesday, Mar 7_x000d_10:30 AM_x000d_Join us for stories, music, movement, and adventure! For ages 0-5._x000d_" u="1"/>
        <s v=" Story Time_x000d_Tuesday, May 2_x000d_10:30 AM_x000d_Join us for stories, music, movement, and adventure! For ages 0-5._x000d_" u="1"/>
        <s v=" Story Time_x000d_Tuesday, May 9_x000d_10:30 AM_x000d_Join us for stories, music, movement, and adventure! For ages 0-5._x000d_" u="1"/>
        <s v="Mindfulness Meditation_x000d_Wednesday, Apr 6_x000d_6:30 PM_x000d_Every 1st Wednesday. Lisa Ernst, meditation teacher and founder of One Dharma Nashville, will demonstrate mindfulness techniques to help you reduce stress and increase overall well-being._x000d_" u="1"/>
        <s v="Mindfulness Meditation_x000d_Wednesday, Mar 2_x000d_6:30 PM_x000d_Every 1st Wednesday. Lisa Ernst, meditation teacher and founder of One Dharma Nashville, will demonstrate mindfulness techniques to help you reduce stress and increase overall well-being._x000d_" u="1"/>
        <s v="Mindfulness Meditation_x000d_Wednesday, May 4_x000d_6:30 PM_x000d_Every 1st Wednesday. Lisa Ernst, meditation teacher and founder of One Dharma Nashville, will demonstrate mindfulness techniques to help you reduce stress and increase overall well-being._x000d_" u="1"/>
        <s v="Scrabble Group for All Levels_x000d_Thursday, Apr 14_x000d_1:30 PM_x000d_Every Thursday, play Scrabble the old-fashioned way&amp;hellip; on a board! All levels of players welcome. Bring your board if you have one._x000d_" u="1"/>
        <s v="Scrabble Group for All Levels_x000d_Thursday, Apr 21_x000d_1:30 PM_x000d_Every Thursday, play Scrabble the old-fashioned way&amp;hellip; on a board! All levels of players welcome. Bring your board if you have one._x000d_" u="1"/>
        <s v="Scrabble Group for All Levels_x000d_Thursday, Apr 28_x000d_1:30 PM_x000d_Every Thursday, play Scrabble the old-fashioned way&amp;hellip; on a board! All levels of players welcome. Bring your board if you have one._x000d_" u="1"/>
        <s v="Scrabble Group for All Levels_x000d_Thursday, Mar 17_x000d_1:30 PM_x000d_Every Thursday, play Scrabble the old-fashioned way&amp;hellip; on a board! All levels of players welcome. Bring your board if you have one._x000d_" u="1"/>
        <s v="Scrabble Group for All Levels_x000d_Thursday, Mar 24_x000d_1:30 PM_x000d_Every Thursday, play Scrabble the old-fashioned way&amp;hellip; on a board! All levels of players welcome. Bring your board if you have one._x000d_" u="1"/>
        <s v="Scrabble Group for All Levels_x000d_Thursday, Mar 31_x000d_1:30 PM_x000d_Every Thursday, play Scrabble the old-fashioned way&amp;hellip; on a board! All levels of players welcome. Bring your board if you have one._x000d_" u="1"/>
        <s v="Crayon Kids: Crafts and Fun_x000d_Thursday, Apr 7_x000d_10:15 AM_x000d_Every Thursday, join Ms. Katie at the library for some crafty fun!_x000d_" u="1"/>
        <s v="Crayon Kids: Crafts and Fun_x000d_Thursday, Mar 3_x000d_10:15 AM_x000d_Every Thursday, join Ms. Katie at the library for some crafty fun!_x000d_" u="1"/>
        <s v="Crayon Kids: Crafts and Fun_x000d_Thursday, May 5_x000d_10:15 AM_x000d_Every Thursday, join Ms. Katie at the library for some crafty fun!_x000d_" u="1"/>
        <s v="Origami Time_x000d_Monday, Mar 7_x000d_4:15 PM_x000d_Penguins, foxes, and throwing stars, oh my! Make paper animals, clothes, and more! Grades 5-12._x000d_" u="1"/>
        <s v=" Nashville Ballet presents: Sleeping Beauty_x000d_Monday, Apr 24_x000d_6:30 PM_x000d_Through storytelling and movement, The Lilac Fairy brings to life the tale of a beautiful princess cursed to sleep until love's kiss breaks the spell. For all ages._x000d_" u="1"/>
        <s v=" Nashville Ballet presents: Sleeping Beauty_x000d_Monday, Apr 3_x000d_10:30 AM_x000d_Through storytelling and movement, The Lilac Fairy brings to life the tale of a beautiful princess cursed to sleep until love's kiss breaks the spell. For all ages._x000d_" u="1"/>
        <s v=" Teen Tech Lab_x000d_Friday, Apr 28_x000d_2:00 PM_x000d_Teens can work with a Studio NPL mentor on innovative technology projects including music, video, photography, design, textiles, and more. Projects vary each week. For ages 12-18._x000d_" u="1"/>
        <s v=" Teen Tech Lab_x000d_Friday, Mar 31_x000d_2:00 PM_x000d_Teens can work with a Studio NPL mentor on innovative technology projects including music, video, photography, design, textiles, and more. Projects vary each week. For ages 12-18._x000d_" u="1"/>
        <s v="Adventure Club: Crafts, Movies, and More_x000d_Tuesday, May 10_x000d_4:00 PM_x000d_Imagine that you are a puzzle, made up of many pieces. What would be on those pieces? What makes up YOU? Come create your own puzzle pieces, where you can describe those things that make you, you!_x000d_" u="1"/>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 Credit Boot Camp_x000d_Saturday, Apr 29_x000d_10:30 AM_x000d_Understanding your credit report and score is crucial to empowering your financial future and keeping your finances healthy. In this workshop learn how to read your credit report, understand the credit scoring model, understand how your actions affect your credit score, and dispute errors on your credit report. Registration is required. Please call (615) 862-5854 to register._x000d_" u="1"/>
        <s v=" Lego Club_x000d_Sunday, Mar 19_x000d_3:00 PM_x000d_Imagine, think, and build something awesome with LEGOs&amp;reg;. For ages 4 and up._x000d_" u="1"/>
        <s v=" Animanga Origami_x000d_Tuesday, Mar 14_x000d_4:15 PM_x000d_This origami session is perfect for beginners. Learn how to make different animals and even add LEDs to them! For grades 5-12._x000d_" u="1"/>
        <s v=" 3rd Thursday Book Club_x000d_Thursday, Mar 16_x000d_2:00 PM_x000d_Every Third Thursday. Join us for a lively discussion on this month's book selection._x000d_" u="1"/>
        <s v=" T.O.T.A.L.: Game Time_x000d_Monday, Apr 3_x000d_4:00 PM_x000d_Board games, video games, and card games galore! Ages 12-18._x000d_" u="1"/>
        <s v=" T.O.T.A.L.: Game Time_x000d_Monday, Mar 6_x000d_4:00 PM_x000d_Board games, video games, and card games galore! Ages 12-18._x000d_" u="1"/>
        <s v=" T.O.T.A.L.: Game Time_x000d_Monday, May 1_x000d_4:00 PM_x000d_Board games, video games, and card games galore! Ages 12-18._x000d_" u="1"/>
        <s v=" Vintage Baseball: Origins of America's Pastime_x000d_Tuesday, Mar 28_x000d_5:00 PM_x000d_Baseball is America&amp;rsquo;s oldest sport. The rules have changed greatly since it was first invented. The Tennessee Vintage Baseball Association host a program explaining the 1864 rules of the game, complete with vintage uniforms and equipment._x000d_" u="1"/>
        <s v=" In the Garden_x000d_Wednesday, Apr 12_x000d_4:00 PM_x000d_Get ready to get your hands dirty! Kids will learn about how we grow food while helping plant, water, and care for our community garden. Ages 5-12._x000d_" u="1"/>
        <s v=" In the Garden_x000d_Wednesday, Apr 19_x000d_4:00 PM_x000d_Get ready to get your hands dirty! Kids will learn about how we grow food while helping plant, water, and care for our community garden. Ages 5-12._x000d_" u="1"/>
        <s v=" In the Garden_x000d_Wednesday, Apr 26_x000d_4:00 PM_x000d_Get ready to get your hands dirty! Kids will learn about how we grow food while helping plant, water, and care for our community garden. Ages 5-12._x000d_" u="1"/>
        <s v=" In the Garden_x000d_Wednesday, May 10_x000d_4:00 PM_x000d_Get ready to get your hands dirty! Kids will learn about how we grow food while helping plant, water, and care for our community garden. Ages 5-12._x000d_" u="1"/>
        <s v=" In the Garden_x000d_Wednesday, May 17_x000d_4:00 PM_x000d_Get ready to get your hands dirty! Kids will learn about how we grow food while helping plant, water, and care for our community garden. Ages 5-12._x000d_" u="1"/>
        <s v=" In the Garden_x000d_Wednesday, May 24_x000d_4:00 PM_x000d_Get ready to get your hands dirty! Kids will learn about how we grow food while helping plant, water, and care for our community garden. Ages 5-12._x000d_" u="1"/>
        <s v=" In the Garden_x000d_Wednesday, May 31_x000d_4:00 PM_x000d_Get ready to get your hands dirty! Kids will learn about how we grow food while helping plant, water, and care for our community garden. Ages 5-12._x000d_" u="1"/>
        <s v=" Tell Your Story: Bookbinding_x000d_Wednesday, Apr 19_x000d_4:15 PM_x000d_John Lewis tells his story in March. Tell your own in a book you create. For grades 5-12._x000d_" u="1"/>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u="1"/>
        <s v=" Documentary and Discussion: The Loving Story_x000d_Sunday, Mar 12_x000d_3:00 PM_x000d_This Oscar-shortlisted film is the definitive account of the landmark 1967 Supreme Court decision that legalized interracial marriage: Loving v. Virginia. Married in Washington, D.C. on June 2, 1958, Richard Loving and Mildred Jeter returned home to Virginia where their marriage was declared illegal - he was white, and she was black and Native American. Not Rated. 2011. 77 min._x000d_" u="1"/>
        <s v=" Tell Your Story: Video Diary_x000d_Wednesday, Apr 26_x000d_4:15 PM_x000d_John Lewis tells his story in March. Tell your own by recording a short video diary. For grades 5-12._x000d_" u="1"/>
        <s v=" Financial Foundations_x000d_Tuesday, Apr 25_x000d_6:00 PM_x000d_This workshop covers the basics of personal finance to give you the knowledge and skills you need to achieve your financial goals. Topics include understanding credit reports and scores, strategies for managing debt, developing a spending plan, and saving for the future. Presented by Apprisen, a non-profit organization dedicated to financial literacy. This event celebrates Money Smart Week._x000d_" u="1"/>
        <s v=" Let Off S.T.E.A.M._x000d_Tuesday, May 16_x000d_4:00 PM_x000d_Create works of art using science and technology. Ages 5-12._x000d_" u="1"/>
        <s v=" Let Off S.T.E.A.M._x000d_Tuesday, May 30_x000d_4:00 PM_x000d_Create works of art using science and technology. Ages 5-12._x000d_" u="1"/>
        <s v=" The Music of Frank Marino_x000d_Sunday, Apr 23_x000d_3:00 PM_x000d_Musician Frank Marino performs several original pieces._x000d_" u="1"/>
        <s v=" Graphic Novel Craft_x000d_Tuesday, Apr 25_x000d_4:15 PM_x000d_Use artwork from graphic novels to create a fan-worthy magnet. For grades 5-12._x000d_" u="1"/>
        <s v=" Teen Studio_x000d_Wednesday, Mar 15_x000d_4:15 PM_x000d_Join us for different activities each week, including crafts, gaming, simple circuits, 3D printing, and more! For grades 5-12._x000d_" u="1"/>
        <s v=" UNITY Project_x000d_Friday, Apr 7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afeguard Your Privacy Online_x000d_Monday, May 1_x000d_6:00 PM_x000d_Learn tools and techniques to browse the internet safely, keep private data private, and not be tracked online. Users of all skill levels are welcome. Bring your own device.\n\nThis event celebrates Choose Privacy Week._x000d_" u="1"/>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u="1"/>
        <s v=" Novel Conversations: Commonwealth by Ann Patchett_x000d_Thursday, Mar 9_x000d_6:00 PM_x000d_Join us for lively book discussions. \n\nMarch 9: Commonwealth by Ann Patchett\nApril 13: The Magic Strings of Frankie Presto by Mitch Albom\nMay 11: Hillbilly Elegy by J. D. Vance_x000d_" u="1"/>
        <s v=" BellyTone&amp;reg; Bone-Building Toning_x000d_Thursday, Mar 2_x000d_6:00 PM_x000d_Every Thursday. BellyTone is a freshly unique method of toning the total core and the entire body with no stress to joints. The class includes extended floor work so participants must be able to move freely without assistance. Bring a mat and a set of very light hand weights. Mature children ages 11 and older are welcomed to participate with a parent-signed waiver._x000d_" u="1"/>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u="1"/>
        <s v="Mother Goose Moments_x000d_Monday, Apr 4_x000d_10:15 AM_x000d_Every Monday, babies and their caregivers are welcome to join Miss Donna for rhymes, songs, fingerplays, ABCs, 123s, stories, and more. For babies through 24 months old._x000d_" u="1"/>
        <s v="Mother Goose Moments_x000d_Monday, Mar 7_x000d_10:15 AM_x000d_Every Monday, babies and their caregivers are welcome to join Miss Donna for rhymes, songs, fingerplays, ABCs, 123s, stories, and more. For babies through 24 months old._x000d_" u="1"/>
        <s v="Mother Goose Moments_x000d_Monday, May 2_x000d_10:15 AM_x000d_Every Monday, babies and their caregivers are welcome to join Miss Donna for rhymes, songs, fingerplays, ABCs, 123s, stories, and more. For babies through 24 months old._x000d_" u="1"/>
        <s v="Mother Goose Moments_x000d_Monday, May 9_x000d_10:15 AM_x000d_Every Monday, babies and their caregivers are welcome to join Miss Donna for rhymes, songs, fingerplays, ABCs, 123s, stories, and more. For babies through 24 months old._x000d_" u="1"/>
        <s v=" Multicultural Food Mobile with Turnip Green_x000d_Tuesday, Apr 11_x000d_4:00 PM_x000d_With reusable materials and found objects, create a mobile representing foods from around the world. For ages 5-16._x000d_" u="1"/>
        <s v="Cosplay Time_x000d_Wednesday, Mar 9_x000d_4:15 PM_x000d_Dress up as your favorite manga or anime character, and explore different fandoms! Grades 5-12. _x000d_" u="1"/>
        <s v="Novel Conversations: The Color of Water by James McBride_x000d_Thursday, Apr 14_x000d_6:00 PM_x000d_Every 2nd Thursday, join us for lively book discussions. March: Wonder, by R. J. Palacio. April: The Color of Water, by James McBride. May: My Life on the Road, by Gloria Steinem._x000d_" u="1"/>
        <s v="Adventure Club: Crafts, Movies, and More_x000d_Tuesday, Apr 19_x000d_4:00 PM_x000d_School-age children can join us for crafts, activities, special guests, movies, and more! There's something new every week. Grades K-4._x000d_" u="1"/>
        <s v="Adventure Club: Crafts, Movies, and More_x000d_Tuesday, Apr 26_x000d_4:00 PM_x000d_School-age children can join us for crafts, activities, special guests, movies, and more! There's something new every week. Grades K-4._x000d_" u="1"/>
        <s v="Adventure Club: Crafts, Movies, and More_x000d_Tuesday, Mar 15_x000d_4:00 PM_x000d_School-age children can join us for crafts, activities, special guests, movies, and more! There's something new every week. Grades K-4._x000d_" u="1"/>
        <s v="Adventure Club: Crafts, Movies, and More_x000d_Tuesday, Mar 22_x000d_4:00 PM_x000d_School-age children can join us for crafts, activities, special guests, movies, and more! There's something new every week. Grades K-4._x000d_" u="1"/>
        <s v="Adventure Club: Crafts, Movies, and More_x000d_Tuesday, Mar 29_x000d_4:00 PM_x000d_School-age children can join us for crafts, activities, special guests, movies, and more! There's something new every week. Grades K-4._x000d_" u="1"/>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International Book Day Celebration: Dress Up As Your Favorite Character_x000d_Saturday, Apr 2_x000d_2:00 PM_x000d_Celebrate International Book Day by dressing up as your favorite book character! We'll have a fun time featuring stories, games, and refreshments._x000d_" u="1"/>
        <s v=" Breakfast Breakdown_x000d_Thursday, May 4_x000d_4:00 PM_x000d_Kids will learn the makings of a healthy breakfast through games and an interactive lesson. They will also help prepare and eat a healthy snack. For school-age children._x000d_" u="1"/>
        <s v=" Make Beats_x000d_Thursday, Apr 13_x000d_4:30 PM_x000d_Learn to make beats and music tracks using Logic Pro. For ages 12-18._x000d_" u="1"/>
        <s v=" Make Beats_x000d_Thursday, Apr 20_x000d_4:30 PM_x000d_Learn to make beats and music tracks using Logic Pro. For ages 12-18._x000d_" u="1"/>
        <s v=" Make Beats_x000d_Thursday, Apr 27_x000d_4:30 PM_x000d_Learn to make beats and music tracks using Logic Pro. For ages 12-18._x000d_" u="1"/>
        <s v=" Make Beats_x000d_Thursday, Mar 30_x000d_4:30 PM_x000d_Learn to make beats and music tracks using Logic Pro. For ages 12-18._x000d_" u="1"/>
        <s v=" Mosaics with Jairo Prado_x000d_Wednesday, Apr 5_x000d_6:00 PM_x000d_Make your own work of art using Ancient Mesopotamian mosaic-making techniques. For all ages._x000d_" u="1"/>
        <s v=" Gentle Yoga_x000d_Wednesday, Mar 1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Make Your Own Comic Strip_x000d_Thursday, Apr 6_x000d_4:15 PM_x000d_Use an iPad to create your own comic strip inspired by John Lewis&amp;rsquo; March. For grades 5-12._x000d_" u="1"/>
        <s v="Storyland Saturdays: Preschool Story Time_x000d_Saturday, Apr 16_x000d_10:15 AM_x000d_Every Saturday, come to the library for some super stories, songs, and silliness._x000d_" u="1"/>
        <s v="Adventure Club: Crafts, Movies, and More_x000d_Tuesday, Mar 1_x000d_4:00 PM_x000d_Every Tuesday. School-age children can join us for crafts, activities, special guests, movies, and more! There's something new every week. Grades K-4._x000d_" u="1"/>
        <s v="Build a Binary Code Bracelet_x000d_Tuesday, Apr 12_x000d_4:15 PM_x000d_Use binary code to personalize your own beaded bracelet! Grades 5-12._x000d_" u="1"/>
        <s v=" Hear My Story: Kathlyn Kirkwood, a Foot Soldier for the Civil Rights Movement_x000d_Monday, Mar 20_x000d_6:00 PM_x000d_Dr. Kathlyn Kirkwood, retired professor and now author of children&amp;rsquo;s books, shares her experience as one of the millions of nameless foot soldiers of the Civil Rights Movement. Marching along with her father in 1968&amp;rsquo;s Memphis Sanitation Workers Strike solidarity march, Kirkwood&amp;rsquo;s commitment to the movement is further galvanized after the assassination of Dr. Martin Luther King and afterwards, joins the fight to establish a national holiday for Dr. King._x000d_" u="1"/>
        <s v=" Pop Art_x000d_Wednesday, Apr 12_x000d_4:15 PM_x000d_Create a socially conscious masterpiece inspired by Keith Haring&amp;rsquo;s art that raised awareness of AIDs, LGBT rights, and stood against apartheid. For grades 5-12._x000d_" u="1"/>
        <s v=" Story Time_x000d_Wednesday, Apr 5_x000d_10:15 AM_x000d_Singing, fingerplays, rhymes, ABCs, 123s, stories, and much more with Miss Donna and Bear! For ages 3&amp;ndash;5._x000d_" u="1"/>
        <s v=" Story Time_x000d_Wednesday, Apr 5_x000d_11:15 AM_x000d_Singing, fingerplays, rhymes, ABCs, 123s, stories, and much more with Miss Donna and Bear! For ages 3&amp;ndash;5._x000d_" u="1"/>
        <s v=" Story Time_x000d_Wednesday, Mar 1_x000d_10:15 AM_x000d_Singing, fingerplays, rhymes, ABCs, 123s, stories, and much more with Miss Donna and Bear! For ages 3&amp;ndash;5._x000d_" u="1"/>
        <s v=" Story Time_x000d_Wednesday, Mar 1_x000d_11:15 AM_x000d_Singing, fingerplays, rhymes, ABCs, 123s, stories, and much more with Miss Donna and Bear! For ages 3&amp;ndash;5._x000d_" u="1"/>
        <s v=" Story Time_x000d_Wednesday, Mar 8_x000d_10:15 AM_x000d_Singing, fingerplays, rhymes, ABCs, 123s, stories, and much more with Miss Donna and Bear! For ages 3&amp;ndash;5._x000d_" u="1"/>
        <s v=" Story Time_x000d_Wednesday, Mar 8_x000d_11:15 AM_x000d_Singing, fingerplays, rhymes, ABCs, 123s, stories, and much more with Miss Donna and Bear! For ages 3&amp;ndash;5._x000d_" u="1"/>
        <s v=" Story Time_x000d_Wednesday, May 3_x000d_10:15 AM_x000d_Singing, fingerplays, rhymes, ABCs, 123s, stories, and much more with Miss Donna and Bear! For ages 3&amp;ndash;5._x000d_" u="1"/>
        <s v=" Story Time_x000d_Wednesday, May 3_x000d_11:15 AM_x000d_Singing, fingerplays, rhymes, ABCs, 123s, stories, and much more with Miss Donna and Bear! For ages 3&amp;ndash;5._x000d_" u="1"/>
        <s v=" Friends of the Bellevue Branch Library Book Sale_x000d_Thursday, Apr 6_x000d_4:00 P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Mother Goose Moments_x000d_Monday, Apr 3_x000d_10:15 AM_x000d_Babies, birth through 24 months, may join Ms. Donna for rhymes, songs, fingerplays, ABCs, 123s, stories, and more._x000d_" u="1"/>
        <s v=" Mother Goose Moments_x000d_Monday, Mar 6_x000d_10:15 AM_x000d_Babies, birth through 24 months, may join Ms. Donna for rhymes, songs, fingerplays, ABCs, 123s, stories, and more._x000d_" u="1"/>
        <s v=" Mother Goose Moments_x000d_Monday, May 1_x000d_10:15 AM_x000d_Babies, birth through 24 months, may join Ms. Donna for rhymes, songs, fingerplays, ABCs, 123s, stories, and more._x000d_" u="1"/>
        <s v=" Mother Goose Moments_x000d_Monday, May 8_x000d_10:15 AM_x000d_Babies, birth through 24 months, may join Ms. Donna for rhymes, songs, fingerplays, ABCs, 123s, stories, and more._x000d_" u="1"/>
        <s v=" Make Beats_x000d_Thursday, Apr 6_x000d_4:30 PM_x000d_Learn to make beats and music tracks using Logic Pro. For ages 12-18._x000d_" u="1"/>
        <s v=" Make Beats_x000d_Thursday, Mar 2_x000d_4:30 PM_x000d_Learn to make beats and music tracks using Logic Pro. For ages 12-18._x000d_" u="1"/>
        <s v=" Make Beats_x000d_Thursday, Mar 9_x000d_4:30 PM_x000d_Learn to make beats and music tracks using Logic Pro. For ages 12-18._x000d_" u="1"/>
        <s v=" Make Beats_x000d_Thursday, May 4_x000d_4:30 PM_x000d_Learn to make beats and music tracks using Logic Pro. For ages 12-18._x000d_" u="1"/>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u="1"/>
        <s v=" Funny Bone Night_x000d_Wednesday, Apr 19_x000d_6:00 PM_x000d_Do you have jokes or humorous stories to share? If so, we invite you to join us for an evening of family friendly jokes and funny stories while we celebrate National Humor Month. Jokes and stories must be under 5-7 minutes in length, and appropriate for general audiences. Registration is required. Please call (615) 862-5854 to register._x000d_" u="1"/>
        <s v=" Friends of the Bellevue Branch Library Meeting_x000d_Saturday, Mar 11_x000d_10:15 AM_x000d_Find out how you can get involved at the Bellevue Branch. New members are always welcome._x000d_" u="1"/>
        <s v=" Atari Club_x000d_Monday, Mar 13_x000d_4:30 PM_x000d_First Mondays. Come play cartridge games on various Atari consoles each month. Guest consoles - like Nintendo, Sega, and Sony - will make appearances, too! For teens and adults._x000d_" u="1"/>
        <s v=" Friends of the Bellevue Branch Library Book Sale_x000d_Friday, Apr 7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Friends of the Bellevue Branch Library Book Sale_x000d_Sunday, Apr 9_x000d_2:00 PM_x000d_Choose from an assortment of books, movies, and music! Proceeds benefit the Friends of the Bellevue Branch Library and make our programs possible. Cash or credit only. \n\nThursday, 4/6 4:00 p.m. - 8:00 p.m. \nFriday, 4/7 10:00 a.m. - 6:00 p.m. \nSaturday, 4/8 10:00 a.m. - 5:00 p.m. \nSunday, 4/9 2:00 p.m. - 4:00 p.m._x000d_" u="1"/>
        <s v=" Pin It On: Button Making_x000d_Thursday, Apr 20_x000d_4:15 PM_x000d_Show your values by making a pin back button to wear. For grades 5-12._x000d_" u="1"/>
        <s v=" Draw a 3D Manga Character_x000d_Wednesday, Mar 29_x000d_4:15 PM_x000d_Use a 3D printing pen to create a manga character or symbol. For ages 12-18._x000d_" u="1"/>
        <s v=" Saturday Movie Matinee: The Lorax_x000d_Saturday, Mar 4_x000d_2:00 PM_x000d_A 12-year-old boy searches for the one thing that will enable him to win the affection of the girl of his dreams. To find it he must discover the story of the Lorax, the grumpy yet charming creature who fights to protect his world. Rated PG. 2012. 93 min._x000d_" u="1"/>
        <s v="Story Time: Group Puzzle Activity_x000d_Wednesday, Apr 13_x000d_10:15 AM_x000d_Join us for a celebration of all people. We will design our own big puzzle piece and put them all together to see what a beautiful picture we make!_x000d_" u="1"/>
        <s v="Scrabble Group for All Levels_x000d_Thursday, Apr 7_x000d_1:30 PM_x000d_Every Thursday, play Scrabble the old-fashioned way&amp;hellip; on a board! All levels of players welcome. Bring your board if you have one._x000d_" u="1"/>
        <s v="Scrabble Group for All Levels_x000d_Thursday, Mar 3_x000d_1:30 PM_x000d_Every Thursday, play Scrabble the old-fashioned way&amp;hellip; on a board! All levels of players welcome. Bring your board if you have one._x000d_" u="1"/>
        <s v="Scrabble Group for All Levels_x000d_Thursday, May 5_x000d_1:30 PM_x000d_Every Thursday, play Scrabble the old-fashioned way&amp;hellip; on a board! All levels of players welcome. Bring your board if you have one._x000d_" u="1"/>
        <s v=" Yoga_x000d_Wednesday, Apr 5_x000d_4:30 PM_x000d_Join Small World Yoga for a beginner-friendly, community yoga class. Borrow one of our mats or bring your own. All ages and abilities welcome._x000d_" u="1"/>
        <s v=" Yoga_x000d_Wednesday, Mar 1_x000d_4:30 PM_x000d_Join Small World Yoga for a beginner-friendly, community yoga class. Borrow one of our mats or bring your own. All ages and abilities welcome._x000d_" u="1"/>
        <s v=" Yoga_x000d_Wednesday, Mar 8_x000d_4:30 PM_x000d_Join Small World Yoga for a beginner-friendly, community yoga class. Borrow one of our mats or bring your own. All ages and abilities welcome._x000d_" u="1"/>
        <s v=" Yoga_x000d_Wednesday, May 3_x000d_4:30 PM_x000d_Join Small World Yoga for a beginner-friendly, community yoga class. Borrow one of our mats or bring your own. All ages and abilities welcome._x000d_" u="1"/>
        <s v=" Bellevue Branch Scavenger Hunt_x000d_Sunday, Mar 19_x000d_3:00 PM_x000d_Don&amp;rsquo;t miss a challenging opportunity to search for clues, learn more about the library and have fun! Participants will be eligible for a prize drawing immediately following the hunt. For all ages._x000d_" u="1"/>
        <s v=" Rainbow Bunting Craft_x000d_Tuesday, Apr 18_x000d_4:15 PM_x000d_Celebrate diversity by crafting a unique bunting to take home with you! For grades 5-12._x000d_" u="1"/>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u="1"/>
        <s v="Family Fun Time: Songs, Craft, and More_x000d_Monday, Apr 4_x000d_6:30 PM_x000d_Every Monday, join Ms. Katie for stories, songs, fingerplays, and a craft! Ages 3 to 5._x000d_" u="1"/>
        <s v="Family Fun Time: Songs, Craft, and More_x000d_Monday, Mar 7_x000d_6:30 PM_x000d_Every Monday, join Ms. Katie for stories, songs, fingerplays, and a craft! Ages 3 to 5._x000d_" u="1"/>
        <s v="Family Fun Time: Songs, Craft, and More_x000d_Monday, May 2_x000d_6:30 PM_x000d_Every Monday, join Ms. Katie for stories, songs, fingerplays, and a craft! Ages 3 to 5._x000d_" u="1"/>
        <s v="Family Fun Time: Songs, Craft, and More_x000d_Monday, May 9_x000d_6:30 PM_x000d_Every Monday, join Ms. Katie for stories, songs, fingerplays, and a craft! Ages 3 to 5._x000d_" u="1"/>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u="1"/>
        <s v="Swing Dance Class_x000d_Thursday, Mar 31_x000d_6:00 PM_x000d_Swing in spring and learn basic dance moves from Nashville Swing Dance Foundation teachers._x000d_" u="1"/>
        <s v="Friends of the Bellevue Branch Library Meeting_x000d_Saturday, Mar 12_x000d_10:15 AM_x000d_Every 2nd Saturday, find out how you can get involved at the Bellevue Branch. New members are always welcome._x000d_" u="1"/>
        <s v=" Adventure Club_x000d_Tuesday, Mar 7_x000d_4:00 PM_x000d_Every Tuesday. School-agers can join us for crafts, activities, special guests, movies, and more! There will be something new every week. For children in grades K-4._x000d_" u="1"/>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u="1"/>
        <s v="Adventure Club: Crafts, Movies, and More_x000d_Tuesday, Mar 1_x000d_4:00 PM_x000d_School-age children can join us for crafts, activities, special guests, movies, and more! There's something new every week. Grades K-4._x000d_" u="1"/>
        <s v="Adventure Club: Crafts, Movies, and More_x000d_Tuesday, Mar 8_x000d_4:00 PM_x000d_School-age children can join us for crafts, activities, special guests, movies, and more! There's something new every week. Grades K-4._x000d_" u="1"/>
        <s v="Adventure Club: Crafts, Movies, and More_x000d_Tuesday, May 3_x000d_4:00 PM_x000d_School-age children can join us for crafts, activities, special guests, movies, and more! There's something new every week. Grades K-4._x000d_" u="1"/>
        <s v=" Learn Qigong_x000d_Monday, May 8_x000d_4:30 PM_x000d_Learn the basics of Qigong, a Chinese healing art that integrates physical postures, breathing techniques, and focused intentions. Certified instructor Kerry Miller leads the sessions._x000d_" u="1"/>
        <s v="Story Time: Autism Awareness_x000d_Wednesday, Apr 13_x000d_11:15 AM_x000d_Join us for a celebration of all people. We will design our own big puzzle piece and put them all together to see what a beautiful picture we make!_x000d_" u="1"/>
        <s v=" Writer's Block: Picture Perfect_x000d_Monday, May 15_x000d_4:00 PM_x000d_Use old photographs and Instagram to inspire character development, setting, or situations. Snacks included. Ages 12-18._x000d_" u="1"/>
        <s v=" Learn Qigong_x000d_Monday, Mar 13_x000d_4:30 PM_x000d_Every 2nd Monday. Learn the basics of Qigong, a Chinese healing art that integrates physical postures, breathing techniques, and focused intentions. Certified instructor Kerry Miller leads the sessions._x000d_" u="1"/>
        <s v=" Preschool Story Time_x000d_Monday, Mar 6_x000d_10:30 AM_x000d_Every Monday. Be part of the fun: sharing stories, songs, dancing, and sometimes crafts. For ages 1-4._x000d_" u="1"/>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u="1"/>
        <s v=" The Me in Nashville: Self Portraits with Turnip Green_x000d_Monday, Mar 20_x000d_4:00 PM_x000d_In collaboration with NPL Special Collections Division, Turnip Green leads a self-portrait craft to highlight our city's diversity. For ages 5-16._x000d_" u="1"/>
        <s v=" Bellevue Chess Club_x000d_Saturday, Mar 25_x000d_1:00 PM_x000d_Last Saturdays. Sharpen your chess skills or just learn how to play. All ages and skill levels welcomed._x000d_" u="1"/>
        <s v=" Scrabble Group_x000d_Thursday, Apr 13_x000d_1:30 PM_x000d_Play Scrabble the old-fashioned way - on a board! All skill levels are welcomed. Bring your board if you have one._x000d_" u="1"/>
        <s v=" Scrabble Group_x000d_Thursday, Apr 20_x000d_1:30 PM_x000d_Play Scrabble the old-fashioned way - on a board! All skill levels are welcomed. Bring your board if you have one._x000d_" u="1"/>
        <s v=" Scrabble Group_x000d_Thursday, Apr 27_x000d_1:30 PM_x000d_Play Scrabble the old-fashioned way - on a board! All skill levels are welcomed. Bring your board if you have one._x000d_" u="1"/>
        <s v=" Scrabble Group_x000d_Thursday, Mar 16_x000d_1:30 PM_x000d_Play Scrabble the old-fashioned way - on a board! All skill levels are welcomed. Bring your board if you have one._x000d_" u="1"/>
        <s v=" Scrabble Group_x000d_Thursday, Mar 23_x000d_1:30 PM_x000d_Play Scrabble the old-fashioned way - on a board! All skill levels are welcomed. Bring your board if you have one._x000d_" u="1"/>
        <s v=" Scrabble Group_x000d_Thursday, Mar 30_x000d_1:30 PM_x000d_Play Scrabble the old-fashioned way - on a board! All skill levels are welcomed. Bring your board if you have one._x000d_" u="1"/>
        <s v="Storyland Saturdays: Preschool Story Time_x000d_Saturday, Apr 2_x000d_10:15 AM_x000d_Every Saturday, come to the library for some super stories, songs, and silliness!_x000d_" u="1"/>
        <s v="Storyland Saturdays: Preschool Story Time_x000d_Saturday, Apr 9_x000d_10:15 AM_x000d_Every Saturday, come to the library for some super stories, songs, and silliness!_x000d_" u="1"/>
        <s v="Storyland Saturdays: Preschool Story Time_x000d_Saturday, Mar 5_x000d_10:15 AM_x000d_Every Saturday, come to the library for some super stories, songs, and silliness!_x000d_" u="1"/>
        <s v="Storyland Saturdays: Preschool Story Time_x000d_Saturday, May 7_x000d_10:15 AM_x000d_Every Saturday, come to the library for some super stories, songs, and silliness!_x000d_" u="1"/>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u="1"/>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u="1"/>
        <s v=" Teen Studio_x000d_Monday, Apr 10_x000d_4:15 PM_x000d_Join us for different activities each week, including crafts, gaming, simple circuits, 3D printing, and more! For grades 5-12._x000d_" u="1"/>
        <s v=" Teen Studio_x000d_Monday, Apr 17_x000d_4:15 PM_x000d_Join us for different activities each week, including crafts, gaming, simple circuits, 3D printing, and more! For grades 5-12._x000d_" u="1"/>
        <s v=" Teen Studio_x000d_Monday, Apr 24_x000d_4:15 PM_x000d_Join us for different activities each week, including crafts, gaming, simple circuits, 3D printing, and more! For grades 5-12._x000d_" u="1"/>
        <s v=" Teen Studio_x000d_Monday, Mar 13_x000d_4:15 PM_x000d_Join us for different activities each week, including crafts, gaming, simple circuits, 3D printing, and more! For grades 5-12._x000d_" u="1"/>
        <s v=" Teen Studio_x000d_Tuesday, May 2_x000d_4:15 PM_x000d_Join us for different activities each week, including crafts, gaming, simple circuits, 3D printing, and more! For grades 5-12._x000d_" u="1"/>
        <s v=" Teen Studio_x000d_Tuesday, May 9_x000d_4:15 PM_x000d_Join us for different activities each week, including crafts, gaming, simple circuits, 3D printing, and more! For grades 5-12._x000d_" u="1"/>
        <s v=" Comic Paneling with Artist Michael Lapinski_x000d_Tuesday, Mar 7_x000d_4:00 PM_x000d_Learn the hidden art at the heart of comic book design. Registration is required. Please call (615) 862-5861 to register. For ages 10-18._x000d_" u="1"/>
        <s v=" Puppet Truck presents Ali Baba and the Forty Thieves_x000d_Saturday, Apr 15_x000d_2:00 PM_x000d_&amp;quot;Open Sesame!&amp;quot; and behold Wishing Chair Productions' colorful adaptation from the Tales of the Arabian Nights. Run time: 40 min. For all ages._x000d_" u="1"/>
        <s v=" Cosplay Headbands_x000d_Monday, Mar 6_x000d_4:15 PM_x000d_Add a cool accessory to your cosplay wardrobe! We will be crafting headbands inspired by our favorite characters. For grades 5-12._x000d_" u="1"/>
        <s v=" Teen Tech Lab_x000d_Friday, Mar 3_x000d_2:00 PM_x000d_Teens can work with a Studio NPL mentor on innovative technology projects including music, video, photography, design, textiles, and more. Projects vary each week. For ages 12-18._x000d_" u="1"/>
        <s v=" Let Off S.T.E.A.M._x000d_Tuesday, May 2_x000d_4:00 PM_x000d_Tuesdays, May 2, May 16, and May 30. Create works of art using science and technology. Ages 5-12._x000d_" u="1"/>
        <s v=" Tai Chi Class_x000d_Tuesday, Apr 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7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2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9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Story Time_x000d_Wednesday, Apr 12_x000d_10:15 AM_x000d_Singing, fingerplays, rhymes, ABCs, 123s, stories, and much more with Miss Donna and Bear! For ages 3&amp;ndash;5._x000d_" u="1"/>
        <s v=" Story Time_x000d_Wednesday, Apr 12_x000d_11:15 AM_x000d_Singing, fingerplays, rhymes, ABCs, 123s, stories, and much more with Miss Donna and Bear! For ages 3&amp;ndash;5._x000d_" u="1"/>
        <s v=" Story Time_x000d_Wednesday, Apr 19_x000d_10:15 AM_x000d_Singing, fingerplays, rhymes, ABCs, 123s, stories, and much more with Miss Donna and Bear! For ages 3&amp;ndash;5._x000d_" u="1"/>
        <s v=" Story Time_x000d_Wednesday, Apr 19_x000d_11:15 AM_x000d_Singing, fingerplays, rhymes, ABCs, 123s, stories, and much more with Miss Donna and Bear! For ages 3&amp;ndash;5._x000d_" u="1"/>
        <s v=" Story Time_x000d_Wednesday, Apr 26_x000d_10:15 AM_x000d_Singing, fingerplays, rhymes, ABCs, 123s, stories, and much more with Miss Donna and Bear! For ages 3&amp;ndash;5._x000d_" u="1"/>
        <s v=" Story Time_x000d_Wednesday, Apr 26_x000d_11:15 AM_x000d_Singing, fingerplays, rhymes, ABCs, 123s, stories, and much more with Miss Donna and Bear! For ages 3&amp;ndash;5._x000d_" u="1"/>
        <s v=" Story Time_x000d_Wednesday, Mar 15_x000d_10:15 AM_x000d_Singing, fingerplays, rhymes, ABCs, 123s, stories, and much more with Miss Donna and Bear! For ages 3&amp;ndash;5._x000d_" u="1"/>
        <s v=" Story Time_x000d_Wednesday, Mar 15_x000d_11:15 AM_x000d_Singing, fingerplays, rhymes, ABCs, 123s, stories, and much more with Miss Donna and Bear! For ages 3&amp;ndash;5._x000d_" u="1"/>
        <s v=" Story Time_x000d_Wednesday, Mar 22_x000d_10:15 AM_x000d_Singing, fingerplays, rhymes, ABCs, 123s, stories, and much more with Miss Donna and Bear! For ages 3&amp;ndash;5._x000d_" u="1"/>
        <s v=" Story Time_x000d_Wednesday, Mar 22_x000d_11:15 AM_x000d_Singing, fingerplays, rhymes, ABCs, 123s, stories, and much more with Miss Donna and Bear! For ages 3&amp;ndash;5._x000d_" u="1"/>
        <s v=" Story Time_x000d_Wednesday, Mar 29_x000d_10:15 AM_x000d_Singing, fingerplays, rhymes, ABCs, 123s, stories, and much more with Miss Donna and Bear! For ages 3&amp;ndash;5._x000d_" u="1"/>
        <s v=" Story Time_x000d_Wednesday, Mar 29_x000d_11:15 AM_x000d_Singing, fingerplays, rhymes, ABCs, 123s, stories, and much more with Miss Donna and Bear! For ages 3&amp;ndash;5._x000d_" u="1"/>
        <s v=" Story Time_x000d_Wednesday, May 10_x000d_10:15 AM_x000d_Singing, fingerplays, rhymes, ABCs, 123s, stories, and much more with Miss Donna and Bear! For ages 3&amp;ndash;5._x000d_" u="1"/>
        <s v=" Story Time_x000d_Wednesday, May 10_x000d_11:15 AM_x000d_Singing, fingerplays, rhymes, ABCs, 123s, stories, and much more with Miss Donna and Bear! For ages 3&amp;ndash;5._x000d_" u="1"/>
        <s v=" Cypher_x000d_Thursday, Mar 9_x000d_4:00 PM_x000d_Teen producers of all levels, including songwriters, singers, and rappers who are interested in producing their own music, learn how to make beats and music tracks using Logic Pro. Hosted by Southern Word._x000d_" u="1"/>
        <s v=" Square Foot Gardening with Rowena Aldridge_x000d_Saturday, Mar 11_x000d_10:30 AM_x000d_In this workshop you will learn the basics of starting a successful square foot garden.  We'll cover site preparation, seed and plant selection, easy garden maintenance, and harvesting techniques.  When you leave this workshop you will know everything you need to get your first square foot garden started that day!_x000d_" u="1"/>
        <s v=" Storyland Saturdays_x000d_Saturday, Apr 1_x000d_10:15 AM_x000d_Join us at the library for some super stories, songs, and silliness! For ages 3-5._x000d_" u="1"/>
        <s v=" Storyland Saturdays_x000d_Saturday, Apr 8_x000d_10:15 AM_x000d_Join us at the library for some super stories, songs, and silliness! For ages 3-5._x000d_" u="1"/>
        <s v=" Storyland Saturdays_x000d_Saturday, Mar 4_x000d_10:15 AM_x000d_Join us at the library for some super stories, songs, and silliness! For ages 3-5._x000d_" u="1"/>
        <s v=" Storyland Saturdays_x000d_Saturday, May 6_x000d_10:15 AM_x000d_Join us at the library for some super stories, songs, and silliness! For ages 3-5._x000d_" u="1"/>
        <s v=" Blackout Poetry_x000d_Tuesday, Apr 4_x000d_4:15 PM_x000d_Let&amp;rsquo;s re-purpose old book pages into word art! Share your point of view like John Lewis does in his graphic novel, March, and create blackout poetry. For grades 5-12._x000d_" u="1"/>
        <s v=" Dr. Who Week_x000d_Monday, Mar 6_x000d_4:00 PM_x000d_Mar 6-10. Join us for a week of activities, crafts and cosplay inspired by your favorite TV show! Friends from all fandoms are welcome to participate in the costume contest on Thursday. For teens and adults._x000d_" u="1"/>
        <s v=" Music Therapy_x000d_Tuesday, Apr 18_x000d_4:00 PM_x000d_Students from Belmont University come to sing songs, play games, and encourage growth through music. For ages 6-12._x000d_" u="1"/>
        <s v=" Music Therapy_x000d_Tuesday, Apr 25_x000d_4:00 PM_x000d_Students from Belmont University come to sing songs, play games, and encourage growth through music. For ages 6-12._x000d_" u="1"/>
        <s v=" Music Therapy_x000d_Tuesday, Mar 14_x000d_4:00 PM_x000d_Students from Belmont University come to sing songs, play games, and encourage growth through music. For ages 6-12._x000d_" u="1"/>
        <s v=" Music Therapy_x000d_Tuesday, Mar 21_x000d_4:00 PM_x000d_Students from Belmont University come to sing songs, play games, and encourage growth through music. For ages 6-12._x000d_" u="1"/>
        <s v=" Music Therapy_x000d_Tuesday, Mar 28_x000d_4:00 PM_x000d_Students from Belmont University come to sing songs, play games, and encourage growth through music. For ages 6-12._x000d_" u="1"/>
        <s v=" Crayon Kids_x000d_Thursday, Mar 2_x000d_10:15 AM_x000d_Every Thursday. Join Ms. Katie at the library for some crafty fun! For ages 3-5._x000d_" u="1"/>
        <s v=" T.O.T.A.L.: Game Time_x000d_Monday, Mar 6_x000d_4:00 PM_x000d_First Monday of every month. Board games, video games, and card games galore! Ages 12-18._x000d_" u="1"/>
        <s v=" Writer's Block: Poetry Slam_x000d_Monday, Apr 17_x000d_4:00 PM_x000d_April is National Poetry Month. To kick off our writer's series, we're hosting a poetry slam! Bring something you've written or a piece you would love to share. Snacks included. Ages 12-18._x000d_" u="1"/>
        <s v="Getting Started with Google Docs_x000d_Wednesday, Apr 13_x000d_2:00 PM_x000d_Google has free online storage available through Google Drive. Learn how to create and store documents and materials using Google Docs. Some keyboarding and mouse skills required._x000d_" u="1"/>
        <s v="Getting Started with Microsoft Excel_x000d_Wednesday, Apr 27_x000d_10:00 AM_x000d_This class provides an introduction to Microsoft Excel, a program for managing numbers and data. Come to the class to get started. Some keyboarding and mouse skills required._x000d_" u="1"/>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u="1"/>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u="1"/>
        <s v="Getting Started with Internet _x000d_Wednesday, Apr 6_x000d_2:00 PM_x000d_Learn how to access unlimited information using the Internet._x000d_" u="1"/>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u="1"/>
        <s v="Family Fun Time: Songs, Craft, and More_x000d_Monday, Apr 11_x000d_6:30 PM_x000d_Every Monday, join Ms. Katie for stories, songs, fingerplays, and a craft! Ages 3 to 5._x000d_" u="1"/>
        <s v="Family Fun Time: Songs, Craft, and More_x000d_Monday, Apr 18_x000d_6:30 PM_x000d_Every Monday, join Ms. Katie for stories, songs, fingerplays, and a craft! Ages 3 to 5._x000d_" u="1"/>
        <s v="Family Fun Time: Songs, Craft, and More_x000d_Monday, Apr 25_x000d_6:30 PM_x000d_Every Monday, join Ms. Katie for stories, songs, fingerplays, and a craft! Ages 3 to 5._x000d_" u="1"/>
        <s v="Family Fun Time: Songs, Craft, and More_x000d_Monday, Mar 14_x000d_6:30 PM_x000d_Every Monday, join Ms. Katie for stories, songs, fingerplays, and a craft! Ages 3 to 5._x000d_" u="1"/>
        <s v="Family Fun Time: Songs, Craft, and More_x000d_Monday, Mar 21_x000d_6:30 PM_x000d_Every Monday, join Ms. Katie for stories, songs, fingerplays, and a craft! Ages 3 to 5._x000d_" u="1"/>
        <s v="Family Fun Time: Songs, Craft, and More_x000d_Monday, Mar 28_x000d_6:30 PM_x000d_Every Monday, join Ms. Katie for stories, songs, fingerplays, and a craft! Ages 3 to 5._x000d_" u="1"/>
        <s v="Mother Goose Moments_x000d_Monday, Apr 11_x000d_10:15 AM_x000d_Every Monday, babies and their caregivers are welcome to join Miss Donna for rhymes, songs, fingerplays, ABCs, 123s, stories, and more. For babies through 24 months old._x000d_" u="1"/>
        <s v="Mother Goose Moments_x000d_Monday, Apr 18_x000d_10:15 AM_x000d_Every Monday, babies and their caregivers are welcome to join Miss Donna for rhymes, songs, fingerplays, ABCs, 123s, stories, and more. For babies through 24 months old._x000d_" u="1"/>
        <s v="Mother Goose Moments_x000d_Monday, Apr 25_x000d_10:15 AM_x000d_Every Monday, babies and their caregivers are welcome to join Miss Donna for rhymes, songs, fingerplays, ABCs, 123s, stories, and more. For babies through 24 months old._x000d_" u="1"/>
        <s v="Mother Goose Moments_x000d_Monday, Mar 14_x000d_10:15 AM_x000d_Every Monday, babies and their caregivers are welcome to join Miss Donna for rhymes, songs, fingerplays, ABCs, 123s, stories, and more. For babies through 24 months old._x000d_" u="1"/>
        <s v="Mother Goose Moments_x000d_Monday, Mar 21_x000d_10:15 AM_x000d_Every Monday, babies and their caregivers are welcome to join Miss Donna for rhymes, songs, fingerplays, ABCs, 123s, stories, and more. For babies through 24 months old._x000d_" u="1"/>
        <s v="Mother Goose Moments_x000d_Monday, Mar 28_x000d_10:15 AM_x000d_Every Monday, babies and their caregivers are welcome to join Miss Donna for rhymes, songs, fingerplays, ABCs, 123s, stories, and more. For babies through 24 months old._x000d_" u="1"/>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u="1"/>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u="1"/>
        <s v=" UNITY Project: Opening Celebration_x000d_Thursday, Apr 6_x000d_6: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tory Time_x000d_Tuesday, Apr 11_x000d_10:30 AM_x000d_Join us for stories, music, movement, and adventure! For ages 0-5._x000d_" u="1"/>
        <s v=" Story Time_x000d_Tuesday, Apr 18_x000d_10:30 AM_x000d_Join us for stories, music, movement, and adventure! For ages 0-5._x000d_" u="1"/>
        <s v=" Story Time_x000d_Tuesday, Apr 25_x000d_10:30 AM_x000d_Join us for stories, music, movement, and adventure! For ages 0-5._x000d_" u="1"/>
        <s v=" Story Time_x000d_Tuesday, Mar 14_x000d_10:30 AM_x000d_Join us for stories, music, movement, and adventure! For ages 0-5._x000d_" u="1"/>
        <s v=" Story Time_x000d_Tuesday, Mar 21_x000d_10:30 AM_x000d_Join us for stories, music, movement, and adventure! For ages 0-5._x000d_" u="1"/>
        <s v=" Story Time_x000d_Tuesday, Mar 28_x000d_10:30 AM_x000d_Join us for stories, music, movement, and adventure! For ages 0-5._x000d_" u="1"/>
        <s v=" Story Time_x000d_Tuesday, May 16_x000d_10:30 AM_x000d_Join us for stories, music, movement, and adventure! For ages 0-5._x000d_" u="1"/>
        <s v=" Story Time_x000d_Tuesday, May 23_x000d_10:30 AM_x000d_Join us for stories, music, movement, and adventure! For ages 0-5._x000d_" u="1"/>
        <s v=" Story Time_x000d_Tuesday, May 30_x000d_10:30 AM_x000d_Join us for stories, music, movement, and adventure! For ages 0-5._x000d_" u="1"/>
        <s v=" Story Time_x000d_Tuesday, Mar 7_x000d_10:30 AM_x000d_Every Tuesday. Join us for stories, music, movement, and adventure! For ages 0-5._x000d_" u="1"/>
        <s v=" Mother's Day Craft_x000d_Tuesday, May 9_x000d_4:15 PM_x000d_Say thanks to the special person in your life with a bouquet of tissue paper flowers. For grades 5-12._x000d_" u="1"/>
        <s v=" Bellevue Writers Group_x000d_Tuesday, Mar 7_x000d_6:00 PM_x000d_Every first and third Tuesday. Bellevue Writers Group welcomes adults who write prose fiction and literary nonfiction. Join us as we share our works and receive feedback from fellow writers._x000d_" u="1"/>
        <s v=" Teen Studio_x000d_Monday, Apr 3_x000d_4:15 PM_x000d_Join us for different activities each week, including crafts, gaming, simple circuits, 3D printing, and more! For grades 5-12._x000d_" u="1"/>
        <s v=" Teen Studio_x000d_Monday, May 1_x000d_4:15 PM_x000d_Join us for different activities each week, including crafts, gaming, simple circuits, 3D printing, and more! For grades 5-12._x000d_" u="1"/>
        <s v=" Teen Studio_x000d_Monday, May 8_x000d_4:15 PM_x000d_Join us for different activities each week, including crafts, gaming, simple circuits, 3D printing, and more! For grades 5-12._x000d_" u="1"/>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u="1"/>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u="1"/>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u="1"/>
        <s v=" Spoken Word: Samuel Hawkins_x000d_Tuesday, Apr 4_x000d_5:00 PM_x000d_Spoken word artist Samuel Hawkins performs several original pieces._x000d_" u="1"/>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u="1"/>
        <s v=" Tax Talk_x000d_Wednesday, Mar 15_x000d_6:30 PM_x000d_Filing your taxes doesn't have to be so painful! Judy McClure, EA, Master Tax Advisor will present a 5-part tax discussion series to address your tax concerns. Attend one, or attend all 5! \n\nWednesday, Nov 30, 2016: The Affordable Care Act (ACA) and Your Tax Return \n\nWednesday, Dec 14, 2016: Tax Benefits for Education \n\nWednesday, Jan 18, 2017: Itemized Deductions on Schedule A \n\nWednesday, Feb 15, 2017: Tax Reporting for Investments \n\nWednesday, Mar 15, 2017: IRAs and Retirement_x000d_" u="1"/>
        <s v=" Friends of the Bellevue Branch Library Book Sale_x000d_Saturday, Apr 8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u="1"/>
        <s v="Camping 101 with Tennessee State Parks_x000d_Tuesday, May 10_x000d_6:00 PM_x000d_A representative from Tennessee State Parks shares helpful tips on camping, talks about camping options at the state parks, and provides examples of camping gear for attendees to test out._x000d_" u="1"/>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u="1"/>
        <s v=" Cypher_x000d_Thursday, Mar 9_x000d_4:00 PM_x000d_Every Thursday. Teen producers of all levels, including songwriters, singers, and rappers who are interested in producing their own music, learn how to make beats and music tracks using Logic Pro. Hosted by Southern Word._x000d_" u="1"/>
        <s v="Crayon Kids: Crafts and Fun_x000d_Thursday, Apr 14_x000d_10:15 AM_x000d_Every Thursday, join Ms. Katie at the library for some crafty fun!_x000d_" u="1"/>
        <s v="Crayon Kids: Crafts and Fun_x000d_Thursday, Apr 21_x000d_10:15 AM_x000d_Every Thursday, join Ms. Katie at the library for some crafty fun!_x000d_" u="1"/>
        <s v="Crayon Kids: Crafts and Fun_x000d_Thursday, Apr 28_x000d_10:15 AM_x000d_Every Thursday, join Ms. Katie at the library for some crafty fun!_x000d_" u="1"/>
        <s v="Crayon Kids: Crafts and Fun_x000d_Thursday, Mar 17_x000d_10:15 AM_x000d_Every Thursday, join Ms. Katie at the library for some crafty fun!_x000d_" u="1"/>
        <s v="Crayon Kids: Crafts and Fun_x000d_Thursday, Mar 24_x000d_10:15 AM_x000d_Every Thursday, join Ms. Katie at the library for some crafty fun!_x000d_" u="1"/>
        <s v="Crayon Kids: Crafts and Fun_x000d_Thursday, Mar 31_x000d_10:15 AM_x000d_Every Thursday, join Ms. Katie at the library for some crafty fun!_x000d_" u="1"/>
        <s v=" Get Fit, Eat Right Saturday_x000d_Saturday, May 6_x000d_10:30 AM_x000d_Join us for this special event dedicated to health and wellness. Throughout the day, various exercise classes such as strength training, yoga, and Tai Chi will be offered, and a leading nutritionist will teach strategies to incorporate better, healthier eating into your life._x000d_" u="1"/>
        <s v=" Yoga_x000d_Wednesday, Mar 1_x000d_4:30 PM_x000d_Every Wednesday. Join Small World Yoga for a beginner-friendly, community yoga class. Borrow one of our mats or bring your own. All ages and abilities welcome._x000d_" u="1"/>
        <s v="Story Time: Celebrate Puppetry Day_x000d_Wednesday, Apr 27_x000d_11:15 AM_x000d_Special guest Kathleen Lynam will join us in a celebration of the wonderful medium of puppets, used around the world to convey wisdom and bring joy in diverse cultures._x000d_" u="1"/>
        <s v=" Shake It Off Dance Party_x000d_Thursday, Apr 6_x000d_4:30 PM_x000d_Have you been sitting still for too long? Come dance, be silly and get a work out all at once! Ages 5-12._x000d_" u="1"/>
        <s v=" Shake It Off Dance Party_x000d_Thursday, Mar 2_x000d_4:30 PM_x000d_Have you been sitting still for too long? Come dance, be silly and get a work out all at once! Ages 5-12._x000d_" u="1"/>
        <s v=" Knitting 101_x000d_Saturday, Mar 11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18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25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Friends of the Bellevue Branch Library Meeting_x000d_Saturday, Apr 8_x000d_10:15 AM_x000d_Find out how you can get involved at the Bellevue Branch. New members are always welcome._x000d_" u="1"/>
        <s v=" Mother Goose Moments_x000d_Monday, Apr 10_x000d_10:15 AM_x000d_Babies, birth through 24 months, may join Ms. Donna for rhymes, songs, fingerplays, ABCs, 123s, stories, and more._x000d_" u="1"/>
        <s v=" Mother Goose Moments_x000d_Monday, Apr 17_x000d_10:15 AM_x000d_Babies, birth through 24 months, may join Ms. Donna for rhymes, songs, fingerplays, ABCs, 123s, stories, and more._x000d_" u="1"/>
        <s v=" Mother Goose Moments_x000d_Monday, Apr 24_x000d_10:15 AM_x000d_Babies, birth through 24 months, may join Ms. Donna for rhymes, songs, fingerplays, ABCs, 123s, stories, and more._x000d_" u="1"/>
        <s v=" Mother Goose Moments_x000d_Monday, Mar 13_x000d_10:15 AM_x000d_Babies, birth through 24 months, may join Ms. Donna for rhymes, songs, fingerplays, ABCs, 123s, stories, and more._x000d_" u="1"/>
        <s v=" Mother Goose Moments_x000d_Monday, Mar 20_x000d_10:15 AM_x000d_Babies, birth through 24 months, may join Ms. Donna for rhymes, songs, fingerplays, ABCs, 123s, stories, and more._x000d_" u="1"/>
        <s v=" Mother Goose Moments_x000d_Monday, Mar 27_x000d_10:15 AM_x000d_Babies, birth through 24 months, may join Ms. Donna for rhymes, songs, fingerplays, ABCs, 123s, stories, and more._x000d_" u="1"/>
        <s v=" Puppet Truck presents Ali Baba and the Forty Thieves_x000d_Saturday, Apr 22_x000d_2:00 PM_x000d_&amp;quot;Open Sesame!&amp;quot; and behold Wishing Chair Productions' colorful adaptation from the Tales of the Arabian Nights. Run time: 40 min. For ages 3-12._x000d_" u="1"/>
        <s v=" Songwriters Group_x000d_Saturday, Apr 15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 Songwriters Group_x000d_Saturday, Mar 18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Swing Dance Performance_x000d_Thursday, Mar 24_x000d_6:00 PM_x000d_Swing in spring and come watch a performance by the Nashville Jitterbugs!_x000d_" u="1"/>
        <s v=" The Role of Women during the Civil War and World War I_x000d_Saturday, Mar 18_x000d_2:00 PM_x000d_Women played important roles during both the Civil War and World War I. Learn about how women helped the war efforts, how the wars affected their lives, and how they used their experiences to help in their fight for equal rights._x000d_" u="1"/>
        <s v="CLOSED: Easter Sunday_x000d_Sunday, Mar 27_x000d_12:00 AM_x000d_All library locations are closed. Please use book drops for returns._x000d_" u="1"/>
        <s v="Teen Studio: Crafts, Gaming, Robotics, and More_x000d_Tuesday, Mar 1_x000d_4:15 PM_x000d_Monday-Thursday when school is in session. We do something different each week, including crafts, gaming, robotics, 3D printing, and more. Join the fun after school! Grades 5-12._x000d_" u="1"/>
        <s v="LEGO Club_x000d_Sunday, Mar 20_x000d_3:00 PM_x000d_Every 3rd Sunday, imagine, think, and build something awesome with LEGOs!_x000d_" u="1"/>
        <s v=" Novel Conversations: The Magic Strings of Frankie Presto_x000d_Thursday, Apr 13_x000d_6:00 PM_x000d_Join us for lively book discussions. \n\nMarch 9: Commonwealth by Ann Patchett\nApril 13: The Magic Strings of Frankie Presto by Mitch Albom\nMay 11: Hillbilly Elegy by J. D. Vance_x000d_" u="1"/>
        <s v=" In the Garden_x000d_Wednesday, Apr 5_x000d_4:00 PM_x000d_Get ready to get your hands dirty! Kids will learn about how we grow food while helping plant, water, and care for our community garden. Ages 5-12._x000d_" u="1"/>
        <s v=" In the Garden_x000d_Wednesday, May 3_x000d_4:00 PM_x000d_Get ready to get your hands dirty! Kids will learn about how we grow food while helping plant, water, and care for our community garden. Ages 5-12._x000d_" u="1"/>
        <s v=" Music Therapy_x000d_Tuesday, Mar 14_x000d_4:00 PM_x000d_Every Tuesday. Students from Belmont University come to sing songs, play games, and encourage growth through music. For ages 6-12._x000d_" u="1"/>
        <s v=" Character Design with Artist Janet Lee_x000d_Monday, Apr 3_x000d_4:00 PM_x000d_Who is YOUR character? From a professional comic artist, learn the principles underlying characters from Charlie Brown to Naruto, and design your own!  Registration is required. Please call (615) 862-5859 to register. For teens and adults._x000d_" u="1"/>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Let's Watch Anime_x000d_Wednesday, Mar 2_x000d_4:15 PM_x000d_Celebrate Animanga month with fellow teens by watching anime! Grades 5-12._x000d_" u="1"/>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tting Started with Computers_x000d_Wednesday, Apr 6_x000d_10:00 AM_x000d_Come to class to get started with computers! This class covers introductory computer vocabulary, computer mouse skills, and basic keyboarding. No computer skills required!_x000d_" u="1"/>
        <s v=" Storyland Saturdays_x000d_Saturday, Apr 15_x000d_10:15 AM_x000d_Join us at the library for some super stories, songs, and silliness! For ages 3-5._x000d_" u="1"/>
        <s v=" Storyland Saturdays_x000d_Saturday, Apr 22_x000d_10:15 AM_x000d_Join us at the library for some super stories, songs, and silliness! For ages 3-5._x000d_" u="1"/>
        <s v=" Storyland Saturdays_x000d_Saturday, Apr 29_x000d_10:15 AM_x000d_Join us at the library for some super stories, songs, and silliness! For ages 3-5._x000d_" u="1"/>
        <s v=" Storyland Saturdays_x000d_Saturday, Mar 11_x000d_10:15 AM_x000d_Join us at the library for some super stories, songs, and silliness! For ages 3-5._x000d_" u="1"/>
        <s v=" Storyland Saturdays_x000d_Saturday, Mar 18_x000d_10:15 AM_x000d_Join us at the library for some super stories, songs, and silliness! For ages 3-5._x000d_" u="1"/>
        <s v=" Storyland Saturdays_x000d_Saturday, Mar 25_x000d_10:15 AM_x000d_Join us at the library for some super stories, songs, and silliness! For ages 3-5._x000d_" u="1"/>
        <s v=" Global Education presents Zumba_x000d_Monday, Apr 10_x000d_6:00 PM_x000d_Move to Afro-Latin beats in a fun fitness party that's all the rage throughout the world!_x000d_" u="1"/>
        <s v="LEGO Club_x000d_Sunday, Apr 17_x000d_3:00 PM_x000d_Every 3rd Sunday, imagine, think, and build something awesome with LEGOs._x000d_" u="1"/>
        <s v="Star Wars Day Craft_x000d_Wednesday, May 4_x000d_4:15 PM_x000d_Join us for a Star Wars-themed craft! May the Force be with you! Grades 5-12._x000d_" u="1"/>
        <s v="Create Your Own Vision Board Workshop_x000d_Wednesday, Mar 23_x000d_6:00 PM_x000d_Create your own vision board at this fun and interactive workshop. A vision board is a visual representation of your goals, hopes, and dreams, and is a great tool to inspire and motivate you._x000d_" u="1"/>
        <s v=" Perler Bead Portraits_x000d_Tuesday, Apr 11_x000d_4:15 PM_x000d_Let&amp;rsquo;s use Perler Beads to celebrate diversity! Create a self-portrait or symbols that represent you. For grades 5-12._x000d_" u="1"/>
        <s v=" Animanga Masks_x000d_Thursday, Mar 2_x000d_4:15 PM_x000d_Create a mask inspired by your favorite manga and anime. For grades 5-12._x000d_" u="1"/>
        <s v=" Yoga_x000d_Wednesday, Apr 12_x000d_4:30 PM_x000d_Join Small World Yoga for a beginner-friendly, community yoga class. Borrow one of our mats or bring your own. All ages and abilities welcome._x000d_" u="1"/>
        <s v=" Yoga_x000d_Wednesday, Apr 19_x000d_4:30 PM_x000d_Join Small World Yoga for a beginner-friendly, community yoga class. Borrow one of our mats or bring your own. All ages and abilities welcome._x000d_" u="1"/>
        <s v=" Yoga_x000d_Wednesday, Apr 26_x000d_4:30 PM_x000d_Join Small World Yoga for a beginner-friendly, community yoga class. Borrow one of our mats or bring your own. All ages and abilities welcome._x000d_" u="1"/>
        <s v=" Yoga_x000d_Wednesday, Mar 15_x000d_4:30 PM_x000d_Join Small World Yoga for a beginner-friendly, community yoga class. Borrow one of our mats or bring your own. All ages and abilities welcome._x000d_" u="1"/>
        <s v=" Yoga_x000d_Wednesday, Mar 22_x000d_4:30 PM_x000d_Join Small World Yoga for a beginner-friendly, community yoga class. Borrow one of our mats or bring your own. All ages and abilities welcome._x000d_" u="1"/>
        <s v=" Yoga_x000d_Wednesday, Mar 29_x000d_4:30 PM_x000d_Join Small World Yoga for a beginner-friendly, community yoga class. Borrow one of our mats or bring your own. All ages and abilities welcome._x000d_" u="1"/>
        <s v=" Yoga_x000d_Wednesday, May 10_x000d_4:30 PM_x000d_Join Small World Yoga for a beginner-friendly, community yoga class. Borrow one of our mats or bring your own. All ages and abilities welcome._x000d_" u="1"/>
        <s v=" Yoga_x000d_Wednesday, May 17_x000d_4:30 PM_x000d_Join Small World Yoga for a beginner-friendly, community yoga class. Borrow one of our mats or bring your own. All ages and abilities welcome._x000d_" u="1"/>
        <s v=" Yoga_x000d_Wednesday, May 24_x000d_4:30 PM_x000d_Join Small World Yoga for a beginner-friendly, community yoga class. Borrow one of our mats or bring your own. All ages and abilities welcome._x000d_" u="1"/>
        <s v=" Yoga_x000d_Wednesday, May 31_x000d_4:30 PM_x000d_Join Small World Yoga for a beginner-friendly, community yoga class. Borrow one of our mats or bring your own. All ages and abilities welcome._x000d_" u="1"/>
        <s v="Friends of the Bellevue Branch Library Meeting_x000d_Saturday, Apr 2_x000d_10:15 AM_x000d_Every 2nd Saturday, find out how you can get involved at the Bellevue Branch. New members are always welcome._x000d_" u="1"/>
        <s v=" Clay Creatures_x000d_Monday, May 1_x000d_4:15 PM_x000d_Join us as we celebrate Asian Pacific Heritage Month with this clay craft. Draw inspiration from South Korean ceramic artist Grace Eunmi Lee to create objects that give shape to that which is overlooked or ignored. For grades 5-12._x000d_" u="1"/>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u="1"/>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Teen Studio_x000d_Thursday, May 4_x000d_4:15 PM_x000d_Join us for different activities each week, including crafts, gaming, simple circuits, 3D printing, and more! For grades 5-12._x000d_" u="1"/>
        <s v=" Teen Studio_x000d_Tuesday, Mar 28_x000d_4:15 PM_x000d_Join us for different activities each week, including crafts, gaming, simple circuits, 3D printing, and more! For grades 5-12._x000d_" u="1"/>
        <s v=" Family Fun Time_x000d_Monday, Mar 6_x000d_6:30 PM_x000d_Every Monday. Join Ms. Katie for stories, songs, fingerplays, and crafts. For ages 3-5._x000d_" u="1"/>
        <s v=" UNITY Project: Closing Celebration_x000d_Sunday, Apr 9_x000d_2: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Junie B. Jones Celebration_x000d_Saturday, Apr 22_x000d_2:00 PM_x000d_Come help up celebrate children&amp;rsquo;s author Barbara Parks at our Junie B. Jones Celebration!  There will be games and crafts &amp;ndash; and birthday cake! Registration required. Stop by the children&amp;rsquo;s reference desk or call (615)862-5854 by April 15 to register._x000d_" u="1"/>
        <s v=" Teen Studio_x000d_Thursday, Apr 13_x000d_4:15 PM_x000d_Join us for different activities each week, including crafts, gaming, simple circuits, 3D printing, and more! For grades 5-12._x000d_" u="1"/>
        <s v=" Teen Studio_x000d_Thursday, Apr 27_x000d_4:15 PM_x000d_Join us for different activities each week, including crafts, gaming, simple circuits, 3D printing, and more! For grades 5-12._x000d_" u="1"/>
        <s v=" Teen Studio_x000d_Thursday, Mar 30_x000d_4:15 PM_x000d_Join us for different activities each week, including crafts, gaming, simple circuits, 3D printing, and more! For grades 5-12._x000d_" u="1"/>
        <s v=" Teen Studio_x000d_Wednesday, Apr 5_x000d_4:15 PM_x000d_Join us for different activities each week, including crafts, gaming, simple circuits, 3D printing, and more! For grades 5-12._x000d_" u="1"/>
        <s v=" Teen Studio_x000d_Wednesday, Mar 1_x000d_4:15 PM_x000d_Join us for different activities each week, including crafts, gaming, simple circuits, 3D printing, and more! For grades 5-12._x000d_" u="1"/>
        <s v=" Teen Studio_x000d_Wednesday, May 3_x000d_4:15 PM_x000d_Join us for different activities each week, including crafts, gaming, simple circuits, 3D printing, and more! For grades 5-12._x000d_" u="1"/>
        <s v="Story Time_x000d_Wednesday, Apr 6_x000d_10:15 AM_x000d_Every Wednesday at 10:15 and 11:15 a.m. Singing, fingerplays, rhymes, ABCs, 123s, stories, and much more with Miss Donna and Bear!_x000d_" u="1"/>
        <s v="Story Time_x000d_Wednesday, Apr 6_x000d_11:15 AM_x000d_Every Wednesday at 10:15 and 11:15 a.m. Singing, fingerplays, rhymes, ABCs, 123s, stories, and much more with Miss Donna and Bear!_x000d_" u="1"/>
        <s v="Story Time_x000d_Wednesday, Mar 2_x000d_11:15 AM_x000d_Every Wednesday at 10:15 and 11:15 a.m. Singing, fingerplays, rhymes, ABCs, 123s, stories, and much more with Miss Donna and Bear!_x000d_" u="1"/>
        <s v="Story Time_x000d_Wednesday, Mar 9_x000d_10:15 AM_x000d_Every Wednesday at 10:15 and 11:15 a.m. Singing, fingerplays, rhymes, ABCs, 123s, stories, and much more with Miss Donna and Bear!_x000d_" u="1"/>
        <s v="Story Time_x000d_Wednesday, Mar 9_x000d_11:15 AM_x000d_Every Wednesday at 10:15 and 11:15 a.m. Singing, fingerplays, rhymes, ABCs, 123s, stories, and much more with Miss Donna and Bear!_x000d_" u="1"/>
        <s v="Story Time_x000d_Wednesday, May 4_x000d_10:15 AM_x000d_Every Wednesday at 10:15 and 11:15 a.m. Singing, fingerplays, rhymes, ABCs, 123s, stories, and much more with Miss Donna and Bear!_x000d_" u="1"/>
        <s v="Story Time_x000d_Wednesday, May 4_x000d_11:15 AM_x000d_Every Wednesday at 10:15 and 11:15 a.m. Singing, fingerplays, rhymes, ABCs, 123s, stories, and much more with Miss Donna and Bear!_x000d_" u="1"/>
        <s v=" Learn Qigong_x000d_Monday, Apr 10_x000d_4:30 PM_x000d_Learn the basics of Qigong, a Chinese healing art that integrates physical postures, breathing techniques, and focused intentions. Certified instructor Kerry Miller leads the sessions._x000d_" u="1"/>
        <s v=" Learn Qigong_x000d_Monday, Mar 13_x000d_4:30 PM_x000d_Learn the basics of Qigong, a Chinese healing art that integrates physical postures, breathing techniques, and focused intentions. Certified instructor Kerry Miller leads the sessions._x000d_" u="1"/>
        <s v=" In the Garden_x000d_Wednesday, Apr 5_x000d_4:00 PM_x000d_Every Wednesday. Get ready to get your hands dirty! Kids will learn about how we grow food while helping plant, water, and care for our community garden. Ages 5-12._x000d_" u="1"/>
        <s v="Storyland Saturdays: Preschool Story Time_x000d_Saturday, Apr 23_x000d_10:15 AM_x000d_Every Saturday, come to the library for some super stories, songs, and silliness!_x000d_" u="1"/>
        <s v="Storyland Saturdays: Preschool Story Time_x000d_Saturday, Apr 30_x000d_10:15 AM_x000d_Every Saturday, come to the library for some super stories, songs, and silliness!_x000d_" u="1"/>
        <s v="Storyland Saturdays: Preschool Story Time_x000d_Saturday, Mar 12_x000d_10:15 AM_x000d_Every Saturday, come to the library for some super stories, songs, and silliness!_x000d_" u="1"/>
        <s v="Storyland Saturdays: Preschool Story Time_x000d_Saturday, Mar 19_x000d_10:15 AM_x000d_Every Saturday, come to the library for some super stories, songs, and silliness!_x000d_" u="1"/>
        <s v="Storyland Saturdays: Preschool Story Time_x000d_Saturday, Mar 26_x000d_10:15 AM_x000d_Every Saturday, come to the library for some super stories, songs, and silliness!_x000d_" u="1"/>
        <s v=" Homeschool Crew_x000d_Wednesday, Apr 26_x000d_2:00 PM_x000d_Homeschool Crew introduces homeschooled children to a different topic. For grades k-4._x000d_" u="1"/>
        <s v=" Homeschool Crew_x000d_Wednesday, Mar 29_x000d_2:00 PM_x000d_Homeschool Crew introduces homeschooled children to a different topic. For grades k-4._x000d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1"/>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ort"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12" firstHeaderRow="1" firstDataRow="1" firstDataCol="4"/>
  <pivotFields count="4">
    <pivotField axis="axisRow" compact="0" showAll="0">
      <items count="7">
        <item m="1" x="4"/>
        <item sd="0" m="1" x="3"/>
        <item x="0"/>
        <item x="1"/>
        <item m="1" x="5"/>
        <item m="1" x="2"/>
        <item t="default"/>
      </items>
    </pivotField>
    <pivotField axis="axisRow" compact="0" showAll="0">
      <items count="7">
        <item sd="0" m="1" x="5"/>
        <item m="1" x="4"/>
        <item m="1" x="3"/>
        <item x="0"/>
        <item m="1" x="2"/>
        <item sd="0" x="1"/>
        <item t="default"/>
      </items>
    </pivotField>
    <pivotField axis="axisRow" compact="0" showAll="0" sortType="ascending">
      <items count="3">
        <item x="0"/>
        <item x="1"/>
        <item t="default"/>
      </items>
    </pivotField>
    <pivotField axis="axisRow" compact="0" showAll="0">
      <items count="390">
        <item x="0"/>
        <item m="1" x="90"/>
        <item m="1" x="102"/>
        <item m="1" x="103"/>
        <item m="1" x="170"/>
        <item m="1" x="104"/>
        <item m="1" x="105"/>
        <item m="1" x="106"/>
        <item m="1" x="171"/>
        <item m="1" x="61"/>
        <item m="1" x="172"/>
        <item m="1" x="194"/>
        <item m="1" x="259"/>
        <item m="1" x="94"/>
        <item m="1" x="283"/>
        <item m="1" x="158"/>
        <item m="1" x="159"/>
        <item m="1" x="284"/>
        <item m="1" x="160"/>
        <item m="1" x="276"/>
        <item m="1" x="119"/>
        <item m="1" x="285"/>
        <item m="1" x="314"/>
        <item m="1" x="280"/>
        <item m="1" x="25"/>
        <item m="1" x="100"/>
        <item m="1" x="288"/>
        <item m="1" x="289"/>
        <item m="1" x="290"/>
        <item m="1" x="53"/>
        <item m="1" x="291"/>
        <item m="1" x="292"/>
        <item m="1" x="54"/>
        <item m="1" x="293"/>
        <item m="1" x="55"/>
        <item m="1" x="27"/>
        <item m="1" x="339"/>
        <item m="1" x="286"/>
        <item m="1" x="246"/>
        <item m="1" x="247"/>
        <item m="1" x="248"/>
        <item m="1" x="161"/>
        <item m="1" x="249"/>
        <item m="1" x="250"/>
        <item m="1" x="251"/>
        <item m="1" x="162"/>
        <item m="1" x="163"/>
        <item m="1" x="164"/>
        <item m="1" x="278"/>
        <item m="1" x="352"/>
        <item m="1" x="167"/>
        <item m="1" x="355"/>
        <item m="1" x="356"/>
        <item m="1" x="357"/>
        <item m="1" x="324"/>
        <item m="1" x="358"/>
        <item m="1" x="325"/>
        <item m="1" x="359"/>
        <item m="1" x="360"/>
        <item m="1" x="327"/>
        <item m="1" x="328"/>
        <item m="1" x="329"/>
        <item m="1" x="240"/>
        <item m="1" x="244"/>
        <item m="1" x="241"/>
        <item m="1" x="258"/>
        <item m="1" x="62"/>
        <item m="1" x="93"/>
        <item m="1" x="107"/>
        <item m="1" x="322"/>
        <item m="1" x="108"/>
        <item m="1" x="337"/>
        <item m="1" x="316"/>
        <item m="1" x="323"/>
        <item m="1" x="79"/>
        <item m="1" x="165"/>
        <item m="1" x="139"/>
        <item m="1" x="242"/>
        <item m="1" x="44"/>
        <item m="1" x="45"/>
        <item m="1" x="46"/>
        <item m="1" x="252"/>
        <item m="1" x="253"/>
        <item m="1" x="254"/>
        <item m="1" x="95"/>
        <item m="1" x="255"/>
        <item m="1" x="256"/>
        <item m="1" x="257"/>
        <item m="1" x="96"/>
        <item m="1" x="97"/>
        <item m="1" x="98"/>
        <item m="1" x="354"/>
        <item m="1" x="193"/>
        <item m="1" x="101"/>
        <item m="1" x="245"/>
        <item m="1" x="56"/>
        <item m="1" x="178"/>
        <item m="1" x="179"/>
        <item m="1" x="180"/>
        <item m="1" x="47"/>
        <item m="1" x="48"/>
        <item m="1" x="49"/>
        <item m="1" x="149"/>
        <item m="1" x="50"/>
        <item m="1" x="51"/>
        <item m="1" x="150"/>
        <item m="1" x="52"/>
        <item m="1" x="151"/>
        <item m="1" x="338"/>
        <item m="1" x="39"/>
        <item m="1" x="28"/>
        <item m="1" x="29"/>
        <item m="1" x="30"/>
        <item m="1" x="372"/>
        <item m="1" x="373"/>
        <item m="1" x="31"/>
        <item m="1" x="32"/>
        <item m="1" x="374"/>
        <item m="1" x="33"/>
        <item m="1" x="34"/>
        <item m="1" x="35"/>
        <item m="1" x="36"/>
        <item m="1" x="375"/>
        <item m="1" x="376"/>
        <item m="1" x="37"/>
        <item m="1" x="38"/>
        <item m="1" x="377"/>
        <item m="1" x="378"/>
        <item m="1" x="174"/>
        <item m="1" x="296"/>
        <item m="1" x="148"/>
        <item m="1" x="117"/>
        <item m="1" x="189"/>
        <item m="1" x="382"/>
        <item m="1" x="383"/>
        <item m="1" x="190"/>
        <item m="1" x="384"/>
        <item m="1" x="385"/>
        <item m="1" x="386"/>
        <item m="1" x="191"/>
        <item m="1" x="192"/>
        <item m="1" x="23"/>
        <item m="1" x="166"/>
        <item m="1" x="312"/>
        <item m="1" x="315"/>
        <item m="1" x="169"/>
        <item m="1" x="277"/>
        <item m="1" x="243"/>
        <item x="1"/>
        <item m="1" x="326"/>
        <item m="1" x="118"/>
        <item m="1" x="124"/>
        <item m="1" x="125"/>
        <item m="1" x="370"/>
        <item m="1" x="115"/>
        <item m="1" x="237"/>
        <item m="1" x="4"/>
        <item m="1" x="341"/>
        <item m="1" x="136"/>
        <item m="1" x="92"/>
        <item m="1" x="204"/>
        <item m="1" x="228"/>
        <item m="1" x="7"/>
        <item m="1" x="147"/>
        <item m="1" x="132"/>
        <item m="1" x="231"/>
        <item m="1" x="203"/>
        <item m="1" x="363"/>
        <item m="1" x="168"/>
        <item m="1" x="272"/>
        <item m="1" x="207"/>
        <item m="1" x="126"/>
        <item m="1" x="127"/>
        <item m="1" x="5"/>
        <item m="1" x="137"/>
        <item m="1" x="91"/>
        <item m="1" x="141"/>
        <item m="1" x="333"/>
        <item m="1" x="299"/>
        <item m="1" x="225"/>
        <item m="1" x="80"/>
        <item m="1" x="306"/>
        <item m="1" x="198"/>
        <item m="1" x="142"/>
        <item m="1" x="65"/>
        <item m="1" x="20"/>
        <item m="1" x="216"/>
        <item m="1" x="217"/>
        <item m="1" x="87"/>
        <item m="1" x="186"/>
        <item m="1" x="334"/>
        <item m="1" x="300"/>
        <item m="1" x="311"/>
        <item m="1" x="313"/>
        <item m="1" x="64"/>
        <item m="1" x="156"/>
        <item m="1" x="307"/>
        <item m="1" x="120"/>
        <item m="1" x="21"/>
        <item m="1" x="218"/>
        <item m="1" x="219"/>
        <item m="1" x="187"/>
        <item m="1" x="335"/>
        <item m="1" x="301"/>
        <item m="1" x="182"/>
        <item m="1" x="308"/>
        <item m="1" x="362"/>
        <item m="1" x="70"/>
        <item m="1" x="22"/>
        <item m="1" x="220"/>
        <item m="1" x="221"/>
        <item m="1" x="388"/>
        <item m="1" x="146"/>
        <item m="1" x="188"/>
        <item m="1" x="368"/>
        <item m="1" x="113"/>
        <item m="1" x="60"/>
        <item m="1" x="226"/>
        <item m="1" x="131"/>
        <item m="1" x="273"/>
        <item m="1" x="230"/>
        <item m="1" x="279"/>
        <item m="1" x="206"/>
        <item m="1" x="122"/>
        <item m="1" x="123"/>
        <item m="1" x="369"/>
        <item m="1" x="3"/>
        <item m="1" x="130"/>
        <item m="1" x="116"/>
        <item m="1" x="135"/>
        <item m="1" x="260"/>
        <item m="1" x="88"/>
        <item m="1" x="143"/>
        <item m="1" x="282"/>
        <item m="1" x="2"/>
        <item m="1" x="227"/>
        <item m="1" x="302"/>
        <item m="1" x="364"/>
        <item m="1" x="144"/>
        <item m="1" x="303"/>
        <item m="1" x="195"/>
        <item m="1" x="336"/>
        <item m="1" x="340"/>
        <item m="1" x="17"/>
        <item m="1" x="210"/>
        <item m="1" x="211"/>
        <item m="1" x="121"/>
        <item m="1" x="183"/>
        <item m="1" x="366"/>
        <item m="1" x="110"/>
        <item m="1" x="317"/>
        <item m="1" x="330"/>
        <item m="1" x="310"/>
        <item m="1" x="202"/>
        <item m="1" x="304"/>
        <item m="1" x="196"/>
        <item m="1" x="157"/>
        <item m="1" x="18"/>
        <item m="1" x="212"/>
        <item m="1" x="213"/>
        <item m="1" x="78"/>
        <item m="1" x="140"/>
        <item m="1" x="184"/>
        <item m="1" x="145"/>
        <item m="1" x="111"/>
        <item m="1" x="331"/>
        <item m="1" x="365"/>
        <item m="1" x="85"/>
        <item m="1" x="305"/>
        <item m="1" x="197"/>
        <item m="1" x="57"/>
        <item m="1" x="86"/>
        <item m="1" x="82"/>
        <item m="1" x="19"/>
        <item m="1" x="214"/>
        <item m="1" x="215"/>
        <item m="1" x="387"/>
        <item m="1" x="81"/>
        <item m="1" x="185"/>
        <item m="1" x="367"/>
        <item m="1" x="112"/>
        <item m="1" x="59"/>
        <item m="1" x="332"/>
        <item m="1" x="63"/>
        <item m="1" x="133"/>
        <item m="1" x="353"/>
        <item m="1" x="274"/>
        <item m="1" x="89"/>
        <item m="1" x="199"/>
        <item m="1" x="208"/>
        <item m="1" x="128"/>
        <item m="1" x="129"/>
        <item m="1" x="371"/>
        <item m="1" x="6"/>
        <item m="1" x="361"/>
        <item m="1" x="138"/>
        <item m="1" x="229"/>
        <item m="1" x="294"/>
        <item m="1" x="134"/>
        <item m="1" x="275"/>
        <item m="1" x="200"/>
        <item m="1" x="271"/>
        <item m="1" x="209"/>
        <item m="1" x="222"/>
        <item m="1" x="223"/>
        <item m="1" x="177"/>
        <item m="1" x="281"/>
        <item m="1" x="66"/>
        <item m="1" x="58"/>
        <item m="1" x="321"/>
        <item m="1" x="114"/>
        <item m="1" x="153"/>
        <item m="1" x="298"/>
        <item m="1" x="68"/>
        <item m="1" x="41"/>
        <item m="1" x="201"/>
        <item m="1" x="154"/>
        <item m="1" x="224"/>
        <item m="1" x="380"/>
        <item m="1" x="264"/>
        <item m="1" x="234"/>
        <item m="1" x="345"/>
        <item m="1" x="11"/>
        <item m="1" x="181"/>
        <item m="1" x="265"/>
        <item m="1" x="235"/>
        <item m="1" x="346"/>
        <item m="1" x="12"/>
        <item m="1" x="266"/>
        <item m="1" x="236"/>
        <item m="1" x="347"/>
        <item m="1" x="13"/>
        <item m="1" x="67"/>
        <item m="1" x="40"/>
        <item m="1" x="318"/>
        <item m="1" x="152"/>
        <item m="1" x="297"/>
        <item m="1" x="379"/>
        <item m="1" x="261"/>
        <item m="1" x="99"/>
        <item m="1" x="71"/>
        <item m="1" x="342"/>
        <item m="1" x="8"/>
        <item m="1" x="239"/>
        <item m="1" x="262"/>
        <item m="1" x="232"/>
        <item m="1" x="72"/>
        <item m="1" x="343"/>
        <item m="1" x="9"/>
        <item m="1" x="309"/>
        <item m="1" x="263"/>
        <item m="1" x="233"/>
        <item m="1" x="73"/>
        <item m="1" x="344"/>
        <item m="1" x="10"/>
        <item m="1" x="69"/>
        <item m="1" x="42"/>
        <item m="1" x="26"/>
        <item m="1" x="319"/>
        <item m="1" x="155"/>
        <item m="1" x="109"/>
        <item m="1" x="173"/>
        <item m="1" x="43"/>
        <item m="1" x="74"/>
        <item m="1" x="348"/>
        <item m="1" x="14"/>
        <item m="1" x="175"/>
        <item m="1" x="267"/>
        <item m="1" x="83"/>
        <item m="1" x="75"/>
        <item m="1" x="349"/>
        <item m="1" x="15"/>
        <item m="1" x="268"/>
        <item m="1" x="76"/>
        <item m="1" x="350"/>
        <item m="1" x="16"/>
        <item m="1" x="24"/>
        <item m="1" x="269"/>
        <item m="1" x="84"/>
        <item m="1" x="77"/>
        <item m="1" x="351"/>
        <item m="1" x="287"/>
        <item m="1" x="381"/>
        <item m="1" x="176"/>
        <item m="1" x="205"/>
        <item m="1" x="320"/>
        <item m="1" x="270"/>
        <item m="1" x="238"/>
        <item m="1" x="295"/>
        <item t="default"/>
      </items>
    </pivotField>
  </pivotFields>
  <rowFields count="4">
    <field x="0"/>
    <field x="1"/>
    <field x="2"/>
    <field x="3"/>
  </rowFields>
  <rowItems count="7">
    <i>
      <x v="2"/>
    </i>
    <i r="1">
      <x v="3"/>
    </i>
    <i r="2">
      <x/>
    </i>
    <i r="3">
      <x/>
    </i>
    <i>
      <x v="3"/>
    </i>
    <i r="1">
      <x v="5"/>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77" totalsRowShown="0">
  <autoFilter ref="A1:BI277"/>
  <sortState ref="A2:BI277">
    <sortCondition ref="A1"/>
  </sortState>
  <tableColumns count="61">
    <tableColumn id="1" name=" 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IF(ISNUMBER(SEARCH("*ADULTS*",DATA_GOES_HERE!AH69)),"ADULTS",
IF(ISNUMBER(SEARCH("*CHILDREN*",DATA_GOES_HERE!AH69)),"CHILDREN",
IF(ISNUMBER(SEARCH("*TEENS*",DATA_GOES_HERE!AH69)),"TEENS"))))</calculatedColumnFormula>
    </tableColumn>
    <tableColumn id="4" name="DATE/TIME" dataDxfId="1">
      <calculatedColumnFormula>Table1[startdatetime]</calculatedColumnFormula>
    </tableColumn>
    <tableColumn id="3" name="SUMMARY" dataDxfId="0">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77"/>
  <sheetViews>
    <sheetView tabSelected="1" workbookViewId="0">
      <selection activeCell="A15" sqref="A15"/>
    </sheetView>
  </sheetViews>
  <sheetFormatPr defaultRowHeight="15" x14ac:dyDescent="0.25"/>
  <cols>
    <col min="1" max="1" width="66.5703125" bestFit="1" customWidth="1"/>
    <col min="2" max="2" width="5" customWidth="1"/>
    <col min="3" max="3" width="2.42578125" customWidth="1"/>
    <col min="4" max="4" width="8.5703125" style="1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205</v>
      </c>
      <c r="B1" t="s">
        <v>0</v>
      </c>
      <c r="C1" t="s">
        <v>1</v>
      </c>
      <c r="D1" s="10" t="s">
        <v>2</v>
      </c>
      <c r="E1" t="s">
        <v>3</v>
      </c>
      <c r="F1" t="s">
        <v>4</v>
      </c>
      <c r="G1" t="s">
        <v>5</v>
      </c>
      <c r="H1" t="s">
        <v>6</v>
      </c>
      <c r="I1" t="s">
        <v>7</v>
      </c>
      <c r="J1" t="s">
        <v>8</v>
      </c>
      <c r="K1" t="s">
        <v>9</v>
      </c>
      <c r="L1" t="s">
        <v>10</v>
      </c>
      <c r="M1" t="s">
        <v>11</v>
      </c>
      <c r="N1" t="s">
        <v>12</v>
      </c>
      <c r="O1" t="s">
        <v>99</v>
      </c>
      <c r="P1" t="s">
        <v>100</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101</v>
      </c>
      <c r="AK1" t="s">
        <v>102</v>
      </c>
      <c r="AL1" s="9" t="s">
        <v>133</v>
      </c>
      <c r="AM1" t="s">
        <v>144</v>
      </c>
      <c r="AN1" t="s">
        <v>145</v>
      </c>
      <c r="AO1" t="s">
        <v>146</v>
      </c>
      <c r="AP1" t="s">
        <v>147</v>
      </c>
      <c r="AQ1" t="s">
        <v>148</v>
      </c>
      <c r="AR1" t="s">
        <v>149</v>
      </c>
      <c r="AS1" t="s">
        <v>150</v>
      </c>
      <c r="AT1" t="s">
        <v>151</v>
      </c>
      <c r="AU1" t="s">
        <v>152</v>
      </c>
      <c r="AV1" t="s">
        <v>153</v>
      </c>
      <c r="AW1" t="s">
        <v>154</v>
      </c>
      <c r="AX1" t="s">
        <v>155</v>
      </c>
      <c r="AY1" t="s">
        <v>156</v>
      </c>
      <c r="AZ1" t="s">
        <v>157</v>
      </c>
      <c r="BA1" t="s">
        <v>158</v>
      </c>
      <c r="BB1" t="s">
        <v>135</v>
      </c>
      <c r="BC1" t="s">
        <v>136</v>
      </c>
      <c r="BD1" t="s">
        <v>137</v>
      </c>
      <c r="BE1" t="s">
        <v>138</v>
      </c>
      <c r="BF1" t="s">
        <v>139</v>
      </c>
      <c r="BG1" t="s">
        <v>140</v>
      </c>
      <c r="BH1" t="s">
        <v>141</v>
      </c>
      <c r="BI1" t="s">
        <v>142</v>
      </c>
    </row>
    <row r="2" spans="1:61" x14ac:dyDescent="0.25">
      <c r="J2" s="1"/>
      <c r="K2" s="2"/>
      <c r="M2" s="3"/>
      <c r="R2" s="1"/>
      <c r="S2" s="2"/>
      <c r="U2" s="3"/>
      <c r="AL2" s="9"/>
    </row>
    <row r="3" spans="1:61" x14ac:dyDescent="0.25">
      <c r="J3" s="1"/>
      <c r="K3" s="2"/>
      <c r="M3" s="3"/>
      <c r="R3" s="1"/>
      <c r="S3" s="2"/>
      <c r="U3" s="3"/>
      <c r="AL3" s="9"/>
    </row>
    <row r="4" spans="1:61" x14ac:dyDescent="0.25">
      <c r="J4" s="1"/>
      <c r="K4" s="2"/>
      <c r="M4" s="3"/>
      <c r="R4" s="1"/>
      <c r="S4" s="2"/>
      <c r="U4" s="3"/>
      <c r="AL4" s="9"/>
    </row>
    <row r="5" spans="1:61" x14ac:dyDescent="0.25">
      <c r="J5" s="1"/>
      <c r="K5" s="2"/>
      <c r="M5" s="3"/>
      <c r="R5" s="1"/>
      <c r="S5" s="2"/>
      <c r="U5" s="3"/>
      <c r="AL5" s="9"/>
    </row>
    <row r="6" spans="1:61" x14ac:dyDescent="0.25">
      <c r="J6" s="1"/>
      <c r="K6" s="2"/>
      <c r="M6" s="3"/>
      <c r="R6" s="1"/>
      <c r="S6" s="2"/>
      <c r="U6" s="3"/>
      <c r="AL6" s="9"/>
    </row>
    <row r="7" spans="1:61" x14ac:dyDescent="0.25">
      <c r="J7" s="1"/>
      <c r="K7" s="2"/>
      <c r="M7" s="3"/>
      <c r="R7" s="1"/>
      <c r="S7" s="2"/>
      <c r="U7" s="3"/>
      <c r="AL7" s="9"/>
    </row>
    <row r="8" spans="1:61" x14ac:dyDescent="0.25">
      <c r="J8" s="1"/>
      <c r="K8" s="2"/>
      <c r="M8" s="3"/>
      <c r="R8" s="1"/>
      <c r="S8" s="2"/>
      <c r="U8" s="3"/>
      <c r="AL8" s="9"/>
    </row>
    <row r="9" spans="1:61" x14ac:dyDescent="0.25">
      <c r="J9" s="1"/>
      <c r="K9" s="2"/>
      <c r="M9" s="3"/>
      <c r="R9" s="1"/>
      <c r="S9" s="2"/>
      <c r="U9" s="3"/>
      <c r="AL9" s="9"/>
    </row>
    <row r="10" spans="1:61" x14ac:dyDescent="0.25">
      <c r="J10" s="1"/>
      <c r="K10" s="2"/>
      <c r="M10" s="3"/>
      <c r="R10" s="1"/>
      <c r="S10" s="2"/>
      <c r="U10" s="3"/>
      <c r="AL10" s="9"/>
    </row>
    <row r="11" spans="1:61" x14ac:dyDescent="0.25">
      <c r="J11" s="1"/>
      <c r="K11" s="2"/>
      <c r="M11" s="3"/>
      <c r="R11" s="1"/>
      <c r="S11" s="2"/>
      <c r="U11" s="3"/>
      <c r="AL11" s="9"/>
    </row>
    <row r="12" spans="1:61" x14ac:dyDescent="0.25">
      <c r="J12" s="1"/>
      <c r="K12" s="2"/>
      <c r="M12" s="3"/>
      <c r="R12" s="1"/>
      <c r="S12" s="2"/>
      <c r="U12" s="3"/>
      <c r="AL12" s="9"/>
    </row>
    <row r="13" spans="1:61" x14ac:dyDescent="0.25">
      <c r="J13" s="1"/>
      <c r="K13" s="2"/>
      <c r="M13" s="3"/>
      <c r="R13" s="1"/>
      <c r="S13" s="2"/>
      <c r="U13" s="3"/>
      <c r="AL13" s="9"/>
    </row>
    <row r="14" spans="1:61" x14ac:dyDescent="0.25">
      <c r="J14" s="1"/>
      <c r="K14" s="2"/>
      <c r="M14" s="3"/>
      <c r="R14" s="1"/>
      <c r="S14" s="2"/>
      <c r="U14" s="3"/>
      <c r="AL14" s="9"/>
    </row>
    <row r="15" spans="1:61" x14ac:dyDescent="0.25">
      <c r="J15" s="1"/>
      <c r="K15" s="2"/>
      <c r="M15" s="3"/>
      <c r="R15" s="1"/>
      <c r="S15" s="2"/>
      <c r="U15" s="3"/>
      <c r="AL15" s="9"/>
    </row>
    <row r="16" spans="1:61" x14ac:dyDescent="0.25">
      <c r="J16" s="1"/>
      <c r="K16" s="2"/>
      <c r="M16" s="3"/>
      <c r="R16" s="1"/>
      <c r="S16" s="2"/>
      <c r="U16" s="3"/>
      <c r="AL16" s="9"/>
    </row>
    <row r="17" spans="10:38" x14ac:dyDescent="0.25">
      <c r="J17" s="1"/>
      <c r="K17" s="2"/>
      <c r="M17" s="3"/>
      <c r="R17" s="1"/>
      <c r="S17" s="2"/>
      <c r="U17" s="3"/>
      <c r="AL17" s="9"/>
    </row>
    <row r="18" spans="10:38" x14ac:dyDescent="0.25">
      <c r="J18" s="1"/>
      <c r="K18" s="2"/>
      <c r="M18" s="3"/>
      <c r="R18" s="1"/>
      <c r="S18" s="2"/>
      <c r="U18" s="3"/>
      <c r="AL18" s="9"/>
    </row>
    <row r="19" spans="10:38" x14ac:dyDescent="0.25">
      <c r="J19" s="1"/>
      <c r="K19" s="2"/>
      <c r="M19" s="3"/>
      <c r="R19" s="1"/>
      <c r="S19" s="2"/>
      <c r="U19" s="3"/>
      <c r="AL19" s="9"/>
    </row>
    <row r="20" spans="10:38" x14ac:dyDescent="0.25">
      <c r="J20" s="1"/>
      <c r="K20" s="2"/>
      <c r="M20" s="3"/>
      <c r="R20" s="1"/>
      <c r="S20" s="2"/>
      <c r="U20" s="3"/>
      <c r="AL20" s="9"/>
    </row>
    <row r="21" spans="10:38" x14ac:dyDescent="0.25">
      <c r="J21" s="1"/>
      <c r="K21" s="2"/>
      <c r="M21" s="3"/>
      <c r="R21" s="1"/>
      <c r="S21" s="2"/>
      <c r="U21" s="3"/>
      <c r="AL21" s="9"/>
    </row>
    <row r="22" spans="10:38" x14ac:dyDescent="0.25">
      <c r="J22" s="1"/>
      <c r="K22" s="2"/>
      <c r="M22" s="3"/>
      <c r="R22" s="1"/>
      <c r="S22" s="2"/>
      <c r="U22" s="3"/>
      <c r="AL22" s="9"/>
    </row>
    <row r="23" spans="10:38" x14ac:dyDescent="0.25">
      <c r="J23" s="1"/>
      <c r="K23" s="2"/>
      <c r="M23" s="3"/>
      <c r="R23" s="1"/>
      <c r="S23" s="2"/>
      <c r="U23" s="3"/>
      <c r="AL23" s="9"/>
    </row>
    <row r="24" spans="10:38" x14ac:dyDescent="0.25">
      <c r="J24" s="1"/>
      <c r="K24" s="2"/>
      <c r="M24" s="3"/>
      <c r="R24" s="1"/>
      <c r="S24" s="2"/>
      <c r="U24" s="3"/>
      <c r="AL24" s="9"/>
    </row>
    <row r="25" spans="10:38" x14ac:dyDescent="0.25">
      <c r="J25" s="1"/>
      <c r="K25" s="2"/>
      <c r="M25" s="3"/>
      <c r="R25" s="1"/>
      <c r="S25" s="2"/>
      <c r="U25" s="3"/>
      <c r="AL25" s="9"/>
    </row>
    <row r="26" spans="10:38" x14ac:dyDescent="0.25">
      <c r="J26" s="1"/>
      <c r="K26" s="2"/>
      <c r="M26" s="3"/>
      <c r="R26" s="1"/>
      <c r="S26" s="2"/>
      <c r="U26" s="3"/>
      <c r="AL26" s="9"/>
    </row>
    <row r="27" spans="10:38" x14ac:dyDescent="0.25">
      <c r="J27" s="1"/>
      <c r="K27" s="2"/>
      <c r="M27" s="3"/>
      <c r="R27" s="1"/>
      <c r="S27" s="2"/>
      <c r="U27" s="3"/>
      <c r="AL27" s="9"/>
    </row>
    <row r="28" spans="10:38" x14ac:dyDescent="0.25">
      <c r="J28" s="1"/>
      <c r="K28" s="2"/>
      <c r="M28" s="3"/>
      <c r="R28" s="1"/>
      <c r="S28" s="2"/>
      <c r="U28" s="3"/>
      <c r="AL28" s="9"/>
    </row>
    <row r="29" spans="10:38" x14ac:dyDescent="0.25">
      <c r="J29" s="1"/>
      <c r="K29" s="2"/>
      <c r="M29" s="3"/>
      <c r="R29" s="1"/>
      <c r="S29" s="2"/>
      <c r="U29" s="3"/>
      <c r="AL29" s="9"/>
    </row>
    <row r="30" spans="10:38" x14ac:dyDescent="0.25">
      <c r="J30" s="1"/>
      <c r="K30" s="2"/>
      <c r="M30" s="3"/>
      <c r="R30" s="1"/>
      <c r="S30" s="2"/>
      <c r="U30" s="3"/>
      <c r="AL30" s="9"/>
    </row>
    <row r="31" spans="10:38" x14ac:dyDescent="0.25">
      <c r="J31" s="1"/>
      <c r="K31" s="2"/>
      <c r="M31" s="3"/>
      <c r="R31" s="1"/>
      <c r="S31" s="2"/>
      <c r="U31" s="3"/>
      <c r="AL31" s="9"/>
    </row>
    <row r="32" spans="10:38" x14ac:dyDescent="0.25">
      <c r="J32" s="1"/>
      <c r="K32" s="2"/>
      <c r="M32" s="3"/>
      <c r="R32" s="1"/>
      <c r="S32" s="2"/>
      <c r="U32" s="3"/>
      <c r="AL32" s="9"/>
    </row>
    <row r="33" spans="1:38" x14ac:dyDescent="0.25">
      <c r="J33" s="1"/>
      <c r="K33" s="2"/>
      <c r="M33" s="3"/>
      <c r="R33" s="1"/>
      <c r="S33" s="2"/>
      <c r="U33" s="3"/>
      <c r="AL33" s="9"/>
    </row>
    <row r="34" spans="1:38" x14ac:dyDescent="0.25">
      <c r="J34" s="1"/>
      <c r="K34" s="2"/>
      <c r="M34" s="3"/>
      <c r="R34" s="1"/>
      <c r="S34" s="2"/>
      <c r="U34" s="3"/>
      <c r="AL34" s="9"/>
    </row>
    <row r="35" spans="1:38" x14ac:dyDescent="0.25">
      <c r="J35" s="1"/>
      <c r="K35" s="2"/>
      <c r="M35" s="3"/>
      <c r="R35" s="1"/>
      <c r="S35" s="2"/>
      <c r="U35" s="3"/>
      <c r="AL35" s="9"/>
    </row>
    <row r="36" spans="1:38" x14ac:dyDescent="0.25">
      <c r="J36" s="1"/>
      <c r="K36" s="2"/>
      <c r="M36" s="3"/>
      <c r="R36" s="1"/>
      <c r="S36" s="2"/>
      <c r="U36" s="3"/>
      <c r="AL36" s="9"/>
    </row>
    <row r="37" spans="1:38" x14ac:dyDescent="0.25">
      <c r="J37" s="1"/>
      <c r="K37" s="2"/>
      <c r="M37" s="3"/>
      <c r="R37" s="1"/>
      <c r="S37" s="2"/>
      <c r="U37" s="3"/>
      <c r="AL37" s="9"/>
    </row>
    <row r="38" spans="1:38" x14ac:dyDescent="0.25">
      <c r="J38" s="1"/>
      <c r="K38" s="2"/>
      <c r="M38" s="3"/>
      <c r="R38" s="1"/>
      <c r="S38" s="2"/>
      <c r="U38" s="3"/>
      <c r="AL38" s="9"/>
    </row>
    <row r="39" spans="1:38" x14ac:dyDescent="0.25">
      <c r="J39" s="1"/>
      <c r="K39" s="2"/>
      <c r="M39" s="3"/>
      <c r="R39" s="1"/>
      <c r="S39" s="2"/>
      <c r="U39" s="3"/>
      <c r="AL39" s="9"/>
    </row>
    <row r="40" spans="1:38" x14ac:dyDescent="0.25">
      <c r="J40" s="1"/>
      <c r="K40" s="2"/>
      <c r="M40" s="3"/>
      <c r="R40" s="1"/>
      <c r="S40" s="2"/>
      <c r="U40" s="3"/>
      <c r="AL40" s="9"/>
    </row>
    <row r="41" spans="1:38" x14ac:dyDescent="0.25">
      <c r="J41" s="1"/>
      <c r="K41" s="2"/>
      <c r="M41" s="3"/>
      <c r="R41" s="1"/>
      <c r="S41" s="2"/>
      <c r="U41" s="3"/>
      <c r="AL41" s="9"/>
    </row>
    <row r="42" spans="1:38" x14ac:dyDescent="0.25">
      <c r="J42" s="1"/>
      <c r="K42" s="2"/>
      <c r="M42" s="3"/>
      <c r="R42" s="1"/>
      <c r="S42" s="2"/>
      <c r="U42" s="3"/>
      <c r="AL42" s="9"/>
    </row>
    <row r="43" spans="1:38" x14ac:dyDescent="0.25">
      <c r="J43" s="1"/>
      <c r="K43" s="2"/>
      <c r="M43" s="3"/>
      <c r="R43" s="1"/>
      <c r="S43" s="2"/>
      <c r="U43" s="3"/>
      <c r="AL43" s="9"/>
    </row>
    <row r="44" spans="1:38" x14ac:dyDescent="0.25">
      <c r="J44" s="1"/>
      <c r="K44" s="2"/>
      <c r="M44" s="3"/>
      <c r="R44" s="1"/>
      <c r="S44" s="2"/>
      <c r="U44" s="3"/>
      <c r="AL44" s="9"/>
    </row>
    <row r="45" spans="1:38" x14ac:dyDescent="0.25">
      <c r="J45" s="1"/>
      <c r="K45" s="2"/>
      <c r="M45" s="3"/>
      <c r="R45" s="1"/>
      <c r="S45" s="2"/>
      <c r="U45" s="3"/>
      <c r="AL45" s="9"/>
    </row>
    <row r="46" spans="1:38" x14ac:dyDescent="0.25">
      <c r="J46" s="1"/>
      <c r="K46" s="2"/>
      <c r="M46" s="3"/>
      <c r="R46" s="1"/>
      <c r="S46" s="2"/>
      <c r="U46" s="3"/>
      <c r="AL46" s="9"/>
    </row>
    <row r="47" spans="1:38" x14ac:dyDescent="0.25">
      <c r="J47" s="1"/>
      <c r="K47" s="2"/>
      <c r="M47" s="3"/>
      <c r="R47" s="1"/>
      <c r="S47" s="2"/>
      <c r="U47" s="3"/>
      <c r="AL47" s="9"/>
    </row>
    <row r="48" spans="1:38" x14ac:dyDescent="0.25">
      <c r="A48" t="s">
        <v>219</v>
      </c>
      <c r="C48" t="s">
        <v>206</v>
      </c>
      <c r="D48" s="10" t="s">
        <v>220</v>
      </c>
      <c r="E48" t="s">
        <v>215</v>
      </c>
      <c r="G48" t="s">
        <v>221</v>
      </c>
      <c r="H48" t="s">
        <v>207</v>
      </c>
      <c r="I48" t="b">
        <v>0</v>
      </c>
      <c r="J48" s="1">
        <v>42801</v>
      </c>
      <c r="K48" s="2">
        <v>42801</v>
      </c>
      <c r="L48" t="s">
        <v>35</v>
      </c>
      <c r="M48" s="3">
        <v>0.70833333333333337</v>
      </c>
      <c r="N48" t="s">
        <v>215</v>
      </c>
      <c r="O48" t="s">
        <v>216</v>
      </c>
      <c r="P48" t="s">
        <v>208</v>
      </c>
      <c r="Q48" t="b">
        <v>0</v>
      </c>
      <c r="R48" s="1">
        <v>42801</v>
      </c>
      <c r="S48" s="2">
        <v>42801</v>
      </c>
      <c r="T48" t="s">
        <v>35</v>
      </c>
      <c r="U48" s="3">
        <v>0.8125</v>
      </c>
      <c r="V48" t="s">
        <v>217</v>
      </c>
      <c r="W48" t="s">
        <v>218</v>
      </c>
      <c r="X48" t="s">
        <v>208</v>
      </c>
      <c r="Y48" t="s">
        <v>209</v>
      </c>
      <c r="Z48" t="s">
        <v>210</v>
      </c>
      <c r="AA48" t="s">
        <v>213</v>
      </c>
      <c r="AB48" t="s">
        <v>81</v>
      </c>
      <c r="AD48" t="s">
        <v>211</v>
      </c>
      <c r="AE48" t="s">
        <v>211</v>
      </c>
      <c r="AF48" t="s">
        <v>212</v>
      </c>
      <c r="AG48" t="s">
        <v>206</v>
      </c>
      <c r="AH48" t="s">
        <v>214</v>
      </c>
      <c r="AI48" t="s">
        <v>223</v>
      </c>
      <c r="AK48" t="s">
        <v>222</v>
      </c>
      <c r="AL48" s="9"/>
    </row>
    <row r="49" spans="10:38" x14ac:dyDescent="0.25">
      <c r="J49" s="1"/>
      <c r="K49" s="2"/>
      <c r="M49" s="3"/>
      <c r="R49" s="1"/>
      <c r="S49" s="2"/>
      <c r="U49" s="3"/>
      <c r="AL49" s="9"/>
    </row>
    <row r="50" spans="10:38" x14ac:dyDescent="0.25">
      <c r="J50" s="1"/>
      <c r="K50" s="2"/>
      <c r="M50" s="3"/>
      <c r="R50" s="1"/>
      <c r="S50" s="2"/>
      <c r="U50" s="3"/>
      <c r="AL50" s="9"/>
    </row>
    <row r="51" spans="10:38" x14ac:dyDescent="0.25">
      <c r="J51" s="1"/>
      <c r="K51" s="2"/>
      <c r="M51" s="3"/>
      <c r="R51" s="1"/>
      <c r="S51" s="2"/>
      <c r="U51" s="3"/>
      <c r="AL51" s="9"/>
    </row>
    <row r="52" spans="10:38" x14ac:dyDescent="0.25">
      <c r="J52" s="1"/>
      <c r="K52" s="2"/>
      <c r="M52" s="3"/>
      <c r="R52" s="1"/>
      <c r="S52" s="2"/>
      <c r="U52" s="3"/>
      <c r="AL52" s="9"/>
    </row>
    <row r="53" spans="10:38" x14ac:dyDescent="0.25">
      <c r="J53" s="1"/>
      <c r="K53" s="2"/>
      <c r="M53" s="3"/>
      <c r="R53" s="1"/>
      <c r="S53" s="2"/>
      <c r="U53" s="3"/>
      <c r="AL53" s="9"/>
    </row>
    <row r="54" spans="10:38" x14ac:dyDescent="0.25">
      <c r="J54" s="1"/>
      <c r="K54" s="2"/>
      <c r="M54" s="3"/>
      <c r="R54" s="1"/>
      <c r="S54" s="2"/>
      <c r="U54" s="3"/>
      <c r="AL54" s="9"/>
    </row>
    <row r="55" spans="10:38" x14ac:dyDescent="0.25">
      <c r="J55" s="1"/>
      <c r="K55" s="2"/>
      <c r="M55" s="3"/>
      <c r="R55" s="1"/>
      <c r="S55" s="2"/>
      <c r="U55" s="3"/>
      <c r="AL55" s="9"/>
    </row>
    <row r="56" spans="10:38" x14ac:dyDescent="0.25">
      <c r="J56" s="1"/>
      <c r="K56" s="2"/>
      <c r="M56" s="3"/>
      <c r="R56" s="1"/>
      <c r="S56" s="2"/>
      <c r="U56" s="3"/>
      <c r="AL56" s="9"/>
    </row>
    <row r="57" spans="10:38" x14ac:dyDescent="0.25">
      <c r="J57" s="1"/>
      <c r="K57" s="2"/>
      <c r="M57" s="3"/>
      <c r="R57" s="1"/>
      <c r="S57" s="2"/>
      <c r="U57" s="3"/>
      <c r="AL57" s="9"/>
    </row>
    <row r="58" spans="10:38" x14ac:dyDescent="0.25">
      <c r="J58" s="1"/>
      <c r="K58" s="2"/>
      <c r="M58" s="3"/>
      <c r="R58" s="1"/>
      <c r="S58" s="2"/>
      <c r="U58" s="3"/>
      <c r="AL58" s="9"/>
    </row>
    <row r="59" spans="10:38" x14ac:dyDescent="0.25">
      <c r="J59" s="1"/>
      <c r="K59" s="2"/>
      <c r="M59" s="3"/>
      <c r="R59" s="1"/>
      <c r="S59" s="2"/>
      <c r="U59" s="3"/>
      <c r="AL59" s="9"/>
    </row>
    <row r="60" spans="10:38" x14ac:dyDescent="0.25">
      <c r="J60" s="1"/>
      <c r="K60" s="2"/>
      <c r="M60" s="3"/>
      <c r="R60" s="1"/>
      <c r="S60" s="2"/>
      <c r="U60" s="3"/>
      <c r="AL60" s="9"/>
    </row>
    <row r="61" spans="10:38" x14ac:dyDescent="0.25">
      <c r="J61" s="1"/>
      <c r="K61" s="2"/>
      <c r="M61" s="3"/>
      <c r="R61" s="1"/>
      <c r="S61" s="2"/>
      <c r="U61" s="3"/>
      <c r="AL61" s="9"/>
    </row>
    <row r="62" spans="10:38" x14ac:dyDescent="0.25">
      <c r="J62" s="1"/>
      <c r="K62" s="2"/>
      <c r="M62" s="3"/>
      <c r="R62" s="1"/>
      <c r="S62" s="2"/>
      <c r="U62" s="3"/>
      <c r="AL62" s="9"/>
    </row>
    <row r="63" spans="10:38" x14ac:dyDescent="0.25">
      <c r="J63" s="1"/>
      <c r="K63" s="2"/>
      <c r="M63" s="3"/>
      <c r="R63" s="1"/>
      <c r="S63" s="2"/>
      <c r="U63" s="3"/>
      <c r="AL63" s="9"/>
    </row>
    <row r="64" spans="10:38" x14ac:dyDescent="0.25">
      <c r="J64" s="1"/>
      <c r="K64" s="2"/>
      <c r="M64" s="3"/>
      <c r="R64" s="1"/>
      <c r="S64" s="2"/>
      <c r="U64" s="3"/>
      <c r="AL64" s="9"/>
    </row>
    <row r="65" spans="10:38" x14ac:dyDescent="0.25">
      <c r="J65" s="1"/>
      <c r="K65" s="2"/>
      <c r="M65" s="3"/>
      <c r="R65" s="1"/>
      <c r="S65" s="2"/>
      <c r="U65" s="3"/>
      <c r="AL65" s="9"/>
    </row>
    <row r="66" spans="10:38" x14ac:dyDescent="0.25">
      <c r="J66" s="1"/>
      <c r="K66" s="2"/>
      <c r="M66" s="3"/>
      <c r="R66" s="1"/>
      <c r="S66" s="2"/>
      <c r="U66" s="3"/>
      <c r="AL66" s="9"/>
    </row>
    <row r="67" spans="10:38" x14ac:dyDescent="0.25">
      <c r="J67" s="1"/>
      <c r="K67" s="2"/>
      <c r="M67" s="3"/>
      <c r="R67" s="1"/>
      <c r="S67" s="2"/>
      <c r="U67" s="3"/>
      <c r="AL67" s="9"/>
    </row>
    <row r="68" spans="10:38" x14ac:dyDescent="0.25">
      <c r="J68" s="1"/>
      <c r="K68" s="2"/>
      <c r="M68" s="3"/>
      <c r="R68" s="1"/>
      <c r="S68" s="2"/>
      <c r="U68" s="3"/>
      <c r="AL68" s="9"/>
    </row>
    <row r="69" spans="10:38" x14ac:dyDescent="0.25">
      <c r="J69" s="1"/>
      <c r="K69" s="2"/>
      <c r="M69" s="3"/>
      <c r="R69" s="1"/>
      <c r="S69" s="2"/>
      <c r="U69" s="3"/>
      <c r="AL69" s="9"/>
    </row>
    <row r="70" spans="10:38" x14ac:dyDescent="0.25">
      <c r="J70" s="1"/>
      <c r="K70" s="2"/>
      <c r="M70" s="3"/>
      <c r="R70" s="1"/>
      <c r="S70" s="2"/>
      <c r="U70" s="3"/>
      <c r="AL70" s="9"/>
    </row>
    <row r="71" spans="10:38" x14ac:dyDescent="0.25">
      <c r="J71" s="1"/>
      <c r="K71" s="2"/>
      <c r="M71" s="3"/>
      <c r="R71" s="1"/>
      <c r="S71" s="2"/>
      <c r="U71" s="3"/>
      <c r="AL71" s="9"/>
    </row>
    <row r="72" spans="10:38" x14ac:dyDescent="0.25">
      <c r="J72" s="1"/>
      <c r="K72" s="2"/>
      <c r="M72" s="3"/>
      <c r="R72" s="1"/>
      <c r="S72" s="2"/>
      <c r="U72" s="3"/>
      <c r="AL72" s="9"/>
    </row>
    <row r="73" spans="10:38" x14ac:dyDescent="0.25">
      <c r="J73" s="1"/>
      <c r="K73" s="2"/>
      <c r="M73" s="3"/>
      <c r="R73" s="1"/>
      <c r="S73" s="2"/>
      <c r="U73" s="3"/>
      <c r="AL73" s="9"/>
    </row>
    <row r="74" spans="10:38" x14ac:dyDescent="0.25">
      <c r="J74" s="1"/>
      <c r="K74" s="2"/>
      <c r="M74" s="3"/>
      <c r="R74" s="1"/>
      <c r="S74" s="2"/>
      <c r="U74" s="3"/>
      <c r="AL74" s="9"/>
    </row>
    <row r="75" spans="10:38" x14ac:dyDescent="0.25">
      <c r="J75" s="1"/>
      <c r="K75" s="2"/>
      <c r="M75" s="3"/>
      <c r="R75" s="1"/>
      <c r="S75" s="2"/>
      <c r="U75" s="3"/>
      <c r="AL75" s="9"/>
    </row>
    <row r="76" spans="10:38" x14ac:dyDescent="0.25">
      <c r="J76" s="1"/>
      <c r="K76" s="2"/>
      <c r="M76" s="3"/>
      <c r="R76" s="1"/>
      <c r="S76" s="2"/>
      <c r="U76" s="3"/>
      <c r="AL76" s="9"/>
    </row>
    <row r="77" spans="10:38" x14ac:dyDescent="0.25">
      <c r="J77" s="1"/>
      <c r="K77" s="2"/>
      <c r="M77" s="3"/>
      <c r="R77" s="1"/>
      <c r="S77" s="2"/>
      <c r="U77" s="3"/>
      <c r="AL77" s="9"/>
    </row>
    <row r="78" spans="10:38" x14ac:dyDescent="0.25">
      <c r="J78" s="1"/>
      <c r="K78" s="2"/>
      <c r="M78" s="3"/>
      <c r="R78" s="1"/>
      <c r="S78" s="2"/>
      <c r="U78" s="3"/>
      <c r="AL78" s="9"/>
    </row>
    <row r="79" spans="10:38" x14ac:dyDescent="0.25">
      <c r="J79" s="1"/>
      <c r="K79" s="2"/>
      <c r="M79" s="3"/>
      <c r="R79" s="1"/>
      <c r="S79" s="2"/>
      <c r="U79" s="3"/>
      <c r="AL79" s="9"/>
    </row>
    <row r="80" spans="10:38" x14ac:dyDescent="0.25">
      <c r="J80" s="1"/>
      <c r="K80" s="2"/>
      <c r="M80" s="3"/>
      <c r="R80" s="1"/>
      <c r="S80" s="2"/>
      <c r="U80" s="3"/>
      <c r="AL80" s="9"/>
    </row>
    <row r="81" spans="10:38" x14ac:dyDescent="0.25">
      <c r="J81" s="1"/>
      <c r="K81" s="2"/>
      <c r="M81" s="3"/>
      <c r="R81" s="1"/>
      <c r="S81" s="2"/>
      <c r="U81" s="3"/>
      <c r="AL81" s="9"/>
    </row>
    <row r="82" spans="10:38" x14ac:dyDescent="0.25">
      <c r="J82" s="1"/>
      <c r="K82" s="2"/>
      <c r="M82" s="3"/>
      <c r="R82" s="1"/>
      <c r="S82" s="2"/>
      <c r="U82" s="3"/>
      <c r="AL82" s="9"/>
    </row>
    <row r="83" spans="10:38" x14ac:dyDescent="0.25">
      <c r="J83" s="1"/>
      <c r="K83" s="2"/>
      <c r="M83" s="3"/>
      <c r="R83" s="1"/>
      <c r="S83" s="2"/>
      <c r="U83" s="3"/>
      <c r="AL83" s="9"/>
    </row>
    <row r="84" spans="10:38" x14ac:dyDescent="0.25">
      <c r="J84" s="1"/>
      <c r="K84" s="2"/>
      <c r="M84" s="3"/>
      <c r="R84" s="1"/>
      <c r="S84" s="2"/>
      <c r="U84" s="3"/>
      <c r="AL84" s="9"/>
    </row>
    <row r="85" spans="10:38" x14ac:dyDescent="0.25">
      <c r="J85" s="1"/>
      <c r="K85" s="2"/>
      <c r="M85" s="3"/>
      <c r="R85" s="1"/>
      <c r="S85" s="2"/>
      <c r="U85" s="3"/>
      <c r="AL85" s="9"/>
    </row>
    <row r="86" spans="10:38" x14ac:dyDescent="0.25">
      <c r="J86" s="1"/>
      <c r="K86" s="2"/>
      <c r="M86" s="3"/>
      <c r="R86" s="1"/>
      <c r="S86" s="2"/>
      <c r="U86" s="3"/>
      <c r="AL86" s="9"/>
    </row>
    <row r="87" spans="10:38" x14ac:dyDescent="0.25">
      <c r="J87" s="1"/>
      <c r="K87" s="2"/>
      <c r="M87" s="3"/>
      <c r="R87" s="1"/>
      <c r="S87" s="2"/>
      <c r="U87" s="3"/>
      <c r="AL87" s="9"/>
    </row>
    <row r="88" spans="10:38" x14ac:dyDescent="0.25">
      <c r="J88" s="1"/>
      <c r="K88" s="2"/>
      <c r="M88" s="3"/>
      <c r="R88" s="1"/>
      <c r="S88" s="2"/>
      <c r="U88" s="3"/>
      <c r="AL88" s="9"/>
    </row>
    <row r="89" spans="10:38" x14ac:dyDescent="0.25">
      <c r="J89" s="1"/>
      <c r="K89" s="2"/>
      <c r="M89" s="3"/>
      <c r="R89" s="1"/>
      <c r="S89" s="2"/>
      <c r="U89" s="3"/>
      <c r="AL89" s="9"/>
    </row>
    <row r="90" spans="10:38" x14ac:dyDescent="0.25">
      <c r="J90" s="1"/>
      <c r="K90" s="2"/>
      <c r="M90" s="3"/>
      <c r="R90" s="1"/>
      <c r="S90" s="2"/>
      <c r="U90" s="3"/>
      <c r="AL90" s="9"/>
    </row>
    <row r="91" spans="10:38" x14ac:dyDescent="0.25">
      <c r="J91" s="1"/>
      <c r="K91" s="2"/>
      <c r="M91" s="3"/>
      <c r="R91" s="1"/>
      <c r="S91" s="2"/>
      <c r="U91" s="3"/>
      <c r="AL91" s="9"/>
    </row>
    <row r="92" spans="10:38" x14ac:dyDescent="0.25">
      <c r="J92" s="1"/>
      <c r="K92" s="2"/>
      <c r="M92" s="3"/>
      <c r="R92" s="1"/>
      <c r="S92" s="2"/>
      <c r="U92" s="3"/>
      <c r="AL92" s="9"/>
    </row>
    <row r="93" spans="10:38" x14ac:dyDescent="0.25">
      <c r="J93" s="1"/>
      <c r="K93" s="2"/>
      <c r="M93" s="3"/>
      <c r="R93" s="1"/>
      <c r="S93" s="2"/>
      <c r="U93" s="3"/>
      <c r="AL93" s="9"/>
    </row>
    <row r="94" spans="10:38" x14ac:dyDescent="0.25">
      <c r="J94" s="1"/>
      <c r="K94" s="2"/>
      <c r="M94" s="3"/>
      <c r="R94" s="1"/>
      <c r="S94" s="2"/>
      <c r="U94" s="3"/>
      <c r="AL94" s="9"/>
    </row>
    <row r="95" spans="10:38" x14ac:dyDescent="0.25">
      <c r="J95" s="1"/>
      <c r="K95" s="2"/>
      <c r="M95" s="3"/>
      <c r="R95" s="1"/>
      <c r="S95" s="2"/>
      <c r="U95" s="3"/>
      <c r="AL95" s="9"/>
    </row>
    <row r="96" spans="10:38" x14ac:dyDescent="0.25">
      <c r="J96" s="1"/>
      <c r="K96" s="2"/>
      <c r="M96" s="3"/>
      <c r="R96" s="1"/>
      <c r="S96" s="2"/>
      <c r="U96" s="3"/>
      <c r="AL96" s="9"/>
    </row>
    <row r="97" spans="10:38" x14ac:dyDescent="0.25">
      <c r="J97" s="1"/>
      <c r="K97" s="2"/>
      <c r="M97" s="3"/>
      <c r="R97" s="1"/>
      <c r="S97" s="2"/>
      <c r="U97" s="3"/>
      <c r="AL97" s="9"/>
    </row>
    <row r="98" spans="10:38" x14ac:dyDescent="0.25">
      <c r="J98" s="1"/>
      <c r="K98" s="2"/>
      <c r="M98" s="3"/>
      <c r="R98" s="1"/>
      <c r="S98" s="2"/>
      <c r="U98" s="3"/>
      <c r="AL98" s="9"/>
    </row>
    <row r="99" spans="10:38" x14ac:dyDescent="0.25">
      <c r="J99" s="1"/>
      <c r="K99" s="2"/>
      <c r="M99" s="3"/>
      <c r="R99" s="1"/>
      <c r="S99" s="2"/>
      <c r="U99" s="3"/>
      <c r="AL99" s="9"/>
    </row>
    <row r="100" spans="10:38" x14ac:dyDescent="0.25">
      <c r="J100" s="1"/>
      <c r="K100" s="2"/>
      <c r="M100" s="3"/>
      <c r="R100" s="1"/>
      <c r="S100" s="2"/>
      <c r="U100" s="3"/>
      <c r="AL100" s="9"/>
    </row>
    <row r="101" spans="10:38" x14ac:dyDescent="0.25">
      <c r="J101" s="1"/>
      <c r="K101" s="2"/>
      <c r="M101" s="3"/>
      <c r="R101" s="1"/>
      <c r="S101" s="2"/>
      <c r="U101" s="3"/>
      <c r="AL101" s="9"/>
    </row>
    <row r="102" spans="10:38" x14ac:dyDescent="0.25">
      <c r="J102" s="1"/>
      <c r="K102" s="2"/>
      <c r="M102" s="3"/>
      <c r="R102" s="1"/>
      <c r="S102" s="2"/>
      <c r="U102" s="3"/>
      <c r="AL102" s="9"/>
    </row>
    <row r="103" spans="10:38" x14ac:dyDescent="0.25">
      <c r="J103" s="1"/>
      <c r="K103" s="2"/>
      <c r="M103" s="3"/>
      <c r="R103" s="1"/>
      <c r="S103" s="2"/>
      <c r="U103" s="3"/>
      <c r="AL103" s="9"/>
    </row>
    <row r="104" spans="10:38" x14ac:dyDescent="0.25">
      <c r="J104" s="1"/>
      <c r="K104" s="2"/>
      <c r="M104" s="3"/>
      <c r="R104" s="1"/>
      <c r="S104" s="2"/>
      <c r="U104" s="3"/>
      <c r="AL104" s="9"/>
    </row>
    <row r="105" spans="10:38" x14ac:dyDescent="0.25">
      <c r="J105" s="1"/>
      <c r="K105" s="2"/>
      <c r="M105" s="3"/>
      <c r="R105" s="1"/>
      <c r="S105" s="2"/>
      <c r="U105" s="3"/>
      <c r="AL105" s="9"/>
    </row>
    <row r="106" spans="10:38" x14ac:dyDescent="0.25">
      <c r="J106" s="1"/>
      <c r="K106" s="2"/>
      <c r="M106" s="3"/>
      <c r="R106" s="1"/>
      <c r="S106" s="2"/>
      <c r="U106" s="3"/>
      <c r="AL106" s="9"/>
    </row>
    <row r="107" spans="10:38" x14ac:dyDescent="0.25">
      <c r="J107" s="1"/>
      <c r="K107" s="2"/>
      <c r="M107" s="3"/>
      <c r="R107" s="1"/>
      <c r="S107" s="2"/>
      <c r="U107" s="3"/>
      <c r="AL107" s="9"/>
    </row>
    <row r="108" spans="10:38" x14ac:dyDescent="0.25">
      <c r="J108" s="1"/>
      <c r="K108" s="2"/>
      <c r="M108" s="3"/>
      <c r="R108" s="1"/>
      <c r="S108" s="2"/>
      <c r="U108" s="3"/>
      <c r="AL108" s="9"/>
    </row>
    <row r="109" spans="10:38" x14ac:dyDescent="0.25">
      <c r="J109" s="1"/>
      <c r="K109" s="2"/>
      <c r="M109" s="3"/>
      <c r="R109" s="1"/>
      <c r="S109" s="2"/>
      <c r="U109" s="3"/>
      <c r="AL109" s="9"/>
    </row>
    <row r="110" spans="10:38" x14ac:dyDescent="0.25">
      <c r="J110" s="1"/>
      <c r="K110" s="2"/>
      <c r="M110" s="3"/>
      <c r="R110" s="1"/>
      <c r="S110" s="2"/>
      <c r="U110" s="3"/>
      <c r="AL110" s="9"/>
    </row>
    <row r="111" spans="10:38" x14ac:dyDescent="0.25">
      <c r="J111" s="1"/>
      <c r="K111" s="2"/>
      <c r="M111" s="3"/>
      <c r="R111" s="1"/>
      <c r="S111" s="2"/>
      <c r="U111" s="3"/>
      <c r="AL111" s="9"/>
    </row>
    <row r="112" spans="10:38" x14ac:dyDescent="0.25">
      <c r="J112" s="1"/>
      <c r="K112" s="2"/>
      <c r="M112" s="3"/>
      <c r="R112" s="1"/>
      <c r="S112" s="2"/>
      <c r="U112" s="3"/>
      <c r="AL112" s="9"/>
    </row>
    <row r="113" spans="10:38" x14ac:dyDescent="0.25">
      <c r="J113" s="1"/>
      <c r="K113" s="2"/>
      <c r="M113" s="3"/>
      <c r="R113" s="1"/>
      <c r="S113" s="2"/>
      <c r="U113" s="3"/>
      <c r="AL113" s="9"/>
    </row>
    <row r="114" spans="10:38" x14ac:dyDescent="0.25">
      <c r="J114" s="1"/>
      <c r="K114" s="2"/>
      <c r="M114" s="3"/>
      <c r="R114" s="1"/>
      <c r="S114" s="2"/>
      <c r="U114" s="3"/>
      <c r="AL114" s="9"/>
    </row>
    <row r="115" spans="10:38" x14ac:dyDescent="0.25">
      <c r="J115" s="1"/>
      <c r="K115" s="2"/>
      <c r="M115" s="3"/>
      <c r="R115" s="1"/>
      <c r="S115" s="2"/>
      <c r="U115" s="3"/>
      <c r="AL115" s="9"/>
    </row>
    <row r="116" spans="10:38" x14ac:dyDescent="0.25">
      <c r="J116" s="1"/>
      <c r="K116" s="2"/>
      <c r="M116" s="3"/>
      <c r="R116" s="1"/>
      <c r="S116" s="2"/>
      <c r="U116" s="3"/>
      <c r="AL116" s="9"/>
    </row>
    <row r="117" spans="10:38" x14ac:dyDescent="0.25">
      <c r="J117" s="1"/>
      <c r="K117" s="2"/>
      <c r="M117" s="3"/>
      <c r="R117" s="1"/>
      <c r="S117" s="2"/>
      <c r="U117" s="3"/>
      <c r="AL117" s="9"/>
    </row>
    <row r="118" spans="10:38" x14ac:dyDescent="0.25">
      <c r="J118" s="1"/>
      <c r="K118" s="2"/>
      <c r="M118" s="3"/>
      <c r="R118" s="1"/>
      <c r="S118" s="2"/>
      <c r="U118" s="3"/>
      <c r="AL118" s="9"/>
    </row>
    <row r="119" spans="10:38" x14ac:dyDescent="0.25">
      <c r="J119" s="1"/>
      <c r="K119" s="2"/>
      <c r="M119" s="3"/>
      <c r="R119" s="1"/>
      <c r="S119" s="2"/>
      <c r="U119" s="3"/>
      <c r="AL119" s="9"/>
    </row>
    <row r="120" spans="10:38" x14ac:dyDescent="0.25">
      <c r="J120" s="1"/>
      <c r="K120" s="2"/>
      <c r="M120" s="3"/>
      <c r="R120" s="1"/>
      <c r="S120" s="2"/>
      <c r="U120" s="3"/>
      <c r="AL120" s="9"/>
    </row>
    <row r="121" spans="10:38" x14ac:dyDescent="0.25">
      <c r="J121" s="1"/>
      <c r="K121" s="2"/>
      <c r="M121" s="3"/>
      <c r="R121" s="1"/>
      <c r="S121" s="2"/>
      <c r="U121" s="3"/>
      <c r="AL121" s="9"/>
    </row>
    <row r="122" spans="10:38" x14ac:dyDescent="0.25">
      <c r="J122" s="1"/>
      <c r="K122" s="2"/>
      <c r="M122" s="3"/>
      <c r="R122" s="1"/>
      <c r="S122" s="2"/>
      <c r="U122" s="3"/>
      <c r="AL122" s="9"/>
    </row>
    <row r="123" spans="10:38" x14ac:dyDescent="0.25">
      <c r="J123" s="1"/>
      <c r="K123" s="2"/>
      <c r="M123" s="3"/>
      <c r="R123" s="1"/>
      <c r="S123" s="2"/>
      <c r="U123" s="3"/>
      <c r="AL123" s="9"/>
    </row>
    <row r="124" spans="10:38" x14ac:dyDescent="0.25">
      <c r="J124" s="1"/>
      <c r="K124" s="2"/>
      <c r="M124" s="3"/>
      <c r="R124" s="1"/>
      <c r="S124" s="2"/>
      <c r="U124" s="3"/>
      <c r="AL124" s="9"/>
    </row>
    <row r="125" spans="10:38" x14ac:dyDescent="0.25">
      <c r="J125" s="1"/>
      <c r="K125" s="2"/>
      <c r="M125" s="3"/>
      <c r="R125" s="1"/>
      <c r="S125" s="2"/>
      <c r="U125" s="3"/>
      <c r="AL125" s="9"/>
    </row>
    <row r="126" spans="10:38" x14ac:dyDescent="0.25">
      <c r="J126" s="1"/>
      <c r="K126" s="2"/>
      <c r="M126" s="3"/>
      <c r="R126" s="1"/>
      <c r="S126" s="2"/>
      <c r="U126" s="3"/>
      <c r="AL126" s="9"/>
    </row>
    <row r="127" spans="10:38" x14ac:dyDescent="0.25">
      <c r="J127" s="1"/>
      <c r="K127" s="2"/>
      <c r="M127" s="3"/>
      <c r="R127" s="1"/>
      <c r="S127" s="2"/>
      <c r="U127" s="3"/>
      <c r="AL127" s="9"/>
    </row>
    <row r="128" spans="10:38" x14ac:dyDescent="0.25">
      <c r="J128" s="1"/>
      <c r="K128" s="2"/>
      <c r="M128" s="3"/>
      <c r="R128" s="1"/>
      <c r="S128" s="2"/>
      <c r="U128" s="3"/>
      <c r="AL128" s="9"/>
    </row>
    <row r="129" spans="10:38" x14ac:dyDescent="0.25">
      <c r="J129" s="1"/>
      <c r="K129" s="2"/>
      <c r="M129" s="3"/>
      <c r="R129" s="1"/>
      <c r="S129" s="2"/>
      <c r="U129" s="3"/>
      <c r="AL129" s="9"/>
    </row>
    <row r="130" spans="10:38" x14ac:dyDescent="0.25">
      <c r="J130" s="1"/>
      <c r="K130" s="2"/>
      <c r="M130" s="3"/>
      <c r="R130" s="1"/>
      <c r="S130" s="2"/>
      <c r="U130" s="3"/>
      <c r="AL130" s="9"/>
    </row>
    <row r="131" spans="10:38" x14ac:dyDescent="0.25">
      <c r="J131" s="1"/>
      <c r="K131" s="2"/>
      <c r="M131" s="3"/>
      <c r="R131" s="1"/>
      <c r="S131" s="2"/>
      <c r="U131" s="3"/>
      <c r="AL131" s="9"/>
    </row>
    <row r="132" spans="10:38" x14ac:dyDescent="0.25">
      <c r="J132" s="1"/>
      <c r="K132" s="2"/>
      <c r="M132" s="3"/>
      <c r="R132" s="1"/>
      <c r="S132" s="2"/>
      <c r="U132" s="3"/>
      <c r="AL132" s="9"/>
    </row>
    <row r="133" spans="10:38" x14ac:dyDescent="0.25">
      <c r="J133" s="1"/>
      <c r="K133" s="2"/>
      <c r="M133" s="3"/>
      <c r="R133" s="1"/>
      <c r="S133" s="2"/>
      <c r="U133" s="3"/>
      <c r="AL133" s="9"/>
    </row>
    <row r="134" spans="10:38" x14ac:dyDescent="0.25">
      <c r="J134" s="1"/>
      <c r="K134" s="2"/>
      <c r="M134" s="3"/>
      <c r="R134" s="1"/>
      <c r="S134" s="2"/>
      <c r="U134" s="3"/>
      <c r="AL134" s="9"/>
    </row>
    <row r="135" spans="10:38" x14ac:dyDescent="0.25">
      <c r="J135" s="1"/>
      <c r="K135" s="2"/>
      <c r="M135" s="3"/>
      <c r="R135" s="1"/>
      <c r="S135" s="2"/>
      <c r="U135" s="3"/>
      <c r="AL135" s="9"/>
    </row>
    <row r="136" spans="10:38" x14ac:dyDescent="0.25">
      <c r="J136" s="1"/>
      <c r="K136" s="2"/>
      <c r="M136" s="3"/>
      <c r="R136" s="1"/>
      <c r="S136" s="2"/>
      <c r="U136" s="3"/>
      <c r="AL136" s="9"/>
    </row>
    <row r="137" spans="10:38" x14ac:dyDescent="0.25">
      <c r="J137" s="1"/>
      <c r="K137" s="2"/>
      <c r="M137" s="3"/>
      <c r="R137" s="1"/>
      <c r="S137" s="2"/>
      <c r="U137" s="3"/>
      <c r="AL137" s="9"/>
    </row>
    <row r="138" spans="10:38" x14ac:dyDescent="0.25">
      <c r="J138" s="1"/>
      <c r="K138" s="2"/>
      <c r="M138" s="3"/>
      <c r="R138" s="1"/>
      <c r="S138" s="2"/>
      <c r="U138" s="3"/>
      <c r="AL138" s="9"/>
    </row>
    <row r="139" spans="10:38" x14ac:dyDescent="0.25">
      <c r="J139" s="1"/>
      <c r="K139" s="2"/>
      <c r="M139" s="3"/>
      <c r="R139" s="1"/>
      <c r="S139" s="2"/>
      <c r="U139" s="3"/>
      <c r="AL139" s="9"/>
    </row>
    <row r="140" spans="10:38" x14ac:dyDescent="0.25">
      <c r="J140" s="1"/>
      <c r="K140" s="2"/>
      <c r="M140" s="3"/>
      <c r="R140" s="1"/>
      <c r="S140" s="2"/>
      <c r="U140" s="3"/>
      <c r="AL140" s="9"/>
    </row>
    <row r="141" spans="10:38" x14ac:dyDescent="0.25">
      <c r="J141" s="1"/>
      <c r="K141" s="2"/>
      <c r="M141" s="3"/>
      <c r="R141" s="1"/>
      <c r="S141" s="2"/>
      <c r="U141" s="3"/>
      <c r="AL141" s="9"/>
    </row>
    <row r="142" spans="10:38" x14ac:dyDescent="0.25">
      <c r="J142" s="1"/>
      <c r="K142" s="2"/>
      <c r="M142" s="3"/>
      <c r="R142" s="1"/>
      <c r="S142" s="2"/>
      <c r="U142" s="3"/>
      <c r="AL142" s="9"/>
    </row>
    <row r="143" spans="10:38" x14ac:dyDescent="0.25">
      <c r="J143" s="1"/>
      <c r="K143" s="2"/>
      <c r="M143" s="3"/>
      <c r="R143" s="1"/>
      <c r="S143" s="2"/>
      <c r="U143" s="3"/>
      <c r="AL143" s="9"/>
    </row>
    <row r="144" spans="10:38" x14ac:dyDescent="0.25">
      <c r="J144" s="1"/>
      <c r="K144" s="2"/>
      <c r="M144" s="3"/>
      <c r="R144" s="1"/>
      <c r="S144" s="2"/>
      <c r="U144" s="3"/>
      <c r="AL144" s="9"/>
    </row>
    <row r="145" spans="10:38" x14ac:dyDescent="0.25">
      <c r="J145" s="1"/>
      <c r="K145" s="2"/>
      <c r="M145" s="3"/>
      <c r="R145" s="1"/>
      <c r="S145" s="2"/>
      <c r="U145" s="3"/>
      <c r="AL145" s="9"/>
    </row>
    <row r="146" spans="10:38" x14ac:dyDescent="0.25">
      <c r="J146" s="1"/>
      <c r="K146" s="2"/>
      <c r="M146" s="3"/>
      <c r="R146" s="1"/>
      <c r="S146" s="2"/>
      <c r="U146" s="3"/>
      <c r="AL146" s="9"/>
    </row>
    <row r="147" spans="10:38" x14ac:dyDescent="0.25">
      <c r="J147" s="1"/>
      <c r="K147" s="2"/>
      <c r="M147" s="3"/>
      <c r="R147" s="1"/>
      <c r="S147" s="2"/>
      <c r="U147" s="3"/>
      <c r="AL147" s="9"/>
    </row>
    <row r="148" spans="10:38" x14ac:dyDescent="0.25">
      <c r="J148" s="1"/>
      <c r="K148" s="2"/>
      <c r="M148" s="3"/>
      <c r="R148" s="1"/>
      <c r="S148" s="2"/>
      <c r="U148" s="3"/>
      <c r="AL148" s="9"/>
    </row>
    <row r="149" spans="10:38" x14ac:dyDescent="0.25">
      <c r="J149" s="1"/>
      <c r="K149" s="2"/>
      <c r="M149" s="3"/>
      <c r="R149" s="1"/>
      <c r="S149" s="2"/>
      <c r="U149" s="3"/>
      <c r="AL149" s="9"/>
    </row>
    <row r="150" spans="10:38" x14ac:dyDescent="0.25">
      <c r="J150" s="1"/>
      <c r="K150" s="2"/>
      <c r="M150" s="3"/>
      <c r="R150" s="1"/>
      <c r="S150" s="2"/>
      <c r="U150" s="3"/>
      <c r="AL150" s="9"/>
    </row>
    <row r="151" spans="10:38" x14ac:dyDescent="0.25">
      <c r="J151" s="1"/>
      <c r="K151" s="2"/>
      <c r="M151" s="3"/>
      <c r="R151" s="1"/>
      <c r="S151" s="2"/>
      <c r="U151" s="3"/>
      <c r="AL151" s="9"/>
    </row>
    <row r="152" spans="10:38" x14ac:dyDescent="0.25">
      <c r="J152" s="1"/>
      <c r="K152" s="2"/>
      <c r="M152" s="3"/>
      <c r="R152" s="1"/>
      <c r="S152" s="2"/>
      <c r="U152" s="3"/>
      <c r="AL152" s="9"/>
    </row>
    <row r="153" spans="10:38" x14ac:dyDescent="0.25">
      <c r="J153" s="1"/>
      <c r="K153" s="2"/>
      <c r="M153" s="3"/>
      <c r="R153" s="1"/>
      <c r="S153" s="2"/>
      <c r="U153" s="3"/>
      <c r="AL153" s="9"/>
    </row>
    <row r="154" spans="10:38" x14ac:dyDescent="0.25">
      <c r="J154" s="1"/>
      <c r="K154" s="2"/>
      <c r="M154" s="3"/>
      <c r="R154" s="1"/>
      <c r="S154" s="2"/>
      <c r="U154" s="3"/>
      <c r="AL154" s="9"/>
    </row>
    <row r="155" spans="10:38" x14ac:dyDescent="0.25">
      <c r="J155" s="1"/>
      <c r="K155" s="2"/>
      <c r="M155" s="3"/>
      <c r="R155" s="1"/>
      <c r="S155" s="2"/>
      <c r="U155" s="3"/>
      <c r="AL155" s="9"/>
    </row>
    <row r="156" spans="10:38" x14ac:dyDescent="0.25">
      <c r="J156" s="1"/>
      <c r="K156" s="2"/>
      <c r="M156" s="3"/>
      <c r="R156" s="1"/>
      <c r="S156" s="2"/>
      <c r="U156" s="3"/>
      <c r="AL156" s="9"/>
    </row>
    <row r="157" spans="10:38" x14ac:dyDescent="0.25">
      <c r="J157" s="1"/>
      <c r="K157" s="2"/>
      <c r="M157" s="3"/>
      <c r="R157" s="1"/>
      <c r="S157" s="2"/>
      <c r="U157" s="3"/>
      <c r="AL157" s="9"/>
    </row>
    <row r="158" spans="10:38" x14ac:dyDescent="0.25">
      <c r="J158" s="1"/>
      <c r="K158" s="2"/>
      <c r="M158" s="3"/>
      <c r="R158" s="1"/>
      <c r="S158" s="2"/>
      <c r="U158" s="3"/>
      <c r="AL158" s="9"/>
    </row>
    <row r="159" spans="10:38" x14ac:dyDescent="0.25">
      <c r="J159" s="1"/>
      <c r="K159" s="2"/>
      <c r="M159" s="3"/>
      <c r="R159" s="1"/>
      <c r="S159" s="2"/>
      <c r="U159" s="3"/>
      <c r="AL159" s="9"/>
    </row>
    <row r="160" spans="10:38" x14ac:dyDescent="0.25">
      <c r="J160" s="1"/>
      <c r="K160" s="2"/>
      <c r="M160" s="3"/>
      <c r="R160" s="1"/>
      <c r="S160" s="2"/>
      <c r="U160" s="3"/>
      <c r="AL160" s="9"/>
    </row>
    <row r="161" spans="10:38" x14ac:dyDescent="0.25">
      <c r="J161" s="1"/>
      <c r="K161" s="2"/>
      <c r="M161" s="3"/>
      <c r="R161" s="1"/>
      <c r="S161" s="2"/>
      <c r="U161" s="3"/>
      <c r="AL161" s="9"/>
    </row>
    <row r="162" spans="10:38" x14ac:dyDescent="0.25">
      <c r="J162" s="1"/>
      <c r="K162" s="2"/>
      <c r="M162" s="3"/>
      <c r="R162" s="1"/>
      <c r="S162" s="2"/>
      <c r="U162" s="3"/>
      <c r="AL162" s="9"/>
    </row>
    <row r="163" spans="10:38" x14ac:dyDescent="0.25">
      <c r="J163" s="1"/>
      <c r="K163" s="2"/>
      <c r="M163" s="3"/>
      <c r="R163" s="1"/>
      <c r="S163" s="2"/>
      <c r="U163" s="3"/>
      <c r="AL163" s="9"/>
    </row>
    <row r="164" spans="10:38" x14ac:dyDescent="0.25">
      <c r="J164" s="1"/>
      <c r="K164" s="2"/>
      <c r="M164" s="3"/>
      <c r="R164" s="1"/>
      <c r="S164" s="2"/>
      <c r="U164" s="3"/>
      <c r="AL164" s="9"/>
    </row>
    <row r="165" spans="10:38" x14ac:dyDescent="0.25">
      <c r="J165" s="1"/>
      <c r="K165" s="2"/>
      <c r="M165" s="3"/>
      <c r="R165" s="1"/>
      <c r="S165" s="2"/>
      <c r="U165" s="3"/>
      <c r="AL165" s="9"/>
    </row>
    <row r="166" spans="10:38" x14ac:dyDescent="0.25">
      <c r="J166" s="1"/>
      <c r="K166" s="2"/>
      <c r="M166" s="3"/>
      <c r="R166" s="1"/>
      <c r="S166" s="2"/>
      <c r="U166" s="3"/>
      <c r="AL166" s="9"/>
    </row>
    <row r="167" spans="10:38" x14ac:dyDescent="0.25">
      <c r="J167" s="1"/>
      <c r="K167" s="2"/>
      <c r="M167" s="3"/>
      <c r="R167" s="1"/>
      <c r="S167" s="2"/>
      <c r="U167" s="3"/>
      <c r="AL167" s="9"/>
    </row>
    <row r="168" spans="10:38" x14ac:dyDescent="0.25">
      <c r="J168" s="1"/>
      <c r="K168" s="2"/>
      <c r="M168" s="3"/>
      <c r="R168" s="1"/>
      <c r="S168" s="2"/>
      <c r="U168" s="3"/>
      <c r="AL168" s="9"/>
    </row>
    <row r="169" spans="10:38" x14ac:dyDescent="0.25">
      <c r="J169" s="1"/>
      <c r="K169" s="2"/>
      <c r="M169" s="3"/>
      <c r="R169" s="1"/>
      <c r="S169" s="2"/>
      <c r="U169" s="3"/>
      <c r="AL169" s="9"/>
    </row>
    <row r="170" spans="10:38" x14ac:dyDescent="0.25">
      <c r="J170" s="1"/>
      <c r="K170" s="2"/>
      <c r="M170" s="3"/>
      <c r="R170" s="1"/>
      <c r="S170" s="2"/>
      <c r="U170" s="3"/>
      <c r="AL170" s="9"/>
    </row>
    <row r="171" spans="10:38" x14ac:dyDescent="0.25">
      <c r="J171" s="1"/>
      <c r="K171" s="2"/>
      <c r="M171" s="3"/>
      <c r="R171" s="1"/>
      <c r="S171" s="2"/>
      <c r="U171" s="3"/>
      <c r="AL171" s="9"/>
    </row>
    <row r="172" spans="10:38" x14ac:dyDescent="0.25">
      <c r="J172" s="1"/>
      <c r="K172" s="2"/>
      <c r="M172" s="3"/>
      <c r="R172" s="1"/>
      <c r="S172" s="2"/>
      <c r="U172" s="3"/>
      <c r="AL172" s="9"/>
    </row>
    <row r="173" spans="10:38" x14ac:dyDescent="0.25">
      <c r="J173" s="1"/>
      <c r="K173" s="2"/>
      <c r="M173" s="3"/>
      <c r="R173" s="1"/>
      <c r="S173" s="2"/>
      <c r="U173" s="3"/>
      <c r="AL173" s="9"/>
    </row>
    <row r="174" spans="10:38" x14ac:dyDescent="0.25">
      <c r="J174" s="1"/>
      <c r="K174" s="2"/>
      <c r="M174" s="3"/>
      <c r="R174" s="1"/>
      <c r="S174" s="2"/>
      <c r="U174" s="3"/>
      <c r="AL174" s="9"/>
    </row>
    <row r="175" spans="10:38" x14ac:dyDescent="0.25">
      <c r="J175" s="1"/>
      <c r="K175" s="2"/>
      <c r="M175" s="3"/>
      <c r="R175" s="1"/>
      <c r="S175" s="2"/>
      <c r="U175" s="3"/>
      <c r="AL175" s="9"/>
    </row>
    <row r="176" spans="10:38" x14ac:dyDescent="0.25">
      <c r="J176" s="1"/>
      <c r="K176" s="2"/>
      <c r="M176" s="3"/>
      <c r="R176" s="1"/>
      <c r="S176" s="2"/>
      <c r="U176" s="3"/>
      <c r="AL176" s="9"/>
    </row>
    <row r="177" spans="10:38" x14ac:dyDescent="0.25">
      <c r="J177" s="1"/>
      <c r="K177" s="2"/>
      <c r="M177" s="3"/>
      <c r="R177" s="1"/>
      <c r="S177" s="2"/>
      <c r="U177" s="3"/>
      <c r="AL177" s="9"/>
    </row>
    <row r="178" spans="10:38" x14ac:dyDescent="0.25">
      <c r="J178" s="1"/>
      <c r="K178" s="2"/>
      <c r="M178" s="3"/>
      <c r="R178" s="1"/>
      <c r="S178" s="2"/>
      <c r="U178" s="3"/>
      <c r="AL178" s="9"/>
    </row>
    <row r="179" spans="10:38" x14ac:dyDescent="0.25">
      <c r="J179" s="1"/>
      <c r="K179" s="2"/>
      <c r="M179" s="3"/>
      <c r="R179" s="1"/>
      <c r="S179" s="2"/>
      <c r="U179" s="3"/>
      <c r="AL179" s="9"/>
    </row>
    <row r="180" spans="10:38" x14ac:dyDescent="0.25">
      <c r="J180" s="1"/>
      <c r="K180" s="2"/>
      <c r="M180" s="3"/>
      <c r="R180" s="1"/>
      <c r="S180" s="2"/>
      <c r="U180" s="3"/>
      <c r="AL180" s="9"/>
    </row>
    <row r="181" spans="10:38" x14ac:dyDescent="0.25">
      <c r="J181" s="1"/>
      <c r="K181" s="2"/>
      <c r="M181" s="3"/>
      <c r="R181" s="1"/>
      <c r="S181" s="2"/>
      <c r="U181" s="3"/>
      <c r="AL181" s="9"/>
    </row>
    <row r="182" spans="10:38" x14ac:dyDescent="0.25">
      <c r="J182" s="1"/>
      <c r="K182" s="2"/>
      <c r="M182" s="3"/>
      <c r="R182" s="1"/>
      <c r="S182" s="2"/>
      <c r="U182" s="3"/>
      <c r="AL182" s="9"/>
    </row>
    <row r="183" spans="10:38" x14ac:dyDescent="0.25">
      <c r="J183" s="1"/>
      <c r="K183" s="2"/>
      <c r="M183" s="3"/>
      <c r="R183" s="1"/>
      <c r="S183" s="2"/>
      <c r="U183" s="3"/>
      <c r="AL183" s="9"/>
    </row>
    <row r="184" spans="10:38" x14ac:dyDescent="0.25">
      <c r="J184" s="1"/>
      <c r="K184" s="2"/>
      <c r="M184" s="3"/>
      <c r="R184" s="1"/>
      <c r="S184" s="2"/>
      <c r="U184" s="3"/>
      <c r="AL184" s="9"/>
    </row>
    <row r="185" spans="10:38" x14ac:dyDescent="0.25">
      <c r="J185" s="1"/>
      <c r="K185" s="2"/>
      <c r="M185" s="3"/>
      <c r="R185" s="1"/>
      <c r="S185" s="2"/>
      <c r="U185" s="3"/>
      <c r="AL185" s="9"/>
    </row>
    <row r="186" spans="10:38" x14ac:dyDescent="0.25">
      <c r="J186" s="1"/>
      <c r="K186" s="2"/>
      <c r="M186" s="3"/>
      <c r="R186" s="1"/>
      <c r="S186" s="2"/>
      <c r="U186" s="3"/>
      <c r="AL186" s="9"/>
    </row>
    <row r="187" spans="10:38" x14ac:dyDescent="0.25">
      <c r="J187" s="1"/>
      <c r="K187" s="2"/>
      <c r="M187" s="3"/>
      <c r="R187" s="1"/>
      <c r="S187" s="2"/>
      <c r="U187" s="3"/>
      <c r="AL187" s="9"/>
    </row>
    <row r="188" spans="10:38" x14ac:dyDescent="0.25">
      <c r="J188" s="1"/>
      <c r="K188" s="2"/>
      <c r="M188" s="3"/>
      <c r="R188" s="1"/>
      <c r="S188" s="2"/>
      <c r="U188" s="3"/>
      <c r="AL188" s="9"/>
    </row>
    <row r="189" spans="10:38" x14ac:dyDescent="0.25">
      <c r="J189" s="1"/>
      <c r="K189" s="2"/>
      <c r="M189" s="3"/>
      <c r="R189" s="1"/>
      <c r="S189" s="2"/>
      <c r="U189" s="3"/>
      <c r="AL189" s="9"/>
    </row>
    <row r="190" spans="10:38" x14ac:dyDescent="0.25">
      <c r="J190" s="1"/>
      <c r="K190" s="2"/>
      <c r="M190" s="3"/>
      <c r="R190" s="1"/>
      <c r="S190" s="2"/>
      <c r="U190" s="3"/>
      <c r="AL190" s="9"/>
    </row>
    <row r="191" spans="10:38" x14ac:dyDescent="0.25">
      <c r="J191" s="1"/>
      <c r="K191" s="2"/>
      <c r="M191" s="3"/>
      <c r="R191" s="1"/>
      <c r="S191" s="2"/>
      <c r="U191" s="3"/>
      <c r="AL191" s="9"/>
    </row>
    <row r="192" spans="10:38" x14ac:dyDescent="0.25">
      <c r="J192" s="1"/>
      <c r="K192" s="2"/>
      <c r="M192" s="3"/>
      <c r="R192" s="1"/>
      <c r="S192" s="2"/>
      <c r="U192" s="3"/>
      <c r="AL192" s="9"/>
    </row>
    <row r="193" spans="10:38" x14ac:dyDescent="0.25">
      <c r="J193" s="1"/>
      <c r="K193" s="2"/>
      <c r="M193" s="3"/>
      <c r="R193" s="1"/>
      <c r="S193" s="2"/>
      <c r="U193" s="3"/>
      <c r="AL193" s="9"/>
    </row>
    <row r="194" spans="10:38" x14ac:dyDescent="0.25">
      <c r="J194" s="1"/>
      <c r="K194" s="2"/>
      <c r="M194" s="3"/>
      <c r="R194" s="1"/>
      <c r="S194" s="2"/>
      <c r="U194" s="3"/>
      <c r="AL194" s="9"/>
    </row>
    <row r="195" spans="10:38" x14ac:dyDescent="0.25">
      <c r="J195" s="1"/>
      <c r="K195" s="2"/>
      <c r="M195" s="3"/>
      <c r="R195" s="1"/>
      <c r="S195" s="2"/>
      <c r="U195" s="3"/>
      <c r="AL195" s="9"/>
    </row>
    <row r="196" spans="10:38" x14ac:dyDescent="0.25">
      <c r="J196" s="1"/>
      <c r="K196" s="2"/>
      <c r="M196" s="3"/>
      <c r="R196" s="1"/>
      <c r="S196" s="2"/>
      <c r="U196" s="3"/>
      <c r="AL196" s="9"/>
    </row>
    <row r="197" spans="10:38" x14ac:dyDescent="0.25">
      <c r="J197" s="1"/>
      <c r="K197" s="2"/>
      <c r="M197" s="3"/>
      <c r="R197" s="1"/>
      <c r="S197" s="2"/>
      <c r="U197" s="3"/>
      <c r="AL197" s="9"/>
    </row>
    <row r="198" spans="10:38" x14ac:dyDescent="0.25">
      <c r="J198" s="1"/>
      <c r="K198" s="2"/>
      <c r="M198" s="3"/>
      <c r="R198" s="1"/>
      <c r="S198" s="2"/>
      <c r="U198" s="3"/>
      <c r="AL198" s="9"/>
    </row>
    <row r="199" spans="10:38" x14ac:dyDescent="0.25">
      <c r="J199" s="1"/>
      <c r="K199" s="2"/>
      <c r="M199" s="3"/>
      <c r="R199" s="1"/>
      <c r="S199" s="2"/>
      <c r="U199" s="3"/>
      <c r="AL199" s="9"/>
    </row>
    <row r="200" spans="10:38" x14ac:dyDescent="0.25">
      <c r="J200" s="1"/>
      <c r="K200" s="2"/>
      <c r="M200" s="3"/>
      <c r="R200" s="1"/>
      <c r="S200" s="2"/>
      <c r="U200" s="3"/>
      <c r="AL200" s="9"/>
    </row>
    <row r="201" spans="10:38" x14ac:dyDescent="0.25">
      <c r="J201" s="1"/>
      <c r="K201" s="2"/>
      <c r="M201" s="3"/>
      <c r="R201" s="1"/>
      <c r="S201" s="2"/>
      <c r="U201" s="3"/>
      <c r="AL201" s="9"/>
    </row>
    <row r="202" spans="10:38" x14ac:dyDescent="0.25">
      <c r="J202" s="1"/>
      <c r="K202" s="2"/>
      <c r="M202" s="3"/>
      <c r="R202" s="1"/>
      <c r="S202" s="2"/>
      <c r="U202" s="3"/>
      <c r="AL202" s="9"/>
    </row>
    <row r="203" spans="10:38" x14ac:dyDescent="0.25">
      <c r="J203" s="1"/>
      <c r="K203" s="2"/>
      <c r="M203" s="3"/>
      <c r="R203" s="1"/>
      <c r="S203" s="2"/>
      <c r="U203" s="3"/>
      <c r="AL203" s="9"/>
    </row>
    <row r="204" spans="10:38" x14ac:dyDescent="0.25">
      <c r="J204" s="1"/>
      <c r="K204" s="2"/>
      <c r="M204" s="3"/>
      <c r="R204" s="1"/>
      <c r="S204" s="2"/>
      <c r="U204" s="3"/>
      <c r="AL204" s="9"/>
    </row>
    <row r="205" spans="10:38" x14ac:dyDescent="0.25">
      <c r="J205" s="1"/>
      <c r="K205" s="2"/>
      <c r="M205" s="3"/>
      <c r="R205" s="1"/>
      <c r="S205" s="2"/>
      <c r="U205" s="3"/>
      <c r="AL205" s="9"/>
    </row>
    <row r="206" spans="10:38" x14ac:dyDescent="0.25">
      <c r="J206" s="1"/>
      <c r="K206" s="2"/>
      <c r="M206" s="3"/>
      <c r="R206" s="1"/>
      <c r="S206" s="2"/>
      <c r="U206" s="3"/>
      <c r="AL206" s="9"/>
    </row>
    <row r="207" spans="10:38" x14ac:dyDescent="0.25">
      <c r="J207" s="1"/>
      <c r="K207" s="2"/>
      <c r="M207" s="3"/>
      <c r="R207" s="1"/>
      <c r="S207" s="2"/>
      <c r="U207" s="3"/>
      <c r="AL207" s="9"/>
    </row>
    <row r="208" spans="10:38" x14ac:dyDescent="0.25">
      <c r="J208" s="1"/>
      <c r="K208" s="2"/>
      <c r="M208" s="3"/>
      <c r="R208" s="1"/>
      <c r="S208" s="2"/>
      <c r="U208" s="3"/>
      <c r="AL208" s="9"/>
    </row>
    <row r="209" spans="10:38" x14ac:dyDescent="0.25">
      <c r="J209" s="1"/>
      <c r="K209" s="2"/>
      <c r="M209" s="3"/>
      <c r="R209" s="1"/>
      <c r="S209" s="2"/>
      <c r="U209" s="3"/>
      <c r="AL209" s="9"/>
    </row>
    <row r="210" spans="10:38" x14ac:dyDescent="0.25">
      <c r="J210" s="1"/>
      <c r="K210" s="2"/>
      <c r="M210" s="3"/>
      <c r="R210" s="1"/>
      <c r="S210" s="2"/>
      <c r="U210" s="3"/>
      <c r="AL210" s="9"/>
    </row>
    <row r="211" spans="10:38" x14ac:dyDescent="0.25">
      <c r="J211" s="1"/>
      <c r="K211" s="2"/>
      <c r="M211" s="3"/>
      <c r="R211" s="1"/>
      <c r="S211" s="2"/>
      <c r="U211" s="3"/>
      <c r="AL211" s="9"/>
    </row>
    <row r="212" spans="10:38" x14ac:dyDescent="0.25">
      <c r="J212" s="1"/>
      <c r="K212" s="2"/>
      <c r="M212" s="3"/>
      <c r="R212" s="1"/>
      <c r="S212" s="2"/>
      <c r="U212" s="3"/>
      <c r="AL212" s="9"/>
    </row>
    <row r="213" spans="10:38" x14ac:dyDescent="0.25">
      <c r="J213" s="1"/>
      <c r="K213" s="2"/>
      <c r="M213" s="3"/>
      <c r="R213" s="1"/>
      <c r="S213" s="2"/>
      <c r="U213" s="3"/>
      <c r="AL213" s="9"/>
    </row>
    <row r="214" spans="10:38" x14ac:dyDescent="0.25">
      <c r="J214" s="1"/>
      <c r="K214" s="2"/>
      <c r="M214" s="3"/>
      <c r="R214" s="1"/>
      <c r="S214" s="2"/>
      <c r="U214" s="3"/>
      <c r="AL214" s="9"/>
    </row>
    <row r="215" spans="10:38" x14ac:dyDescent="0.25">
      <c r="J215" s="1"/>
      <c r="K215" s="2"/>
      <c r="M215" s="3"/>
      <c r="R215" s="1"/>
      <c r="S215" s="2"/>
      <c r="U215" s="3"/>
      <c r="AL215" s="9"/>
    </row>
    <row r="216" spans="10:38" x14ac:dyDescent="0.25">
      <c r="J216" s="1"/>
      <c r="K216" s="2"/>
      <c r="M216" s="3"/>
      <c r="R216" s="1"/>
      <c r="S216" s="2"/>
      <c r="U216" s="3"/>
      <c r="AL216" s="9"/>
    </row>
    <row r="217" spans="10:38" x14ac:dyDescent="0.25">
      <c r="J217" s="1"/>
      <c r="K217" s="2"/>
      <c r="M217" s="3"/>
      <c r="R217" s="1"/>
      <c r="S217" s="2"/>
      <c r="U217" s="3"/>
      <c r="AL217" s="9"/>
    </row>
    <row r="218" spans="10:38" x14ac:dyDescent="0.25">
      <c r="J218" s="1"/>
      <c r="K218" s="2"/>
      <c r="M218" s="3"/>
      <c r="R218" s="1"/>
      <c r="S218" s="2"/>
      <c r="U218" s="3"/>
      <c r="AL218" s="9"/>
    </row>
    <row r="219" spans="10:38" x14ac:dyDescent="0.25">
      <c r="J219" s="1"/>
      <c r="K219" s="2"/>
      <c r="M219" s="3"/>
      <c r="R219" s="1"/>
      <c r="S219" s="2"/>
      <c r="U219" s="3"/>
      <c r="AL219" s="9"/>
    </row>
    <row r="220" spans="10:38" x14ac:dyDescent="0.25">
      <c r="J220" s="1"/>
      <c r="K220" s="2"/>
      <c r="M220" s="3"/>
      <c r="R220" s="1"/>
      <c r="S220" s="2"/>
      <c r="U220" s="3"/>
      <c r="AL220" s="9"/>
    </row>
    <row r="221" spans="10:38" x14ac:dyDescent="0.25">
      <c r="J221" s="1"/>
      <c r="K221" s="2"/>
      <c r="M221" s="3"/>
      <c r="R221" s="1"/>
      <c r="S221" s="2"/>
      <c r="U221" s="3"/>
      <c r="AL221" s="9"/>
    </row>
    <row r="222" spans="10:38" x14ac:dyDescent="0.25">
      <c r="J222" s="1"/>
      <c r="K222" s="2"/>
      <c r="M222" s="3"/>
      <c r="R222" s="1"/>
      <c r="S222" s="2"/>
      <c r="U222" s="3"/>
      <c r="AL222" s="9"/>
    </row>
    <row r="223" spans="10:38" x14ac:dyDescent="0.25">
      <c r="J223" s="1"/>
      <c r="K223" s="2"/>
      <c r="M223" s="3"/>
      <c r="R223" s="1"/>
      <c r="S223" s="2"/>
      <c r="U223" s="3"/>
      <c r="AL223" s="9"/>
    </row>
    <row r="224" spans="10:38" x14ac:dyDescent="0.25">
      <c r="J224" s="1"/>
      <c r="K224" s="2"/>
      <c r="M224" s="3"/>
      <c r="R224" s="1"/>
      <c r="S224" s="2"/>
      <c r="U224" s="3"/>
      <c r="AL224" s="9"/>
    </row>
    <row r="225" spans="10:38" x14ac:dyDescent="0.25">
      <c r="J225" s="1"/>
      <c r="K225" s="2"/>
      <c r="M225" s="3"/>
      <c r="R225" s="1"/>
      <c r="S225" s="2"/>
      <c r="U225" s="3"/>
      <c r="AL225" s="9"/>
    </row>
    <row r="226" spans="10:38" x14ac:dyDescent="0.25">
      <c r="J226" s="1"/>
      <c r="K226" s="2"/>
      <c r="M226" s="3"/>
      <c r="R226" s="1"/>
      <c r="S226" s="2"/>
      <c r="U226" s="3"/>
      <c r="AL226" s="9"/>
    </row>
    <row r="227" spans="10:38" x14ac:dyDescent="0.25">
      <c r="J227" s="1"/>
      <c r="K227" s="2"/>
      <c r="M227" s="3"/>
      <c r="R227" s="1"/>
      <c r="S227" s="2"/>
      <c r="U227" s="3"/>
      <c r="AL227" s="9"/>
    </row>
    <row r="228" spans="10:38" x14ac:dyDescent="0.25">
      <c r="J228" s="1"/>
      <c r="K228" s="2"/>
      <c r="M228" s="3"/>
      <c r="R228" s="1"/>
      <c r="S228" s="2"/>
      <c r="U228" s="3"/>
      <c r="AL228" s="9"/>
    </row>
    <row r="229" spans="10:38" x14ac:dyDescent="0.25">
      <c r="J229" s="1"/>
      <c r="K229" s="2"/>
      <c r="M229" s="3"/>
      <c r="R229" s="1"/>
      <c r="S229" s="2"/>
      <c r="U229" s="3"/>
      <c r="AL229" s="9"/>
    </row>
    <row r="230" spans="10:38" x14ac:dyDescent="0.25">
      <c r="J230" s="1"/>
      <c r="K230" s="2"/>
      <c r="M230" s="3"/>
      <c r="R230" s="1"/>
      <c r="S230" s="2"/>
      <c r="U230" s="3"/>
      <c r="AL230" s="9"/>
    </row>
    <row r="231" spans="10:38" x14ac:dyDescent="0.25">
      <c r="J231" s="1"/>
      <c r="K231" s="2"/>
      <c r="M231" s="3"/>
      <c r="R231" s="1"/>
      <c r="S231" s="2"/>
      <c r="U231" s="3"/>
      <c r="AL231" s="9"/>
    </row>
    <row r="232" spans="10:38" x14ac:dyDescent="0.25">
      <c r="J232" s="1"/>
      <c r="K232" s="2"/>
      <c r="M232" s="3"/>
      <c r="R232" s="1"/>
      <c r="S232" s="2"/>
      <c r="U232" s="3"/>
      <c r="AL232" s="9"/>
    </row>
    <row r="233" spans="10:38" x14ac:dyDescent="0.25">
      <c r="J233" s="1"/>
      <c r="K233" s="2"/>
      <c r="M233" s="3"/>
      <c r="R233" s="1"/>
      <c r="S233" s="2"/>
      <c r="U233" s="3"/>
      <c r="AL233" s="9"/>
    </row>
    <row r="234" spans="10:38" x14ac:dyDescent="0.25">
      <c r="J234" s="1"/>
      <c r="K234" s="2"/>
      <c r="M234" s="3"/>
      <c r="R234" s="1"/>
      <c r="S234" s="2"/>
      <c r="U234" s="3"/>
      <c r="AL234" s="9"/>
    </row>
    <row r="235" spans="10:38" x14ac:dyDescent="0.25">
      <c r="J235" s="1"/>
      <c r="K235" s="2"/>
      <c r="M235" s="3"/>
      <c r="R235" s="1"/>
      <c r="S235" s="2"/>
      <c r="U235" s="3"/>
      <c r="AL235" s="9"/>
    </row>
    <row r="236" spans="10:38" x14ac:dyDescent="0.25">
      <c r="J236" s="1"/>
      <c r="K236" s="2"/>
      <c r="M236" s="3"/>
      <c r="R236" s="1"/>
      <c r="S236" s="2"/>
      <c r="U236" s="3"/>
      <c r="AL236" s="9"/>
    </row>
    <row r="237" spans="10:38" x14ac:dyDescent="0.25">
      <c r="J237" s="1"/>
      <c r="K237" s="2"/>
      <c r="M237" s="3"/>
      <c r="R237" s="1"/>
      <c r="S237" s="2"/>
      <c r="U237" s="3"/>
      <c r="AL237" s="9"/>
    </row>
    <row r="238" spans="10:38" x14ac:dyDescent="0.25">
      <c r="J238" s="1"/>
      <c r="K238" s="2"/>
      <c r="M238" s="3"/>
      <c r="R238" s="1"/>
      <c r="S238" s="2"/>
      <c r="U238" s="3"/>
      <c r="AL238" s="9"/>
    </row>
    <row r="239" spans="10:38" x14ac:dyDescent="0.25">
      <c r="J239" s="1"/>
      <c r="K239" s="2"/>
      <c r="M239" s="3"/>
      <c r="R239" s="1"/>
      <c r="S239" s="2"/>
      <c r="U239" s="3"/>
      <c r="AL239" s="9"/>
    </row>
    <row r="240" spans="10:38" x14ac:dyDescent="0.25">
      <c r="J240" s="1"/>
      <c r="K240" s="2"/>
      <c r="M240" s="3"/>
      <c r="R240" s="1"/>
      <c r="S240" s="2"/>
      <c r="U240" s="3"/>
      <c r="AL240" s="9"/>
    </row>
    <row r="241" spans="10:38" x14ac:dyDescent="0.25">
      <c r="J241" s="1"/>
      <c r="K241" s="2"/>
      <c r="M241" s="3"/>
      <c r="R241" s="1"/>
      <c r="S241" s="2"/>
      <c r="U241" s="3"/>
      <c r="AL241" s="9"/>
    </row>
    <row r="242" spans="10:38" x14ac:dyDescent="0.25">
      <c r="J242" s="1"/>
      <c r="K242" s="2"/>
      <c r="M242" s="3"/>
      <c r="R242" s="1"/>
      <c r="S242" s="2"/>
      <c r="U242" s="3"/>
      <c r="AL242" s="9"/>
    </row>
    <row r="243" spans="10:38" x14ac:dyDescent="0.25">
      <c r="J243" s="1"/>
      <c r="K243" s="2"/>
      <c r="M243" s="3"/>
      <c r="R243" s="1"/>
      <c r="S243" s="2"/>
      <c r="U243" s="3"/>
      <c r="AL243" s="9"/>
    </row>
    <row r="244" spans="10:38" x14ac:dyDescent="0.25">
      <c r="J244" s="1"/>
      <c r="K244" s="2"/>
      <c r="M244" s="3"/>
      <c r="R244" s="1"/>
      <c r="S244" s="2"/>
      <c r="U244" s="3"/>
      <c r="AL244" s="9"/>
    </row>
    <row r="245" spans="10:38" x14ac:dyDescent="0.25">
      <c r="J245" s="1"/>
      <c r="K245" s="2"/>
      <c r="M245" s="3"/>
      <c r="R245" s="1"/>
      <c r="S245" s="2"/>
      <c r="U245" s="3"/>
      <c r="AL245" s="9"/>
    </row>
    <row r="246" spans="10:38" x14ac:dyDescent="0.25">
      <c r="J246" s="1"/>
      <c r="K246" s="2"/>
      <c r="M246" s="3"/>
      <c r="R246" s="1"/>
      <c r="S246" s="2"/>
      <c r="U246" s="3"/>
      <c r="AL246" s="9"/>
    </row>
    <row r="247" spans="10:38" x14ac:dyDescent="0.25">
      <c r="J247" s="1"/>
      <c r="K247" s="2"/>
      <c r="M247" s="3"/>
      <c r="R247" s="1"/>
      <c r="S247" s="2"/>
      <c r="U247" s="3"/>
      <c r="AL247" s="9"/>
    </row>
    <row r="248" spans="10:38" x14ac:dyDescent="0.25">
      <c r="J248" s="1"/>
      <c r="K248" s="2"/>
      <c r="M248" s="3"/>
      <c r="R248" s="1"/>
      <c r="S248" s="2"/>
      <c r="U248" s="3"/>
      <c r="AL248" s="9"/>
    </row>
    <row r="249" spans="10:38" x14ac:dyDescent="0.25">
      <c r="J249" s="1"/>
      <c r="K249" s="2"/>
      <c r="M249" s="3"/>
      <c r="R249" s="1"/>
      <c r="S249" s="2"/>
      <c r="U249" s="3"/>
      <c r="AL249" s="9"/>
    </row>
    <row r="250" spans="10:38" x14ac:dyDescent="0.25">
      <c r="J250" s="1"/>
      <c r="K250" s="2"/>
      <c r="M250" s="3"/>
      <c r="R250" s="1"/>
      <c r="S250" s="2"/>
      <c r="U250" s="3"/>
      <c r="AL250" s="9"/>
    </row>
    <row r="251" spans="10:38" x14ac:dyDescent="0.25">
      <c r="J251" s="1"/>
      <c r="K251" s="2"/>
      <c r="M251" s="3"/>
      <c r="R251" s="1"/>
      <c r="S251" s="2"/>
      <c r="U251" s="3"/>
      <c r="AL251" s="9"/>
    </row>
    <row r="252" spans="10:38" x14ac:dyDescent="0.25">
      <c r="J252" s="1"/>
      <c r="K252" s="2"/>
      <c r="M252" s="3"/>
      <c r="R252" s="1"/>
      <c r="S252" s="2"/>
      <c r="U252" s="3"/>
      <c r="AL252" s="9"/>
    </row>
    <row r="253" spans="10:38" x14ac:dyDescent="0.25">
      <c r="J253" s="1"/>
      <c r="K253" s="2"/>
      <c r="M253" s="3"/>
      <c r="R253" s="1"/>
      <c r="S253" s="2"/>
      <c r="U253" s="3"/>
      <c r="AL253" s="9"/>
    </row>
    <row r="254" spans="10:38" x14ac:dyDescent="0.25">
      <c r="J254" s="1"/>
      <c r="K254" s="2"/>
      <c r="M254" s="3"/>
      <c r="R254" s="1"/>
      <c r="S254" s="2"/>
      <c r="U254" s="3"/>
      <c r="AL254" s="9"/>
    </row>
    <row r="255" spans="10:38" x14ac:dyDescent="0.25">
      <c r="J255" s="1"/>
      <c r="K255" s="2"/>
      <c r="M255" s="3"/>
      <c r="R255" s="1"/>
      <c r="S255" s="2"/>
      <c r="U255" s="3"/>
      <c r="AL255" s="9"/>
    </row>
    <row r="256" spans="10:38" x14ac:dyDescent="0.25">
      <c r="J256" s="1"/>
      <c r="K256" s="2"/>
      <c r="M256" s="3"/>
      <c r="R256" s="1"/>
      <c r="S256" s="2"/>
      <c r="U256" s="3"/>
      <c r="AL256" s="9"/>
    </row>
    <row r="257" spans="10:38" x14ac:dyDescent="0.25">
      <c r="J257" s="1"/>
      <c r="K257" s="2"/>
      <c r="M257" s="3"/>
      <c r="R257" s="1"/>
      <c r="S257" s="2"/>
      <c r="U257" s="3"/>
      <c r="AL257" s="9"/>
    </row>
    <row r="258" spans="10:38" x14ac:dyDescent="0.25">
      <c r="J258" s="1"/>
      <c r="K258" s="2"/>
      <c r="M258" s="3"/>
      <c r="R258" s="1"/>
      <c r="S258" s="2"/>
      <c r="U258" s="3"/>
      <c r="AL258" s="9"/>
    </row>
    <row r="259" spans="10:38" x14ac:dyDescent="0.25">
      <c r="J259" s="1"/>
      <c r="K259" s="2"/>
      <c r="M259" s="3"/>
      <c r="R259" s="1"/>
      <c r="S259" s="2"/>
      <c r="U259" s="3"/>
      <c r="AL259" s="9"/>
    </row>
    <row r="260" spans="10:38" x14ac:dyDescent="0.25">
      <c r="J260" s="1"/>
      <c r="K260" s="2"/>
      <c r="M260" s="3"/>
      <c r="R260" s="1"/>
      <c r="S260" s="2"/>
      <c r="U260" s="3"/>
      <c r="AL260" s="9"/>
    </row>
    <row r="261" spans="10:38" x14ac:dyDescent="0.25">
      <c r="J261" s="1"/>
      <c r="K261" s="2"/>
      <c r="M261" s="3"/>
      <c r="R261" s="1"/>
      <c r="S261" s="2"/>
      <c r="U261" s="3"/>
      <c r="AL261" s="9"/>
    </row>
    <row r="262" spans="10:38" x14ac:dyDescent="0.25">
      <c r="J262" s="1"/>
      <c r="K262" s="2"/>
      <c r="M262" s="3"/>
      <c r="R262" s="1"/>
      <c r="S262" s="2"/>
      <c r="U262" s="3"/>
      <c r="AL262" s="9"/>
    </row>
    <row r="263" spans="10:38" x14ac:dyDescent="0.25">
      <c r="J263" s="1"/>
      <c r="K263" s="2"/>
      <c r="M263" s="3"/>
      <c r="R263" s="1"/>
      <c r="S263" s="2"/>
      <c r="U263" s="3"/>
      <c r="AL263" s="9"/>
    </row>
    <row r="264" spans="10:38" x14ac:dyDescent="0.25">
      <c r="J264" s="1"/>
      <c r="K264" s="2"/>
      <c r="M264" s="3"/>
      <c r="R264" s="1"/>
      <c r="S264" s="2"/>
      <c r="U264" s="3"/>
      <c r="AL264" s="9"/>
    </row>
    <row r="265" spans="10:38" x14ac:dyDescent="0.25">
      <c r="J265" s="1"/>
      <c r="K265" s="2"/>
      <c r="M265" s="3"/>
      <c r="R265" s="1"/>
      <c r="S265" s="2"/>
      <c r="U265" s="3"/>
      <c r="AL265" s="9"/>
    </row>
    <row r="266" spans="10:38" x14ac:dyDescent="0.25">
      <c r="J266" s="1"/>
      <c r="K266" s="2"/>
      <c r="M266" s="3"/>
      <c r="R266" s="1"/>
      <c r="S266" s="2"/>
      <c r="U266" s="3"/>
      <c r="AL266" s="9"/>
    </row>
    <row r="267" spans="10:38" x14ac:dyDescent="0.25">
      <c r="J267" s="1"/>
      <c r="K267" s="2"/>
      <c r="M267" s="3"/>
      <c r="R267" s="1"/>
      <c r="S267" s="2"/>
      <c r="U267" s="3"/>
      <c r="AL267" s="9"/>
    </row>
    <row r="268" spans="10:38" x14ac:dyDescent="0.25">
      <c r="J268" s="1"/>
      <c r="K268" s="2"/>
      <c r="M268" s="3"/>
      <c r="R268" s="1"/>
      <c r="S268" s="2"/>
      <c r="U268" s="3"/>
      <c r="AL268" s="9"/>
    </row>
    <row r="269" spans="10:38" x14ac:dyDescent="0.25">
      <c r="J269" s="1"/>
      <c r="K269" s="2"/>
      <c r="M269" s="3"/>
      <c r="R269" s="1"/>
      <c r="S269" s="2"/>
      <c r="U269" s="3"/>
      <c r="AL269" s="9"/>
    </row>
    <row r="270" spans="10:38" x14ac:dyDescent="0.25">
      <c r="J270" s="1"/>
      <c r="K270" s="2"/>
      <c r="M270" s="3"/>
      <c r="R270" s="1"/>
      <c r="S270" s="2"/>
      <c r="U270" s="3"/>
      <c r="AL270" s="9"/>
    </row>
    <row r="271" spans="10:38" x14ac:dyDescent="0.25">
      <c r="J271" s="1"/>
      <c r="K271" s="2"/>
      <c r="M271" s="3"/>
      <c r="R271" s="1"/>
      <c r="S271" s="2"/>
      <c r="U271" s="3"/>
      <c r="AL271" s="9"/>
    </row>
    <row r="272" spans="10:38" x14ac:dyDescent="0.25">
      <c r="J272" s="1"/>
      <c r="K272" s="2"/>
      <c r="M272" s="3"/>
      <c r="R272" s="1"/>
      <c r="S272" s="2"/>
      <c r="U272" s="3"/>
      <c r="AL272" s="9"/>
    </row>
    <row r="273" spans="10:38" x14ac:dyDescent="0.25">
      <c r="J273" s="1"/>
      <c r="K273" s="2"/>
      <c r="M273" s="3"/>
      <c r="R273" s="1"/>
      <c r="S273" s="2"/>
      <c r="U273" s="3"/>
      <c r="AL273" s="9"/>
    </row>
    <row r="274" spans="10:38" x14ac:dyDescent="0.25">
      <c r="J274" s="1"/>
      <c r="K274" s="2"/>
      <c r="M274" s="3"/>
      <c r="R274" s="1"/>
      <c r="S274" s="2"/>
      <c r="U274" s="3"/>
      <c r="AL274" s="9"/>
    </row>
    <row r="275" spans="10:38" x14ac:dyDescent="0.25">
      <c r="J275" s="1"/>
      <c r="K275" s="2"/>
      <c r="M275" s="3"/>
      <c r="R275" s="1"/>
      <c r="S275" s="2"/>
      <c r="U275" s="3"/>
      <c r="AL275" s="9"/>
    </row>
    <row r="276" spans="10:38" x14ac:dyDescent="0.25">
      <c r="J276" s="1"/>
      <c r="K276" s="2"/>
      <c r="M276" s="3"/>
      <c r="R276" s="1"/>
      <c r="S276" s="2"/>
      <c r="U276" s="3"/>
      <c r="AL276" s="9"/>
    </row>
    <row r="277" spans="10:38" x14ac:dyDescent="0.25">
      <c r="J277" s="1"/>
      <c r="K277" s="2"/>
      <c r="M277" s="3"/>
      <c r="R277" s="1"/>
      <c r="S277" s="2"/>
      <c r="U277" s="3"/>
      <c r="AL277" s="9"/>
    </row>
  </sheetData>
  <sortState ref="A2:AI146">
    <sortCondition ref="A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160</v>
      </c>
      <c r="B1" t="s">
        <v>130</v>
      </c>
      <c r="C1" t="s">
        <v>159</v>
      </c>
      <c r="D1" t="s">
        <v>134</v>
      </c>
    </row>
    <row r="2" spans="1:4" x14ac:dyDescent="0.25">
      <c r="A2" t="e">
        <f>VLOOKUP(DATA_GOES_HERE!Y2,VENUEID!$A$2:$B$28,1,TRUE)</f>
        <v>#N/A</v>
      </c>
      <c r="B2" t="str">
        <f>IF(DATA_GOES_HERE!AH2="","",
IF(ISNUMBER(SEARCH("*ADULTS*",DATA_GOES_HERE!AH69)),"ADULTS",
IF(ISNUMBER(SEARCH("*CHILDREN*",DATA_GOES_HERE!AH69)),"CHILDREN",
IF(ISNUMBER(SEARCH("*TEENS*",DATA_GOES_HERE!AH69)),"TEENS"))))</f>
        <v/>
      </c>
      <c r="C2">
        <f>Table1[startdatetime]</f>
        <v>0</v>
      </c>
      <c r="D2" t="str">
        <f>CONCATENATE(Table1[[#This Row],[ summary]],
CHAR(13),
Table1[[#This Row],[startdayname]],
", ",
TEXT((Table1[[#This Row],[startshortdate]]),"MMM D"),
CHAR(13),
TEXT((Table1[[#This Row],[starttime]]), "h:mm am/pm"),CHAR(13),Table1[[#This Row],[description]],CHAR(13))</f>
        <v>_x000D_, Jan 0_x000D_12:00 AM_x000D__x000D_</v>
      </c>
    </row>
    <row r="3" spans="1:4" x14ac:dyDescent="0.25">
      <c r="A3" t="e">
        <f>VLOOKUP(DATA_GOES_HERE!Y3,VENUEID!$A$2:$B$28,1,TRUE)</f>
        <v>#N/A</v>
      </c>
      <c r="B3" t="str">
        <f>IF(DATA_GOES_HERE!AH3="","",
IF(ISNUMBER(SEARCH("*ADULTS*",DATA_GOES_HERE!AH70)),"ADULTS",
IF(ISNUMBER(SEARCH("*CHILDREN*",DATA_GOES_HERE!AH70)),"CHILDREN",
IF(ISNUMBER(SEARCH("*TEENS*",DATA_GOES_HERE!AH70)),"TEENS"))))</f>
        <v/>
      </c>
      <c r="C3">
        <f>Table1[startdatetime]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VLOOKUP(DATA_GOES_HERE!Y4,VENUEID!$A$2:$B$28,1,TRUE)</f>
        <v>#N/A</v>
      </c>
      <c r="B4" t="str">
        <f>IF(DATA_GOES_HERE!AH4="","",
IF(ISNUMBER(SEARCH("*ADULTS*",DATA_GOES_HERE!AH71)),"ADULTS",
IF(ISNUMBER(SEARCH("*CHILDREN*",DATA_GOES_HERE!AH71)),"CHILDREN",
IF(ISNUMBER(SEARCH("*TEENS*",DATA_GOES_HERE!AH71)),"TEENS"))))</f>
        <v/>
      </c>
      <c r="C4">
        <f>Table1[startdatetime]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VLOOKUP(DATA_GOES_HERE!Y5,VENUEID!$A$2:$B$28,1,TRUE)</f>
        <v>#N/A</v>
      </c>
      <c r="B5" t="str">
        <f>IF(DATA_GOES_HERE!AH5="","",
IF(ISNUMBER(SEARCH("*ADULTS*",DATA_GOES_HERE!AH72)),"ADULTS",
IF(ISNUMBER(SEARCH("*CHILDREN*",DATA_GOES_HERE!AH72)),"CHILDREN",
IF(ISNUMBER(SEARCH("*TEENS*",DATA_GOES_HERE!AH72)),"TEENS"))))</f>
        <v/>
      </c>
      <c r="C5">
        <f>Table1[startdatetime]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VLOOKUP(DATA_GOES_HERE!Y6,VENUEID!$A$2:$B$28,1,TRUE)</f>
        <v>#N/A</v>
      </c>
      <c r="B6" t="str">
        <f>IF(DATA_GOES_HERE!AH6="","",
IF(ISNUMBER(SEARCH("*ADULTS*",DATA_GOES_HERE!AH73)),"ADULTS",
IF(ISNUMBER(SEARCH("*CHILDREN*",DATA_GOES_HERE!AH73)),"CHILDREN",
IF(ISNUMBER(SEARCH("*TEENS*",DATA_GOES_HERE!AH73)),"TEENS"))))</f>
        <v/>
      </c>
      <c r="C6">
        <f>Table1[startdatetime]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VLOOKUP(DATA_GOES_HERE!Y7,VENUEID!$A$2:$B$28,1,TRUE)</f>
        <v>#N/A</v>
      </c>
      <c r="B7" t="str">
        <f>IF(DATA_GOES_HERE!AH7="","",
IF(ISNUMBER(SEARCH("*ADULTS*",DATA_GOES_HERE!#REF!)),"ADULTS",
IF(ISNUMBER(SEARCH("*CHILDREN*",DATA_GOES_HERE!#REF!)),"CHILDREN",
IF(ISNUMBER(SEARCH("*TEENS*",DATA_GOES_HERE!#REF!)),"TEENS"))))</f>
        <v/>
      </c>
      <c r="C7">
        <f>Table1[startdatetime]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VLOOKUP(DATA_GOES_HERE!Y8,VENUEID!$A$2:$B$28,1,TRUE)</f>
        <v>#N/A</v>
      </c>
      <c r="B8" t="str">
        <f>IF(DATA_GOES_HERE!AH8="","",
IF(ISNUMBER(SEARCH("*ADULTS*",DATA_GOES_HERE!AH74)),"ADULTS",
IF(ISNUMBER(SEARCH("*CHILDREN*",DATA_GOES_HERE!AH74)),"CHILDREN",
IF(ISNUMBER(SEARCH("*TEENS*",DATA_GOES_HERE!AH74)),"TEENS"))))</f>
        <v/>
      </c>
      <c r="C8">
        <f>Table1[startdatetime]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VLOOKUP(DATA_GOES_HERE!Y9,VENUEID!$A$2:$B$28,1,TRUE)</f>
        <v>#N/A</v>
      </c>
      <c r="B9" t="str">
        <f>IF(DATA_GOES_HERE!AH9="","",
IF(ISNUMBER(SEARCH("*ADULTS*",DATA_GOES_HERE!AH75)),"ADULTS",
IF(ISNUMBER(SEARCH("*CHILDREN*",DATA_GOES_HERE!AH75)),"CHILDREN",
IF(ISNUMBER(SEARCH("*TEENS*",DATA_GOES_HERE!AH75)),"TEENS"))))</f>
        <v/>
      </c>
      <c r="C9">
        <f>Table1[startdatetime]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VLOOKUP(DATA_GOES_HERE!Y10,VENUEID!$A$2:$B$28,1,TRUE)</f>
        <v>#N/A</v>
      </c>
      <c r="B10" t="str">
        <f>IF(DATA_GOES_HERE!AH10="","",
IF(ISNUMBER(SEARCH("*ADULTS*",DATA_GOES_HERE!AH76)),"ADULTS",
IF(ISNUMBER(SEARCH("*CHILDREN*",DATA_GOES_HERE!AH76)),"CHILDREN",
IF(ISNUMBER(SEARCH("*TEENS*",DATA_GOES_HERE!AH76)),"TEENS"))))</f>
        <v/>
      </c>
      <c r="C10">
        <f>Table1[startdatetime]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VLOOKUP(DATA_GOES_HERE!Y11,VENUEID!$A$2:$B$28,1,TRUE)</f>
        <v>#N/A</v>
      </c>
      <c r="B11" t="str">
        <f>IF(DATA_GOES_HERE!AH11="","",
IF(ISNUMBER(SEARCH("*ADULTS*",DATA_GOES_HERE!AH77)),"ADULTS",
IF(ISNUMBER(SEARCH("*CHILDREN*",DATA_GOES_HERE!AH77)),"CHILDREN",
IF(ISNUMBER(SEARCH("*TEENS*",DATA_GOES_HERE!AH77)),"TEENS"))))</f>
        <v/>
      </c>
      <c r="C11">
        <f>Table1[startdatetime]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VLOOKUP(DATA_GOES_HERE!Y12,VENUEID!$A$2:$B$28,1,TRUE)</f>
        <v>#N/A</v>
      </c>
      <c r="B12" t="str">
        <f>IF(DATA_GOES_HERE!AH12="","",
IF(ISNUMBER(SEARCH("*ADULTS*",DATA_GOES_HERE!AH78)),"ADULTS",
IF(ISNUMBER(SEARCH("*CHILDREN*",DATA_GOES_HERE!AH78)),"CHILDREN",
IF(ISNUMBER(SEARCH("*TEENS*",DATA_GOES_HERE!AH78)),"TEENS"))))</f>
        <v/>
      </c>
      <c r="C12">
        <f>Table1[startdatetime]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VLOOKUP(DATA_GOES_HERE!Y13,VENUEID!$A$2:$B$28,1,TRUE)</f>
        <v>#N/A</v>
      </c>
      <c r="B13" t="str">
        <f>IF(DATA_GOES_HERE!AH13="","",
IF(ISNUMBER(SEARCH("*ADULTS*",DATA_GOES_HERE!AH79)),"ADULTS",
IF(ISNUMBER(SEARCH("*CHILDREN*",DATA_GOES_HERE!AH79)),"CHILDREN",
IF(ISNUMBER(SEARCH("*TEENS*",DATA_GOES_HERE!AH79)),"TEENS"))))</f>
        <v/>
      </c>
      <c r="C13">
        <f>Table1[startdatetime]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VLOOKUP(DATA_GOES_HERE!Y14,VENUEID!$A$2:$B$28,1,TRUE)</f>
        <v>#N/A</v>
      </c>
      <c r="B14" t="str">
        <f>IF(DATA_GOES_HERE!AH14="","",
IF(ISNUMBER(SEARCH("*ADULTS*",DATA_GOES_HERE!AH80)),"ADULTS",
IF(ISNUMBER(SEARCH("*CHILDREN*",DATA_GOES_HERE!AH80)),"CHILDREN",
IF(ISNUMBER(SEARCH("*TEENS*",DATA_GOES_HERE!AH80)),"TEENS"))))</f>
        <v/>
      </c>
      <c r="C14">
        <f>Table1[startdatetime]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VLOOKUP(DATA_GOES_HERE!Y15,VENUEID!$A$2:$B$28,1,TRUE)</f>
        <v>#N/A</v>
      </c>
      <c r="B15" t="str">
        <f>IF(DATA_GOES_HERE!AH15="","",
IF(ISNUMBER(SEARCH("*ADULTS*",DATA_GOES_HERE!AH81)),"ADULTS",
IF(ISNUMBER(SEARCH("*CHILDREN*",DATA_GOES_HERE!AH81)),"CHILDREN",
IF(ISNUMBER(SEARCH("*TEENS*",DATA_GOES_HERE!AH81)),"TEENS"))))</f>
        <v/>
      </c>
      <c r="C15">
        <f>Table1[startdatetime]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VLOOKUP(DATA_GOES_HERE!Y16,VENUEID!$A$2:$B$28,1,TRUE)</f>
        <v>#N/A</v>
      </c>
      <c r="B16" t="str">
        <f>IF(DATA_GOES_HERE!AH16="","",
IF(ISNUMBER(SEARCH("*ADULTS*",DATA_GOES_HERE!AH82)),"ADULTS",
IF(ISNUMBER(SEARCH("*CHILDREN*",DATA_GOES_HERE!AH82)),"CHILDREN",
IF(ISNUMBER(SEARCH("*TEENS*",DATA_GOES_HERE!AH82)),"TEENS"))))</f>
        <v/>
      </c>
      <c r="C16">
        <f>Table1[startdatetime]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VLOOKUP(DATA_GOES_HERE!Y17,VENUEID!$A$2:$B$28,1,TRUE)</f>
        <v>#N/A</v>
      </c>
      <c r="B17" t="str">
        <f>IF(DATA_GOES_HERE!AH17="","",
IF(ISNUMBER(SEARCH("*ADULTS*",DATA_GOES_HERE!#REF!)),"ADULTS",
IF(ISNUMBER(SEARCH("*CHILDREN*",DATA_GOES_HERE!#REF!)),"CHILDREN",
IF(ISNUMBER(SEARCH("*TEENS*",DATA_GOES_HERE!#REF!)),"TEENS"))))</f>
        <v/>
      </c>
      <c r="C17">
        <f>Table1[startdatetime]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VLOOKUP(DATA_GOES_HERE!Y18,VENUEID!$A$2:$B$28,1,TRUE)</f>
        <v>#N/A</v>
      </c>
      <c r="B18" t="str">
        <f>IF(DATA_GOES_HERE!AH18="","",
IF(ISNUMBER(SEARCH("*ADULTS*",DATA_GOES_HERE!AH83)),"ADULTS",
IF(ISNUMBER(SEARCH("*CHILDREN*",DATA_GOES_HERE!AH83)),"CHILDREN",
IF(ISNUMBER(SEARCH("*TEENS*",DATA_GOES_HERE!AH83)),"TEENS"))))</f>
        <v/>
      </c>
      <c r="C18">
        <f>Table1[startdatetime]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VLOOKUP(DATA_GOES_HERE!Y19,VENUEID!$A$2:$B$28,1,TRUE)</f>
        <v>#N/A</v>
      </c>
      <c r="B19" t="str">
        <f>IF(DATA_GOES_HERE!AH19="","",
IF(ISNUMBER(SEARCH("*ADULTS*",DATA_GOES_HERE!AH84)),"ADULTS",
IF(ISNUMBER(SEARCH("*CHILDREN*",DATA_GOES_HERE!AH84)),"CHILDREN",
IF(ISNUMBER(SEARCH("*TEENS*",DATA_GOES_HERE!AH84)),"TEENS"))))</f>
        <v/>
      </c>
      <c r="C19">
        <f>Table1[startdatetime]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VLOOKUP(DATA_GOES_HERE!Y20,VENUEID!$A$2:$B$28,1,TRUE)</f>
        <v>#N/A</v>
      </c>
      <c r="B20" t="str">
        <f>IF(DATA_GOES_HERE!AH20="","",
IF(ISNUMBER(SEARCH("*ADULTS*",DATA_GOES_HERE!AH85)),"ADULTS",
IF(ISNUMBER(SEARCH("*CHILDREN*",DATA_GOES_HERE!AH85)),"CHILDREN",
IF(ISNUMBER(SEARCH("*TEENS*",DATA_GOES_HERE!AH85)),"TEENS"))))</f>
        <v/>
      </c>
      <c r="C20">
        <f>Table1[startdatetime]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VLOOKUP(DATA_GOES_HERE!Y21,VENUEID!$A$2:$B$28,1,TRUE)</f>
        <v>#N/A</v>
      </c>
      <c r="B21" t="str">
        <f>IF(DATA_GOES_HERE!AH21="","",
IF(ISNUMBER(SEARCH("*ADULTS*",DATA_GOES_HERE!AH86)),"ADULTS",
IF(ISNUMBER(SEARCH("*CHILDREN*",DATA_GOES_HERE!AH86)),"CHILDREN",
IF(ISNUMBER(SEARCH("*TEENS*",DATA_GOES_HERE!AH86)),"TEENS"))))</f>
        <v/>
      </c>
      <c r="C21">
        <f>Table1[startdatetime]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VLOOKUP(DATA_GOES_HERE!Y22,VENUEID!$A$2:$B$28,1,TRUE)</f>
        <v>#N/A</v>
      </c>
      <c r="B22" t="str">
        <f>IF(DATA_GOES_HERE!AH22="","",
IF(ISNUMBER(SEARCH("*ADULTS*",DATA_GOES_HERE!AH87)),"ADULTS",
IF(ISNUMBER(SEARCH("*CHILDREN*",DATA_GOES_HERE!AH87)),"CHILDREN",
IF(ISNUMBER(SEARCH("*TEENS*",DATA_GOES_HERE!AH87)),"TEENS"))))</f>
        <v/>
      </c>
      <c r="C22">
        <f>Table1[startdatetime]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VLOOKUP(DATA_GOES_HERE!Y23,VENUEID!$A$2:$B$28,1,TRUE)</f>
        <v>#N/A</v>
      </c>
      <c r="B23" t="str">
        <f>IF(DATA_GOES_HERE!AH23="","",
IF(ISNUMBER(SEARCH("*ADULTS*",DATA_GOES_HERE!AH88)),"ADULTS",
IF(ISNUMBER(SEARCH("*CHILDREN*",DATA_GOES_HERE!AH88)),"CHILDREN",
IF(ISNUMBER(SEARCH("*TEENS*",DATA_GOES_HERE!AH88)),"TEENS"))))</f>
        <v/>
      </c>
      <c r="C23">
        <f>Table1[startdatetime]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VLOOKUP(DATA_GOES_HERE!Y24,VENUEID!$A$2:$B$28,1,TRUE)</f>
        <v>#N/A</v>
      </c>
      <c r="B24" t="str">
        <f>IF(DATA_GOES_HERE!AH24="","",
IF(ISNUMBER(SEARCH("*ADULTS*",DATA_GOES_HERE!AH89)),"ADULTS",
IF(ISNUMBER(SEARCH("*CHILDREN*",DATA_GOES_HERE!AH89)),"CHILDREN",
IF(ISNUMBER(SEARCH("*TEENS*",DATA_GOES_HERE!AH89)),"TEENS"))))</f>
        <v/>
      </c>
      <c r="C24">
        <f>Table1[startdatetime]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5" spans="1:4" x14ac:dyDescent="0.25">
      <c r="A25" t="e">
        <f>VLOOKUP(DATA_GOES_HERE!Y25,VENUEID!$A$2:$B$28,1,TRUE)</f>
        <v>#N/A</v>
      </c>
      <c r="B25" t="str">
        <f>IF(DATA_GOES_HERE!AH25="","",
IF(ISNUMBER(SEARCH("*ADULTS*",DATA_GOES_HERE!AH90)),"ADULTS",
IF(ISNUMBER(SEARCH("*CHILDREN*",DATA_GOES_HERE!AH90)),"CHILDREN",
IF(ISNUMBER(SEARCH("*TEENS*",DATA_GOES_HERE!AH90)),"TEENS"))))</f>
        <v/>
      </c>
      <c r="C25">
        <f>Table1[startdatetime]</f>
        <v>0</v>
      </c>
      <c r="D25"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VLOOKUP(DATA_GOES_HERE!Y26,VENUEID!$A$2:$B$28,1,TRUE)</f>
        <v>#N/A</v>
      </c>
      <c r="B26" t="str">
        <f>IF(DATA_GOES_HERE!AH26="","",
IF(ISNUMBER(SEARCH("*ADULTS*",DATA_GOES_HERE!AH91)),"ADULTS",
IF(ISNUMBER(SEARCH("*CHILDREN*",DATA_GOES_HERE!AH91)),"CHILDREN",
IF(ISNUMBER(SEARCH("*TEENS*",DATA_GOES_HERE!AH91)),"TEENS"))))</f>
        <v/>
      </c>
      <c r="C26">
        <f>Table1[startdatetime]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VLOOKUP(DATA_GOES_HERE!Y27,VENUEID!$A$2:$B$28,1,TRUE)</f>
        <v>#N/A</v>
      </c>
      <c r="B27" t="str">
        <f>IF(DATA_GOES_HERE!AH27="","",
IF(ISNUMBER(SEARCH("*ADULTS*",DATA_GOES_HERE!#REF!)),"ADULTS",
IF(ISNUMBER(SEARCH("*CHILDREN*",DATA_GOES_HERE!#REF!)),"CHILDREN",
IF(ISNUMBER(SEARCH("*TEENS*",DATA_GOES_HERE!#REF!)),"TEENS"))))</f>
        <v/>
      </c>
      <c r="C27">
        <f>Table1[startdatetime]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VLOOKUP(DATA_GOES_HERE!Y28,VENUEID!$A$2:$B$28,1,TRUE)</f>
        <v>#N/A</v>
      </c>
      <c r="B28" t="str">
        <f>IF(DATA_GOES_HERE!AH28="","",
IF(ISNUMBER(SEARCH("*ADULTS*",DATA_GOES_HERE!AH92)),"ADULTS",
IF(ISNUMBER(SEARCH("*CHILDREN*",DATA_GOES_HERE!AH92)),"CHILDREN",
IF(ISNUMBER(SEARCH("*TEENS*",DATA_GOES_HERE!AH92)),"TEENS"))))</f>
        <v/>
      </c>
      <c r="C28">
        <f>Table1[startdatetime]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VLOOKUP(DATA_GOES_HERE!Y29,VENUEID!$A$2:$B$28,1,TRUE)</f>
        <v>#N/A</v>
      </c>
      <c r="B29" t="str">
        <f>IF(DATA_GOES_HERE!AH29="","",
IF(ISNUMBER(SEARCH("*ADULTS*",DATA_GOES_HERE!AH93)),"ADULTS",
IF(ISNUMBER(SEARCH("*CHILDREN*",DATA_GOES_HERE!AH93)),"CHILDREN",
IF(ISNUMBER(SEARCH("*TEENS*",DATA_GOES_HERE!AH93)),"TEENS"))))</f>
        <v/>
      </c>
      <c r="C29">
        <f>Table1[startdatetime]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VLOOKUP(DATA_GOES_HERE!Y30,VENUEID!$A$2:$B$28,1,TRUE)</f>
        <v>#N/A</v>
      </c>
      <c r="B30" t="str">
        <f>IF(DATA_GOES_HERE!AH30="","",
IF(ISNUMBER(SEARCH("*ADULTS*",DATA_GOES_HERE!AH94)),"ADULTS",
IF(ISNUMBER(SEARCH("*CHILDREN*",DATA_GOES_HERE!AH94)),"CHILDREN",
IF(ISNUMBER(SEARCH("*TEENS*",DATA_GOES_HERE!AH94)),"TEENS"))))</f>
        <v/>
      </c>
      <c r="C30">
        <f>Table1[startdatetime]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VLOOKUP(DATA_GOES_HERE!Y31,VENUEID!$A$2:$B$28,1,TRUE)</f>
        <v>#N/A</v>
      </c>
      <c r="B31" t="str">
        <f>IF(DATA_GOES_HERE!AH31="","",
IF(ISNUMBER(SEARCH("*ADULTS*",DATA_GOES_HERE!AH95)),"ADULTS",
IF(ISNUMBER(SEARCH("*CHILDREN*",DATA_GOES_HERE!AH95)),"CHILDREN",
IF(ISNUMBER(SEARCH("*TEENS*",DATA_GOES_HERE!AH95)),"TEENS"))))</f>
        <v/>
      </c>
      <c r="C31">
        <f>Table1[startdatetime]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VLOOKUP(DATA_GOES_HERE!Y32,VENUEID!$A$2:$B$28,1,TRUE)</f>
        <v>#N/A</v>
      </c>
      <c r="B32" t="str">
        <f>IF(DATA_GOES_HERE!AH32="","",
IF(ISNUMBER(SEARCH("*ADULTS*",DATA_GOES_HERE!AH96)),"ADULTS",
IF(ISNUMBER(SEARCH("*CHILDREN*",DATA_GOES_HERE!AH96)),"CHILDREN",
IF(ISNUMBER(SEARCH("*TEENS*",DATA_GOES_HERE!AH96)),"TEENS"))))</f>
        <v/>
      </c>
      <c r="C32">
        <f>Table1[startdatetime]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VLOOKUP(DATA_GOES_HERE!Y33,VENUEID!$A$2:$B$28,1,TRUE)</f>
        <v>#N/A</v>
      </c>
      <c r="B33" t="str">
        <f>IF(DATA_GOES_HERE!AH33="","",
IF(ISNUMBER(SEARCH("*ADULTS*",DATA_GOES_HERE!AH97)),"ADULTS",
IF(ISNUMBER(SEARCH("*CHILDREN*",DATA_GOES_HERE!AH97)),"CHILDREN",
IF(ISNUMBER(SEARCH("*TEENS*",DATA_GOES_HERE!AH97)),"TEENS"))))</f>
        <v/>
      </c>
      <c r="C33">
        <f>Table1[startdatetime]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VLOOKUP(DATA_GOES_HERE!Y34,VENUEID!$A$2:$B$28,1,TRUE)</f>
        <v>#N/A</v>
      </c>
      <c r="B34" t="str">
        <f>IF(DATA_GOES_HERE!AH34="","",
IF(ISNUMBER(SEARCH("*ADULTS*",DATA_GOES_HERE!AH98)),"ADULTS",
IF(ISNUMBER(SEARCH("*CHILDREN*",DATA_GOES_HERE!AH98)),"CHILDREN",
IF(ISNUMBER(SEARCH("*TEENS*",DATA_GOES_HERE!AH98)),"TEENS"))))</f>
        <v/>
      </c>
      <c r="C34">
        <f>Table1[startdatetime]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VLOOKUP(DATA_GOES_HERE!Y35,VENUEID!$A$2:$B$28,1,TRUE)</f>
        <v>#N/A</v>
      </c>
      <c r="B35" t="str">
        <f>IF(DATA_GOES_HERE!AH35="","",
IF(ISNUMBER(SEARCH("*ADULTS*",DATA_GOES_HERE!AH99)),"ADULTS",
IF(ISNUMBER(SEARCH("*CHILDREN*",DATA_GOES_HERE!AH99)),"CHILDREN",
IF(ISNUMBER(SEARCH("*TEENS*",DATA_GOES_HERE!AH99)),"TEENS"))))</f>
        <v/>
      </c>
      <c r="C35">
        <f>Table1[startdatetime]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VLOOKUP(DATA_GOES_HERE!Y36,VENUEID!$A$2:$B$28,1,TRUE)</f>
        <v>#N/A</v>
      </c>
      <c r="B36" t="str">
        <f>IF(DATA_GOES_HERE!AH36="","",
IF(ISNUMBER(SEARCH("*ADULTS*",DATA_GOES_HERE!AH100)),"ADULTS",
IF(ISNUMBER(SEARCH("*CHILDREN*",DATA_GOES_HERE!AH100)),"CHILDREN",
IF(ISNUMBER(SEARCH("*TEENS*",DATA_GOES_HERE!AH100)),"TEENS"))))</f>
        <v/>
      </c>
      <c r="C36">
        <f>Table1[startdatetime]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VLOOKUP(DATA_GOES_HERE!Y37,VENUEID!$A$2:$B$28,1,TRUE)</f>
        <v>#N/A</v>
      </c>
      <c r="B37" t="str">
        <f>IF(DATA_GOES_HERE!AH37="","",
IF(ISNUMBER(SEARCH("*ADULTS*",DATA_GOES_HERE!AH101)),"ADULTS",
IF(ISNUMBER(SEARCH("*CHILDREN*",DATA_GOES_HERE!AH101)),"CHILDREN",
IF(ISNUMBER(SEARCH("*TEENS*",DATA_GOES_HERE!AH101)),"TEENS"))))</f>
        <v/>
      </c>
      <c r="C37">
        <f>Table1[startdatetime]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VLOOKUP(DATA_GOES_HERE!Y38,VENUEID!$A$2:$B$28,1,TRUE)</f>
        <v>#N/A</v>
      </c>
      <c r="B38" t="str">
        <f>IF(DATA_GOES_HERE!AH38="","",
IF(ISNUMBER(SEARCH("*ADULTS*",DATA_GOES_HERE!AH102)),"ADULTS",
IF(ISNUMBER(SEARCH("*CHILDREN*",DATA_GOES_HERE!AH102)),"CHILDREN",
IF(ISNUMBER(SEARCH("*TEENS*",DATA_GOES_HERE!AH102)),"TEENS"))))</f>
        <v/>
      </c>
      <c r="C38">
        <f>Table1[startdatetime]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VLOOKUP(DATA_GOES_HERE!Y39,VENUEID!$A$2:$B$28,1,TRUE)</f>
        <v>#N/A</v>
      </c>
      <c r="B39" t="str">
        <f>IF(DATA_GOES_HERE!AH39="","",
IF(ISNUMBER(SEARCH("*ADULTS*",DATA_GOES_HERE!AH103)),"ADULTS",
IF(ISNUMBER(SEARCH("*CHILDREN*",DATA_GOES_HERE!AH103)),"CHILDREN",
IF(ISNUMBER(SEARCH("*TEENS*",DATA_GOES_HERE!AH103)),"TEENS"))))</f>
        <v/>
      </c>
      <c r="C39">
        <f>Table1[startdatetime]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VLOOKUP(DATA_GOES_HERE!Y40,VENUEID!$A$2:$B$28,1,TRUE)</f>
        <v>#N/A</v>
      </c>
      <c r="B40" t="str">
        <f>IF(DATA_GOES_HERE!AH40="","",
IF(ISNUMBER(SEARCH("*ADULTS*",DATA_GOES_HERE!AH104)),"ADULTS",
IF(ISNUMBER(SEARCH("*CHILDREN*",DATA_GOES_HERE!AH104)),"CHILDREN",
IF(ISNUMBER(SEARCH("*TEENS*",DATA_GOES_HERE!AH104)),"TEENS"))))</f>
        <v/>
      </c>
      <c r="C40">
        <f>Table1[startdatetime]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VLOOKUP(DATA_GOES_HERE!Y41,VENUEID!$A$2:$B$28,1,TRUE)</f>
        <v>#N/A</v>
      </c>
      <c r="B41" t="str">
        <f>IF(DATA_GOES_HERE!AH41="","",
IF(ISNUMBER(SEARCH("*ADULTS*",DATA_GOES_HERE!AH105)),"ADULTS",
IF(ISNUMBER(SEARCH("*CHILDREN*",DATA_GOES_HERE!AH105)),"CHILDREN",
IF(ISNUMBER(SEARCH("*TEENS*",DATA_GOES_HERE!AH105)),"TEENS"))))</f>
        <v/>
      </c>
      <c r="C41">
        <f>Table1[startdatetime]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VLOOKUP(DATA_GOES_HERE!Y42,VENUEID!$A$2:$B$28,1,TRUE)</f>
        <v>#N/A</v>
      </c>
      <c r="B42" t="str">
        <f>IF(DATA_GOES_HERE!AH42="","",
IF(ISNUMBER(SEARCH("*ADULTS*",DATA_GOES_HERE!AH106)),"ADULTS",
IF(ISNUMBER(SEARCH("*CHILDREN*",DATA_GOES_HERE!AH106)),"CHILDREN",
IF(ISNUMBER(SEARCH("*TEENS*",DATA_GOES_HERE!AH106)),"TEENS"))))</f>
        <v/>
      </c>
      <c r="C42">
        <f>Table1[startdatetime]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VLOOKUP(DATA_GOES_HERE!#REF!,VENUEID!$A$2:$B$28,1,TRUE)</f>
        <v>#REF!</v>
      </c>
      <c r="B43" t="e">
        <f>IF(DATA_GOES_HERE!#REF!="","",
IF(ISNUMBER(SEARCH("*ADULTS*",DATA_GOES_HERE!AH107)),"ADULTS",
IF(ISNUMBER(SEARCH("*CHILDREN*",DATA_GOES_HERE!AH107)),"CHILDREN",
IF(ISNUMBER(SEARCH("*TEENS*",DATA_GOES_HERE!AH107)),"TEENS"))))</f>
        <v>#REF!</v>
      </c>
      <c r="C43">
        <f>Table1[startdatetime]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VLOOKUP(DATA_GOES_HERE!Y43,VENUEID!$A$2:$B$28,1,TRUE)</f>
        <v>#N/A</v>
      </c>
      <c r="B44" t="str">
        <f>IF(DATA_GOES_HERE!AH43="","",
IF(ISNUMBER(SEARCH("*ADULTS*",DATA_GOES_HERE!AH108)),"ADULTS",
IF(ISNUMBER(SEARCH("*CHILDREN*",DATA_GOES_HERE!AH108)),"CHILDREN",
IF(ISNUMBER(SEARCH("*TEENS*",DATA_GOES_HERE!AH108)),"TEENS"))))</f>
        <v/>
      </c>
      <c r="C44">
        <f>Table1[startdatetime]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VLOOKUP(DATA_GOES_HERE!Y44,VENUEID!$A$2:$B$28,1,TRUE)</f>
        <v>#N/A</v>
      </c>
      <c r="B45" t="str">
        <f>IF(DATA_GOES_HERE!AH44="","",
IF(ISNUMBER(SEARCH("*ADULTS*",DATA_GOES_HERE!AH109)),"ADULTS",
IF(ISNUMBER(SEARCH("*CHILDREN*",DATA_GOES_HERE!AH109)),"CHILDREN",
IF(ISNUMBER(SEARCH("*TEENS*",DATA_GOES_HERE!AH109)),"TEENS"))))</f>
        <v/>
      </c>
      <c r="C45">
        <f>Table1[startdatetime]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VLOOKUP(DATA_GOES_HERE!Y45,VENUEID!$A$2:$B$28,1,TRUE)</f>
        <v>#N/A</v>
      </c>
      <c r="B46" t="str">
        <f>IF(DATA_GOES_HERE!AH45="","",
IF(ISNUMBER(SEARCH("*ADULTS*",DATA_GOES_HERE!AH110)),"ADULTS",
IF(ISNUMBER(SEARCH("*CHILDREN*",DATA_GOES_HERE!AH110)),"CHILDREN",
IF(ISNUMBER(SEARCH("*TEENS*",DATA_GOES_HERE!AH110)),"TEENS"))))</f>
        <v/>
      </c>
      <c r="C46">
        <f>Table1[startdatetime]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VLOOKUP(DATA_GOES_HERE!Y46,VENUEID!$A$2:$B$28,1,TRUE)</f>
        <v>#N/A</v>
      </c>
      <c r="B47" t="str">
        <f>IF(DATA_GOES_HERE!AH46="","",
IF(ISNUMBER(SEARCH("*ADULTS*",DATA_GOES_HERE!AH111)),"ADULTS",
IF(ISNUMBER(SEARCH("*CHILDREN*",DATA_GOES_HERE!AH111)),"CHILDREN",
IF(ISNUMBER(SEARCH("*TEENS*",DATA_GOES_HERE!AH111)),"TEENS"))))</f>
        <v/>
      </c>
      <c r="C47">
        <f>Table1[startdatetime]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e">
        <f>VLOOKUP(DATA_GOES_HERE!Y47,VENUEID!$A$2:$B$28,1,TRUE)</f>
        <v>#N/A</v>
      </c>
      <c r="B48" t="str">
        <f>IF(DATA_GOES_HERE!AH47="","",
IF(ISNUMBER(SEARCH("*ADULTS*",DATA_GOES_HERE!AH112)),"ADULTS",
IF(ISNUMBER(SEARCH("*CHILDREN*",DATA_GOES_HERE!AH112)),"CHILDREN",
IF(ISNUMBER(SEARCH("*TEENS*",DATA_GOES_HERE!AH112)),"TEENS"))))</f>
        <v/>
      </c>
      <c r="C48" t="str">
        <f>Table1[startdatetime]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str">
        <f>VLOOKUP(DATA_GOES_HERE!Y48,VENUEID!$A$2:$B$28,1,TRUE)</f>
        <v>SOUTHEAST</v>
      </c>
      <c r="B49" t="b">
        <f>IF(DATA_GOES_HERE!AH48="","",
IF(ISNUMBER(SEARCH("*ADULTS*",DATA_GOES_HERE!AH113)),"ADULTS",
IF(ISNUMBER(SEARCH("*CHILDREN*",DATA_GOES_HERE!AH113)),"CHILDREN",
IF(ISNUMBER(SEARCH("*TEENS*",DATA_GOES_HERE!AH113)),"TEENS"))))</f>
        <v>0</v>
      </c>
      <c r="C49">
        <f>Table1[startdatetime]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VLOOKUP(DATA_GOES_HERE!Y49,VENUEID!$A$2:$B$28,1,TRUE)</f>
        <v>#N/A</v>
      </c>
      <c r="B50" t="str">
        <f>IF(DATA_GOES_HERE!AH49="","",
IF(ISNUMBER(SEARCH("*ADULTS*",DATA_GOES_HERE!AH114)),"ADULTS",
IF(ISNUMBER(SEARCH("*CHILDREN*",DATA_GOES_HERE!AH114)),"CHILDREN",
IF(ISNUMBER(SEARCH("*TEENS*",DATA_GOES_HERE!AH114)),"TEENS"))))</f>
        <v/>
      </c>
      <c r="C50">
        <f>Table1[startdatetime]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VLOOKUP(DATA_GOES_HERE!Y50,VENUEID!$A$2:$B$28,1,TRUE)</f>
        <v>#N/A</v>
      </c>
      <c r="B51" t="str">
        <f>IF(DATA_GOES_HERE!AH50="","",
IF(ISNUMBER(SEARCH("*ADULTS*",DATA_GOES_HERE!AH115)),"ADULTS",
IF(ISNUMBER(SEARCH("*CHILDREN*",DATA_GOES_HERE!AH115)),"CHILDREN",
IF(ISNUMBER(SEARCH("*TEENS*",DATA_GOES_HERE!AH115)),"TEENS"))))</f>
        <v/>
      </c>
      <c r="C51">
        <f>Table1[startdatetime]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VLOOKUP(DATA_GOES_HERE!Y51,VENUEID!$A$2:$B$28,1,TRUE)</f>
        <v>#N/A</v>
      </c>
      <c r="B52" t="str">
        <f>IF(DATA_GOES_HERE!AH51="","",
IF(ISNUMBER(SEARCH("*ADULTS*",DATA_GOES_HERE!AH116)),"ADULTS",
IF(ISNUMBER(SEARCH("*CHILDREN*",DATA_GOES_HERE!AH116)),"CHILDREN",
IF(ISNUMBER(SEARCH("*TEENS*",DATA_GOES_HERE!AH116)),"TEENS"))))</f>
        <v/>
      </c>
      <c r="C52">
        <f>Table1[startdatetime]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VLOOKUP(DATA_GOES_HERE!Y52,VENUEID!$A$2:$B$28,1,TRUE)</f>
        <v>#N/A</v>
      </c>
      <c r="B53" t="str">
        <f>IF(DATA_GOES_HERE!AH52="","",
IF(ISNUMBER(SEARCH("*ADULTS*",DATA_GOES_HERE!AH117)),"ADULTS",
IF(ISNUMBER(SEARCH("*CHILDREN*",DATA_GOES_HERE!AH117)),"CHILDREN",
IF(ISNUMBER(SEARCH("*TEENS*",DATA_GOES_HERE!AH117)),"TEENS"))))</f>
        <v/>
      </c>
      <c r="C53">
        <f>Table1[startdatetime]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VLOOKUP(DATA_GOES_HERE!Y53,VENUEID!$A$2:$B$28,1,TRUE)</f>
        <v>#N/A</v>
      </c>
      <c r="B54" t="str">
        <f>IF(DATA_GOES_HERE!AH53="","",
IF(ISNUMBER(SEARCH("*ADULTS*",DATA_GOES_HERE!AH118)),"ADULTS",
IF(ISNUMBER(SEARCH("*CHILDREN*",DATA_GOES_HERE!AH118)),"CHILDREN",
IF(ISNUMBER(SEARCH("*TEENS*",DATA_GOES_HERE!AH118)),"TEENS"))))</f>
        <v/>
      </c>
      <c r="C54">
        <f>Table1[startdatetime]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VLOOKUP(DATA_GOES_HERE!Y54,VENUEID!$A$2:$B$28,1,TRUE)</f>
        <v>#N/A</v>
      </c>
      <c r="B55" t="str">
        <f>IF(DATA_GOES_HERE!AH54="","",
IF(ISNUMBER(SEARCH("*ADULTS*",DATA_GOES_HERE!#REF!)),"ADULTS",
IF(ISNUMBER(SEARCH("*CHILDREN*",DATA_GOES_HERE!#REF!)),"CHILDREN",
IF(ISNUMBER(SEARCH("*TEENS*",DATA_GOES_HERE!#REF!)),"TEENS"))))</f>
        <v/>
      </c>
      <c r="C55">
        <f>Table1[startdatetime]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VLOOKUP(DATA_GOES_HERE!Y55,VENUEID!$A$2:$B$28,1,TRUE)</f>
        <v>#N/A</v>
      </c>
      <c r="B56" t="str">
        <f>IF(DATA_GOES_HERE!AH55="","",
IF(ISNUMBER(SEARCH("*ADULTS*",DATA_GOES_HERE!AH119)),"ADULTS",
IF(ISNUMBER(SEARCH("*CHILDREN*",DATA_GOES_HERE!AH119)),"CHILDREN",
IF(ISNUMBER(SEARCH("*TEENS*",DATA_GOES_HERE!AH119)),"TEENS"))))</f>
        <v/>
      </c>
      <c r="C56">
        <f>Table1[startdatetime]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VLOOKUP(DATA_GOES_HERE!Y56,VENUEID!$A$2:$B$28,1,TRUE)</f>
        <v>#N/A</v>
      </c>
      <c r="B57" t="str">
        <f>IF(DATA_GOES_HERE!AH56="","",
IF(ISNUMBER(SEARCH("*ADULTS*",DATA_GOES_HERE!AH120)),"ADULTS",
IF(ISNUMBER(SEARCH("*CHILDREN*",DATA_GOES_HERE!AH120)),"CHILDREN",
IF(ISNUMBER(SEARCH("*TEENS*",DATA_GOES_HERE!AH120)),"TEENS"))))</f>
        <v/>
      </c>
      <c r="C57">
        <f>Table1[startdatetime]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VLOOKUP(DATA_GOES_HERE!Y57,VENUEID!$A$2:$B$28,1,TRUE)</f>
        <v>#N/A</v>
      </c>
      <c r="B58" t="str">
        <f>IF(DATA_GOES_HERE!AH57="","",
IF(ISNUMBER(SEARCH("*ADULTS*",DATA_GOES_HERE!AH121)),"ADULTS",
IF(ISNUMBER(SEARCH("*CHILDREN*",DATA_GOES_HERE!AH121)),"CHILDREN",
IF(ISNUMBER(SEARCH("*TEENS*",DATA_GOES_HERE!AH121)),"TEENS"))))</f>
        <v/>
      </c>
      <c r="C58">
        <f>Table1[startdatetime]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VLOOKUP(DATA_GOES_HERE!Y58,VENUEID!$A$2:$B$28,1,TRUE)</f>
        <v>#N/A</v>
      </c>
      <c r="B59" t="str">
        <f>IF(DATA_GOES_HERE!AH58="","",
IF(ISNUMBER(SEARCH("*ADULTS*",DATA_GOES_HERE!AH122)),"ADULTS",
IF(ISNUMBER(SEARCH("*CHILDREN*",DATA_GOES_HERE!AH122)),"CHILDREN",
IF(ISNUMBER(SEARCH("*TEENS*",DATA_GOES_HERE!AH122)),"TEENS"))))</f>
        <v/>
      </c>
      <c r="C59">
        <f>Table1[startdatetime]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VLOOKUP(DATA_GOES_HERE!Y59,VENUEID!$A$2:$B$28,1,TRUE)</f>
        <v>#N/A</v>
      </c>
      <c r="B60" t="str">
        <f>IF(DATA_GOES_HERE!AH59="","",
IF(ISNUMBER(SEARCH("*ADULTS*",DATA_GOES_HERE!AH123)),"ADULTS",
IF(ISNUMBER(SEARCH("*CHILDREN*",DATA_GOES_HERE!AH123)),"CHILDREN",
IF(ISNUMBER(SEARCH("*TEENS*",DATA_GOES_HERE!AH123)),"TEENS"))))</f>
        <v/>
      </c>
      <c r="C60">
        <f>Table1[startdatetime]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VLOOKUP(DATA_GOES_HERE!Y60,VENUEID!$A$2:$B$28,1,TRUE)</f>
        <v>#N/A</v>
      </c>
      <c r="B61" t="str">
        <f>IF(DATA_GOES_HERE!AH60="","",
IF(ISNUMBER(SEARCH("*ADULTS*",DATA_GOES_HERE!AH124)),"ADULTS",
IF(ISNUMBER(SEARCH("*CHILDREN*",DATA_GOES_HERE!AH124)),"CHILDREN",
IF(ISNUMBER(SEARCH("*TEENS*",DATA_GOES_HERE!AH124)),"TEENS"))))</f>
        <v/>
      </c>
      <c r="C61">
        <f>Table1[startdatetime]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VLOOKUP(DATA_GOES_HERE!#REF!,VENUEID!$A$2:$B$28,1,TRUE)</f>
        <v>#REF!</v>
      </c>
      <c r="B62" t="e">
        <f>IF(DATA_GOES_HERE!#REF!="","",
IF(ISNUMBER(SEARCH("*ADULTS*",DATA_GOES_HERE!AH125)),"ADULTS",
IF(ISNUMBER(SEARCH("*CHILDREN*",DATA_GOES_HERE!AH125)),"CHILDREN",
IF(ISNUMBER(SEARCH("*TEENS*",DATA_GOES_HERE!AH125)),"TEENS"))))</f>
        <v>#REF!</v>
      </c>
      <c r="C62">
        <f>Table1[startdatetime]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VLOOKUP(DATA_GOES_HERE!Y61,VENUEID!$A$2:$B$28,1,TRUE)</f>
        <v>#N/A</v>
      </c>
      <c r="B63" t="str">
        <f>IF(DATA_GOES_HERE!AH61="","",
IF(ISNUMBER(SEARCH("*ADULTS*",DATA_GOES_HERE!AH126)),"ADULTS",
IF(ISNUMBER(SEARCH("*CHILDREN*",DATA_GOES_HERE!AH126)),"CHILDREN",
IF(ISNUMBER(SEARCH("*TEENS*",DATA_GOES_HERE!AH126)),"TEENS"))))</f>
        <v/>
      </c>
      <c r="C63">
        <f>Table1[startdatetime]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VLOOKUP(DATA_GOES_HERE!Y62,VENUEID!$A$2:$B$28,1,TRUE)</f>
        <v>#N/A</v>
      </c>
      <c r="B64" t="str">
        <f>IF(DATA_GOES_HERE!AH62="","",
IF(ISNUMBER(SEARCH("*ADULTS*",DATA_GOES_HERE!AH127)),"ADULTS",
IF(ISNUMBER(SEARCH("*CHILDREN*",DATA_GOES_HERE!AH127)),"CHILDREN",
IF(ISNUMBER(SEARCH("*TEENS*",DATA_GOES_HERE!AH127)),"TEENS"))))</f>
        <v/>
      </c>
      <c r="C64">
        <f>Table1[startdatetime]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VLOOKUP(DATA_GOES_HERE!Y63,VENUEID!$A$2:$B$28,1,TRUE)</f>
        <v>#N/A</v>
      </c>
      <c r="B65" t="str">
        <f>IF(DATA_GOES_HERE!AH63="","",
IF(ISNUMBER(SEARCH("*ADULTS*",DATA_GOES_HERE!AH128)),"ADULTS",
IF(ISNUMBER(SEARCH("*CHILDREN*",DATA_GOES_HERE!AH128)),"CHILDREN",
IF(ISNUMBER(SEARCH("*TEENS*",DATA_GOES_HERE!AH128)),"TEENS"))))</f>
        <v/>
      </c>
      <c r="C65">
        <f>Table1[startdatetime]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VLOOKUP(DATA_GOES_HERE!Y64,VENUEID!$A$2:$B$28,1,TRUE)</f>
        <v>#N/A</v>
      </c>
      <c r="B66" t="str">
        <f>IF(DATA_GOES_HERE!AH64="","",
IF(ISNUMBER(SEARCH("*ADULTS*",DATA_GOES_HERE!AH129)),"ADULTS",
IF(ISNUMBER(SEARCH("*CHILDREN*",DATA_GOES_HERE!AH129)),"CHILDREN",
IF(ISNUMBER(SEARCH("*TEENS*",DATA_GOES_HERE!AH129)),"TEENS"))))</f>
        <v/>
      </c>
      <c r="C66">
        <f>Table1[startdatetime]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VLOOKUP(DATA_GOES_HERE!Y65,VENUEID!$A$2:$B$28,1,TRUE)</f>
        <v>#N/A</v>
      </c>
      <c r="B67" t="str">
        <f>IF(DATA_GOES_HERE!AH65="","",
IF(ISNUMBER(SEARCH("*ADULTS*",DATA_GOES_HERE!AH130)),"ADULTS",
IF(ISNUMBER(SEARCH("*CHILDREN*",DATA_GOES_HERE!AH130)),"CHILDREN",
IF(ISNUMBER(SEARCH("*TEENS*",DATA_GOES_HERE!AH130)),"TEENS"))))</f>
        <v/>
      </c>
      <c r="C67">
        <f>Table1[startdatetime]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VLOOKUP(DATA_GOES_HERE!Y66,VENUEID!$A$2:$B$28,1,TRUE)</f>
        <v>#N/A</v>
      </c>
      <c r="B68" t="str">
        <f>IF(DATA_GOES_HERE!AH66="","",
IF(ISNUMBER(SEARCH("*ADULTS*",DATA_GOES_HERE!AH131)),"ADULTS",
IF(ISNUMBER(SEARCH("*CHILDREN*",DATA_GOES_HERE!AH131)),"CHILDREN",
IF(ISNUMBER(SEARCH("*TEENS*",DATA_GOES_HERE!AH131)),"TEENS"))))</f>
        <v/>
      </c>
      <c r="C68">
        <f>Table1[startdatetime]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VLOOKUP(DATA_GOES_HERE!Y67,VENUEID!$A$2:$B$28,1,TRUE)</f>
        <v>#N/A</v>
      </c>
      <c r="B69" t="str">
        <f>IF(DATA_GOES_HERE!AH67="","",
IF(ISNUMBER(SEARCH("*ADULTS*",DATA_GOES_HERE!AH132)),"ADULTS",
IF(ISNUMBER(SEARCH("*CHILDREN*",DATA_GOES_HERE!AH132)),"CHILDREN",
IF(ISNUMBER(SEARCH("*TEENS*",DATA_GOES_HERE!AH132)),"TEENS"))))</f>
        <v/>
      </c>
      <c r="C69">
        <f>Table1[startdatetime]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VLOOKUP(DATA_GOES_HERE!Y68,VENUEID!$A$2:$B$28,1,TRUE)</f>
        <v>#N/A</v>
      </c>
      <c r="B70" t="str">
        <f>IF(DATA_GOES_HERE!AH68="","",
IF(ISNUMBER(SEARCH("*ADULTS*",DATA_GOES_HERE!AH133)),"ADULTS",
IF(ISNUMBER(SEARCH("*CHILDREN*",DATA_GOES_HERE!AH133)),"CHILDREN",
IF(ISNUMBER(SEARCH("*TEENS*",DATA_GOES_HERE!AH133)),"TEENS"))))</f>
        <v/>
      </c>
      <c r="C70">
        <f>Table1[startdatetime]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VLOOKUP(DATA_GOES_HERE!Y69,VENUEID!$A$2:$B$28,1,TRUE)</f>
        <v>#N/A</v>
      </c>
      <c r="B71" t="str">
        <f>IF(DATA_GOES_HERE!AH69="","",
IF(ISNUMBER(SEARCH("*ADULTS*",DATA_GOES_HERE!AH134)),"ADULTS",
IF(ISNUMBER(SEARCH("*CHILDREN*",DATA_GOES_HERE!AH134)),"CHILDREN",
IF(ISNUMBER(SEARCH("*TEENS*",DATA_GOES_HERE!AH134)),"TEENS"))))</f>
        <v/>
      </c>
      <c r="C71">
        <f>Table1[startdatetime]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VLOOKUP(DATA_GOES_HERE!Y70,VENUEID!$A$2:$B$28,1,TRUE)</f>
        <v>#N/A</v>
      </c>
      <c r="B72" t="str">
        <f>IF(DATA_GOES_HERE!AH70="","",
IF(ISNUMBER(SEARCH("*ADULTS*",DATA_GOES_HERE!AH135)),"ADULTS",
IF(ISNUMBER(SEARCH("*CHILDREN*",DATA_GOES_HERE!AH135)),"CHILDREN",
IF(ISNUMBER(SEARCH("*TEENS*",DATA_GOES_HERE!AH135)),"TEENS"))))</f>
        <v/>
      </c>
      <c r="C72">
        <f>Table1[startdatetime]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VLOOKUP(DATA_GOES_HERE!Y71,VENUEID!$A$2:$B$28,1,TRUE)</f>
        <v>#N/A</v>
      </c>
      <c r="B73" t="str">
        <f>IF(DATA_GOES_HERE!AH71="","",
IF(ISNUMBER(SEARCH("*ADULTS*",DATA_GOES_HERE!AH136)),"ADULTS",
IF(ISNUMBER(SEARCH("*CHILDREN*",DATA_GOES_HERE!AH136)),"CHILDREN",
IF(ISNUMBER(SEARCH("*TEENS*",DATA_GOES_HERE!AH136)),"TEENS"))))</f>
        <v/>
      </c>
      <c r="C73">
        <f>Table1[startdatetime]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VLOOKUP(DATA_GOES_HERE!Y72,VENUEID!$A$2:$B$28,1,TRUE)</f>
        <v>#N/A</v>
      </c>
      <c r="B74" t="str">
        <f>IF(DATA_GOES_HERE!AH72="","",
IF(ISNUMBER(SEARCH("*ADULTS*",DATA_GOES_HERE!#REF!)),"ADULTS",
IF(ISNUMBER(SEARCH("*CHILDREN*",DATA_GOES_HERE!#REF!)),"CHILDREN",
IF(ISNUMBER(SEARCH("*TEENS*",DATA_GOES_HERE!#REF!)),"TEENS"))))</f>
        <v/>
      </c>
      <c r="C74">
        <f>Table1[startdatetime]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VLOOKUP(DATA_GOES_HERE!Y73,VENUEID!$A$2:$B$28,1,TRUE)</f>
        <v>#N/A</v>
      </c>
      <c r="B75" t="str">
        <f>IF(DATA_GOES_HERE!AH73="","",
IF(ISNUMBER(SEARCH("*ADULTS*",DATA_GOES_HERE!AH137)),"ADULTS",
IF(ISNUMBER(SEARCH("*CHILDREN*",DATA_GOES_HERE!AH137)),"CHILDREN",
IF(ISNUMBER(SEARCH("*TEENS*",DATA_GOES_HERE!AH137)),"TEENS"))))</f>
        <v/>
      </c>
      <c r="C75">
        <f>Table1[startdatetime]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VLOOKUP(DATA_GOES_HERE!#REF!,VENUEID!$A$2:$B$28,1,TRUE)</f>
        <v>#REF!</v>
      </c>
      <c r="B76" t="e">
        <f>IF(DATA_GOES_HERE!#REF!="","",
IF(ISNUMBER(SEARCH("*ADULTS*",DATA_GOES_HERE!AH138)),"ADULTS",
IF(ISNUMBER(SEARCH("*CHILDREN*",DATA_GOES_HERE!AH138)),"CHILDREN",
IF(ISNUMBER(SEARCH("*TEENS*",DATA_GOES_HERE!AH138)),"TEENS"))))</f>
        <v>#REF!</v>
      </c>
      <c r="C76">
        <f>Table1[startdatetime]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VLOOKUP(DATA_GOES_HERE!Y74,VENUEID!$A$2:$B$28,1,TRUE)</f>
        <v>#N/A</v>
      </c>
      <c r="B77" t="str">
        <f>IF(DATA_GOES_HERE!AH74="","",
IF(ISNUMBER(SEARCH("*ADULTS*",DATA_GOES_HERE!AH139)),"ADULTS",
IF(ISNUMBER(SEARCH("*CHILDREN*",DATA_GOES_HERE!AH139)),"CHILDREN",
IF(ISNUMBER(SEARCH("*TEENS*",DATA_GOES_HERE!AH139)),"TEENS"))))</f>
        <v/>
      </c>
      <c r="C77">
        <f>Table1[startdatetime]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VLOOKUP(DATA_GOES_HERE!Y75,VENUEID!$A$2:$B$28,1,TRUE)</f>
        <v>#N/A</v>
      </c>
      <c r="B78" t="str">
        <f>IF(DATA_GOES_HERE!AH75="","",
IF(ISNUMBER(SEARCH("*ADULTS*",DATA_GOES_HERE!AH140)),"ADULTS",
IF(ISNUMBER(SEARCH("*CHILDREN*",DATA_GOES_HERE!AH140)),"CHILDREN",
IF(ISNUMBER(SEARCH("*TEENS*",DATA_GOES_HERE!AH140)),"TEENS"))))</f>
        <v/>
      </c>
      <c r="C78">
        <f>Table1[startdatetime]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VLOOKUP(DATA_GOES_HERE!Y76,VENUEID!$A$2:$B$28,1,TRUE)</f>
        <v>#N/A</v>
      </c>
      <c r="B79" t="str">
        <f>IF(DATA_GOES_HERE!AH76="","",
IF(ISNUMBER(SEARCH("*ADULTS*",DATA_GOES_HERE!AH141)),"ADULTS",
IF(ISNUMBER(SEARCH("*CHILDREN*",DATA_GOES_HERE!AH141)),"CHILDREN",
IF(ISNUMBER(SEARCH("*TEENS*",DATA_GOES_HERE!AH141)),"TEENS"))))</f>
        <v/>
      </c>
      <c r="C79">
        <f>Table1[startdatetime]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VLOOKUP(DATA_GOES_HERE!Y77,VENUEID!$A$2:$B$28,1,TRUE)</f>
        <v>#N/A</v>
      </c>
      <c r="B80" t="str">
        <f>IF(DATA_GOES_HERE!AH77="","",
IF(ISNUMBER(SEARCH("*ADULTS*",DATA_GOES_HERE!AH142)),"ADULTS",
IF(ISNUMBER(SEARCH("*CHILDREN*",DATA_GOES_HERE!AH142)),"CHILDREN",
IF(ISNUMBER(SEARCH("*TEENS*",DATA_GOES_HERE!AH142)),"TEENS"))))</f>
        <v/>
      </c>
      <c r="C80">
        <f>Table1[startdatetime]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VLOOKUP(DATA_GOES_HERE!Y78,VENUEID!$A$2:$B$28,1,TRUE)</f>
        <v>#N/A</v>
      </c>
      <c r="B81" t="str">
        <f>IF(DATA_GOES_HERE!AH78="","",
IF(ISNUMBER(SEARCH("*ADULTS*",DATA_GOES_HERE!AH143)),"ADULTS",
IF(ISNUMBER(SEARCH("*CHILDREN*",DATA_GOES_HERE!AH143)),"CHILDREN",
IF(ISNUMBER(SEARCH("*TEENS*",DATA_GOES_HERE!AH143)),"TEENS"))))</f>
        <v/>
      </c>
      <c r="C81">
        <f>Table1[startdatetime]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VLOOKUP(DATA_GOES_HERE!Y79,VENUEID!$A$2:$B$28,1,TRUE)</f>
        <v>#N/A</v>
      </c>
      <c r="B82" t="str">
        <f>IF(DATA_GOES_HERE!AH79="","",
IF(ISNUMBER(SEARCH("*ADULTS*",DATA_GOES_HERE!AH144)),"ADULTS",
IF(ISNUMBER(SEARCH("*CHILDREN*",DATA_GOES_HERE!AH144)),"CHILDREN",
IF(ISNUMBER(SEARCH("*TEENS*",DATA_GOES_HERE!AH144)),"TEENS"))))</f>
        <v/>
      </c>
      <c r="C82">
        <f>Table1[startdatetime]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VLOOKUP(DATA_GOES_HERE!Y80,VENUEID!$A$2:$B$28,1,TRUE)</f>
        <v>#N/A</v>
      </c>
      <c r="B83" t="str">
        <f>IF(DATA_GOES_HERE!AH80="","",
IF(ISNUMBER(SEARCH("*ADULTS*",DATA_GOES_HERE!AH145)),"ADULTS",
IF(ISNUMBER(SEARCH("*CHILDREN*",DATA_GOES_HERE!AH145)),"CHILDREN",
IF(ISNUMBER(SEARCH("*TEENS*",DATA_GOES_HERE!AH145)),"TEENS"))))</f>
        <v/>
      </c>
      <c r="C83">
        <f>Table1[startdatetime]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VLOOKUP(DATA_GOES_HERE!Y81,VENUEID!$A$2:$B$28,1,TRUE)</f>
        <v>#N/A</v>
      </c>
      <c r="B84" t="str">
        <f>IF(DATA_GOES_HERE!AH81="","",
IF(ISNUMBER(SEARCH("*ADULTS*",DATA_GOES_HERE!AH146)),"ADULTS",
IF(ISNUMBER(SEARCH("*CHILDREN*",DATA_GOES_HERE!AH146)),"CHILDREN",
IF(ISNUMBER(SEARCH("*TEENS*",DATA_GOES_HERE!AH146)),"TEENS"))))</f>
        <v/>
      </c>
      <c r="C84">
        <f>Table1[startdatetime]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VLOOKUP(DATA_GOES_HERE!Y82,VENUEID!$A$2:$B$28,1,TRUE)</f>
        <v>#N/A</v>
      </c>
      <c r="B85" t="str">
        <f>IF(DATA_GOES_HERE!AH82="","",
IF(ISNUMBER(SEARCH("*ADULTS*",DATA_GOES_HERE!AH147)),"ADULTS",
IF(ISNUMBER(SEARCH("*CHILDREN*",DATA_GOES_HERE!AH147)),"CHILDREN",
IF(ISNUMBER(SEARCH("*TEENS*",DATA_GOES_HERE!AH147)),"TEENS"))))</f>
        <v/>
      </c>
      <c r="C85">
        <f>Table1[startdatetime]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VLOOKUP(DATA_GOES_HERE!#REF!,VENUEID!$A$2:$B$28,1,TRUE)</f>
        <v>#REF!</v>
      </c>
      <c r="B86" t="e">
        <f>IF(DATA_GOES_HERE!#REF!="","",
IF(ISNUMBER(SEARCH("*ADULTS*",DATA_GOES_HERE!AH148)),"ADULTS",
IF(ISNUMBER(SEARCH("*CHILDREN*",DATA_GOES_HERE!AH148)),"CHILDREN",
IF(ISNUMBER(SEARCH("*TEENS*",DATA_GOES_HERE!AH148)),"TEENS"))))</f>
        <v>#REF!</v>
      </c>
      <c r="C86">
        <f>Table1[startdatetime]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VLOOKUP(DATA_GOES_HERE!Y83,VENUEID!$A$2:$B$28,1,TRUE)</f>
        <v>#N/A</v>
      </c>
      <c r="B87" t="str">
        <f>IF(DATA_GOES_HERE!AH83="","",
IF(ISNUMBER(SEARCH("*ADULTS*",DATA_GOES_HERE!AH149)),"ADULTS",
IF(ISNUMBER(SEARCH("*CHILDREN*",DATA_GOES_HERE!AH149)),"CHILDREN",
IF(ISNUMBER(SEARCH("*TEENS*",DATA_GOES_HERE!AH149)),"TEENS"))))</f>
        <v/>
      </c>
      <c r="C87">
        <f>Table1[startdatetime]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VLOOKUP(DATA_GOES_HERE!Y84,VENUEID!$A$2:$B$28,1,TRUE)</f>
        <v>#N/A</v>
      </c>
      <c r="B88" t="str">
        <f>IF(DATA_GOES_HERE!AH84="","",
IF(ISNUMBER(SEARCH("*ADULTS*",DATA_GOES_HERE!AH150)),"ADULTS",
IF(ISNUMBER(SEARCH("*CHILDREN*",DATA_GOES_HERE!AH150)),"CHILDREN",
IF(ISNUMBER(SEARCH("*TEENS*",DATA_GOES_HERE!AH150)),"TEENS"))))</f>
        <v/>
      </c>
      <c r="C88">
        <f>Table1[startdatetime]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VLOOKUP(DATA_GOES_HERE!Y85,VENUEID!$A$2:$B$28,1,TRUE)</f>
        <v>#N/A</v>
      </c>
      <c r="B89" t="str">
        <f>IF(DATA_GOES_HERE!AH85="","",
IF(ISNUMBER(SEARCH("*ADULTS*",DATA_GOES_HERE!AH151)),"ADULTS",
IF(ISNUMBER(SEARCH("*CHILDREN*",DATA_GOES_HERE!AH151)),"CHILDREN",
IF(ISNUMBER(SEARCH("*TEENS*",DATA_GOES_HERE!AH151)),"TEENS"))))</f>
        <v/>
      </c>
      <c r="C89">
        <f>Table1[startdatetime]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VLOOKUP(DATA_GOES_HERE!Y86,VENUEID!$A$2:$B$28,1,TRUE)</f>
        <v>#N/A</v>
      </c>
      <c r="B90" t="str">
        <f>IF(DATA_GOES_HERE!AH86="","",
IF(ISNUMBER(SEARCH("*ADULTS*",DATA_GOES_HERE!AH152)),"ADULTS",
IF(ISNUMBER(SEARCH("*CHILDREN*",DATA_GOES_HERE!AH152)),"CHILDREN",
IF(ISNUMBER(SEARCH("*TEENS*",DATA_GOES_HERE!AH152)),"TEENS"))))</f>
        <v/>
      </c>
      <c r="C90">
        <f>Table1[startdatetime]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VLOOKUP(DATA_GOES_HERE!Y87,VENUEID!$A$2:$B$28,1,TRUE)</f>
        <v>#N/A</v>
      </c>
      <c r="B91" t="str">
        <f>IF(DATA_GOES_HERE!AH87="","",
IF(ISNUMBER(SEARCH("*ADULTS*",DATA_GOES_HERE!AH153)),"ADULTS",
IF(ISNUMBER(SEARCH("*CHILDREN*",DATA_GOES_HERE!AH153)),"CHILDREN",
IF(ISNUMBER(SEARCH("*TEENS*",DATA_GOES_HERE!AH153)),"TEENS"))))</f>
        <v/>
      </c>
      <c r="C91">
        <f>Table1[startdatetime]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VLOOKUP(DATA_GOES_HERE!Y88,VENUEID!$A$2:$B$28,1,TRUE)</f>
        <v>#N/A</v>
      </c>
      <c r="B92" t="str">
        <f>IF(DATA_GOES_HERE!AH88="","",
IF(ISNUMBER(SEARCH("*ADULTS*",DATA_GOES_HERE!AH154)),"ADULTS",
IF(ISNUMBER(SEARCH("*CHILDREN*",DATA_GOES_HERE!AH154)),"CHILDREN",
IF(ISNUMBER(SEARCH("*TEENS*",DATA_GOES_HERE!AH154)),"TEENS"))))</f>
        <v/>
      </c>
      <c r="C92">
        <f>Table1[startdatetime]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VLOOKUP(DATA_GOES_HERE!Y89,VENUEID!$A$2:$B$28,1,TRUE)</f>
        <v>#N/A</v>
      </c>
      <c r="B93" t="str">
        <f>IF(DATA_GOES_HERE!AH89="","",
IF(ISNUMBER(SEARCH("*ADULTS*",DATA_GOES_HERE!AH155)),"ADULTS",
IF(ISNUMBER(SEARCH("*CHILDREN*",DATA_GOES_HERE!AH155)),"CHILDREN",
IF(ISNUMBER(SEARCH("*TEENS*",DATA_GOES_HERE!AH155)),"TEENS"))))</f>
        <v/>
      </c>
      <c r="C93">
        <f>Table1[startdatetime]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VLOOKUP(DATA_GOES_HERE!Y90,VENUEID!$A$2:$B$28,1,TRUE)</f>
        <v>#N/A</v>
      </c>
      <c r="B94" t="str">
        <f>IF(DATA_GOES_HERE!AH90="","",
IF(ISNUMBER(SEARCH("*ADULTS*",DATA_GOES_HERE!#REF!)),"ADULTS",
IF(ISNUMBER(SEARCH("*CHILDREN*",DATA_GOES_HERE!#REF!)),"CHILDREN",
IF(ISNUMBER(SEARCH("*TEENS*",DATA_GOES_HERE!#REF!)),"TEENS"))))</f>
        <v/>
      </c>
      <c r="C94">
        <f>Table1[startdatetime]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VLOOKUP(DATA_GOES_HERE!Y91,VENUEID!$A$2:$B$28,1,TRUE)</f>
        <v>#N/A</v>
      </c>
      <c r="B95" t="str">
        <f>IF(DATA_GOES_HERE!AH91="","",
IF(ISNUMBER(SEARCH("*ADULTS*",DATA_GOES_HERE!AH156)),"ADULTS",
IF(ISNUMBER(SEARCH("*CHILDREN*",DATA_GOES_HERE!AH156)),"CHILDREN",
IF(ISNUMBER(SEARCH("*TEENS*",DATA_GOES_HERE!AH156)),"TEENS"))))</f>
        <v/>
      </c>
      <c r="C95">
        <f>Table1[startdatetime]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VLOOKUP(DATA_GOES_HERE!#REF!,VENUEID!$A$2:$B$28,1,TRUE)</f>
        <v>#REF!</v>
      </c>
      <c r="B96" t="e">
        <f>IF(DATA_GOES_HERE!#REF!="","",
IF(ISNUMBER(SEARCH("*ADULTS*",DATA_GOES_HERE!AH157)),"ADULTS",
IF(ISNUMBER(SEARCH("*CHILDREN*",DATA_GOES_HERE!AH157)),"CHILDREN",
IF(ISNUMBER(SEARCH("*TEENS*",DATA_GOES_HERE!AH157)),"TEENS"))))</f>
        <v>#REF!</v>
      </c>
      <c r="C96">
        <f>Table1[startdatetime]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VLOOKUP(DATA_GOES_HERE!Y92,VENUEID!$A$2:$B$28,1,TRUE)</f>
        <v>#N/A</v>
      </c>
      <c r="B97" t="str">
        <f>IF(DATA_GOES_HERE!AH92="","",
IF(ISNUMBER(SEARCH("*ADULTS*",DATA_GOES_HERE!AH158)),"ADULTS",
IF(ISNUMBER(SEARCH("*CHILDREN*",DATA_GOES_HERE!AH158)),"CHILDREN",
IF(ISNUMBER(SEARCH("*TEENS*",DATA_GOES_HERE!AH158)),"TEENS"))))</f>
        <v/>
      </c>
      <c r="C97">
        <f>Table1[startdatetime]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e">
        <f>VLOOKUP(DATA_GOES_HERE!Y93,VENUEID!$A$2:$B$28,1,TRUE)</f>
        <v>#N/A</v>
      </c>
      <c r="B98" t="str">
        <f>IF(DATA_GOES_HERE!AH93="","",
IF(ISNUMBER(SEARCH("*ADULTS*",DATA_GOES_HERE!AH159)),"ADULTS",
IF(ISNUMBER(SEARCH("*CHILDREN*",DATA_GOES_HERE!AH159)),"CHILDREN",
IF(ISNUMBER(SEARCH("*TEENS*",DATA_GOES_HERE!AH159)),"TEENS"))))</f>
        <v/>
      </c>
      <c r="C98">
        <f>Table1[startdatetime]</f>
        <v>0</v>
      </c>
      <c r="D98" t="str">
        <f>CONCATENATE(Table1[[#This Row],[ summary]],
CHAR(13),
Table1[[#This Row],[startdayname]],
", ",
TEXT((Table1[[#This Row],[startshortdate]]),"MMM D"),
CHAR(13),
TEXT((Table1[[#This Row],[starttime]]), "h:mm am/pm"),CHAR(13),Table1[[#This Row],[description]],CHAR(13))</f>
        <v>_x000D_, Jan 0_x000D_12:00 AM_x000D__x000D_</v>
      </c>
    </row>
    <row r="99" spans="1:4" x14ac:dyDescent="0.25">
      <c r="A99" t="e">
        <f>VLOOKUP(DATA_GOES_HERE!Y94,VENUEID!$A$2:$B$28,1,TRUE)</f>
        <v>#N/A</v>
      </c>
      <c r="B99" t="str">
        <f>IF(DATA_GOES_HERE!AH94="","",
IF(ISNUMBER(SEARCH("*ADULTS*",DATA_GOES_HERE!AH160)),"ADULTS",
IF(ISNUMBER(SEARCH("*CHILDREN*",DATA_GOES_HERE!AH160)),"CHILDREN",
IF(ISNUMBER(SEARCH("*TEENS*",DATA_GOES_HERE!AH160)),"TEENS"))))</f>
        <v/>
      </c>
      <c r="C99">
        <f>Table1[startdatetime]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VLOOKUP(DATA_GOES_HERE!Y95,VENUEID!$A$2:$B$28,1,TRUE)</f>
        <v>#N/A</v>
      </c>
      <c r="B100" t="str">
        <f>IF(DATA_GOES_HERE!AH95="","",
IF(ISNUMBER(SEARCH("*ADULTS*",DATA_GOES_HERE!AH161)),"ADULTS",
IF(ISNUMBER(SEARCH("*CHILDREN*",DATA_GOES_HERE!AH161)),"CHILDREN",
IF(ISNUMBER(SEARCH("*TEENS*",DATA_GOES_HERE!AH161)),"TEENS"))))</f>
        <v/>
      </c>
      <c r="C100">
        <f>Table1[startdatetime]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VLOOKUP(DATA_GOES_HERE!Y96,VENUEID!$A$2:$B$28,1,TRUE)</f>
        <v>#N/A</v>
      </c>
      <c r="B101" t="str">
        <f>IF(DATA_GOES_HERE!AH96="","",
IF(ISNUMBER(SEARCH("*ADULTS*",DATA_GOES_HERE!AH162)),"ADULTS",
IF(ISNUMBER(SEARCH("*CHILDREN*",DATA_GOES_HERE!AH162)),"CHILDREN",
IF(ISNUMBER(SEARCH("*TEENS*",DATA_GOES_HERE!AH162)),"TEENS"))))</f>
        <v/>
      </c>
      <c r="C101">
        <f>Table1[startdatetime]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e">
        <f>VLOOKUP(DATA_GOES_HERE!Y97,VENUEID!$A$2:$B$28,1,TRUE)</f>
        <v>#N/A</v>
      </c>
      <c r="B102" t="str">
        <f>IF(DATA_GOES_HERE!AH97="","",
IF(ISNUMBER(SEARCH("*ADULTS*",DATA_GOES_HERE!AH163)),"ADULTS",
IF(ISNUMBER(SEARCH("*CHILDREN*",DATA_GOES_HERE!AH163)),"CHILDREN",
IF(ISNUMBER(SEARCH("*TEENS*",DATA_GOES_HERE!AH163)),"TEENS"))))</f>
        <v/>
      </c>
      <c r="C102">
        <f>Table1[startdatetime]</f>
        <v>0</v>
      </c>
      <c r="D102" t="str">
        <f>CONCATENATE(Table1[[#This Row],[ summary]],
CHAR(13),
Table1[[#This Row],[startdayname]],
", ",
TEXT((Table1[[#This Row],[startshortdate]]),"MMM D"),
CHAR(13),
TEXT((Table1[[#This Row],[starttime]]), "h:mm am/pm"),CHAR(13),Table1[[#This Row],[description]],CHAR(13))</f>
        <v>_x000D_, Jan 0_x000D_12:00 AM_x000D__x000D_</v>
      </c>
    </row>
    <row r="103" spans="1:4" x14ac:dyDescent="0.25">
      <c r="A103" t="e">
        <f>VLOOKUP(DATA_GOES_HERE!Y98,VENUEID!$A$2:$B$28,1,TRUE)</f>
        <v>#N/A</v>
      </c>
      <c r="B103" t="str">
        <f>IF(DATA_GOES_HERE!AH98="","",
IF(ISNUMBER(SEARCH("*ADULTS*",DATA_GOES_HERE!AH164)),"ADULTS",
IF(ISNUMBER(SEARCH("*CHILDREN*",DATA_GOES_HERE!AH164)),"CHILDREN",
IF(ISNUMBER(SEARCH("*TEENS*",DATA_GOES_HERE!AH164)),"TEENS"))))</f>
        <v/>
      </c>
      <c r="C103">
        <f>Table1[startdatetime]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VLOOKUP(DATA_GOES_HERE!Y99,VENUEID!$A$2:$B$28,1,TRUE)</f>
        <v>#N/A</v>
      </c>
      <c r="B104" t="str">
        <f>IF(DATA_GOES_HERE!AH99="","",
IF(ISNUMBER(SEARCH("*ADULTS*",DATA_GOES_HERE!AH165)),"ADULTS",
IF(ISNUMBER(SEARCH("*CHILDREN*",DATA_GOES_HERE!AH165)),"CHILDREN",
IF(ISNUMBER(SEARCH("*TEENS*",DATA_GOES_HERE!AH165)),"TEENS"))))</f>
        <v/>
      </c>
      <c r="C104">
        <f>Table1[startdatetime]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VLOOKUP(DATA_GOES_HERE!Y100,VENUEID!$A$2:$B$28,1,TRUE)</f>
        <v>#N/A</v>
      </c>
      <c r="B105" t="str">
        <f>IF(DATA_GOES_HERE!AH100="","",
IF(ISNUMBER(SEARCH("*ADULTS*",DATA_GOES_HERE!AH166)),"ADULTS",
IF(ISNUMBER(SEARCH("*CHILDREN*",DATA_GOES_HERE!AH166)),"CHILDREN",
IF(ISNUMBER(SEARCH("*TEENS*",DATA_GOES_HERE!AH166)),"TEENS"))))</f>
        <v/>
      </c>
      <c r="C105">
        <f>Table1[startdatetime]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VLOOKUP(DATA_GOES_HERE!Y101,VENUEID!$A$2:$B$28,1,TRUE)</f>
        <v>#N/A</v>
      </c>
      <c r="B106" t="str">
        <f>IF(DATA_GOES_HERE!AH101="","",
IF(ISNUMBER(SEARCH("*ADULTS*",DATA_GOES_HERE!AH167)),"ADULTS",
IF(ISNUMBER(SEARCH("*CHILDREN*",DATA_GOES_HERE!AH167)),"CHILDREN",
IF(ISNUMBER(SEARCH("*TEENS*",DATA_GOES_HERE!AH167)),"TEENS"))))</f>
        <v/>
      </c>
      <c r="C106">
        <f>Table1[startdatetime]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e">
        <f>VLOOKUP(DATA_GOES_HERE!Y102,VENUEID!$A$2:$B$28,1,TRUE)</f>
        <v>#N/A</v>
      </c>
      <c r="B107" t="str">
        <f>IF(DATA_GOES_HERE!AH102="","",
IF(ISNUMBER(SEARCH("*ADULTS*",DATA_GOES_HERE!AH168)),"ADULTS",
IF(ISNUMBER(SEARCH("*CHILDREN*",DATA_GOES_HERE!AH168)),"CHILDREN",
IF(ISNUMBER(SEARCH("*TEENS*",DATA_GOES_HERE!AH168)),"TEENS"))))</f>
        <v/>
      </c>
      <c r="C107">
        <f>Table1[startdatetime]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VLOOKUP(DATA_GOES_HERE!Y103,VENUEID!$A$2:$B$28,1,TRUE)</f>
        <v>#N/A</v>
      </c>
      <c r="B108" t="str">
        <f>IF(DATA_GOES_HERE!AH103="","",
IF(ISNUMBER(SEARCH("*ADULTS*",DATA_GOES_HERE!AH169)),"ADULTS",
IF(ISNUMBER(SEARCH("*CHILDREN*",DATA_GOES_HERE!AH169)),"CHILDREN",
IF(ISNUMBER(SEARCH("*TEENS*",DATA_GOES_HERE!AH169)),"TEENS"))))</f>
        <v/>
      </c>
      <c r="C108">
        <f>Table1[startdatetime]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VLOOKUP(DATA_GOES_HERE!Y104,VENUEID!$A$2:$B$28,1,TRUE)</f>
        <v>#N/A</v>
      </c>
      <c r="B109" t="str">
        <f>IF(DATA_GOES_HERE!AH104="","",
IF(ISNUMBER(SEARCH("*ADULTS*",DATA_GOES_HERE!AH170)),"ADULTS",
IF(ISNUMBER(SEARCH("*CHILDREN*",DATA_GOES_HERE!AH170)),"CHILDREN",
IF(ISNUMBER(SEARCH("*TEENS*",DATA_GOES_HERE!AH170)),"TEENS"))))</f>
        <v/>
      </c>
      <c r="C109">
        <f>Table1[startdatetime]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VLOOKUP(DATA_GOES_HERE!Y105,VENUEID!$A$2:$B$28,1,TRUE)</f>
        <v>#N/A</v>
      </c>
      <c r="B110" t="str">
        <f>IF(DATA_GOES_HERE!AH105="","",
IF(ISNUMBER(SEARCH("*ADULTS*",DATA_GOES_HERE!AH171)),"ADULTS",
IF(ISNUMBER(SEARCH("*CHILDREN*",DATA_GOES_HERE!AH171)),"CHILDREN",
IF(ISNUMBER(SEARCH("*TEENS*",DATA_GOES_HERE!AH171)),"TEENS"))))</f>
        <v/>
      </c>
      <c r="C110">
        <f>Table1[startdatetime]</f>
        <v>0</v>
      </c>
      <c r="D110" t="str">
        <f>CONCATENATE(Table1[[#This Row],[ 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VLOOKUP(DATA_GOES_HERE!Y106,VENUEID!$A$2:$B$28,1,TRUE)</f>
        <v>#N/A</v>
      </c>
      <c r="B111" t="str">
        <f>IF(DATA_GOES_HERE!AH106="","",
IF(ISNUMBER(SEARCH("*ADULTS*",DATA_GOES_HERE!AH172)),"ADULTS",
IF(ISNUMBER(SEARCH("*CHILDREN*",DATA_GOES_HERE!AH172)),"CHILDREN",
IF(ISNUMBER(SEARCH("*TEENS*",DATA_GOES_HERE!AH172)),"TEENS"))))</f>
        <v/>
      </c>
      <c r="C111">
        <f>Table1[startdatetime]</f>
        <v>0</v>
      </c>
      <c r="D111" t="str">
        <f>CONCATENATE(Table1[[#This Row],[ 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VLOOKUP(DATA_GOES_HERE!Y107,VENUEID!$A$2:$B$28,1,TRUE)</f>
        <v>#N/A</v>
      </c>
      <c r="B112" t="str">
        <f>IF(DATA_GOES_HERE!AH107="","",
IF(ISNUMBER(SEARCH("*ADULTS*",DATA_GOES_HERE!AH173)),"ADULTS",
IF(ISNUMBER(SEARCH("*CHILDREN*",DATA_GOES_HERE!AH173)),"CHILDREN",
IF(ISNUMBER(SEARCH("*TEENS*",DATA_GOES_HERE!AH173)),"TEENS"))))</f>
        <v/>
      </c>
      <c r="C112">
        <f>Table1[startdatetime]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VLOOKUP(DATA_GOES_HERE!Y108,VENUEID!$A$2:$B$28,1,TRUE)</f>
        <v>#N/A</v>
      </c>
      <c r="B113" t="str">
        <f>IF(DATA_GOES_HERE!AH108="","",
IF(ISNUMBER(SEARCH("*ADULTS*",DATA_GOES_HERE!AH174)),"ADULTS",
IF(ISNUMBER(SEARCH("*CHILDREN*",DATA_GOES_HERE!AH174)),"CHILDREN",
IF(ISNUMBER(SEARCH("*TEENS*",DATA_GOES_HERE!AH174)),"TEENS"))))</f>
        <v/>
      </c>
      <c r="C113">
        <f>Table1[startdatetime]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e">
        <f>VLOOKUP(DATA_GOES_HERE!Y109,VENUEID!$A$2:$B$28,1,TRUE)</f>
        <v>#N/A</v>
      </c>
      <c r="B114" t="str">
        <f>IF(DATA_GOES_HERE!AH109="","",
IF(ISNUMBER(SEARCH("*ADULTS*",DATA_GOES_HERE!AH175)),"ADULTS",
IF(ISNUMBER(SEARCH("*CHILDREN*",DATA_GOES_HERE!AH175)),"CHILDREN",
IF(ISNUMBER(SEARCH("*TEENS*",DATA_GOES_HERE!AH175)),"TEENS"))))</f>
        <v/>
      </c>
      <c r="C114">
        <f>Table1[startdatetime]</f>
        <v>0</v>
      </c>
      <c r="D114" t="str">
        <f>CONCATENATE(Table1[[#This Row],[ summary]],
CHAR(13),
Table1[[#This Row],[startdayname]],
", ",
TEXT((Table1[[#This Row],[startshortdate]]),"MMM D"),
CHAR(13),
TEXT((Table1[[#This Row],[starttime]]), "h:mm am/pm"),CHAR(13),Table1[[#This Row],[description]],CHAR(13))</f>
        <v>_x000D_, Jan 0_x000D_12:00 AM_x000D__x000D_</v>
      </c>
    </row>
    <row r="115" spans="1:4" x14ac:dyDescent="0.25">
      <c r="A115" t="e">
        <f>VLOOKUP(DATA_GOES_HERE!Y110,VENUEID!$A$2:$B$28,1,TRUE)</f>
        <v>#N/A</v>
      </c>
      <c r="B115" t="str">
        <f>IF(DATA_GOES_HERE!AH110="","",
IF(ISNUMBER(SEARCH("*ADULTS*",DATA_GOES_HERE!AH176)),"ADULTS",
IF(ISNUMBER(SEARCH("*CHILDREN*",DATA_GOES_HERE!AH176)),"CHILDREN",
IF(ISNUMBER(SEARCH("*TEENS*",DATA_GOES_HERE!AH176)),"TEENS"))))</f>
        <v/>
      </c>
      <c r="C115">
        <f>Table1[startdatetime]</f>
        <v>0</v>
      </c>
      <c r="D115" t="str">
        <f>CONCATENATE(Table1[[#This Row],[ summary]],
CHAR(13),
Table1[[#This Row],[startdayname]],
", ",
TEXT((Table1[[#This Row],[startshortdate]]),"MMM D"),
CHAR(13),
TEXT((Table1[[#This Row],[starttime]]), "h:mm am/pm"),CHAR(13),Table1[[#This Row],[description]],CHAR(13))</f>
        <v>_x000D_, Jan 0_x000D_12:00 AM_x000D__x000D_</v>
      </c>
    </row>
    <row r="116" spans="1:4" x14ac:dyDescent="0.25">
      <c r="A116" t="e">
        <f>VLOOKUP(DATA_GOES_HERE!Y111,VENUEID!$A$2:$B$28,1,TRUE)</f>
        <v>#N/A</v>
      </c>
      <c r="B116" t="str">
        <f>IF(DATA_GOES_HERE!AH111="","",
IF(ISNUMBER(SEARCH("*ADULTS*",DATA_GOES_HERE!AH177)),"ADULTS",
IF(ISNUMBER(SEARCH("*CHILDREN*",DATA_GOES_HERE!AH177)),"CHILDREN",
IF(ISNUMBER(SEARCH("*TEENS*",DATA_GOES_HERE!AH177)),"TEENS"))))</f>
        <v/>
      </c>
      <c r="C116">
        <f>Table1[startdatetime]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VLOOKUP(DATA_GOES_HERE!Y112,VENUEID!$A$2:$B$28,1,TRUE)</f>
        <v>#N/A</v>
      </c>
      <c r="B117" t="str">
        <f>IF(DATA_GOES_HERE!AH112="","",
IF(ISNUMBER(SEARCH("*ADULTS*",DATA_GOES_HERE!AH178)),"ADULTS",
IF(ISNUMBER(SEARCH("*CHILDREN*",DATA_GOES_HERE!AH178)),"CHILDREN",
IF(ISNUMBER(SEARCH("*TEENS*",DATA_GOES_HERE!AH178)),"TEENS"))))</f>
        <v/>
      </c>
      <c r="C117">
        <f>Table1[startdatetime]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VLOOKUP(DATA_GOES_HERE!Y113,VENUEID!$A$2:$B$28,1,TRUE)</f>
        <v>#N/A</v>
      </c>
      <c r="B118" t="str">
        <f>IF(DATA_GOES_HERE!AH113="","",
IF(ISNUMBER(SEARCH("*ADULTS*",DATA_GOES_HERE!#REF!)),"ADULTS",
IF(ISNUMBER(SEARCH("*CHILDREN*",DATA_GOES_HERE!#REF!)),"CHILDREN",
IF(ISNUMBER(SEARCH("*TEENS*",DATA_GOES_HERE!#REF!)),"TEENS"))))</f>
        <v/>
      </c>
      <c r="C118">
        <f>Table1[startdatetime]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e">
        <f>VLOOKUP(DATA_GOES_HERE!Y114,VENUEID!$A$2:$B$28,1,TRUE)</f>
        <v>#N/A</v>
      </c>
      <c r="B119" t="str">
        <f>IF(DATA_GOES_HERE!AH114="","",
IF(ISNUMBER(SEARCH("*ADULTS*",DATA_GOES_HERE!AH179)),"ADULTS",
IF(ISNUMBER(SEARCH("*CHILDREN*",DATA_GOES_HERE!AH179)),"CHILDREN",
IF(ISNUMBER(SEARCH("*TEENS*",DATA_GOES_HERE!AH179)),"TEENS"))))</f>
        <v/>
      </c>
      <c r="C119">
        <f>Table1[startdatetime]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e">
        <f>VLOOKUP(DATA_GOES_HERE!Y115,VENUEID!$A$2:$B$28,1,TRUE)</f>
        <v>#N/A</v>
      </c>
      <c r="B120" t="str">
        <f>IF(DATA_GOES_HERE!AH115="","",
IF(ISNUMBER(SEARCH("*ADULTS*",DATA_GOES_HERE!AH180)),"ADULTS",
IF(ISNUMBER(SEARCH("*CHILDREN*",DATA_GOES_HERE!AH180)),"CHILDREN",
IF(ISNUMBER(SEARCH("*TEENS*",DATA_GOES_HERE!AH180)),"TEENS"))))</f>
        <v/>
      </c>
      <c r="C120">
        <f>Table1[startdatetime]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VLOOKUP(DATA_GOES_HERE!Y116,VENUEID!$A$2:$B$28,1,TRUE)</f>
        <v>#N/A</v>
      </c>
      <c r="B121" t="str">
        <f>IF(DATA_GOES_HERE!AH116="","",
IF(ISNUMBER(SEARCH("*ADULTS*",DATA_GOES_HERE!AH181)),"ADULTS",
IF(ISNUMBER(SEARCH("*CHILDREN*",DATA_GOES_HERE!AH181)),"CHILDREN",
IF(ISNUMBER(SEARCH("*TEENS*",DATA_GOES_HERE!AH181)),"TEENS"))))</f>
        <v/>
      </c>
      <c r="C121">
        <f>Table1[startdatetime]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VLOOKUP(DATA_GOES_HERE!Y117,VENUEID!$A$2:$B$28,1,TRUE)</f>
        <v>#N/A</v>
      </c>
      <c r="B122" t="str">
        <f>IF(DATA_GOES_HERE!AH117="","",
IF(ISNUMBER(SEARCH("*ADULTS*",DATA_GOES_HERE!AH182)),"ADULTS",
IF(ISNUMBER(SEARCH("*CHILDREN*",DATA_GOES_HERE!AH182)),"CHILDREN",
IF(ISNUMBER(SEARCH("*TEENS*",DATA_GOES_HERE!AH182)),"TEENS"))))</f>
        <v/>
      </c>
      <c r="C122">
        <f>Table1[startdatetime]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VLOOKUP(DATA_GOES_HERE!Y118,VENUEID!$A$2:$B$28,1,TRUE)</f>
        <v>#N/A</v>
      </c>
      <c r="B123" t="str">
        <f>IF(DATA_GOES_HERE!AH118="","",
IF(ISNUMBER(SEARCH("*ADULTS*",DATA_GOES_HERE!AH183)),"ADULTS",
IF(ISNUMBER(SEARCH("*CHILDREN*",DATA_GOES_HERE!AH183)),"CHILDREN",
IF(ISNUMBER(SEARCH("*TEENS*",DATA_GOES_HERE!AH183)),"TEENS"))))</f>
        <v/>
      </c>
      <c r="C123">
        <f>Table1[startdatetime]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VLOOKUP(DATA_GOES_HERE!#REF!,VENUEID!$A$2:$B$28,1,TRUE)</f>
        <v>#REF!</v>
      </c>
      <c r="B124" t="e">
        <f>IF(DATA_GOES_HERE!#REF!="","",
IF(ISNUMBER(SEARCH("*ADULTS*",DATA_GOES_HERE!AH184)),"ADULTS",
IF(ISNUMBER(SEARCH("*CHILDREN*",DATA_GOES_HERE!AH184)),"CHILDREN",
IF(ISNUMBER(SEARCH("*TEENS*",DATA_GOES_HERE!AH184)),"TEENS"))))</f>
        <v>#REF!</v>
      </c>
      <c r="C124">
        <f>Table1[startdatetime]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VLOOKUP(DATA_GOES_HERE!Y119,VENUEID!$A$2:$B$28,1,TRUE)</f>
        <v>#N/A</v>
      </c>
      <c r="B125" t="str">
        <f>IF(DATA_GOES_HERE!AH119="","",
IF(ISNUMBER(SEARCH("*ADULTS*",DATA_GOES_HERE!AH185)),"ADULTS",
IF(ISNUMBER(SEARCH("*CHILDREN*",DATA_GOES_HERE!AH185)),"CHILDREN",
IF(ISNUMBER(SEARCH("*TEENS*",DATA_GOES_HERE!AH185)),"TEENS"))))</f>
        <v/>
      </c>
      <c r="C125">
        <f>Table1[startdatetime]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VLOOKUP(DATA_GOES_HERE!Y120,VENUEID!$A$2:$B$28,1,TRUE)</f>
        <v>#N/A</v>
      </c>
      <c r="B126" t="str">
        <f>IF(DATA_GOES_HERE!AH120="","",
IF(ISNUMBER(SEARCH("*ADULTS*",DATA_GOES_HERE!AH186)),"ADULTS",
IF(ISNUMBER(SEARCH("*CHILDREN*",DATA_GOES_HERE!AH186)),"CHILDREN",
IF(ISNUMBER(SEARCH("*TEENS*",DATA_GOES_HERE!AH186)),"TEENS"))))</f>
        <v/>
      </c>
      <c r="C126">
        <f>Table1[startdatetime]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VLOOKUP(DATA_GOES_HERE!Y121,VENUEID!$A$2:$B$28,1,TRUE)</f>
        <v>#N/A</v>
      </c>
      <c r="B127" t="str">
        <f>IF(DATA_GOES_HERE!AH121="","",
IF(ISNUMBER(SEARCH("*ADULTS*",DATA_GOES_HERE!AH187)),"ADULTS",
IF(ISNUMBER(SEARCH("*CHILDREN*",DATA_GOES_HERE!AH187)),"CHILDREN",
IF(ISNUMBER(SEARCH("*TEENS*",DATA_GOES_HERE!AH187)),"TEENS"))))</f>
        <v/>
      </c>
      <c r="C127">
        <f>Table1[startdatetime]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VLOOKUP(DATA_GOES_HERE!Y122,VENUEID!$A$2:$B$28,1,TRUE)</f>
        <v>#N/A</v>
      </c>
      <c r="B128" t="str">
        <f>IF(DATA_GOES_HERE!AH122="","",
IF(ISNUMBER(SEARCH("*ADULTS*",DATA_GOES_HERE!AH188)),"ADULTS",
IF(ISNUMBER(SEARCH("*CHILDREN*",DATA_GOES_HERE!AH188)),"CHILDREN",
IF(ISNUMBER(SEARCH("*TEENS*",DATA_GOES_HERE!AH188)),"TEENS"))))</f>
        <v/>
      </c>
      <c r="C128">
        <f>Table1[startdatetime]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VLOOKUP(DATA_GOES_HERE!Y123,VENUEID!$A$2:$B$28,1,TRUE)</f>
        <v>#N/A</v>
      </c>
      <c r="B129" t="str">
        <f>IF(DATA_GOES_HERE!AH123="","",
IF(ISNUMBER(SEARCH("*ADULTS*",DATA_GOES_HERE!AH189)),"ADULTS",
IF(ISNUMBER(SEARCH("*CHILDREN*",DATA_GOES_HERE!AH189)),"CHILDREN",
IF(ISNUMBER(SEARCH("*TEENS*",DATA_GOES_HERE!AH189)),"TEENS"))))</f>
        <v/>
      </c>
      <c r="C129">
        <f>Table1[startdatetime]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VLOOKUP(DATA_GOES_HERE!Y124,VENUEID!$A$2:$B$28,1,TRUE)</f>
        <v>#N/A</v>
      </c>
      <c r="B130" t="str">
        <f>IF(DATA_GOES_HERE!AH124="","",
IF(ISNUMBER(SEARCH("*ADULTS*",DATA_GOES_HERE!AH190)),"ADULTS",
IF(ISNUMBER(SEARCH("*CHILDREN*",DATA_GOES_HERE!AH190)),"CHILDREN",
IF(ISNUMBER(SEARCH("*TEENS*",DATA_GOES_HERE!AH190)),"TEENS"))))</f>
        <v/>
      </c>
      <c r="C130">
        <f>Table1[startdatetime]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VLOOKUP(DATA_GOES_HERE!Y125,VENUEID!$A$2:$B$28,1,TRUE)</f>
        <v>#N/A</v>
      </c>
      <c r="B131" t="str">
        <f>IF(DATA_GOES_HERE!AH125="","",
IF(ISNUMBER(SEARCH("*ADULTS*",DATA_GOES_HERE!AH191)),"ADULTS",
IF(ISNUMBER(SEARCH("*CHILDREN*",DATA_GOES_HERE!AH191)),"CHILDREN",
IF(ISNUMBER(SEARCH("*TEENS*",DATA_GOES_HERE!AH191)),"TEENS"))))</f>
        <v/>
      </c>
      <c r="C131">
        <f>Table1[startdatetime]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VLOOKUP(DATA_GOES_HERE!Y126,VENUEID!$A$2:$B$28,1,TRUE)</f>
        <v>#N/A</v>
      </c>
      <c r="B132" t="str">
        <f>IF(DATA_GOES_HERE!AH126="","",
IF(ISNUMBER(SEARCH("*ADULTS*",DATA_GOES_HERE!AH192)),"ADULTS",
IF(ISNUMBER(SEARCH("*CHILDREN*",DATA_GOES_HERE!AH192)),"CHILDREN",
IF(ISNUMBER(SEARCH("*TEENS*",DATA_GOES_HERE!AH192)),"TEENS"))))</f>
        <v/>
      </c>
      <c r="C132">
        <f>Table1[startdatetime]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VLOOKUP(DATA_GOES_HERE!Y127,VENUEID!$A$2:$B$28,1,TRUE)</f>
        <v>#N/A</v>
      </c>
      <c r="B133" t="str">
        <f>IF(DATA_GOES_HERE!AH127="","",
IF(ISNUMBER(SEARCH("*ADULTS*",DATA_GOES_HERE!AH278)),"ADULTS",
IF(ISNUMBER(SEARCH("*CHILDREN*",DATA_GOES_HERE!AH278)),"CHILDREN",
IF(ISNUMBER(SEARCH("*TEENS*",DATA_GOES_HERE!AH278)),"TEENS"))))</f>
        <v/>
      </c>
      <c r="C133">
        <f>Table1[startdatetime]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VLOOKUP(DATA_GOES_HERE!Y128,VENUEID!$A$2:$B$28,1,TRUE)</f>
        <v>#N/A</v>
      </c>
      <c r="B134" t="str">
        <f>IF(DATA_GOES_HERE!AH128="","",
IF(ISNUMBER(SEARCH("*ADULTS*",DATA_GOES_HERE!AH279)),"ADULTS",
IF(ISNUMBER(SEARCH("*CHILDREN*",DATA_GOES_HERE!AH279)),"CHILDREN",
IF(ISNUMBER(SEARCH("*TEENS*",DATA_GOES_HERE!AH279)),"TEENS"))))</f>
        <v/>
      </c>
      <c r="C134">
        <f>Table1[startdatetime]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VLOOKUP(DATA_GOES_HERE!Y129,VENUEID!$A$2:$B$28,1,TRUE)</f>
        <v>#N/A</v>
      </c>
      <c r="B135" t="str">
        <f>IF(DATA_GOES_HERE!AH129="","",
IF(ISNUMBER(SEARCH("*ADULTS*",DATA_GOES_HERE!AH280)),"ADULTS",
IF(ISNUMBER(SEARCH("*CHILDREN*",DATA_GOES_HERE!AH280)),"CHILDREN",
IF(ISNUMBER(SEARCH("*TEENS*",DATA_GOES_HERE!AH280)),"TEENS"))))</f>
        <v/>
      </c>
      <c r="C135">
        <f>Table1[startdatetime]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VLOOKUP(DATA_GOES_HERE!Y130,VENUEID!$A$2:$B$28,1,TRUE)</f>
        <v>#N/A</v>
      </c>
      <c r="B136" t="str">
        <f>IF(DATA_GOES_HERE!AH130="","",
IF(ISNUMBER(SEARCH("*ADULTS*",DATA_GOES_HERE!AH281)),"ADULTS",
IF(ISNUMBER(SEARCH("*CHILDREN*",DATA_GOES_HERE!AH281)),"CHILDREN",
IF(ISNUMBER(SEARCH("*TEENS*",DATA_GOES_HERE!AH281)),"TEENS"))))</f>
        <v/>
      </c>
      <c r="C136">
        <f>Table1[startdatetime]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VLOOKUP(DATA_GOES_HERE!Y131,VENUEID!$A$2:$B$28,1,TRUE)</f>
        <v>#N/A</v>
      </c>
      <c r="B137" t="str">
        <f>IF(DATA_GOES_HERE!AH131="","",
IF(ISNUMBER(SEARCH("*ADULTS*",DATA_GOES_HERE!AH282)),"ADULTS",
IF(ISNUMBER(SEARCH("*CHILDREN*",DATA_GOES_HERE!AH282)),"CHILDREN",
IF(ISNUMBER(SEARCH("*TEENS*",DATA_GOES_HERE!AH282)),"TEENS"))))</f>
        <v/>
      </c>
      <c r="C137">
        <f>Table1[startdatetime]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VLOOKUP(DATA_GOES_HERE!Y132,VENUEID!$A$2:$B$28,1,TRUE)</f>
        <v>#N/A</v>
      </c>
      <c r="B138" t="str">
        <f>IF(DATA_GOES_HERE!AH132="","",
IF(ISNUMBER(SEARCH("*ADULTS*",DATA_GOES_HERE!AH283)),"ADULTS",
IF(ISNUMBER(SEARCH("*CHILDREN*",DATA_GOES_HERE!AH283)),"CHILDREN",
IF(ISNUMBER(SEARCH("*TEENS*",DATA_GOES_HERE!AH283)),"TEENS"))))</f>
        <v/>
      </c>
      <c r="C138">
        <f>Table1[startdatetime]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VLOOKUP(DATA_GOES_HERE!Y133,VENUEID!$A$2:$B$28,1,TRUE)</f>
        <v>#N/A</v>
      </c>
      <c r="B139" t="str">
        <f>IF(DATA_GOES_HERE!AH133="","",
IF(ISNUMBER(SEARCH("*ADULTS*",DATA_GOES_HERE!AH284)),"ADULTS",
IF(ISNUMBER(SEARCH("*CHILDREN*",DATA_GOES_HERE!AH284)),"CHILDREN",
IF(ISNUMBER(SEARCH("*TEENS*",DATA_GOES_HERE!AH284)),"TEENS"))))</f>
        <v/>
      </c>
      <c r="C139">
        <f>Table1[startdatetime]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VLOOKUP(DATA_GOES_HERE!Y134,VENUEID!$A$2:$B$28,1,TRUE)</f>
        <v>#N/A</v>
      </c>
      <c r="B140" t="str">
        <f>IF(DATA_GOES_HERE!AH134="","",
IF(ISNUMBER(SEARCH("*ADULTS*",DATA_GOES_HERE!AH285)),"ADULTS",
IF(ISNUMBER(SEARCH("*CHILDREN*",DATA_GOES_HERE!AH285)),"CHILDREN",
IF(ISNUMBER(SEARCH("*TEENS*",DATA_GOES_HERE!AH285)),"TEENS"))))</f>
        <v/>
      </c>
      <c r="C140">
        <f>Table1[startdatetime]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e">
        <f>VLOOKUP(DATA_GOES_HERE!Y135,VENUEID!$A$2:$B$28,1,TRUE)</f>
        <v>#N/A</v>
      </c>
      <c r="B141" t="str">
        <f>IF(DATA_GOES_HERE!AH135="","",
IF(ISNUMBER(SEARCH("*ADULTS*",DATA_GOES_HERE!AH286)),"ADULTS",
IF(ISNUMBER(SEARCH("*CHILDREN*",DATA_GOES_HERE!AH286)),"CHILDREN",
IF(ISNUMBER(SEARCH("*TEENS*",DATA_GOES_HERE!AH286)),"TEENS"))))</f>
        <v/>
      </c>
      <c r="C141">
        <f>Table1[startdatetime]</f>
        <v>0</v>
      </c>
      <c r="D141" t="str">
        <f>CONCATENATE(Table1[[#This Row],[ summary]],
CHAR(13),
Table1[[#This Row],[startdayname]],
", ",
TEXT((Table1[[#This Row],[startshortdate]]),"MMM D"),
CHAR(13),
TEXT((Table1[[#This Row],[starttime]]), "h:mm am/pm"),CHAR(13),Table1[[#This Row],[description]],CHAR(13))</f>
        <v>_x000D_, Jan 0_x000D_12:00 AM_x000D__x000D_</v>
      </c>
    </row>
    <row r="142" spans="1:4" x14ac:dyDescent="0.25">
      <c r="A142" t="e">
        <f>VLOOKUP(DATA_GOES_HERE!Y136,VENUEID!$A$2:$B$28,1,TRUE)</f>
        <v>#N/A</v>
      </c>
      <c r="B142" t="str">
        <f>IF(DATA_GOES_HERE!AH136="","",
IF(ISNUMBER(SEARCH("*ADULTS*",DATA_GOES_HERE!AH287)),"ADULTS",
IF(ISNUMBER(SEARCH("*CHILDREN*",DATA_GOES_HERE!AH287)),"CHILDREN",
IF(ISNUMBER(SEARCH("*TEENS*",DATA_GOES_HERE!AH287)),"TEENS"))))</f>
        <v/>
      </c>
      <c r="C142">
        <f>Table1[startdatetime]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VLOOKUP(DATA_GOES_HERE!#REF!,VENUEID!$A$2:$B$28,1,TRUE)</f>
        <v>#REF!</v>
      </c>
      <c r="B143" t="e">
        <f>IF(DATA_GOES_HERE!#REF!="","",
IF(ISNUMBER(SEARCH("*ADULTS*",DATA_GOES_HERE!AH288)),"ADULTS",
IF(ISNUMBER(SEARCH("*CHILDREN*",DATA_GOES_HERE!AH288)),"CHILDREN",
IF(ISNUMBER(SEARCH("*TEENS*",DATA_GOES_HERE!AH288)),"TEENS"))))</f>
        <v>#REF!</v>
      </c>
      <c r="C143">
        <f>Table1[startdatetime]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VLOOKUP(DATA_GOES_HERE!Y137,VENUEID!$A$2:$B$28,1,TRUE)</f>
        <v>#N/A</v>
      </c>
      <c r="B144" t="str">
        <f>IF(DATA_GOES_HERE!AH137="","",
IF(ISNUMBER(SEARCH("*ADULTS*",DATA_GOES_HERE!AH289)),"ADULTS",
IF(ISNUMBER(SEARCH("*CHILDREN*",DATA_GOES_HERE!AH289)),"CHILDREN",
IF(ISNUMBER(SEARCH("*TEENS*",DATA_GOES_HERE!AH289)),"TEENS"))))</f>
        <v/>
      </c>
      <c r="C144">
        <f>Table1[startdatetime]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VLOOKUP(DATA_GOES_HERE!Y138,VENUEID!$A$2:$B$28,1,TRUE)</f>
        <v>#N/A</v>
      </c>
      <c r="B145" t="str">
        <f>IF(DATA_GOES_HERE!AH138="","",
IF(ISNUMBER(SEARCH("*ADULTS*",DATA_GOES_HERE!AH290)),"ADULTS",
IF(ISNUMBER(SEARCH("*CHILDREN*",DATA_GOES_HERE!AH290)),"CHILDREN",
IF(ISNUMBER(SEARCH("*TEENS*",DATA_GOES_HERE!AH290)),"TEENS"))))</f>
        <v/>
      </c>
      <c r="C145">
        <f>Table1[startdatetime]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VLOOKUP(DATA_GOES_HERE!Y139,VENUEID!$A$2:$B$28,1,TRUE)</f>
        <v>#N/A</v>
      </c>
      <c r="B146" t="str">
        <f>IF(DATA_GOES_HERE!AH139="","",
IF(ISNUMBER(SEARCH("*ADULTS*",DATA_GOES_HERE!AH291)),"ADULTS",
IF(ISNUMBER(SEARCH("*CHILDREN*",DATA_GOES_HERE!AH291)),"CHILDREN",
IF(ISNUMBER(SEARCH("*TEENS*",DATA_GOES_HERE!AH291)),"TEENS"))))</f>
        <v/>
      </c>
      <c r="C146">
        <f>Table1[startdatetime]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VLOOKUP(DATA_GOES_HERE!Y140,VENUEID!$A$2:$B$28,1,TRUE)</f>
        <v>#N/A</v>
      </c>
      <c r="B147" t="str">
        <f>IF(DATA_GOES_HERE!AH140="","",
IF(ISNUMBER(SEARCH("*ADULTS*",DATA_GOES_HERE!AH292)),"ADULTS",
IF(ISNUMBER(SEARCH("*CHILDREN*",DATA_GOES_HERE!AH292)),"CHILDREN",
IF(ISNUMBER(SEARCH("*TEENS*",DATA_GOES_HERE!AH292)),"TEENS"))))</f>
        <v/>
      </c>
      <c r="C147">
        <f>Table1[startdatetime]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e">
        <f>VLOOKUP(DATA_GOES_HERE!Y141,VENUEID!$A$2:$B$28,1,TRUE)</f>
        <v>#N/A</v>
      </c>
      <c r="B148" t="str">
        <f>IF(DATA_GOES_HERE!AH141="","",
IF(ISNUMBER(SEARCH("*ADULTS*",DATA_GOES_HERE!AH293)),"ADULTS",
IF(ISNUMBER(SEARCH("*CHILDREN*",DATA_GOES_HERE!AH293)),"CHILDREN",
IF(ISNUMBER(SEARCH("*TEENS*",DATA_GOES_HERE!AH293)),"TEENS"))))</f>
        <v/>
      </c>
      <c r="C148">
        <f>Table1[startdatetime]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VLOOKUP(DATA_GOES_HERE!Y142,VENUEID!$A$2:$B$28,1,TRUE)</f>
        <v>#N/A</v>
      </c>
      <c r="B149" t="str">
        <f>IF(DATA_GOES_HERE!AH142="","",
IF(ISNUMBER(SEARCH("*ADULTS*",DATA_GOES_HERE!AH294)),"ADULTS",
IF(ISNUMBER(SEARCH("*CHILDREN*",DATA_GOES_HERE!AH294)),"CHILDREN",
IF(ISNUMBER(SEARCH("*TEENS*",DATA_GOES_HERE!AH294)),"TEENS"))))</f>
        <v/>
      </c>
      <c r="C149">
        <f>Table1[startdatetime]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VLOOKUP(DATA_GOES_HERE!Y143,VENUEID!$A$2:$B$28,1,TRUE)</f>
        <v>#N/A</v>
      </c>
      <c r="B150" t="str">
        <f>IF(DATA_GOES_HERE!AH143="","",
IF(ISNUMBER(SEARCH("*ADULTS*",DATA_GOES_HERE!AH295)),"ADULTS",
IF(ISNUMBER(SEARCH("*CHILDREN*",DATA_GOES_HERE!AH295)),"CHILDREN",
IF(ISNUMBER(SEARCH("*TEENS*",DATA_GOES_HERE!AH295)),"TEENS"))))</f>
        <v/>
      </c>
      <c r="C150">
        <f>Table1[startdatetime]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VLOOKUP(DATA_GOES_HERE!Y144,VENUEID!$A$2:$B$28,1,TRUE)</f>
        <v>#N/A</v>
      </c>
      <c r="B151" t="str">
        <f>IF(DATA_GOES_HERE!AH144="","",
IF(ISNUMBER(SEARCH("*ADULTS*",DATA_GOES_HERE!AH296)),"ADULTS",
IF(ISNUMBER(SEARCH("*CHILDREN*",DATA_GOES_HERE!AH296)),"CHILDREN",
IF(ISNUMBER(SEARCH("*TEENS*",DATA_GOES_HERE!AH296)),"TEENS"))))</f>
        <v/>
      </c>
      <c r="C151">
        <f>Table1[startdatetime]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VLOOKUP(DATA_GOES_HERE!Y145,VENUEID!$A$2:$B$28,1,TRUE)</f>
        <v>#N/A</v>
      </c>
      <c r="B152" t="str">
        <f>IF(DATA_GOES_HERE!AH145="","",
IF(ISNUMBER(SEARCH("*ADULTS*",DATA_GOES_HERE!AH297)),"ADULTS",
IF(ISNUMBER(SEARCH("*CHILDREN*",DATA_GOES_HERE!AH297)),"CHILDREN",
IF(ISNUMBER(SEARCH("*TEENS*",DATA_GOES_HERE!AH297)),"TEENS"))))</f>
        <v/>
      </c>
      <c r="C152">
        <f>Table1[startdatetime]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VLOOKUP(DATA_GOES_HERE!Y146,VENUEID!$A$2:$B$28,1,TRUE)</f>
        <v>#N/A</v>
      </c>
      <c r="B153" t="str">
        <f>IF(DATA_GOES_HERE!AH146="","",
IF(ISNUMBER(SEARCH("*ADULTS*",DATA_GOES_HERE!AH298)),"ADULTS",
IF(ISNUMBER(SEARCH("*CHILDREN*",DATA_GOES_HERE!AH298)),"CHILDREN",
IF(ISNUMBER(SEARCH("*TEENS*",DATA_GOES_HERE!AH298)),"TEENS"))))</f>
        <v/>
      </c>
      <c r="C153">
        <f>Table1[startdatetime]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VLOOKUP(DATA_GOES_HERE!Y147,VENUEID!$A$2:$B$28,1,TRUE)</f>
        <v>#N/A</v>
      </c>
      <c r="B154" t="str">
        <f>IF(DATA_GOES_HERE!AH147="","",
IF(ISNUMBER(SEARCH("*ADULTS*",DATA_GOES_HERE!AH299)),"ADULTS",
IF(ISNUMBER(SEARCH("*CHILDREN*",DATA_GOES_HERE!AH299)),"CHILDREN",
IF(ISNUMBER(SEARCH("*TEENS*",DATA_GOES_HERE!AH299)),"TEENS"))))</f>
        <v/>
      </c>
      <c r="C154">
        <f>Table1[startdatetime]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VLOOKUP(DATA_GOES_HERE!Y148,VENUEID!$A$2:$B$28,1,TRUE)</f>
        <v>#N/A</v>
      </c>
      <c r="B155" t="str">
        <f>IF(DATA_GOES_HERE!AH148="","",
IF(ISNUMBER(SEARCH("*ADULTS*",DATA_GOES_HERE!AH300)),"ADULTS",
IF(ISNUMBER(SEARCH("*CHILDREN*",DATA_GOES_HERE!AH300)),"CHILDREN",
IF(ISNUMBER(SEARCH("*TEENS*",DATA_GOES_HERE!AH300)),"TEENS"))))</f>
        <v/>
      </c>
      <c r="C155">
        <f>Table1[startdatetime]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VLOOKUP(DATA_GOES_HERE!Y149,VENUEID!$A$2:$B$28,1,TRUE)</f>
        <v>#N/A</v>
      </c>
      <c r="B156" t="str">
        <f>IF(DATA_GOES_HERE!AH149="","",
IF(ISNUMBER(SEARCH("*ADULTS*",DATA_GOES_HERE!AH301)),"ADULTS",
IF(ISNUMBER(SEARCH("*CHILDREN*",DATA_GOES_HERE!AH301)),"CHILDREN",
IF(ISNUMBER(SEARCH("*TEENS*",DATA_GOES_HERE!AH301)),"TEENS"))))</f>
        <v/>
      </c>
      <c r="C156">
        <f>Table1[startdatetime]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VLOOKUP(DATA_GOES_HERE!Y150,VENUEID!$A$2:$B$28,1,TRUE)</f>
        <v>#N/A</v>
      </c>
      <c r="B157" t="str">
        <f>IF(DATA_GOES_HERE!AH150="","",
IF(ISNUMBER(SEARCH("*ADULTS*",DATA_GOES_HERE!AH302)),"ADULTS",
IF(ISNUMBER(SEARCH("*CHILDREN*",DATA_GOES_HERE!AH302)),"CHILDREN",
IF(ISNUMBER(SEARCH("*TEENS*",DATA_GOES_HERE!AH302)),"TEENS"))))</f>
        <v/>
      </c>
      <c r="C157">
        <f>Table1[startdatetime]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VLOOKUP(DATA_GOES_HERE!Y151,VENUEID!$A$2:$B$28,1,TRUE)</f>
        <v>#N/A</v>
      </c>
      <c r="B158" t="str">
        <f>IF(DATA_GOES_HERE!AH151="","",
IF(ISNUMBER(SEARCH("*ADULTS*",DATA_GOES_HERE!AH303)),"ADULTS",
IF(ISNUMBER(SEARCH("*CHILDREN*",DATA_GOES_HERE!AH303)),"CHILDREN",
IF(ISNUMBER(SEARCH("*TEENS*",DATA_GOES_HERE!AH303)),"TEENS"))))</f>
        <v/>
      </c>
      <c r="C158">
        <f>Table1[startdatetime]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VLOOKUP(DATA_GOES_HERE!Y152,VENUEID!$A$2:$B$28,1,TRUE)</f>
        <v>#N/A</v>
      </c>
      <c r="B159" t="str">
        <f>IF(DATA_GOES_HERE!AH152="","",
IF(ISNUMBER(SEARCH("*ADULTS*",DATA_GOES_HERE!AH304)),"ADULTS",
IF(ISNUMBER(SEARCH("*CHILDREN*",DATA_GOES_HERE!AH304)),"CHILDREN",
IF(ISNUMBER(SEARCH("*TEENS*",DATA_GOES_HERE!AH304)),"TEENS"))))</f>
        <v/>
      </c>
      <c r="C159">
        <f>Table1[startdatetime]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VLOOKUP(DATA_GOES_HERE!Y153,VENUEID!$A$2:$B$28,1,TRUE)</f>
        <v>#N/A</v>
      </c>
      <c r="B160" t="str">
        <f>IF(DATA_GOES_HERE!AH153="","",
IF(ISNUMBER(SEARCH("*ADULTS*",DATA_GOES_HERE!AH305)),"ADULTS",
IF(ISNUMBER(SEARCH("*CHILDREN*",DATA_GOES_HERE!AH305)),"CHILDREN",
IF(ISNUMBER(SEARCH("*TEENS*",DATA_GOES_HERE!AH305)),"TEENS"))))</f>
        <v/>
      </c>
      <c r="C160">
        <f>Table1[startdatetime]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VLOOKUP(DATA_GOES_HERE!Y154,VENUEID!$A$2:$B$28,1,TRUE)</f>
        <v>#N/A</v>
      </c>
      <c r="B161" t="str">
        <f>IF(DATA_GOES_HERE!AH154="","",
IF(ISNUMBER(SEARCH("*ADULTS*",DATA_GOES_HERE!AH306)),"ADULTS",
IF(ISNUMBER(SEARCH("*CHILDREN*",DATA_GOES_HERE!AH306)),"CHILDREN",
IF(ISNUMBER(SEARCH("*TEENS*",DATA_GOES_HERE!AH306)),"TEENS"))))</f>
        <v/>
      </c>
      <c r="C161">
        <f>Table1[startdatetime]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VLOOKUP(DATA_GOES_HERE!Y155,VENUEID!$A$2:$B$28,1,TRUE)</f>
        <v>#N/A</v>
      </c>
      <c r="B162" t="str">
        <f>IF(DATA_GOES_HERE!AH155="","",
IF(ISNUMBER(SEARCH("*ADULTS*",DATA_GOES_HERE!AH307)),"ADULTS",
IF(ISNUMBER(SEARCH("*CHILDREN*",DATA_GOES_HERE!AH307)),"CHILDREN",
IF(ISNUMBER(SEARCH("*TEENS*",DATA_GOES_HERE!AH307)),"TEENS"))))</f>
        <v/>
      </c>
      <c r="C162">
        <f>Table1[startdatetime]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VLOOKUP(DATA_GOES_HERE!#REF!,VENUEID!$A$2:$B$28,1,TRUE)</f>
        <v>#REF!</v>
      </c>
      <c r="B163" t="e">
        <f>IF(DATA_GOES_HERE!#REF!="","",
IF(ISNUMBER(SEARCH("*ADULTS*",DATA_GOES_HERE!AH308)),"ADULTS",
IF(ISNUMBER(SEARCH("*CHILDREN*",DATA_GOES_HERE!AH308)),"CHILDREN",
IF(ISNUMBER(SEARCH("*TEENS*",DATA_GOES_HERE!AH308)),"TEENS"))))</f>
        <v>#REF!</v>
      </c>
      <c r="C163">
        <f>Table1[startdatetime]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VLOOKUP(DATA_GOES_HERE!Y156,VENUEID!$A$2:$B$28,1,TRUE)</f>
        <v>#N/A</v>
      </c>
      <c r="B164" t="str">
        <f>IF(DATA_GOES_HERE!AH156="","",
IF(ISNUMBER(SEARCH("*ADULTS*",DATA_GOES_HERE!AH309)),"ADULTS",
IF(ISNUMBER(SEARCH("*CHILDREN*",DATA_GOES_HERE!AH309)),"CHILDREN",
IF(ISNUMBER(SEARCH("*TEENS*",DATA_GOES_HERE!AH309)),"TEENS"))))</f>
        <v/>
      </c>
      <c r="C164">
        <f>Table1[startdatetime]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e">
        <f>VLOOKUP(DATA_GOES_HERE!Y157,VENUEID!$A$2:$B$28,1,TRUE)</f>
        <v>#N/A</v>
      </c>
      <c r="B165" t="str">
        <f>IF(DATA_GOES_HERE!AH157="","",
IF(ISNUMBER(SEARCH("*ADULTS*",DATA_GOES_HERE!AH310)),"ADULTS",
IF(ISNUMBER(SEARCH("*CHILDREN*",DATA_GOES_HERE!AH310)),"CHILDREN",
IF(ISNUMBER(SEARCH("*TEENS*",DATA_GOES_HERE!AH310)),"TEENS"))))</f>
        <v/>
      </c>
      <c r="C165">
        <f>Table1[startdatetime]</f>
        <v>0</v>
      </c>
      <c r="D165" t="str">
        <f>CONCATENATE(Table1[[#This Row],[ summary]],
CHAR(13),
Table1[[#This Row],[startdayname]],
", ",
TEXT((Table1[[#This Row],[startshortdate]]),"MMM D"),
CHAR(13),
TEXT((Table1[[#This Row],[starttime]]), "h:mm am/pm"),CHAR(13),Table1[[#This Row],[description]],CHAR(13))</f>
        <v>_x000D_, Jan 0_x000D_12:00 AM_x000D__x000D_</v>
      </c>
    </row>
    <row r="166" spans="1:4" x14ac:dyDescent="0.25">
      <c r="A166" t="e">
        <f>VLOOKUP(DATA_GOES_HERE!Y158,VENUEID!$A$2:$B$28,1,TRUE)</f>
        <v>#N/A</v>
      </c>
      <c r="B166" t="str">
        <f>IF(DATA_GOES_HERE!AH158="","",
IF(ISNUMBER(SEARCH("*ADULTS*",DATA_GOES_HERE!AH311)),"ADULTS",
IF(ISNUMBER(SEARCH("*CHILDREN*",DATA_GOES_HERE!AH311)),"CHILDREN",
IF(ISNUMBER(SEARCH("*TEENS*",DATA_GOES_HERE!AH311)),"TEENS"))))</f>
        <v/>
      </c>
      <c r="C166">
        <f>Table1[startdatetime]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VLOOKUP(DATA_GOES_HERE!Y159,VENUEID!$A$2:$B$28,1,TRUE)</f>
        <v>#N/A</v>
      </c>
      <c r="B167" t="str">
        <f>IF(DATA_GOES_HERE!AH159="","",
IF(ISNUMBER(SEARCH("*ADULTS*",DATA_GOES_HERE!AH312)),"ADULTS",
IF(ISNUMBER(SEARCH("*CHILDREN*",DATA_GOES_HERE!AH312)),"CHILDREN",
IF(ISNUMBER(SEARCH("*TEENS*",DATA_GOES_HERE!AH312)),"TEENS"))))</f>
        <v/>
      </c>
      <c r="C167">
        <f>Table1[startdatetime]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VLOOKUP(DATA_GOES_HERE!Y160,VENUEID!$A$2:$B$28,1,TRUE)</f>
        <v>#N/A</v>
      </c>
      <c r="B168" t="str">
        <f>IF(DATA_GOES_HERE!AH160="","",
IF(ISNUMBER(SEARCH("*ADULTS*",DATA_GOES_HERE!AH313)),"ADULTS",
IF(ISNUMBER(SEARCH("*CHILDREN*",DATA_GOES_HERE!AH313)),"CHILDREN",
IF(ISNUMBER(SEARCH("*TEENS*",DATA_GOES_HERE!AH313)),"TEENS"))))</f>
        <v/>
      </c>
      <c r="C168">
        <f>Table1[startdatetime]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e">
        <f>VLOOKUP(DATA_GOES_HERE!Y161,VENUEID!$A$2:$B$28,1,TRUE)</f>
        <v>#N/A</v>
      </c>
      <c r="B169" t="str">
        <f>IF(DATA_GOES_HERE!AH161="","",
IF(ISNUMBER(SEARCH("*ADULTS*",DATA_GOES_HERE!AH314)),"ADULTS",
IF(ISNUMBER(SEARCH("*CHILDREN*",DATA_GOES_HERE!AH314)),"CHILDREN",
IF(ISNUMBER(SEARCH("*TEENS*",DATA_GOES_HERE!AH314)),"TEENS"))))</f>
        <v/>
      </c>
      <c r="C169">
        <f>Table1[startdatetime]</f>
        <v>0</v>
      </c>
      <c r="D169" t="str">
        <f>CONCATENATE(Table1[[#This Row],[ 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VLOOKUP(DATA_GOES_HERE!Y162,VENUEID!$A$2:$B$28,1,TRUE)</f>
        <v>#N/A</v>
      </c>
      <c r="B170" t="str">
        <f>IF(DATA_GOES_HERE!AH162="","",
IF(ISNUMBER(SEARCH("*ADULTS*",DATA_GOES_HERE!AH315)),"ADULTS",
IF(ISNUMBER(SEARCH("*CHILDREN*",DATA_GOES_HERE!AH315)),"CHILDREN",
IF(ISNUMBER(SEARCH("*TEENS*",DATA_GOES_HERE!AH315)),"TEENS"))))</f>
        <v/>
      </c>
      <c r="C170">
        <f>Table1[startdatetime]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VLOOKUP(DATA_GOES_HERE!Y163,VENUEID!$A$2:$B$28,1,TRUE)</f>
        <v>#N/A</v>
      </c>
      <c r="B171" t="str">
        <f>IF(DATA_GOES_HERE!AH163="","",
IF(ISNUMBER(SEARCH("*ADULTS*",DATA_GOES_HERE!AH316)),"ADULTS",
IF(ISNUMBER(SEARCH("*CHILDREN*",DATA_GOES_HERE!AH316)),"CHILDREN",
IF(ISNUMBER(SEARCH("*TEENS*",DATA_GOES_HERE!AH316)),"TEENS"))))</f>
        <v/>
      </c>
      <c r="C171">
        <f>Table1[startdatetime]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VLOOKUP(DATA_GOES_HERE!Y164,VENUEID!$A$2:$B$28,1,TRUE)</f>
        <v>#N/A</v>
      </c>
      <c r="B172" t="str">
        <f>IF(DATA_GOES_HERE!AH164="","",
IF(ISNUMBER(SEARCH("*ADULTS*",DATA_GOES_HERE!AH317)),"ADULTS",
IF(ISNUMBER(SEARCH("*CHILDREN*",DATA_GOES_HERE!AH317)),"CHILDREN",
IF(ISNUMBER(SEARCH("*TEENS*",DATA_GOES_HERE!AH317)),"TEENS"))))</f>
        <v/>
      </c>
      <c r="C172">
        <f>Table1[startdatetime]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e">
        <f>VLOOKUP(DATA_GOES_HERE!Y165,VENUEID!$A$2:$B$28,1,TRUE)</f>
        <v>#N/A</v>
      </c>
      <c r="B173" t="str">
        <f>IF(DATA_GOES_HERE!AH165="","",
IF(ISNUMBER(SEARCH("*ADULTS*",DATA_GOES_HERE!AH318)),"ADULTS",
IF(ISNUMBER(SEARCH("*CHILDREN*",DATA_GOES_HERE!AH318)),"CHILDREN",
IF(ISNUMBER(SEARCH("*TEENS*",DATA_GOES_HERE!AH318)),"TEENS"))))</f>
        <v/>
      </c>
      <c r="C173">
        <f>Table1[startdatetime]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VLOOKUP(DATA_GOES_HERE!Y166,VENUEID!$A$2:$B$28,1,TRUE)</f>
        <v>#N/A</v>
      </c>
      <c r="B174" t="str">
        <f>IF(DATA_GOES_HERE!AH166="","",
IF(ISNUMBER(SEARCH("*ADULTS*",DATA_GOES_HERE!AH319)),"ADULTS",
IF(ISNUMBER(SEARCH("*CHILDREN*",DATA_GOES_HERE!AH319)),"CHILDREN",
IF(ISNUMBER(SEARCH("*TEENS*",DATA_GOES_HERE!AH319)),"TEENS"))))</f>
        <v/>
      </c>
      <c r="C174">
        <f>Table1[startdatetime]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VLOOKUP(DATA_GOES_HERE!Y167,VENUEID!$A$2:$B$28,1,TRUE)</f>
        <v>#N/A</v>
      </c>
      <c r="B175" t="str">
        <f>IF(DATA_GOES_HERE!AH167="","",
IF(ISNUMBER(SEARCH("*ADULTS*",DATA_GOES_HERE!AH320)),"ADULTS",
IF(ISNUMBER(SEARCH("*CHILDREN*",DATA_GOES_HERE!AH320)),"CHILDREN",
IF(ISNUMBER(SEARCH("*TEENS*",DATA_GOES_HERE!AH320)),"TEENS"))))</f>
        <v/>
      </c>
      <c r="C175">
        <f>Table1[startdatetime]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VLOOKUP(DATA_GOES_HERE!Y168,VENUEID!$A$2:$B$28,1,TRUE)</f>
        <v>#N/A</v>
      </c>
      <c r="B176" t="str">
        <f>IF(DATA_GOES_HERE!AH168="","",
IF(ISNUMBER(SEARCH("*ADULTS*",DATA_GOES_HERE!AH321)),"ADULTS",
IF(ISNUMBER(SEARCH("*CHILDREN*",DATA_GOES_HERE!AH321)),"CHILDREN",
IF(ISNUMBER(SEARCH("*TEENS*",DATA_GOES_HERE!AH321)),"TEENS"))))</f>
        <v/>
      </c>
      <c r="C176">
        <f>Table1[startdatetime]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e">
        <f>VLOOKUP(DATA_GOES_HERE!Y169,VENUEID!$A$2:$B$28,1,TRUE)</f>
        <v>#N/A</v>
      </c>
      <c r="B177" t="str">
        <f>IF(DATA_GOES_HERE!AH169="","",
IF(ISNUMBER(SEARCH("*ADULTS*",DATA_GOES_HERE!AH322)),"ADULTS",
IF(ISNUMBER(SEARCH("*CHILDREN*",DATA_GOES_HERE!AH322)),"CHILDREN",
IF(ISNUMBER(SEARCH("*TEENS*",DATA_GOES_HERE!AH322)),"TEENS"))))</f>
        <v/>
      </c>
      <c r="C177">
        <f>Table1[startdatetime]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e">
        <f>VLOOKUP(DATA_GOES_HERE!Y170,VENUEID!$A$2:$B$28,1,TRUE)</f>
        <v>#N/A</v>
      </c>
      <c r="B178" t="str">
        <f>IF(DATA_GOES_HERE!AH170="","",
IF(ISNUMBER(SEARCH("*ADULTS*",DATA_GOES_HERE!AH323)),"ADULTS",
IF(ISNUMBER(SEARCH("*CHILDREN*",DATA_GOES_HERE!AH323)),"CHILDREN",
IF(ISNUMBER(SEARCH("*TEENS*",DATA_GOES_HERE!AH323)),"TEENS"))))</f>
        <v/>
      </c>
      <c r="C178">
        <f>Table1[startdatetime]</f>
        <v>0</v>
      </c>
      <c r="D178" t="str">
        <f>CONCATENATE(Table1[[#This Row],[ summary]],
CHAR(13),
Table1[[#This Row],[startdayname]],
", ",
TEXT((Table1[[#This Row],[startshortdate]]),"MMM D"),
CHAR(13),
TEXT((Table1[[#This Row],[starttime]]), "h:mm am/pm"),CHAR(13),Table1[[#This Row],[description]],CHAR(13))</f>
        <v>_x000D_, Jan 0_x000D_12:00 AM_x000D__x000D_</v>
      </c>
    </row>
    <row r="179" spans="1:4" x14ac:dyDescent="0.25">
      <c r="A179" t="e">
        <f>VLOOKUP(DATA_GOES_HERE!Y171,VENUEID!$A$2:$B$28,1,TRUE)</f>
        <v>#N/A</v>
      </c>
      <c r="B179" t="str">
        <f>IF(DATA_GOES_HERE!AH171="","",
IF(ISNUMBER(SEARCH("*ADULTS*",DATA_GOES_HERE!AH324)),"ADULTS",
IF(ISNUMBER(SEARCH("*CHILDREN*",DATA_GOES_HERE!AH324)),"CHILDREN",
IF(ISNUMBER(SEARCH("*TEENS*",DATA_GOES_HERE!AH324)),"TEENS"))))</f>
        <v/>
      </c>
      <c r="C179">
        <f>Table1[startdatetime]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VLOOKUP(DATA_GOES_HERE!Y172,VENUEID!$A$2:$B$28,1,TRUE)</f>
        <v>#N/A</v>
      </c>
      <c r="B180" t="str">
        <f>IF(DATA_GOES_HERE!AH172="","",
IF(ISNUMBER(SEARCH("*ADULTS*",DATA_GOES_HERE!AH325)),"ADULTS",
IF(ISNUMBER(SEARCH("*CHILDREN*",DATA_GOES_HERE!AH325)),"CHILDREN",
IF(ISNUMBER(SEARCH("*TEENS*",DATA_GOES_HERE!AH325)),"TEENS"))))</f>
        <v/>
      </c>
      <c r="C180">
        <f>Table1[startdatetime]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VLOOKUP(DATA_GOES_HERE!Y173,VENUEID!$A$2:$B$28,1,TRUE)</f>
        <v>#N/A</v>
      </c>
      <c r="B181" t="str">
        <f>IF(DATA_GOES_HERE!AH173="","",
IF(ISNUMBER(SEARCH("*ADULTS*",DATA_GOES_HERE!AH326)),"ADULTS",
IF(ISNUMBER(SEARCH("*CHILDREN*",DATA_GOES_HERE!AH326)),"CHILDREN",
IF(ISNUMBER(SEARCH("*TEENS*",DATA_GOES_HERE!AH326)),"TEENS"))))</f>
        <v/>
      </c>
      <c r="C181">
        <f>Table1[startdatetime]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e">
        <f>VLOOKUP(DATA_GOES_HERE!Y174,VENUEID!$A$2:$B$28,1,TRUE)</f>
        <v>#N/A</v>
      </c>
      <c r="B182" t="str">
        <f>IF(DATA_GOES_HERE!AH174="","",
IF(ISNUMBER(SEARCH("*ADULTS*",DATA_GOES_HERE!AH327)),"ADULTS",
IF(ISNUMBER(SEARCH("*CHILDREN*",DATA_GOES_HERE!AH327)),"CHILDREN",
IF(ISNUMBER(SEARCH("*TEENS*",DATA_GOES_HERE!AH327)),"TEENS"))))</f>
        <v/>
      </c>
      <c r="C182">
        <f>Table1[startdatetime]</f>
        <v>0</v>
      </c>
      <c r="D182" t="str">
        <f>CONCATENATE(Table1[[#This Row],[ summary]],
CHAR(13),
Table1[[#This Row],[startdayname]],
", ",
TEXT((Table1[[#This Row],[startshortdate]]),"MMM D"),
CHAR(13),
TEXT((Table1[[#This Row],[starttime]]), "h:mm am/pm"),CHAR(13),Table1[[#This Row],[description]],CHAR(13))</f>
        <v>_x000D_, Jan 0_x000D_12:00 AM_x000D__x000D_</v>
      </c>
    </row>
    <row r="183" spans="1:4" x14ac:dyDescent="0.25">
      <c r="A183" t="e">
        <f>VLOOKUP(DATA_GOES_HERE!Y175,VENUEID!$A$2:$B$28,1,TRUE)</f>
        <v>#N/A</v>
      </c>
      <c r="B183" t="str">
        <f>IF(DATA_GOES_HERE!AH175="","",
IF(ISNUMBER(SEARCH("*ADULTS*",DATA_GOES_HERE!AH328)),"ADULTS",
IF(ISNUMBER(SEARCH("*CHILDREN*",DATA_GOES_HERE!AH328)),"CHILDREN",
IF(ISNUMBER(SEARCH("*TEENS*",DATA_GOES_HERE!AH328)),"TEENS"))))</f>
        <v/>
      </c>
      <c r="C183">
        <f>Table1[startdatetime]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e">
        <f>VLOOKUP(DATA_GOES_HERE!Y176,VENUEID!$A$2:$B$28,1,TRUE)</f>
        <v>#N/A</v>
      </c>
      <c r="B184" t="str">
        <f>IF(DATA_GOES_HERE!AH176="","",
IF(ISNUMBER(SEARCH("*ADULTS*",DATA_GOES_HERE!AH329)),"ADULTS",
IF(ISNUMBER(SEARCH("*CHILDREN*",DATA_GOES_HERE!AH329)),"CHILDREN",
IF(ISNUMBER(SEARCH("*TEENS*",DATA_GOES_HERE!AH329)),"TEENS"))))</f>
        <v/>
      </c>
      <c r="C184">
        <f>Table1[startdatetime]</f>
        <v>0</v>
      </c>
      <c r="D184" t="str">
        <f>CONCATENATE(Table1[[#This Row],[ summary]],
CHAR(13),
Table1[[#This Row],[startdayname]],
", ",
TEXT((Table1[[#This Row],[startshortdate]]),"MMM D"),
CHAR(13),
TEXT((Table1[[#This Row],[starttime]]), "h:mm am/pm"),CHAR(13),Table1[[#This Row],[description]],CHAR(13))</f>
        <v>_x000D_, Jan 0_x000D_12:00 AM_x000D__x000D_</v>
      </c>
    </row>
    <row r="185" spans="1:4" x14ac:dyDescent="0.25">
      <c r="A185" t="e">
        <f>VLOOKUP(DATA_GOES_HERE!Y177,VENUEID!$A$2:$B$28,1,TRUE)</f>
        <v>#N/A</v>
      </c>
      <c r="B185" t="str">
        <f>IF(DATA_GOES_HERE!AH177="","",
IF(ISNUMBER(SEARCH("*ADULTS*",DATA_GOES_HERE!AH330)),"ADULTS",
IF(ISNUMBER(SEARCH("*CHILDREN*",DATA_GOES_HERE!AH330)),"CHILDREN",
IF(ISNUMBER(SEARCH("*TEENS*",DATA_GOES_HERE!AH330)),"TEENS"))))</f>
        <v/>
      </c>
      <c r="C185">
        <f>Table1[startdatetime]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e">
        <f>VLOOKUP(DATA_GOES_HERE!Y178,VENUEID!$A$2:$B$28,1,TRUE)</f>
        <v>#N/A</v>
      </c>
      <c r="B186" t="str">
        <f>IF(DATA_GOES_HERE!AH178="","",
IF(ISNUMBER(SEARCH("*ADULTS*",DATA_GOES_HERE!AH331)),"ADULTS",
IF(ISNUMBER(SEARCH("*CHILDREN*",DATA_GOES_HERE!AH331)),"CHILDREN",
IF(ISNUMBER(SEARCH("*TEENS*",DATA_GOES_HERE!AH331)),"TEENS"))))</f>
        <v/>
      </c>
      <c r="C186">
        <f>Table1[startdatetime]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VLOOKUP(DATA_GOES_HERE!#REF!,VENUEID!$A$2:$B$28,1,TRUE)</f>
        <v>#REF!</v>
      </c>
      <c r="B187" t="e">
        <f>IF(DATA_GOES_HERE!#REF!="","",
IF(ISNUMBER(SEARCH("*ADULTS*",DATA_GOES_HERE!AH332)),"ADULTS",
IF(ISNUMBER(SEARCH("*CHILDREN*",DATA_GOES_HERE!AH332)),"CHILDREN",
IF(ISNUMBER(SEARCH("*TEENS*",DATA_GOES_HERE!AH332)),"TEENS"))))</f>
        <v>#REF!</v>
      </c>
      <c r="C187">
        <f>Table1[startdatetime]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VLOOKUP(DATA_GOES_HERE!Y179,VENUEID!$A$2:$B$28,1,TRUE)</f>
        <v>#N/A</v>
      </c>
      <c r="B188" t="str">
        <f>IF(DATA_GOES_HERE!AH179="","",
IF(ISNUMBER(SEARCH("*ADULTS*",DATA_GOES_HERE!AH333)),"ADULTS",
IF(ISNUMBER(SEARCH("*CHILDREN*",DATA_GOES_HERE!AH333)),"CHILDREN",
IF(ISNUMBER(SEARCH("*TEENS*",DATA_GOES_HERE!AH333)),"TEENS"))))</f>
        <v/>
      </c>
      <c r="C188">
        <f>Table1[startdatetime]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VLOOKUP(DATA_GOES_HERE!Y180,VENUEID!$A$2:$B$28,1,TRUE)</f>
        <v>#N/A</v>
      </c>
      <c r="B189" t="str">
        <f>IF(DATA_GOES_HERE!AH180="","",
IF(ISNUMBER(SEARCH("*ADULTS*",DATA_GOES_HERE!AH334)),"ADULTS",
IF(ISNUMBER(SEARCH("*CHILDREN*",DATA_GOES_HERE!AH334)),"CHILDREN",
IF(ISNUMBER(SEARCH("*TEENS*",DATA_GOES_HERE!AH334)),"TEENS"))))</f>
        <v/>
      </c>
      <c r="C189">
        <f>Table1[startdatetime]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VLOOKUP(DATA_GOES_HERE!Y181,VENUEID!$A$2:$B$28,1,TRUE)</f>
        <v>#N/A</v>
      </c>
      <c r="B190" t="str">
        <f>IF(DATA_GOES_HERE!AH181="","",
IF(ISNUMBER(SEARCH("*ADULTS*",DATA_GOES_HERE!AH335)),"ADULTS",
IF(ISNUMBER(SEARCH("*CHILDREN*",DATA_GOES_HERE!AH335)),"CHILDREN",
IF(ISNUMBER(SEARCH("*TEENS*",DATA_GOES_HERE!AH335)),"TEENS"))))</f>
        <v/>
      </c>
      <c r="C190">
        <f>Table1[startdatetime]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e">
        <f>VLOOKUP(DATA_GOES_HERE!Y182,VENUEID!$A$2:$B$28,1,TRUE)</f>
        <v>#N/A</v>
      </c>
      <c r="B191" t="str">
        <f>IF(DATA_GOES_HERE!AH182="","",
IF(ISNUMBER(SEARCH("*ADULTS*",DATA_GOES_HERE!AH336)),"ADULTS",
IF(ISNUMBER(SEARCH("*CHILDREN*",DATA_GOES_HERE!AH336)),"CHILDREN",
IF(ISNUMBER(SEARCH("*TEENS*",DATA_GOES_HERE!AH336)),"TEENS"))))</f>
        <v/>
      </c>
      <c r="C191">
        <f>Table1[startdatetime]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e">
        <f>VLOOKUP(DATA_GOES_HERE!Y183,VENUEID!$A$2:$B$28,1,TRUE)</f>
        <v>#N/A</v>
      </c>
      <c r="B192" t="str">
        <f>IF(DATA_GOES_HERE!AH183="","",
IF(ISNUMBER(SEARCH("*ADULTS*",DATA_GOES_HERE!AH337)),"ADULTS",
IF(ISNUMBER(SEARCH("*CHILDREN*",DATA_GOES_HERE!AH337)),"CHILDREN",
IF(ISNUMBER(SEARCH("*TEENS*",DATA_GOES_HERE!AH337)),"TEENS"))))</f>
        <v/>
      </c>
      <c r="C192">
        <f>Table1[startdatetime]</f>
        <v>0</v>
      </c>
      <c r="D192" t="str">
        <f>CONCATENATE(Table1[[#This Row],[ summary]],
CHAR(13),
Table1[[#This Row],[startdayname]],
", ",
TEXT((Table1[[#This Row],[startshortdate]]),"MMM D"),
CHAR(13),
TEXT((Table1[[#This Row],[starttime]]), "h:mm am/pm"),CHAR(13),Table1[[#This Row],[description]],CHAR(13))</f>
        <v>_x000D_, Jan 0_x000D_12:00 AM_x000D__x000D_</v>
      </c>
    </row>
    <row r="193" spans="1:4" x14ac:dyDescent="0.25">
      <c r="A193" t="e">
        <f>VLOOKUP(DATA_GOES_HERE!Y184,VENUEID!$A$2:$B$28,1,TRUE)</f>
        <v>#N/A</v>
      </c>
      <c r="B193" t="str">
        <f>IF(DATA_GOES_HERE!AH184="","",
IF(ISNUMBER(SEARCH("*ADULTS*",DATA_GOES_HERE!AH338)),"ADULTS",
IF(ISNUMBER(SEARCH("*CHILDREN*",DATA_GOES_HERE!AH338)),"CHILDREN",
IF(ISNUMBER(SEARCH("*TEENS*",DATA_GOES_HERE!AH338)),"TEENS"))))</f>
        <v/>
      </c>
      <c r="C193">
        <f>Table1[startdatetime]</f>
        <v>0</v>
      </c>
      <c r="D193" t="str">
        <f>CONCATENATE(Table1[[#This Row],[ 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VLOOKUP(DATA_GOES_HERE!Y185,VENUEID!$A$2:$B$28,1,TRUE)</f>
        <v>#N/A</v>
      </c>
      <c r="B194" t="str">
        <f>IF(DATA_GOES_HERE!AH185="","",
IF(ISNUMBER(SEARCH("*ADULTS*",DATA_GOES_HERE!AH339)),"ADULTS",
IF(ISNUMBER(SEARCH("*CHILDREN*",DATA_GOES_HERE!AH339)),"CHILDREN",
IF(ISNUMBER(SEARCH("*TEENS*",DATA_GOES_HERE!AH339)),"TEENS"))))</f>
        <v/>
      </c>
      <c r="C194">
        <f>Table1[startdatetime]</f>
        <v>0</v>
      </c>
      <c r="D194" t="str">
        <f>CONCATENATE(Table1[[#This Row],[ summary]],
CHAR(13),
Table1[[#This Row],[startdayname]],
", ",
TEXT((Table1[[#This Row],[startshortdate]]),"MMM D"),
CHAR(13),
TEXT((Table1[[#This Row],[starttime]]), "h:mm am/pm"),CHAR(13),Table1[[#This Row],[description]],CHAR(13))</f>
        <v>_x000D_, Jan 0_x000D_12:00 AM_x000D__x000D_</v>
      </c>
    </row>
    <row r="195" spans="1:4" x14ac:dyDescent="0.25">
      <c r="A195" t="e">
        <f>VLOOKUP(DATA_GOES_HERE!Y186,VENUEID!$A$2:$B$28,1,TRUE)</f>
        <v>#N/A</v>
      </c>
      <c r="B195" t="str">
        <f>IF(DATA_GOES_HERE!AH186="","",
IF(ISNUMBER(SEARCH("*ADULTS*",DATA_GOES_HERE!AH340)),"ADULTS",
IF(ISNUMBER(SEARCH("*CHILDREN*",DATA_GOES_HERE!AH340)),"CHILDREN",
IF(ISNUMBER(SEARCH("*TEENS*",DATA_GOES_HERE!AH340)),"TEENS"))))</f>
        <v/>
      </c>
      <c r="C195">
        <f>Table1[startdatetime]</f>
        <v>0</v>
      </c>
      <c r="D195" t="str">
        <f>CONCATENATE(Table1[[#This Row],[ summary]],
CHAR(13),
Table1[[#This Row],[startdayname]],
", ",
TEXT((Table1[[#This Row],[startshortdate]]),"MMM D"),
CHAR(13),
TEXT((Table1[[#This Row],[starttime]]), "h:mm am/pm"),CHAR(13),Table1[[#This Row],[description]],CHAR(13))</f>
        <v>_x000D_, Jan 0_x000D_12:00 AM_x000D__x000D_</v>
      </c>
    </row>
    <row r="196" spans="1:4" x14ac:dyDescent="0.25">
      <c r="A196" t="e">
        <f>VLOOKUP(DATA_GOES_HERE!Y187,VENUEID!$A$2:$B$28,1,TRUE)</f>
        <v>#N/A</v>
      </c>
      <c r="B196" t="str">
        <f>IF(DATA_GOES_HERE!AH187="","",
IF(ISNUMBER(SEARCH("*ADULTS*",DATA_GOES_HERE!AH341)),"ADULTS",
IF(ISNUMBER(SEARCH("*CHILDREN*",DATA_GOES_HERE!AH341)),"CHILDREN",
IF(ISNUMBER(SEARCH("*TEENS*",DATA_GOES_HERE!AH341)),"TEENS"))))</f>
        <v/>
      </c>
      <c r="C196">
        <f>Table1[startdatetime]</f>
        <v>0</v>
      </c>
      <c r="D196" t="str">
        <f>CONCATENATE(Table1[[#This Row],[ summary]],
CHAR(13),
Table1[[#This Row],[startdayname]],
", ",
TEXT((Table1[[#This Row],[startshortdate]]),"MMM D"),
CHAR(13),
TEXT((Table1[[#This Row],[starttime]]), "h:mm am/pm"),CHAR(13),Table1[[#This Row],[description]],CHAR(13))</f>
        <v>_x000D_, Jan 0_x000D_12:00 AM_x000D__x000D_</v>
      </c>
    </row>
    <row r="197" spans="1:4" x14ac:dyDescent="0.25">
      <c r="A197" t="e">
        <f>VLOOKUP(DATA_GOES_HERE!Y188,VENUEID!$A$2:$B$28,1,TRUE)</f>
        <v>#N/A</v>
      </c>
      <c r="B197" t="str">
        <f>IF(DATA_GOES_HERE!AH188="","",
IF(ISNUMBER(SEARCH("*ADULTS*",DATA_GOES_HERE!AH342)),"ADULTS",
IF(ISNUMBER(SEARCH("*CHILDREN*",DATA_GOES_HERE!AH342)),"CHILDREN",
IF(ISNUMBER(SEARCH("*TEENS*",DATA_GOES_HERE!AH342)),"TEENS"))))</f>
        <v/>
      </c>
      <c r="C197">
        <f>Table1[startdatetime]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VLOOKUP(DATA_GOES_HERE!Y189,VENUEID!$A$2:$B$28,1,TRUE)</f>
        <v>#N/A</v>
      </c>
      <c r="B198" t="str">
        <f>IF(DATA_GOES_HERE!AH189="","",
IF(ISNUMBER(SEARCH("*ADULTS*",DATA_GOES_HERE!AH343)),"ADULTS",
IF(ISNUMBER(SEARCH("*CHILDREN*",DATA_GOES_HERE!AH343)),"CHILDREN",
IF(ISNUMBER(SEARCH("*TEENS*",DATA_GOES_HERE!AH343)),"TEENS"))))</f>
        <v/>
      </c>
      <c r="C198">
        <f>Table1[startdatetime]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VLOOKUP(DATA_GOES_HERE!Y190,VENUEID!$A$2:$B$28,1,TRUE)</f>
        <v>#N/A</v>
      </c>
      <c r="B199" t="str">
        <f>IF(DATA_GOES_HERE!AH190="","",
IF(ISNUMBER(SEARCH("*ADULTS*",DATA_GOES_HERE!AH344)),"ADULTS",
IF(ISNUMBER(SEARCH("*CHILDREN*",DATA_GOES_HERE!AH344)),"CHILDREN",
IF(ISNUMBER(SEARCH("*TEENS*",DATA_GOES_HERE!AH344)),"TEENS"))))</f>
        <v/>
      </c>
      <c r="C199">
        <f>Table1[startdatetime]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e">
        <f>VLOOKUP(DATA_GOES_HERE!Y191,VENUEID!$A$2:$B$28,1,TRUE)</f>
        <v>#N/A</v>
      </c>
      <c r="B200" t="str">
        <f>IF(DATA_GOES_HERE!AH191="","",
IF(ISNUMBER(SEARCH("*ADULTS*",DATA_GOES_HERE!AH345)),"ADULTS",
IF(ISNUMBER(SEARCH("*CHILDREN*",DATA_GOES_HERE!AH345)),"CHILDREN",
IF(ISNUMBER(SEARCH("*TEENS*",DATA_GOES_HERE!AH345)),"TEENS"))))</f>
        <v/>
      </c>
      <c r="C200">
        <f>Table1[startdatetime]</f>
        <v>0</v>
      </c>
      <c r="D200" t="str">
        <f>CONCATENATE(Table1[[#This Row],[ summary]],
CHAR(13),
Table1[[#This Row],[startdayname]],
", ",
TEXT((Table1[[#This Row],[startshortdate]]),"MMM D"),
CHAR(13),
TEXT((Table1[[#This Row],[starttime]]), "h:mm am/pm"),CHAR(13),Table1[[#This Row],[description]],CHAR(13))</f>
        <v>_x000D_, Jan 0_x000D_12:00 AM_x000D__x000D_</v>
      </c>
    </row>
    <row r="201" spans="1:4" x14ac:dyDescent="0.25">
      <c r="A201" t="e">
        <f>VLOOKUP(DATA_GOES_HERE!Y192,VENUEID!$A$2:$B$28,1,TRUE)</f>
        <v>#N/A</v>
      </c>
      <c r="B201" t="str">
        <f>IF(DATA_GOES_HERE!AH192="","",
IF(ISNUMBER(SEARCH("*ADULTS*",DATA_GOES_HERE!AH346)),"ADULTS",
IF(ISNUMBER(SEARCH("*CHILDREN*",DATA_GOES_HERE!AH346)),"CHILDREN",
IF(ISNUMBER(SEARCH("*TEENS*",DATA_GOES_HERE!AH346)),"TEENS"))))</f>
        <v/>
      </c>
      <c r="C201">
        <f>Table1[startdatetime]</f>
        <v>0</v>
      </c>
      <c r="D201" t="str">
        <f>CONCATENATE(Table1[[#This Row],[ summary]],
CHAR(13),
Table1[[#This Row],[startdayname]],
", ",
TEXT((Table1[[#This Row],[startshortdate]]),"MMM D"),
CHAR(13),
TEXT((Table1[[#This Row],[starttime]]), "h:mm am/pm"),CHAR(13),Table1[[#This Row],[description]],CHAR(13))</f>
        <v>_x000D_, Jan 0_x000D_12:00 AM_x000D__x000D_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A3" sqref="A3"/>
    </sheetView>
  </sheetViews>
  <sheetFormatPr defaultRowHeight="15" x14ac:dyDescent="0.25"/>
  <cols>
    <col min="1" max="1" width="12.28515625" customWidth="1"/>
    <col min="3" max="3" width="12.85546875" customWidth="1"/>
    <col min="4" max="4" width="12.28515625" customWidth="1"/>
  </cols>
  <sheetData>
    <row r="1" spans="1:4" x14ac:dyDescent="0.25">
      <c r="A1" t="s">
        <v>160</v>
      </c>
      <c r="B1" t="s">
        <v>130</v>
      </c>
      <c r="C1" t="s">
        <v>159</v>
      </c>
      <c r="D1" t="s">
        <v>134</v>
      </c>
    </row>
    <row r="2" spans="1:4" x14ac:dyDescent="0.25">
      <c r="A2" t="e">
        <f>VLOOKUP(Table1[[#This Row],[locationaddress]],VENUEID!$A$2:$B$28,1,TRUE)</f>
        <v>#N/A</v>
      </c>
      <c r="B2" t="str">
        <f>IF(Table1[[#This Row],[categories]]="","",
IF(ISNUMBER(SEARCH("*ADULTS*",Table1[categories])),"ADULTS",
IF(ISNUMBER(SEARCH("*CHILDREN*",Table1[categories])),"CHILDREN",
IF(ISNUMBER(SEARCH("*TEENS*",Table1[categories])),"TEENS"))))</f>
        <v/>
      </c>
      <c r="C2">
        <f>Table1[[#This Row],[startdatetime]]</f>
        <v>0</v>
      </c>
      <c r="D2" t="str">
        <f>CONCATENATE(Table1[[#This Row],[ summary]],
CHAR(13),
Table1[[#This Row],[startdayname]],
", ",
TEXT((Table1[[#This Row],[startshortdate]]),"MMM D"),
CHAR(13),
TEXT((Table1[[#This Row],[starttime]]), "h:mm am/pm"),CHAR(13),Table1[[#This Row],[description]],CHAR(13))</f>
        <v>_x000D_, Jan 0_x000D_12:00 AM_x000D__x000D_</v>
      </c>
    </row>
    <row r="3" spans="1:4" x14ac:dyDescent="0.25">
      <c r="A3" t="e">
        <f>VLOOKUP(Table1[[#This Row],[locationaddress]],VENUEID!$A$2:$B$28,1,TRUE)</f>
        <v>#N/A</v>
      </c>
      <c r="B3" t="str">
        <f>IF(Table1[[#This Row],[categories]]="","",
IF(ISNUMBER(SEARCH("*ADULTS*",Table1[categories])),"ADULTS",
IF(ISNUMBER(SEARCH("*CHILDREN*",Table1[categories])),"CHILDREN",
IF(ISNUMBER(SEARCH("*TEENS*",Table1[categories])),"TEENS"))))</f>
        <v/>
      </c>
      <c r="C3">
        <f>Table1[[#This Row],[startdatetime]]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VLOOKUP(Table1[[#This Row],[locationaddress]],VENUEID!$A$2:$B$28,1,TRUE)</f>
        <v>#N/A</v>
      </c>
      <c r="B4" t="str">
        <f>IF(Table1[[#This Row],[categories]]="","",
IF(ISNUMBER(SEARCH("*ADULTS*",Table1[categories])),"ADULTS",
IF(ISNUMBER(SEARCH("*CHILDREN*",Table1[categories])),"CHILDREN",
IF(ISNUMBER(SEARCH("*TEENS*",Table1[categories])),"TEENS"))))</f>
        <v/>
      </c>
      <c r="C4">
        <f>Table1[[#This Row],[startdatetime]]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VLOOKUP(Table1[[#This Row],[locationaddress]],VENUEID!$A$2:$B$28,1,TRUE)</f>
        <v>#N/A</v>
      </c>
      <c r="B5" t="str">
        <f>IF(Table1[[#This Row],[categories]]="","",
IF(ISNUMBER(SEARCH("*ADULTS*",Table1[categories])),"ADULTS",
IF(ISNUMBER(SEARCH("*CHILDREN*",Table1[categories])),"CHILDREN",
IF(ISNUMBER(SEARCH("*TEENS*",Table1[categories])),"TEENS"))))</f>
        <v/>
      </c>
      <c r="C5">
        <f>Table1[[#This Row],[startdatetime]]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VLOOKUP(Table1[[#This Row],[locationaddress]],VENUEID!$A$2:$B$28,1,TRUE)</f>
        <v>#N/A</v>
      </c>
      <c r="B6" t="str">
        <f>IF(Table1[[#This Row],[categories]]="","",
IF(ISNUMBER(SEARCH("*ADULTS*",Table1[categories])),"ADULTS",
IF(ISNUMBER(SEARCH("*CHILDREN*",Table1[categories])),"CHILDREN",
IF(ISNUMBER(SEARCH("*TEENS*",Table1[categories])),"TEENS"))))</f>
        <v/>
      </c>
      <c r="C6">
        <f>Table1[[#This Row],[startdatetime]]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VLOOKUP(Table1[[#This Row],[locationaddress]],VENUEID!$A$2:$B$28,1,TRUE)</f>
        <v>#N/A</v>
      </c>
      <c r="B7" t="str">
        <f>IF(Table1[[#This Row],[categories]]="","",
IF(ISNUMBER(SEARCH("*ADULTS*",Table1[categories])),"ADULTS",
IF(ISNUMBER(SEARCH("*CHILDREN*",Table1[categories])),"CHILDREN",
IF(ISNUMBER(SEARCH("*TEENS*",Table1[categories])),"TEENS"))))</f>
        <v/>
      </c>
      <c r="C7">
        <f>Table1[[#This Row],[startdatetime]]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VLOOKUP(Table1[[#This Row],[locationaddress]],VENUEID!$A$2:$B$28,1,TRUE)</f>
        <v>#N/A</v>
      </c>
      <c r="B8" t="str">
        <f>IF(Table1[[#This Row],[categories]]="","",
IF(ISNUMBER(SEARCH("*ADULTS*",Table1[categories])),"ADULTS",
IF(ISNUMBER(SEARCH("*CHILDREN*",Table1[categories])),"CHILDREN",
IF(ISNUMBER(SEARCH("*TEENS*",Table1[categories])),"TEENS"))))</f>
        <v/>
      </c>
      <c r="C8">
        <f>Table1[[#This Row],[startdatetime]]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VLOOKUP(Table1[[#This Row],[locationaddress]],VENUEID!$A$2:$B$28,1,TRUE)</f>
        <v>#N/A</v>
      </c>
      <c r="B9" t="str">
        <f>IF(Table1[[#This Row],[categories]]="","",
IF(ISNUMBER(SEARCH("*ADULTS*",Table1[categories])),"ADULTS",
IF(ISNUMBER(SEARCH("*CHILDREN*",Table1[categories])),"CHILDREN",
IF(ISNUMBER(SEARCH("*TEENS*",Table1[categories])),"TEENS"))))</f>
        <v/>
      </c>
      <c r="C9">
        <f>Table1[[#This Row],[startdatetime]]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VLOOKUP(Table1[[#This Row],[locationaddress]],VENUEID!$A$2:$B$28,1,TRUE)</f>
        <v>#N/A</v>
      </c>
      <c r="B10" t="str">
        <f>IF(Table1[[#This Row],[categories]]="","",
IF(ISNUMBER(SEARCH("*ADULTS*",Table1[categories])),"ADULTS",
IF(ISNUMBER(SEARCH("*CHILDREN*",Table1[categories])),"CHILDREN",
IF(ISNUMBER(SEARCH("*TEENS*",Table1[categories])),"TEENS"))))</f>
        <v/>
      </c>
      <c r="C10">
        <f>Table1[[#This Row],[startdatetime]]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VLOOKUP(Table1[[#This Row],[locationaddress]],VENUEID!$A$2:$B$28,1,TRUE)</f>
        <v>#N/A</v>
      </c>
      <c r="B11" t="str">
        <f>IF(Table1[[#This Row],[categories]]="","",
IF(ISNUMBER(SEARCH("*ADULTS*",Table1[categories])),"ADULTS",
IF(ISNUMBER(SEARCH("*CHILDREN*",Table1[categories])),"CHILDREN",
IF(ISNUMBER(SEARCH("*TEENS*",Table1[categories])),"TEENS"))))</f>
        <v/>
      </c>
      <c r="C11">
        <f>Table1[[#This Row],[startdatetime]]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VLOOKUP(Table1[[#This Row],[locationaddress]],VENUEID!$A$2:$B$28,1,TRUE)</f>
        <v>#N/A</v>
      </c>
      <c r="B13" t="str">
        <f>IF(Table1[[#This Row],[categories]]="","",
IF(ISNUMBER(SEARCH("*ADULTS*",Table1[categories])),"ADULTS",
IF(ISNUMBER(SEARCH("*CHILDREN*",Table1[categories])),"CHILDREN",
IF(ISNUMBER(SEARCH("*TEENS*",Table1[categories])),"TEENS"))))</f>
        <v/>
      </c>
      <c r="C13">
        <f>Table1[[#This Row],[startdatetime]]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VLOOKUP(Table1[[#This Row],[locationaddress]],VENUEID!$A$2:$B$28,1,TRUE)</f>
        <v>#N/A</v>
      </c>
      <c r="B14" t="str">
        <f>IF(Table1[[#This Row],[categories]]="","",
IF(ISNUMBER(SEARCH("*ADULTS*",Table1[categories])),"ADULTS",
IF(ISNUMBER(SEARCH("*CHILDREN*",Table1[categories])),"CHILDREN",
IF(ISNUMBER(SEARCH("*TEENS*",Table1[categories])),"TEENS"))))</f>
        <v/>
      </c>
      <c r="C14">
        <f>Table1[[#This Row],[startdatetime]]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VLOOKUP(Table1[[#This Row],[locationaddress]],VENUEID!$A$2:$B$28,1,TRUE)</f>
        <v>#N/A</v>
      </c>
      <c r="B16" t="str">
        <f>IF(Table1[[#This Row],[categories]]="","",
IF(ISNUMBER(SEARCH("*ADULTS*",Table1[categories])),"ADULTS",
IF(ISNUMBER(SEARCH("*CHILDREN*",Table1[categories])),"CHILDREN",
IF(ISNUMBER(SEARCH("*TEENS*",Table1[categories])),"TEENS"))))</f>
        <v/>
      </c>
      <c r="C16">
        <f>Table1[[#This Row],[startdatetime]]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VLOOKUP(Table1[[#This Row],[locationaddress]],VENUEID!$A$2:$B$28,1,TRUE)</f>
        <v>#N/A</v>
      </c>
      <c r="B17" t="str">
        <f>IF(Table1[[#This Row],[categories]]="","",
IF(ISNUMBER(SEARCH("*ADULTS*",Table1[categories])),"ADULTS",
IF(ISNUMBER(SEARCH("*CHILDREN*",Table1[categories])),"CHILDREN",
IF(ISNUMBER(SEARCH("*TEENS*",Table1[categories])),"TEENS"))))</f>
        <v/>
      </c>
      <c r="C17">
        <f>Table1[[#This Row],[startdatetime]]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VLOOKUP(Table1[[#This Row],[locationaddress]],VENUEID!$A$2:$B$28,1,TRUE)</f>
        <v>#N/A</v>
      </c>
      <c r="B18" t="str">
        <f>IF(Table1[[#This Row],[categories]]="","",
IF(ISNUMBER(SEARCH("*ADULTS*",Table1[categories])),"ADULTS",
IF(ISNUMBER(SEARCH("*CHILDREN*",Table1[categories])),"CHILDREN",
IF(ISNUMBER(SEARCH("*TEENS*",Table1[categories])),"TEENS"))))</f>
        <v/>
      </c>
      <c r="C18">
        <f>Table1[[#This Row],[startdatetime]]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VLOOKUP(Table1[[#This Row],[locationaddress]],VENUEID!$A$2:$B$28,1,TRUE)</f>
        <v>#N/A</v>
      </c>
      <c r="B19" t="str">
        <f>IF(Table1[[#This Row],[categories]]="","",
IF(ISNUMBER(SEARCH("*ADULTS*",Table1[categories])),"ADULTS",
IF(ISNUMBER(SEARCH("*CHILDREN*",Table1[categories])),"CHILDREN",
IF(ISNUMBER(SEARCH("*TEENS*",Table1[categories])),"TEENS"))))</f>
        <v/>
      </c>
      <c r="C19">
        <f>Table1[[#This Row],[startdatetime]]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VLOOKUP(Table1[[#This Row],[locationaddress]],VENUEID!$A$2:$B$28,1,TRUE)</f>
        <v>#N/A</v>
      </c>
      <c r="B20" t="str">
        <f>IF(Table1[[#This Row],[categories]]="","",
IF(ISNUMBER(SEARCH("*ADULTS*",Table1[categories])),"ADULTS",
IF(ISNUMBER(SEARCH("*CHILDREN*",Table1[categories])),"CHILDREN",
IF(ISNUMBER(SEARCH("*TEENS*",Table1[categories])),"TEENS"))))</f>
        <v/>
      </c>
      <c r="C20">
        <f>Table1[[#This Row],[startdatetime]]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VLOOKUP(Table1[[#This Row],[locationaddress]],VENUEID!$A$2:$B$28,1,TRUE)</f>
        <v>#N/A</v>
      </c>
      <c r="B21" t="str">
        <f>IF(Table1[[#This Row],[categories]]="","",
IF(ISNUMBER(SEARCH("*ADULTS*",Table1[categories])),"ADULTS",
IF(ISNUMBER(SEARCH("*CHILDREN*",Table1[categories])),"CHILDREN",
IF(ISNUMBER(SEARCH("*TEENS*",Table1[categories])),"TEENS"))))</f>
        <v/>
      </c>
      <c r="C21">
        <f>Table1[[#This Row],[startdatetime]]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VLOOKUP(Table1[[#This Row],[locationaddress]],VENUEID!$A$2:$B$28,1,TRUE)</f>
        <v>#N/A</v>
      </c>
      <c r="B23" t="str">
        <f>IF(Table1[[#This Row],[categories]]="","",
IF(ISNUMBER(SEARCH("*ADULTS*",Table1[categories])),"ADULTS",
IF(ISNUMBER(SEARCH("*CHILDREN*",Table1[categories])),"CHILDREN",
IF(ISNUMBER(SEARCH("*TEENS*",Table1[categories])),"TEENS"))))</f>
        <v/>
      </c>
      <c r="C23">
        <f>Table1[[#This Row],[startdatetime]]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VLOOKUP(Table1[[#This Row],[locationaddress]],VENUEID!$A$2:$B$28,1,TRUE)</f>
        <v>#N/A</v>
      </c>
      <c r="B24" t="str">
        <f>IF(Table1[[#This Row],[categories]]="","",
IF(ISNUMBER(SEARCH("*ADULTS*",Table1[categories])),"ADULTS",
IF(ISNUMBER(SEARCH("*CHILDREN*",Table1[categories])),"CHILDREN",
IF(ISNUMBER(SEARCH("*TEENS*",Table1[categories])),"TEENS"))))</f>
        <v/>
      </c>
      <c r="C24">
        <f>Table1[[#This Row],[startdatetime]]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VLOOKUP(Table1[[#This Row],[locationaddress]],VENUEID!$A$2:$B$28,1,TRUE)</f>
        <v>#N/A</v>
      </c>
      <c r="B26" t="str">
        <f>IF(Table1[[#This Row],[categories]]="","",
IF(ISNUMBER(SEARCH("*ADULTS*",Table1[categories])),"ADULTS",
IF(ISNUMBER(SEARCH("*CHILDREN*",Table1[categories])),"CHILDREN",
IF(ISNUMBER(SEARCH("*TEENS*",Table1[categories])),"TEENS"))))</f>
        <v/>
      </c>
      <c r="C26">
        <f>Table1[[#This Row],[startdatetime]]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VLOOKUP(Table1[[#This Row],[locationaddress]],VENUEID!$A$2:$B$28,1,TRUE)</f>
        <v>#N/A</v>
      </c>
      <c r="B27" t="str">
        <f>IF(Table1[[#This Row],[categories]]="","",
IF(ISNUMBER(SEARCH("*ADULTS*",Table1[categories])),"ADULTS",
IF(ISNUMBER(SEARCH("*CHILDREN*",Table1[categories])),"CHILDREN",
IF(ISNUMBER(SEARCH("*TEENS*",Table1[categories])),"TEENS"))))</f>
        <v/>
      </c>
      <c r="C27">
        <f>Table1[[#This Row],[startdatetime]]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VLOOKUP(Table1[[#This Row],[locationaddress]],VENUEID!$A$2:$B$28,1,TRUE)</f>
        <v>#N/A</v>
      </c>
      <c r="B28" t="str">
        <f>IF(Table1[[#This Row],[categories]]="","",
IF(ISNUMBER(SEARCH("*ADULTS*",Table1[categories])),"ADULTS",
IF(ISNUMBER(SEARCH("*CHILDREN*",Table1[categories])),"CHILDREN",
IF(ISNUMBER(SEARCH("*TEENS*",Table1[categories])),"TEENS"))))</f>
        <v/>
      </c>
      <c r="C28">
        <f>Table1[[#This Row],[startdatetime]]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VLOOKUP(Table1[[#This Row],[locationaddress]],VENUEID!$A$2:$B$28,1,TRUE)</f>
        <v>#N/A</v>
      </c>
      <c r="B29" t="str">
        <f>IF(Table1[[#This Row],[categories]]="","",
IF(ISNUMBER(SEARCH("*ADULTS*",Table1[categories])),"ADULTS",
IF(ISNUMBER(SEARCH("*CHILDREN*",Table1[categories])),"CHILDREN",
IF(ISNUMBER(SEARCH("*TEENS*",Table1[categories])),"TEENS"))))</f>
        <v/>
      </c>
      <c r="C29">
        <f>Table1[[#This Row],[startdatetime]]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VLOOKUP(Table1[[#This Row],[locationaddress]],VENUEID!$A$2:$B$28,1,TRUE)</f>
        <v>#N/A</v>
      </c>
      <c r="B30" t="str">
        <f>IF(Table1[[#This Row],[categories]]="","",
IF(ISNUMBER(SEARCH("*ADULTS*",Table1[categories])),"ADULTS",
IF(ISNUMBER(SEARCH("*CHILDREN*",Table1[categories])),"CHILDREN",
IF(ISNUMBER(SEARCH("*TEENS*",Table1[categories])),"TEENS"))))</f>
        <v/>
      </c>
      <c r="C30">
        <f>Table1[[#This Row],[startdatetime]]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VLOOKUP(Table1[[#This Row],[locationaddress]],VENUEID!$A$2:$B$28,1,TRUE)</f>
        <v>#N/A</v>
      </c>
      <c r="B32" t="str">
        <f>IF(Table1[[#This Row],[categories]]="","",
IF(ISNUMBER(SEARCH("*ADULTS*",Table1[categories])),"ADULTS",
IF(ISNUMBER(SEARCH("*CHILDREN*",Table1[categories])),"CHILDREN",
IF(ISNUMBER(SEARCH("*TEENS*",Table1[categories])),"TEENS"))))</f>
        <v/>
      </c>
      <c r="C32">
        <f>Table1[[#This Row],[startdatetime]]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VLOOKUP(Table1[[#This Row],[locationaddress]],VENUEID!$A$2:$B$28,1,TRUE)</f>
        <v>#N/A</v>
      </c>
      <c r="B33" t="str">
        <f>IF(Table1[[#This Row],[categories]]="","",
IF(ISNUMBER(SEARCH("*ADULTS*",Table1[categories])),"ADULTS",
IF(ISNUMBER(SEARCH("*CHILDREN*",Table1[categories])),"CHILDREN",
IF(ISNUMBER(SEARCH("*TEENS*",Table1[categories])),"TEENS"))))</f>
        <v/>
      </c>
      <c r="C33">
        <f>Table1[[#This Row],[startdatetime]]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VLOOKUP(Table1[[#This Row],[locationaddress]],VENUEID!$A$2:$B$28,1,TRUE)</f>
        <v>#N/A</v>
      </c>
      <c r="B34" t="str">
        <f>IF(Table1[[#This Row],[categories]]="","",
IF(ISNUMBER(SEARCH("*ADULTS*",Table1[categories])),"ADULTS",
IF(ISNUMBER(SEARCH("*CHILDREN*",Table1[categories])),"CHILDREN",
IF(ISNUMBER(SEARCH("*TEENS*",Table1[categories])),"TEENS"))))</f>
        <v/>
      </c>
      <c r="C34">
        <f>Table1[[#This Row],[startdatetime]]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VLOOKUP(Table1[[#This Row],[locationaddress]],VENUEID!$A$2:$B$28,1,TRUE)</f>
        <v>#N/A</v>
      </c>
      <c r="B35" t="str">
        <f>IF(Table1[[#This Row],[categories]]="","",
IF(ISNUMBER(SEARCH("*ADULTS*",Table1[categories])),"ADULTS",
IF(ISNUMBER(SEARCH("*CHILDREN*",Table1[categories])),"CHILDREN",
IF(ISNUMBER(SEARCH("*TEENS*",Table1[categories])),"TEENS"))))</f>
        <v/>
      </c>
      <c r="C35">
        <f>Table1[[#This Row],[startdatetime]]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VLOOKUP(Table1[[#This Row],[locationaddress]],VENUEID!$A$2:$B$28,1,TRUE)</f>
        <v>#N/A</v>
      </c>
      <c r="B36" t="str">
        <f>IF(Table1[[#This Row],[categories]]="","",
IF(ISNUMBER(SEARCH("*ADULTS*",Table1[categories])),"ADULTS",
IF(ISNUMBER(SEARCH("*CHILDREN*",Table1[categories])),"CHILDREN",
IF(ISNUMBER(SEARCH("*TEENS*",Table1[categories])),"TEENS"))))</f>
        <v/>
      </c>
      <c r="C36">
        <f>Table1[[#This Row],[startdatetime]]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VLOOKUP(Table1[[#This Row],[locationaddress]],VENUEID!$A$2:$B$28,1,TRUE)</f>
        <v>#N/A</v>
      </c>
      <c r="B37" t="str">
        <f>IF(Table1[[#This Row],[categories]]="","",
IF(ISNUMBER(SEARCH("*ADULTS*",Table1[categories])),"ADULTS",
IF(ISNUMBER(SEARCH("*CHILDREN*",Table1[categories])),"CHILDREN",
IF(ISNUMBER(SEARCH("*TEENS*",Table1[categories])),"TEENS"))))</f>
        <v/>
      </c>
      <c r="C37">
        <f>Table1[[#This Row],[startdatetime]]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VLOOKUP(Table1[[#This Row],[locationaddress]],VENUEID!$A$2:$B$28,1,TRUE)</f>
        <v>#N/A</v>
      </c>
      <c r="B39" t="str">
        <f>IF(Table1[[#This Row],[categories]]="","",
IF(ISNUMBER(SEARCH("*ADULTS*",Table1[categories])),"ADULTS",
IF(ISNUMBER(SEARCH("*CHILDREN*",Table1[categories])),"CHILDREN",
IF(ISNUMBER(SEARCH("*TEENS*",Table1[categories])),"TEENS"))))</f>
        <v/>
      </c>
      <c r="C39">
        <f>Table1[[#This Row],[startdatetime]]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VLOOKUP(Table1[[#This Row],[locationaddress]],VENUEID!$A$2:$B$28,1,TRUE)</f>
        <v>#N/A</v>
      </c>
      <c r="B40" t="str">
        <f>IF(Table1[[#This Row],[categories]]="","",
IF(ISNUMBER(SEARCH("*ADULTS*",Table1[categories])),"ADULTS",
IF(ISNUMBER(SEARCH("*CHILDREN*",Table1[categories])),"CHILDREN",
IF(ISNUMBER(SEARCH("*TEENS*",Table1[categories])),"TEENS"))))</f>
        <v/>
      </c>
      <c r="C40">
        <f>Table1[[#This Row],[startdatetime]]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VLOOKUP(Table1[[#This Row],[locationaddress]],VENUEID!$A$2:$B$28,1,TRUE)</f>
        <v>#N/A</v>
      </c>
      <c r="B41" t="str">
        <f>IF(Table1[[#This Row],[categories]]="","",
IF(ISNUMBER(SEARCH("*ADULTS*",Table1[categories])),"ADULTS",
IF(ISNUMBER(SEARCH("*CHILDREN*",Table1[categories])),"CHILDREN",
IF(ISNUMBER(SEARCH("*TEENS*",Table1[categories])),"TEENS"))))</f>
        <v/>
      </c>
      <c r="C41">
        <f>Table1[[#This Row],[startdatetime]]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VLOOKUP(Table1[[#This Row],[locationaddress]],VENUEID!$A$2:$B$28,1,TRUE)</f>
        <v>#N/A</v>
      </c>
      <c r="B43" t="str">
        <f>IF(Table1[[#This Row],[categories]]="","",
IF(ISNUMBER(SEARCH("*ADULTS*",Table1[categories])),"ADULTS",
IF(ISNUMBER(SEARCH("*CHILDREN*",Table1[categories])),"CHILDREN",
IF(ISNUMBER(SEARCH("*TEENS*",Table1[categories])),"TEENS"))))</f>
        <v/>
      </c>
      <c r="C43">
        <f>Table1[[#This Row],[startdatetime]]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VLOOKUP(Table1[[#This Row],[locationaddress]],VENUEID!$A$2:$B$28,1,TRUE)</f>
        <v>#N/A</v>
      </c>
      <c r="B44" t="str">
        <f>IF(Table1[[#This Row],[categories]]="","",
IF(ISNUMBER(SEARCH("*ADULTS*",Table1[categories])),"ADULTS",
IF(ISNUMBER(SEARCH("*CHILDREN*",Table1[categories])),"CHILDREN",
IF(ISNUMBER(SEARCH("*TEENS*",Table1[categories])),"TEENS"))))</f>
        <v/>
      </c>
      <c r="C44">
        <f>Table1[[#This Row],[startdatetime]]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VLOOKUP(Table1[[#This Row],[locationaddress]],VENUEID!$A$2:$B$28,1,TRUE)</f>
        <v>#N/A</v>
      </c>
      <c r="B45" t="str">
        <f>IF(Table1[[#This Row],[categories]]="","",
IF(ISNUMBER(SEARCH("*ADULTS*",Table1[categories])),"ADULTS",
IF(ISNUMBER(SEARCH("*CHILDREN*",Table1[categories])),"CHILDREN",
IF(ISNUMBER(SEARCH("*TEENS*",Table1[categories])),"TEENS"))))</f>
        <v/>
      </c>
      <c r="C45">
        <f>Table1[[#This Row],[startdatetime]]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VLOOKUP(Table1[[#This Row],[locationaddress]],VENUEID!$A$2:$B$28,1,TRUE)</f>
        <v>#N/A</v>
      </c>
      <c r="B46" t="str">
        <f>IF(Table1[[#This Row],[categories]]="","",
IF(ISNUMBER(SEARCH("*ADULTS*",Table1[categories])),"ADULTS",
IF(ISNUMBER(SEARCH("*CHILDREN*",Table1[categories])),"CHILDREN",
IF(ISNUMBER(SEARCH("*TEENS*",Table1[categories])),"TEENS"))))</f>
        <v/>
      </c>
      <c r="C46">
        <f>Table1[[#This Row],[startdatetime]]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VLOOKUP(Table1[[#This Row],[locationaddress]],VENUEID!$A$2:$B$28,1,TRUE)</f>
        <v>#N/A</v>
      </c>
      <c r="B47" t="str">
        <f>IF(Table1[[#This Row],[categories]]="","",
IF(ISNUMBER(SEARCH("*ADULTS*",Table1[categories])),"ADULTS",
IF(ISNUMBER(SEARCH("*CHILDREN*",Table1[categories])),"CHILDREN",
IF(ISNUMBER(SEARCH("*TEENS*",Table1[categories])),"TEENS"))))</f>
        <v/>
      </c>
      <c r="C47">
        <f>Table1[[#This Row],[startdatetime]]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str">
        <f>VLOOKUP(Table1[[#This Row],[locationaddress]],VENUEID!$A$2:$B$28,1,TRUE)</f>
        <v>SOUTHEAST</v>
      </c>
      <c r="B48" t="str">
        <f>IF(Table1[[#This Row],[categories]]="","",
IF(ISNUMBER(SEARCH("*ADULTS*",Table1[categories])),"ADULTS",
IF(ISNUMBER(SEARCH("*CHILDREN*",Table1[categories])),"CHILDREN",
IF(ISNUMBER(SEARCH("*TEENS*",Table1[categories])),"TEENS"))))</f>
        <v>ADULTS</v>
      </c>
      <c r="C48" t="str">
        <f>Table1[[#This Row],[startdatetime]]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e">
        <f>VLOOKUP(Table1[[#This Row],[locationaddress]],VENUEID!$A$2:$B$28,1,TRUE)</f>
        <v>#N/A</v>
      </c>
      <c r="B49" t="str">
        <f>IF(Table1[[#This Row],[categories]]="","",
IF(ISNUMBER(SEARCH("*ADULTS*",Table1[categories])),"ADULTS",
IF(ISNUMBER(SEARCH("*CHILDREN*",Table1[categories])),"CHILDREN",
IF(ISNUMBER(SEARCH("*TEENS*",Table1[categories])),"TEENS"))))</f>
        <v/>
      </c>
      <c r="C49">
        <f>Table1[[#This Row],[startdatetime]]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VLOOKUP(Table1[[#This Row],[locationaddress]],VENUEID!$A$2:$B$28,1,TRUE)</f>
        <v>#N/A</v>
      </c>
      <c r="B53" t="str">
        <f>IF(Table1[[#This Row],[categories]]="","",
IF(ISNUMBER(SEARCH("*ADULTS*",Table1[categories])),"ADULTS",
IF(ISNUMBER(SEARCH("*CHILDREN*",Table1[categories])),"CHILDREN",
IF(ISNUMBER(SEARCH("*TEENS*",Table1[categories])),"TEENS"))))</f>
        <v/>
      </c>
      <c r="C53">
        <f>Table1[[#This Row],[startdatetime]]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VLOOKUP(Table1[[#This Row],[locationaddress]],VENUEID!$A$2:$B$28,1,TRUE)</f>
        <v>#N/A</v>
      </c>
      <c r="B54" t="str">
        <f>IF(Table1[[#This Row],[categories]]="","",
IF(ISNUMBER(SEARCH("*ADULTS*",Table1[categories])),"ADULTS",
IF(ISNUMBER(SEARCH("*CHILDREN*",Table1[categories])),"CHILDREN",
IF(ISNUMBER(SEARCH("*TEENS*",Table1[categories])),"TEENS"))))</f>
        <v/>
      </c>
      <c r="C54">
        <f>Table1[[#This Row],[startdatetime]]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VLOOKUP(Table1[[#This Row],[locationaddress]],VENUEID!$A$2:$B$28,1,TRUE)</f>
        <v>#N/A</v>
      </c>
      <c r="B55" t="str">
        <f>IF(Table1[[#This Row],[categories]]="","",
IF(ISNUMBER(SEARCH("*ADULTS*",Table1[categories])),"ADULTS",
IF(ISNUMBER(SEARCH("*CHILDREN*",Table1[categories])),"CHILDREN",
IF(ISNUMBER(SEARCH("*TEENS*",Table1[categories])),"TEENS"))))</f>
        <v/>
      </c>
      <c r="C55">
        <f>Table1[[#This Row],[startdatetime]]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VLOOKUP(Table1[[#This Row],[locationaddress]],VENUEID!$A$2:$B$28,1,TRUE)</f>
        <v>#N/A</v>
      </c>
      <c r="B57" t="str">
        <f>IF(Table1[[#This Row],[categories]]="","",
IF(ISNUMBER(SEARCH("*ADULTS*",Table1[categories])),"ADULTS",
IF(ISNUMBER(SEARCH("*CHILDREN*",Table1[categories])),"CHILDREN",
IF(ISNUMBER(SEARCH("*TEENS*",Table1[categories])),"TEENS"))))</f>
        <v/>
      </c>
      <c r="C57">
        <f>Table1[[#This Row],[startdatetime]]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VLOOKUP(Table1[[#This Row],[locationaddress]],VENUEID!$A$2:$B$28,1,TRUE)</f>
        <v>#N/A</v>
      </c>
      <c r="B58" t="str">
        <f>IF(Table1[[#This Row],[categories]]="","",
IF(ISNUMBER(SEARCH("*ADULTS*",Table1[categories])),"ADULTS",
IF(ISNUMBER(SEARCH("*CHILDREN*",Table1[categories])),"CHILDREN",
IF(ISNUMBER(SEARCH("*TEENS*",Table1[categories])),"TEENS"))))</f>
        <v/>
      </c>
      <c r="C58">
        <f>Table1[[#This Row],[startdatetime]]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VLOOKUP(Table1[[#This Row],[locationaddress]],VENUEID!$A$2:$B$28,1,TRUE)</f>
        <v>#N/A</v>
      </c>
      <c r="B59" t="str">
        <f>IF(Table1[[#This Row],[categories]]="","",
IF(ISNUMBER(SEARCH("*ADULTS*",Table1[categories])),"ADULTS",
IF(ISNUMBER(SEARCH("*CHILDREN*",Table1[categories])),"CHILDREN",
IF(ISNUMBER(SEARCH("*TEENS*",Table1[categories])),"TEENS"))))</f>
        <v/>
      </c>
      <c r="C59">
        <f>Table1[[#This Row],[startdatetime]]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VLOOKUP(Table1[[#This Row],[locationaddress]],VENUEID!$A$2:$B$28,1,TRUE)</f>
        <v>#N/A</v>
      </c>
      <c r="B60" t="str">
        <f>IF(Table1[[#This Row],[categories]]="","",
IF(ISNUMBER(SEARCH("*ADULTS*",Table1[categories])),"ADULTS",
IF(ISNUMBER(SEARCH("*CHILDREN*",Table1[categories])),"CHILDREN",
IF(ISNUMBER(SEARCH("*TEENS*",Table1[categories])),"TEENS"))))</f>
        <v/>
      </c>
      <c r="C60">
        <f>Table1[[#This Row],[startdatetime]]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VLOOKUP(Table1[[#This Row],[locationaddress]],VENUEID!$A$2:$B$28,1,TRUE)</f>
        <v>#N/A</v>
      </c>
      <c r="B61" t="str">
        <f>IF(Table1[[#This Row],[categories]]="","",
IF(ISNUMBER(SEARCH("*ADULTS*",Table1[categories])),"ADULTS",
IF(ISNUMBER(SEARCH("*CHILDREN*",Table1[categories])),"CHILDREN",
IF(ISNUMBER(SEARCH("*TEENS*",Table1[categories])),"TEENS"))))</f>
        <v/>
      </c>
      <c r="C61">
        <f>Table1[[#This Row],[startdatetime]]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VLOOKUP(Table1[[#This Row],[locationaddress]],VENUEID!$A$2:$B$28,1,TRUE)</f>
        <v>#N/A</v>
      </c>
      <c r="B62" t="str">
        <f>IF(Table1[[#This Row],[categories]]="","",
IF(ISNUMBER(SEARCH("*ADULTS*",Table1[categories])),"ADULTS",
IF(ISNUMBER(SEARCH("*CHILDREN*",Table1[categories])),"CHILDREN",
IF(ISNUMBER(SEARCH("*TEENS*",Table1[categories])),"TEENS"))))</f>
        <v/>
      </c>
      <c r="C62">
        <f>Table1[[#This Row],[startdatetime]]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VLOOKUP(Table1[[#This Row],[locationaddress]],VENUEID!$A$2:$B$28,1,TRUE)</f>
        <v>#N/A</v>
      </c>
      <c r="B63" t="str">
        <f>IF(Table1[[#This Row],[categories]]="","",
IF(ISNUMBER(SEARCH("*ADULTS*",Table1[categories])),"ADULTS",
IF(ISNUMBER(SEARCH("*CHILDREN*",Table1[categories])),"CHILDREN",
IF(ISNUMBER(SEARCH("*TEENS*",Table1[categories])),"TEENS"))))</f>
        <v/>
      </c>
      <c r="C63">
        <f>Table1[[#This Row],[startdatetime]]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VLOOKUP(Table1[[#This Row],[locationaddress]],VENUEID!$A$2:$B$28,1,TRUE)</f>
        <v>#N/A</v>
      </c>
      <c r="B64" t="str">
        <f>IF(Table1[[#This Row],[categories]]="","",
IF(ISNUMBER(SEARCH("*ADULTS*",Table1[categories])),"ADULTS",
IF(ISNUMBER(SEARCH("*CHILDREN*",Table1[categories])),"CHILDREN",
IF(ISNUMBER(SEARCH("*TEENS*",Table1[categories])),"TEENS"))))</f>
        <v/>
      </c>
      <c r="C64">
        <f>Table1[[#This Row],[startdatetime]]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VLOOKUP(Table1[[#This Row],[locationaddress]],VENUEID!$A$2:$B$28,1,TRUE)</f>
        <v>#N/A</v>
      </c>
      <c r="B65" t="str">
        <f>IF(Table1[[#This Row],[categories]]="","",
IF(ISNUMBER(SEARCH("*ADULTS*",Table1[categories])),"ADULTS",
IF(ISNUMBER(SEARCH("*CHILDREN*",Table1[categories])),"CHILDREN",
IF(ISNUMBER(SEARCH("*TEENS*",Table1[categories])),"TEENS"))))</f>
        <v/>
      </c>
      <c r="C65">
        <f>Table1[[#This Row],[startdatetime]]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VLOOKUP(Table1[[#This Row],[locationaddress]],VENUEID!$A$2:$B$28,1,TRUE)</f>
        <v>#N/A</v>
      </c>
      <c r="B66" t="str">
        <f>IF(Table1[[#This Row],[categories]]="","",
IF(ISNUMBER(SEARCH("*ADULTS*",Table1[categories])),"ADULTS",
IF(ISNUMBER(SEARCH("*CHILDREN*",Table1[categories])),"CHILDREN",
IF(ISNUMBER(SEARCH("*TEENS*",Table1[categories])),"TEENS"))))</f>
        <v/>
      </c>
      <c r="C66">
        <f>Table1[[#This Row],[startdatetime]]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VLOOKUP(Table1[[#This Row],[locationaddress]],VENUEID!$A$2:$B$28,1,TRUE)</f>
        <v>#N/A</v>
      </c>
      <c r="B67" t="str">
        <f>IF(Table1[[#This Row],[categories]]="","",
IF(ISNUMBER(SEARCH("*ADULTS*",Table1[categories])),"ADULTS",
IF(ISNUMBER(SEARCH("*CHILDREN*",Table1[categories])),"CHILDREN",
IF(ISNUMBER(SEARCH("*TEENS*",Table1[categories])),"TEENS"))))</f>
        <v/>
      </c>
      <c r="C67">
        <f>Table1[[#This Row],[startdatetime]]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VLOOKUP(Table1[[#This Row],[locationaddress]],VENUEID!$A$2:$B$28,1,TRUE)</f>
        <v>#N/A</v>
      </c>
      <c r="B68" t="str">
        <f>IF(Table1[[#This Row],[categories]]="","",
IF(ISNUMBER(SEARCH("*ADULTS*",Table1[categories])),"ADULTS",
IF(ISNUMBER(SEARCH("*CHILDREN*",Table1[categories])),"CHILDREN",
IF(ISNUMBER(SEARCH("*TEENS*",Table1[categories])),"TEENS"))))</f>
        <v/>
      </c>
      <c r="C68">
        <f>Table1[[#This Row],[startdatetime]]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VLOOKUP(Table1[[#This Row],[locationaddress]],VENUEID!$A$2:$B$28,1,TRUE)</f>
        <v>#N/A</v>
      </c>
      <c r="B69" t="str">
        <f>IF(Table1[[#This Row],[categories]]="","",
IF(ISNUMBER(SEARCH("*ADULTS*",Table1[categories])),"ADULTS",
IF(ISNUMBER(SEARCH("*CHILDREN*",Table1[categories])),"CHILDREN",
IF(ISNUMBER(SEARCH("*TEENS*",Table1[categories])),"TEENS"))))</f>
        <v/>
      </c>
      <c r="C69">
        <f>Table1[[#This Row],[startdatetime]]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VLOOKUP(Table1[[#This Row],[locationaddress]],VENUEID!$A$2:$B$28,1,TRUE)</f>
        <v>#N/A</v>
      </c>
      <c r="B70" t="str">
        <f>IF(Table1[[#This Row],[categories]]="","",
IF(ISNUMBER(SEARCH("*ADULTS*",Table1[categories])),"ADULTS",
IF(ISNUMBER(SEARCH("*CHILDREN*",Table1[categories])),"CHILDREN",
IF(ISNUMBER(SEARCH("*TEENS*",Table1[categories])),"TEENS"))))</f>
        <v/>
      </c>
      <c r="C70">
        <f>Table1[[#This Row],[startdatetime]]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VLOOKUP(Table1[[#This Row],[locationaddress]],VENUEID!$A$2:$B$28,1,TRUE)</f>
        <v>#N/A</v>
      </c>
      <c r="B71" t="str">
        <f>IF(Table1[[#This Row],[categories]]="","",
IF(ISNUMBER(SEARCH("*ADULTS*",Table1[categories])),"ADULTS",
IF(ISNUMBER(SEARCH("*CHILDREN*",Table1[categories])),"CHILDREN",
IF(ISNUMBER(SEARCH("*TEENS*",Table1[categories])),"TEENS"))))</f>
        <v/>
      </c>
      <c r="C71">
        <f>Table1[[#This Row],[startdatetime]]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VLOOKUP(Table1[[#This Row],[locationaddress]],VENUEID!$A$2:$B$28,1,TRUE)</f>
        <v>#N/A</v>
      </c>
      <c r="B72" t="str">
        <f>IF(Table1[[#This Row],[categories]]="","",
IF(ISNUMBER(SEARCH("*ADULTS*",Table1[categories])),"ADULTS",
IF(ISNUMBER(SEARCH("*CHILDREN*",Table1[categories])),"CHILDREN",
IF(ISNUMBER(SEARCH("*TEENS*",Table1[categories])),"TEENS"))))</f>
        <v/>
      </c>
      <c r="C72">
        <f>Table1[[#This Row],[startdatetime]]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VLOOKUP(Table1[[#This Row],[locationaddress]],VENUEID!$A$2:$B$28,1,TRUE)</f>
        <v>#N/A</v>
      </c>
      <c r="B73" t="str">
        <f>IF(Table1[[#This Row],[categories]]="","",
IF(ISNUMBER(SEARCH("*ADULTS*",Table1[categories])),"ADULTS",
IF(ISNUMBER(SEARCH("*CHILDREN*",Table1[categories])),"CHILDREN",
IF(ISNUMBER(SEARCH("*TEENS*",Table1[categories])),"TEENS"))))</f>
        <v/>
      </c>
      <c r="C73">
        <f>Table1[[#This Row],[startdatetime]]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VLOOKUP(Table1[[#This Row],[locationaddress]],VENUEID!$A$2:$B$28,1,TRUE)</f>
        <v>#N/A</v>
      </c>
      <c r="B74" t="str">
        <f>IF(Table1[[#This Row],[categories]]="","",
IF(ISNUMBER(SEARCH("*ADULTS*",Table1[categories])),"ADULTS",
IF(ISNUMBER(SEARCH("*CHILDREN*",Table1[categories])),"CHILDREN",
IF(ISNUMBER(SEARCH("*TEENS*",Table1[categories])),"TEENS"))))</f>
        <v/>
      </c>
      <c r="C74">
        <f>Table1[[#This Row],[startdatetime]]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VLOOKUP(Table1[[#This Row],[locationaddress]],VENUEID!$A$2:$B$28,1,TRUE)</f>
        <v>#N/A</v>
      </c>
      <c r="B76" t="str">
        <f>IF(Table1[[#This Row],[categories]]="","",
IF(ISNUMBER(SEARCH("*ADULTS*",Table1[categories])),"ADULTS",
IF(ISNUMBER(SEARCH("*CHILDREN*",Table1[categories])),"CHILDREN",
IF(ISNUMBER(SEARCH("*TEENS*",Table1[categories])),"TEENS"))))</f>
        <v/>
      </c>
      <c r="C76">
        <f>Table1[[#This Row],[startdatetime]]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VLOOKUP(Table1[[#This Row],[locationaddress]],VENUEID!$A$2:$B$28,1,TRUE)</f>
        <v>#N/A</v>
      </c>
      <c r="B77" t="str">
        <f>IF(Table1[[#This Row],[categories]]="","",
IF(ISNUMBER(SEARCH("*ADULTS*",Table1[categories])),"ADULTS",
IF(ISNUMBER(SEARCH("*CHILDREN*",Table1[categories])),"CHILDREN",
IF(ISNUMBER(SEARCH("*TEENS*",Table1[categories])),"TEENS"))))</f>
        <v/>
      </c>
      <c r="C77">
        <f>Table1[[#This Row],[startdatetime]]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VLOOKUP(Table1[[#This Row],[locationaddress]],VENUEID!$A$2:$B$28,1,TRUE)</f>
        <v>#N/A</v>
      </c>
      <c r="B79" t="str">
        <f>IF(Table1[[#This Row],[categories]]="","",
IF(ISNUMBER(SEARCH("*ADULTS*",Table1[categories])),"ADULTS",
IF(ISNUMBER(SEARCH("*CHILDREN*",Table1[categories])),"CHILDREN",
IF(ISNUMBER(SEARCH("*TEENS*",Table1[categories])),"TEENS"))))</f>
        <v/>
      </c>
      <c r="C79">
        <f>Table1[[#This Row],[startdatetime]]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VLOOKUP(Table1[[#This Row],[locationaddress]],VENUEID!$A$2:$B$28,1,TRUE)</f>
        <v>#N/A</v>
      </c>
      <c r="B80" t="str">
        <f>IF(Table1[[#This Row],[categories]]="","",
IF(ISNUMBER(SEARCH("*ADULTS*",Table1[categories])),"ADULTS",
IF(ISNUMBER(SEARCH("*CHILDREN*",Table1[categories])),"CHILDREN",
IF(ISNUMBER(SEARCH("*TEENS*",Table1[categories])),"TEENS"))))</f>
        <v/>
      </c>
      <c r="C80">
        <f>Table1[[#This Row],[startdatetime]]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VLOOKUP(Table1[[#This Row],[locationaddress]],VENUEID!$A$2:$B$28,1,TRUE)</f>
        <v>#N/A</v>
      </c>
      <c r="B81" t="str">
        <f>IF(Table1[[#This Row],[categories]]="","",
IF(ISNUMBER(SEARCH("*ADULTS*",Table1[categories])),"ADULTS",
IF(ISNUMBER(SEARCH("*CHILDREN*",Table1[categories])),"CHILDREN",
IF(ISNUMBER(SEARCH("*TEENS*",Table1[categories])),"TEENS"))))</f>
        <v/>
      </c>
      <c r="C81">
        <f>Table1[[#This Row],[startdatetime]]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VLOOKUP(Table1[[#This Row],[locationaddress]],VENUEID!$A$2:$B$28,1,TRUE)</f>
        <v>#N/A</v>
      </c>
      <c r="B84" t="str">
        <f>IF(Table1[[#This Row],[categories]]="","",
IF(ISNUMBER(SEARCH("*ADULTS*",Table1[categories])),"ADULTS",
IF(ISNUMBER(SEARCH("*CHILDREN*",Table1[categories])),"CHILDREN",
IF(ISNUMBER(SEARCH("*TEENS*",Table1[categories])),"TEENS"))))</f>
        <v/>
      </c>
      <c r="C84">
        <f>Table1[[#This Row],[startdatetime]]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VLOOKUP(Table1[[#This Row],[locationaddress]],VENUEID!$A$2:$B$28,1,TRUE)</f>
        <v>#N/A</v>
      </c>
      <c r="B86" t="str">
        <f>IF(Table1[[#This Row],[categories]]="","",
IF(ISNUMBER(SEARCH("*ADULTS*",Table1[categories])),"ADULTS",
IF(ISNUMBER(SEARCH("*CHILDREN*",Table1[categories])),"CHILDREN",
IF(ISNUMBER(SEARCH("*TEENS*",Table1[categories])),"TEENS"))))</f>
        <v/>
      </c>
      <c r="C86">
        <f>Table1[[#This Row],[startdatetime]]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VLOOKUP(Table1[[#This Row],[locationaddress]],VENUEID!$A$2:$B$28,1,TRUE)</f>
        <v>#N/A</v>
      </c>
      <c r="B87" t="str">
        <f>IF(Table1[[#This Row],[categories]]="","",
IF(ISNUMBER(SEARCH("*ADULTS*",Table1[categories])),"ADULTS",
IF(ISNUMBER(SEARCH("*CHILDREN*",Table1[categories])),"CHILDREN",
IF(ISNUMBER(SEARCH("*TEENS*",Table1[categories])),"TEENS"))))</f>
        <v/>
      </c>
      <c r="C87">
        <f>Table1[[#This Row],[startdatetime]]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VLOOKUP(Table1[[#This Row],[locationaddress]],VENUEID!$A$2:$B$28,1,TRUE)</f>
        <v>#N/A</v>
      </c>
      <c r="B88" t="str">
        <f>IF(Table1[[#This Row],[categories]]="","",
IF(ISNUMBER(SEARCH("*ADULTS*",Table1[categories])),"ADULTS",
IF(ISNUMBER(SEARCH("*CHILDREN*",Table1[categories])),"CHILDREN",
IF(ISNUMBER(SEARCH("*TEENS*",Table1[categories])),"TEENS"))))</f>
        <v/>
      </c>
      <c r="C88">
        <f>Table1[[#This Row],[startdatetime]]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VLOOKUP(Table1[[#This Row],[locationaddress]],VENUEID!$A$2:$B$28,1,TRUE)</f>
        <v>#N/A</v>
      </c>
      <c r="B89" t="str">
        <f>IF(Table1[[#This Row],[categories]]="","",
IF(ISNUMBER(SEARCH("*ADULTS*",Table1[categories])),"ADULTS",
IF(ISNUMBER(SEARCH("*CHILDREN*",Table1[categories])),"CHILDREN",
IF(ISNUMBER(SEARCH("*TEENS*",Table1[categories])),"TEENS"))))</f>
        <v/>
      </c>
      <c r="C89">
        <f>Table1[[#This Row],[startdatetime]]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VLOOKUP(Table1[[#This Row],[locationaddress]],VENUEID!$A$2:$B$28,1,TRUE)</f>
        <v>#N/A</v>
      </c>
      <c r="B90" t="str">
        <f>IF(Table1[[#This Row],[categories]]="","",
IF(ISNUMBER(SEARCH("*ADULTS*",Table1[categories])),"ADULTS",
IF(ISNUMBER(SEARCH("*CHILDREN*",Table1[categories])),"CHILDREN",
IF(ISNUMBER(SEARCH("*TEENS*",Table1[categories])),"TEENS"))))</f>
        <v/>
      </c>
      <c r="C90">
        <f>Table1[[#This Row],[startdatetime]]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VLOOKUP(Table1[[#This Row],[locationaddress]],VENUEID!$A$2:$B$28,1,TRUE)</f>
        <v>#N/A</v>
      </c>
      <c r="B91" t="str">
        <f>IF(Table1[[#This Row],[categories]]="","",
IF(ISNUMBER(SEARCH("*ADULTS*",Table1[categories])),"ADULTS",
IF(ISNUMBER(SEARCH("*CHILDREN*",Table1[categories])),"CHILDREN",
IF(ISNUMBER(SEARCH("*TEENS*",Table1[categories])),"TEENS"))))</f>
        <v/>
      </c>
      <c r="C91">
        <f>Table1[[#This Row],[startdatetime]]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VLOOKUP(Table1[[#This Row],[locationaddress]],VENUEID!$A$2:$B$28,1,TRUE)</f>
        <v>#N/A</v>
      </c>
      <c r="B93" t="str">
        <f>IF(Table1[[#This Row],[categories]]="","",
IF(ISNUMBER(SEARCH("*ADULTS*",Table1[categories])),"ADULTS",
IF(ISNUMBER(SEARCH("*CHILDREN*",Table1[categories])),"CHILDREN",
IF(ISNUMBER(SEARCH("*TEENS*",Table1[categories])),"TEENS"))))</f>
        <v/>
      </c>
      <c r="C93">
        <f>Table1[[#This Row],[startdatetime]]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VLOOKUP(Table1[[#This Row],[locationaddress]],VENUEID!$A$2:$B$28,1,TRUE)</f>
        <v>#N/A</v>
      </c>
      <c r="B94" t="str">
        <f>IF(Table1[[#This Row],[categories]]="","",
IF(ISNUMBER(SEARCH("*ADULTS*",Table1[categories])),"ADULTS",
IF(ISNUMBER(SEARCH("*CHILDREN*",Table1[categories])),"CHILDREN",
IF(ISNUMBER(SEARCH("*TEENS*",Table1[categories])),"TEENS"))))</f>
        <v/>
      </c>
      <c r="C94">
        <f>Table1[[#This Row],[startdatetime]]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VLOOKUP(Table1[[#This Row],[locationaddress]],VENUEID!$A$2:$B$28,1,TRUE)</f>
        <v>#N/A</v>
      </c>
      <c r="B95" t="str">
        <f>IF(Table1[[#This Row],[categories]]="","",
IF(ISNUMBER(SEARCH("*ADULTS*",Table1[categories])),"ADULTS",
IF(ISNUMBER(SEARCH("*CHILDREN*",Table1[categories])),"CHILDREN",
IF(ISNUMBER(SEARCH("*TEENS*",Table1[categories])),"TEENS"))))</f>
        <v/>
      </c>
      <c r="C95">
        <f>Table1[[#This Row],[startdatetime]]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VLOOKUP(Table1[[#This Row],[locationaddress]],VENUEID!$A$2:$B$28,1,TRUE)</f>
        <v>#N/A</v>
      </c>
      <c r="B97" t="str">
        <f>IF(Table1[[#This Row],[categories]]="","",
IF(ISNUMBER(SEARCH("*ADULTS*",Table1[categories])),"ADULTS",
IF(ISNUMBER(SEARCH("*CHILDREN*",Table1[categories])),"CHILDREN",
IF(ISNUMBER(SEARCH("*TEENS*",Table1[categories])),"TEENS"))))</f>
        <v/>
      </c>
      <c r="C97">
        <f>Table1[[#This Row],[startdatetime]]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e">
        <f>VLOOKUP(Table1[[#This Row],[locationaddress]],VENUEID!$A$2:$B$28,1,TRUE)</f>
        <v>#N/A</v>
      </c>
      <c r="B98" t="str">
        <f>IF(Table1[[#This Row],[categories]]="","",
IF(ISNUMBER(SEARCH("*ADULTS*",Table1[categories])),"ADULTS",
IF(ISNUMBER(SEARCH("*CHILDREN*",Table1[categories])),"CHILDREN",
IF(ISNUMBER(SEARCH("*TEENS*",Table1[categories])),"TEENS"))))</f>
        <v/>
      </c>
      <c r="C98">
        <f>Table1[[#This Row],[startdatetime]]</f>
        <v>0</v>
      </c>
      <c r="D98" t="str">
        <f>CONCATENATE(Table1[[#This Row],[ summary]],
CHAR(13),
Table1[[#This Row],[startdayname]],
", ",
TEXT((Table1[[#This Row],[startshortdate]]),"MMM D"),
CHAR(13),
TEXT((Table1[[#This Row],[starttime]]), "h:mm am/pm"),CHAR(13),Table1[[#This Row],[description]],CHAR(13))</f>
        <v>_x000D_, Jan 0_x000D_12:00 AM_x000D__x000D_</v>
      </c>
    </row>
    <row r="99" spans="1:4" x14ac:dyDescent="0.25">
      <c r="A99" t="e">
        <f>VLOOKUP(Table1[[#This Row],[locationaddress]],VENUEID!$A$2:$B$28,1,TRUE)</f>
        <v>#N/A</v>
      </c>
      <c r="B99" t="str">
        <f>IF(Table1[[#This Row],[categories]]="","",
IF(ISNUMBER(SEARCH("*ADULTS*",Table1[categories])),"ADULTS",
IF(ISNUMBER(SEARCH("*CHILDREN*",Table1[categories])),"CHILDREN",
IF(ISNUMBER(SEARCH("*TEENS*",Table1[categories])),"TEENS"))))</f>
        <v/>
      </c>
      <c r="C99">
        <f>Table1[[#This Row],[startdatetime]]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VLOOKUP(Table1[[#This Row],[locationaddress]],VENUEID!$A$2:$B$28,1,TRUE)</f>
        <v>#N/A</v>
      </c>
      <c r="B100" t="str">
        <f>IF(Table1[[#This Row],[categories]]="","",
IF(ISNUMBER(SEARCH("*ADULTS*",Table1[categories])),"ADULTS",
IF(ISNUMBER(SEARCH("*CHILDREN*",Table1[categories])),"CHILDREN",
IF(ISNUMBER(SEARCH("*TEENS*",Table1[categories])),"TEENS"))))</f>
        <v/>
      </c>
      <c r="C100">
        <f>Table1[[#This Row],[startdatetime]]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VLOOKUP(Table1[[#This Row],[locationaddress]],VENUEID!$A$2:$B$28,1,TRUE)</f>
        <v>#N/A</v>
      </c>
      <c r="B101" t="str">
        <f>IF(Table1[[#This Row],[categories]]="","",
IF(ISNUMBER(SEARCH("*ADULTS*",Table1[categories])),"ADULTS",
IF(ISNUMBER(SEARCH("*CHILDREN*",Table1[categories])),"CHILDREN",
IF(ISNUMBER(SEARCH("*TEENS*",Table1[categories])),"TEENS"))))</f>
        <v/>
      </c>
      <c r="C101">
        <f>Table1[[#This Row],[startdatetime]]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 summary]],
CHAR(13),
Table1[[#This Row],[startdayname]],
", ",
TEXT((Table1[[#This Row],[startshortdate]]),"MMM D"),
CHAR(13),
TEXT((Table1[[#This Row],[starttime]]), "h:mm am/pm"),CHAR(13),Table1[[#This Row],[description]],CHAR(13))</f>
        <v>_x000D_, Jan 0_x000D_12:00 AM_x000D__x000D_</v>
      </c>
    </row>
    <row r="103" spans="1:4" x14ac:dyDescent="0.25">
      <c r="A103" t="e">
        <f>VLOOKUP(Table1[[#This Row],[locationaddress]],VENUEID!$A$2:$B$28,1,TRUE)</f>
        <v>#N/A</v>
      </c>
      <c r="B103" t="str">
        <f>IF(Table1[[#This Row],[categories]]="","",
IF(ISNUMBER(SEARCH("*ADULTS*",Table1[categories])),"ADULTS",
IF(ISNUMBER(SEARCH("*CHILDREN*",Table1[categories])),"CHILDREN",
IF(ISNUMBER(SEARCH("*TEENS*",Table1[categories])),"TEENS"))))</f>
        <v/>
      </c>
      <c r="C103">
        <f>Table1[[#This Row],[startdatetime]]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VLOOKUP(Table1[[#This Row],[locationaddress]],VENUEID!$A$2:$B$28,1,TRUE)</f>
        <v>#N/A</v>
      </c>
      <c r="B104" t="str">
        <f>IF(Table1[[#This Row],[categories]]="","",
IF(ISNUMBER(SEARCH("*ADULTS*",Table1[categories])),"ADULTS",
IF(ISNUMBER(SEARCH("*CHILDREN*",Table1[categories])),"CHILDREN",
IF(ISNUMBER(SEARCH("*TEENS*",Table1[categories])),"TEENS"))))</f>
        <v/>
      </c>
      <c r="C104">
        <f>Table1[[#This Row],[startdatetime]]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VLOOKUP(Table1[[#This Row],[locationaddress]],VENUEID!$A$2:$B$28,1,TRUE)</f>
        <v>#N/A</v>
      </c>
      <c r="B105" t="str">
        <f>IF(Table1[[#This Row],[categories]]="","",
IF(ISNUMBER(SEARCH("*ADULTS*",Table1[categories])),"ADULTS",
IF(ISNUMBER(SEARCH("*CHILDREN*",Table1[categories])),"CHILDREN",
IF(ISNUMBER(SEARCH("*TEENS*",Table1[categories])),"TEENS"))))</f>
        <v/>
      </c>
      <c r="C105">
        <f>Table1[[#This Row],[startdatetime]]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VLOOKUP(Table1[[#This Row],[locationaddress]],VENUEID!$A$2:$B$28,1,TRUE)</f>
        <v>#N/A</v>
      </c>
      <c r="B106" t="str">
        <f>IF(Table1[[#This Row],[categories]]="","",
IF(ISNUMBER(SEARCH("*ADULTS*",Table1[categories])),"ADULTS",
IF(ISNUMBER(SEARCH("*CHILDREN*",Table1[categories])),"CHILDREN",
IF(ISNUMBER(SEARCH("*TEENS*",Table1[categories])),"TEENS"))))</f>
        <v/>
      </c>
      <c r="C106">
        <f>Table1[[#This Row],[startdatetime]]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e">
        <f>VLOOKUP(Table1[[#This Row],[locationaddress]],VENUEID!$A$2:$B$28,1,TRUE)</f>
        <v>#N/A</v>
      </c>
      <c r="B107" t="str">
        <f>IF(Table1[[#This Row],[categories]]="","",
IF(ISNUMBER(SEARCH("*ADULTS*",Table1[categories])),"ADULTS",
IF(ISNUMBER(SEARCH("*CHILDREN*",Table1[categories])),"CHILDREN",
IF(ISNUMBER(SEARCH("*TEENS*",Table1[categories])),"TEENS"))))</f>
        <v/>
      </c>
      <c r="C107">
        <f>Table1[[#This Row],[startdatetime]]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 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 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VLOOKUP(Table1[[#This Row],[locationaddress]],VENUEID!$A$2:$B$28,1,TRUE)</f>
        <v>#N/A</v>
      </c>
      <c r="B113" t="str">
        <f>IF(Table1[[#This Row],[categories]]="","",
IF(ISNUMBER(SEARCH("*ADULTS*",Table1[categories])),"ADULTS",
IF(ISNUMBER(SEARCH("*CHILDREN*",Table1[categories])),"CHILDREN",
IF(ISNUMBER(SEARCH("*TEENS*",Table1[categories])),"TEENS"))))</f>
        <v/>
      </c>
      <c r="C113">
        <f>Table1[[#This Row],[startdatetime]]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e">
        <f>VLOOKUP(Table1[[#This Row],[locationaddress]],VENUEID!$A$2:$B$28,1,TRUE)</f>
        <v>#N/A</v>
      </c>
      <c r="B114" t="str">
        <f>IF(Table1[[#This Row],[categories]]="","",
IF(ISNUMBER(SEARCH("*ADULTS*",Table1[categories])),"ADULTS",
IF(ISNUMBER(SEARCH("*CHILDREN*",Table1[categories])),"CHILDREN",
IF(ISNUMBER(SEARCH("*TEENS*",Table1[categories])),"TEENS"))))</f>
        <v/>
      </c>
      <c r="C114">
        <f>Table1[[#This Row],[startdatetime]]</f>
        <v>0</v>
      </c>
      <c r="D114" t="str">
        <f>CONCATENATE(Table1[[#This Row],[ summary]],
CHAR(13),
Table1[[#This Row],[startdayname]],
", ",
TEXT((Table1[[#This Row],[startshortdate]]),"MMM D"),
CHAR(13),
TEXT((Table1[[#This Row],[starttime]]), "h:mm am/pm"),CHAR(13),Table1[[#This Row],[description]],CHAR(13))</f>
        <v>_x000D_, Jan 0_x000D_12:00 AM_x000D__x000D_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 summary]],
CHAR(13),
Table1[[#This Row],[startdayname]],
", ",
TEXT((Table1[[#This Row],[startshortdate]]),"MMM D"),
CHAR(13),
TEXT((Table1[[#This Row],[starttime]]), "h:mm am/pm"),CHAR(13),Table1[[#This Row],[description]],CHAR(13))</f>
        <v>_x000D_, Jan 0_x000D_12:00 AM_x000D__x000D_</v>
      </c>
    </row>
    <row r="116" spans="1:4" x14ac:dyDescent="0.25">
      <c r="A116" t="e">
        <f>VLOOKUP(Table1[[#This Row],[locationaddress]],VENUEID!$A$2:$B$28,1,TRUE)</f>
        <v>#N/A</v>
      </c>
      <c r="B116" t="str">
        <f>IF(Table1[[#This Row],[categories]]="","",
IF(ISNUMBER(SEARCH("*ADULTS*",Table1[categories])),"ADULTS",
IF(ISNUMBER(SEARCH("*CHILDREN*",Table1[categories])),"CHILDREN",
IF(ISNUMBER(SEARCH("*TEENS*",Table1[categories])),"TEENS"))))</f>
        <v/>
      </c>
      <c r="C116">
        <f>Table1[[#This Row],[startdatetime]]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e">
        <f>VLOOKUP(Table1[[#This Row],[locationaddress]],VENUEID!$A$2:$B$28,1,TRUE)</f>
        <v>#N/A</v>
      </c>
      <c r="B119" t="str">
        <f>IF(Table1[[#This Row],[categories]]="","",
IF(ISNUMBER(SEARCH("*ADULTS*",Table1[categories])),"ADULTS",
IF(ISNUMBER(SEARCH("*CHILDREN*",Table1[categories])),"CHILDREN",
IF(ISNUMBER(SEARCH("*TEENS*",Table1[categories])),"TEENS"))))</f>
        <v/>
      </c>
      <c r="C119">
        <f>Table1[[#This Row],[startdatetime]]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e">
        <f>VLOOKUP(Table1[[#This Row],[locationaddress]],VENUEID!$A$2:$B$28,1,TRUE)</f>
        <v>#N/A</v>
      </c>
      <c r="B120" t="str">
        <f>IF(Table1[[#This Row],[categories]]="","",
IF(ISNUMBER(SEARCH("*ADULTS*",Table1[categories])),"ADULTS",
IF(ISNUMBER(SEARCH("*CHILDREN*",Table1[categories])),"CHILDREN",
IF(ISNUMBER(SEARCH("*TEENS*",Table1[categories])),"TEENS"))))</f>
        <v/>
      </c>
      <c r="C120">
        <f>Table1[[#This Row],[startdatetime]]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VLOOKUP(Table1[[#This Row],[locationaddress]],VENUEID!$A$2:$B$28,1,TRUE)</f>
        <v>#N/A</v>
      </c>
      <c r="B121" t="str">
        <f>IF(Table1[[#This Row],[categories]]="","",
IF(ISNUMBER(SEARCH("*ADULTS*",Table1[categories])),"ADULTS",
IF(ISNUMBER(SEARCH("*CHILDREN*",Table1[categories])),"CHILDREN",
IF(ISNUMBER(SEARCH("*TEENS*",Table1[categories])),"TEENS"))))</f>
        <v/>
      </c>
      <c r="C121">
        <f>Table1[[#This Row],[startdatetime]]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VLOOKUP(Table1[[#This Row],[locationaddress]],VENUEID!$A$2:$B$28,1,TRUE)</f>
        <v>#N/A</v>
      </c>
      <c r="B122" t="str">
        <f>IF(Table1[[#This Row],[categories]]="","",
IF(ISNUMBER(SEARCH("*ADULTS*",Table1[categories])),"ADULTS",
IF(ISNUMBER(SEARCH("*CHILDREN*",Table1[categories])),"CHILDREN",
IF(ISNUMBER(SEARCH("*TEENS*",Table1[categories])),"TEENS"))))</f>
        <v/>
      </c>
      <c r="C122">
        <f>Table1[[#This Row],[startdatetime]]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VLOOKUP(Table1[[#This Row],[locationaddress]],VENUEID!$A$2:$B$28,1,TRUE)</f>
        <v>#N/A</v>
      </c>
      <c r="B123" t="str">
        <f>IF(Table1[[#This Row],[categories]]="","",
IF(ISNUMBER(SEARCH("*ADULTS*",Table1[categories])),"ADULTS",
IF(ISNUMBER(SEARCH("*CHILDREN*",Table1[categories])),"CHILDREN",
IF(ISNUMBER(SEARCH("*TEENS*",Table1[categories])),"TEENS"))))</f>
        <v/>
      </c>
      <c r="C123">
        <f>Table1[[#This Row],[startdatetime]]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VLOOKUP(Table1[[#This Row],[locationaddress]],VENUEID!$A$2:$B$28,1,TRUE)</f>
        <v>#N/A</v>
      </c>
      <c r="B124" t="str">
        <f>IF(Table1[[#This Row],[categories]]="","",
IF(ISNUMBER(SEARCH("*ADULTS*",Table1[categories])),"ADULTS",
IF(ISNUMBER(SEARCH("*CHILDREN*",Table1[categories])),"CHILDREN",
IF(ISNUMBER(SEARCH("*TEENS*",Table1[categories])),"TEENS"))))</f>
        <v/>
      </c>
      <c r="C124">
        <f>Table1[[#This Row],[startdatetime]]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VLOOKUP(Table1[[#This Row],[locationaddress]],VENUEID!$A$2:$B$28,1,TRUE)</f>
        <v>#N/A</v>
      </c>
      <c r="B125" t="str">
        <f>IF(Table1[[#This Row],[categories]]="","",
IF(ISNUMBER(SEARCH("*ADULTS*",Table1[categories])),"ADULTS",
IF(ISNUMBER(SEARCH("*CHILDREN*",Table1[categories])),"CHILDREN",
IF(ISNUMBER(SEARCH("*TEENS*",Table1[categories])),"TEENS"))))</f>
        <v/>
      </c>
      <c r="C125">
        <f>Table1[[#This Row],[startdatetime]]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VLOOKUP(Table1[[#This Row],[locationaddress]],VENUEID!$A$2:$B$28,1,TRUE)</f>
        <v>#N/A</v>
      </c>
      <c r="B127" t="str">
        <f>IF(Table1[[#This Row],[categories]]="","",
IF(ISNUMBER(SEARCH("*ADULTS*",Table1[categories])),"ADULTS",
IF(ISNUMBER(SEARCH("*CHILDREN*",Table1[categories])),"CHILDREN",
IF(ISNUMBER(SEARCH("*TEENS*",Table1[categories])),"TEENS"))))</f>
        <v/>
      </c>
      <c r="C127">
        <f>Table1[[#This Row],[startdatetime]]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VLOOKUP(Table1[[#This Row],[locationaddress]],VENUEID!$A$2:$B$28,1,TRUE)</f>
        <v>#N/A</v>
      </c>
      <c r="B128" t="str">
        <f>IF(Table1[[#This Row],[categories]]="","",
IF(ISNUMBER(SEARCH("*ADULTS*",Table1[categories])),"ADULTS",
IF(ISNUMBER(SEARCH("*CHILDREN*",Table1[categories])),"CHILDREN",
IF(ISNUMBER(SEARCH("*TEENS*",Table1[categories])),"TEENS"))))</f>
        <v/>
      </c>
      <c r="C128">
        <f>Table1[[#This Row],[startdatetime]]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VLOOKUP(Table1[[#This Row],[locationaddress]],VENUEID!$A$2:$B$28,1,TRUE)</f>
        <v>#N/A</v>
      </c>
      <c r="B129" t="str">
        <f>IF(Table1[[#This Row],[categories]]="","",
IF(ISNUMBER(SEARCH("*ADULTS*",Table1[categories])),"ADULTS",
IF(ISNUMBER(SEARCH("*CHILDREN*",Table1[categories])),"CHILDREN",
IF(ISNUMBER(SEARCH("*TEENS*",Table1[categories])),"TEENS"))))</f>
        <v/>
      </c>
      <c r="C129">
        <f>Table1[[#This Row],[startdatetime]]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VLOOKUP(Table1[[#This Row],[locationaddress]],VENUEID!$A$2:$B$28,1,TRUE)</f>
        <v>#N/A</v>
      </c>
      <c r="B132" t="str">
        <f>IF(Table1[[#This Row],[categories]]="","",
IF(ISNUMBER(SEARCH("*ADULTS*",Table1[categories])),"ADULTS",
IF(ISNUMBER(SEARCH("*CHILDREN*",Table1[categories])),"CHILDREN",
IF(ISNUMBER(SEARCH("*TEENS*",Table1[categories])),"TEENS"))))</f>
        <v/>
      </c>
      <c r="C132">
        <f>Table1[[#This Row],[startdatetime]]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VLOOKUP(Table1[[#This Row],[locationaddress]],VENUEID!$A$2:$B$28,1,TRUE)</f>
        <v>#N/A</v>
      </c>
      <c r="B134" t="str">
        <f>IF(Table1[[#This Row],[categories]]="","",
IF(ISNUMBER(SEARCH("*ADULTS*",Table1[categories])),"ADULTS",
IF(ISNUMBER(SEARCH("*CHILDREN*",Table1[categories])),"CHILDREN",
IF(ISNUMBER(SEARCH("*TEENS*",Table1[categories])),"TEENS"))))</f>
        <v/>
      </c>
      <c r="C134">
        <f>Table1[[#This Row],[startdatetime]]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VLOOKUP(Table1[[#This Row],[locationaddress]],VENUEID!$A$2:$B$28,1,TRUE)</f>
        <v>#N/A</v>
      </c>
      <c r="B135" t="str">
        <f>IF(Table1[[#This Row],[categories]]="","",
IF(ISNUMBER(SEARCH("*ADULTS*",Table1[categories])),"ADULTS",
IF(ISNUMBER(SEARCH("*CHILDREN*",Table1[categories])),"CHILDREN",
IF(ISNUMBER(SEARCH("*TEENS*",Table1[categories])),"TEENS"))))</f>
        <v/>
      </c>
      <c r="C135">
        <f>Table1[[#This Row],[startdatetime]]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VLOOKUP(Table1[[#This Row],[locationaddress]],VENUEID!$A$2:$B$28,1,TRUE)</f>
        <v>#N/A</v>
      </c>
      <c r="B136" t="str">
        <f>IF(Table1[[#This Row],[categories]]="","",
IF(ISNUMBER(SEARCH("*ADULTS*",Table1[categories])),"ADULTS",
IF(ISNUMBER(SEARCH("*CHILDREN*",Table1[categories])),"CHILDREN",
IF(ISNUMBER(SEARCH("*TEENS*",Table1[categories])),"TEENS"))))</f>
        <v/>
      </c>
      <c r="C136">
        <f>Table1[[#This Row],[startdatetime]]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VLOOKUP(Table1[[#This Row],[locationaddress]],VENUEID!$A$2:$B$28,1,TRUE)</f>
        <v>#N/A</v>
      </c>
      <c r="B137" t="str">
        <f>IF(Table1[[#This Row],[categories]]="","",
IF(ISNUMBER(SEARCH("*ADULTS*",Table1[categories])),"ADULTS",
IF(ISNUMBER(SEARCH("*CHILDREN*",Table1[categories])),"CHILDREN",
IF(ISNUMBER(SEARCH("*TEENS*",Table1[categories])),"TEENS"))))</f>
        <v/>
      </c>
      <c r="C137">
        <f>Table1[[#This Row],[startdatetime]]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VLOOKUP(Table1[[#This Row],[locationaddress]],VENUEID!$A$2:$B$28,1,TRUE)</f>
        <v>#N/A</v>
      </c>
      <c r="B139" t="str">
        <f>IF(Table1[[#This Row],[categories]]="","",
IF(ISNUMBER(SEARCH("*ADULTS*",Table1[categories])),"ADULTS",
IF(ISNUMBER(SEARCH("*CHILDREN*",Table1[categories])),"CHILDREN",
IF(ISNUMBER(SEARCH("*TEENS*",Table1[categories])),"TEENS"))))</f>
        <v/>
      </c>
      <c r="C139">
        <f>Table1[[#This Row],[startdatetime]]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VLOOKUP(Table1[[#This Row],[locationaddress]],VENUEID!$A$2:$B$28,1,TRUE)</f>
        <v>#N/A</v>
      </c>
      <c r="B140" t="str">
        <f>IF(Table1[[#This Row],[categories]]="","",
IF(ISNUMBER(SEARCH("*ADULTS*",Table1[categories])),"ADULTS",
IF(ISNUMBER(SEARCH("*CHILDREN*",Table1[categories])),"CHILDREN",
IF(ISNUMBER(SEARCH("*TEENS*",Table1[categories])),"TEENS"))))</f>
        <v/>
      </c>
      <c r="C140">
        <f>Table1[[#This Row],[startdatetime]]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e">
        <f>VLOOKUP(Table1[[#This Row],[locationaddress]],VENUEID!$A$2:$B$28,1,TRUE)</f>
        <v>#N/A</v>
      </c>
      <c r="B141" t="str">
        <f>IF(Table1[[#This Row],[categories]]="","",
IF(ISNUMBER(SEARCH("*ADULTS*",Table1[categories])),"ADULTS",
IF(ISNUMBER(SEARCH("*CHILDREN*",Table1[categories])),"CHILDREN",
IF(ISNUMBER(SEARCH("*TEENS*",Table1[categories])),"TEENS"))))</f>
        <v/>
      </c>
      <c r="C141">
        <f>Table1[[#This Row],[startdatetime]]</f>
        <v>0</v>
      </c>
      <c r="D141" t="str">
        <f>CONCATENATE(Table1[[#This Row],[ summary]],
CHAR(13),
Table1[[#This Row],[startdayname]],
", ",
TEXT((Table1[[#This Row],[startshortdate]]),"MMM D"),
CHAR(13),
TEXT((Table1[[#This Row],[starttime]]), "h:mm am/pm"),CHAR(13),Table1[[#This Row],[description]],CHAR(13))</f>
        <v>_x000D_, Jan 0_x000D_12:00 AM_x000D__x000D_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VLOOKUP(Table1[[#This Row],[locationaddress]],VENUEID!$A$2:$B$28,1,TRUE)</f>
        <v>#N/A</v>
      </c>
      <c r="B143" t="str">
        <f>IF(Table1[[#This Row],[categories]]="","",
IF(ISNUMBER(SEARCH("*ADULTS*",Table1[categories])),"ADULTS",
IF(ISNUMBER(SEARCH("*CHILDREN*",Table1[categories])),"CHILDREN",
IF(ISNUMBER(SEARCH("*TEENS*",Table1[categories])),"TEENS"))))</f>
        <v/>
      </c>
      <c r="C143">
        <f>Table1[[#This Row],[startdatetime]]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VLOOKUP(Table1[[#This Row],[locationaddress]],VENUEID!$A$2:$B$28,1,TRUE)</f>
        <v>#N/A</v>
      </c>
      <c r="B144" t="str">
        <f>IF(Table1[[#This Row],[categories]]="","",
IF(ISNUMBER(SEARCH("*ADULTS*",Table1[categories])),"ADULTS",
IF(ISNUMBER(SEARCH("*CHILDREN*",Table1[categories])),"CHILDREN",
IF(ISNUMBER(SEARCH("*TEENS*",Table1[categories])),"TEENS"))))</f>
        <v/>
      </c>
      <c r="C144">
        <f>Table1[[#This Row],[startdatetime]]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VLOOKUP(Table1[[#This Row],[locationaddress]],VENUEID!$A$2:$B$28,1,TRUE)</f>
        <v>#N/A</v>
      </c>
      <c r="B145" t="str">
        <f>IF(Table1[[#This Row],[categories]]="","",
IF(ISNUMBER(SEARCH("*ADULTS*",Table1[categories])),"ADULTS",
IF(ISNUMBER(SEARCH("*CHILDREN*",Table1[categories])),"CHILDREN",
IF(ISNUMBER(SEARCH("*TEENS*",Table1[categories])),"TEENS"))))</f>
        <v/>
      </c>
      <c r="C145">
        <f>Table1[[#This Row],[startdatetime]]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VLOOKUP(Table1[[#This Row],[locationaddress]],VENUEID!$A$2:$B$28,1,TRUE)</f>
        <v>#N/A</v>
      </c>
      <c r="B146" t="str">
        <f>IF(Table1[[#This Row],[categories]]="","",
IF(ISNUMBER(SEARCH("*ADULTS*",Table1[categories])),"ADULTS",
IF(ISNUMBER(SEARCH("*CHILDREN*",Table1[categories])),"CHILDREN",
IF(ISNUMBER(SEARCH("*TEENS*",Table1[categories])),"TEENS"))))</f>
        <v/>
      </c>
      <c r="C146">
        <f>Table1[[#This Row],[startdatetime]]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e">
        <f>VLOOKUP(Table1[[#This Row],[locationaddress]],VENUEID!$A$2:$B$28,1,TRUE)</f>
        <v>#N/A</v>
      </c>
      <c r="B148" t="str">
        <f>IF(Table1[[#This Row],[categories]]="","",
IF(ISNUMBER(SEARCH("*ADULTS*",Table1[categories])),"ADULTS",
IF(ISNUMBER(SEARCH("*CHILDREN*",Table1[categories])),"CHILDREN",
IF(ISNUMBER(SEARCH("*TEENS*",Table1[categories])),"TEENS"))))</f>
        <v/>
      </c>
      <c r="C148">
        <f>Table1[[#This Row],[startdatetime]]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VLOOKUP(Table1[[#This Row],[locationaddress]],VENUEID!$A$2:$B$28,1,TRUE)</f>
        <v>#N/A</v>
      </c>
      <c r="B149" t="str">
        <f>IF(Table1[[#This Row],[categories]]="","",
IF(ISNUMBER(SEARCH("*ADULTS*",Table1[categories])),"ADULTS",
IF(ISNUMBER(SEARCH("*CHILDREN*",Table1[categories])),"CHILDREN",
IF(ISNUMBER(SEARCH("*TEENS*",Table1[categories])),"TEENS"))))</f>
        <v/>
      </c>
      <c r="C149">
        <f>Table1[[#This Row],[startdatetime]]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VLOOKUP(Table1[[#This Row],[locationaddress]],VENUEID!$A$2:$B$28,1,TRUE)</f>
        <v>#N/A</v>
      </c>
      <c r="B150" t="str">
        <f>IF(Table1[[#This Row],[categories]]="","",
IF(ISNUMBER(SEARCH("*ADULTS*",Table1[categories])),"ADULTS",
IF(ISNUMBER(SEARCH("*CHILDREN*",Table1[categories])),"CHILDREN",
IF(ISNUMBER(SEARCH("*TEENS*",Table1[categories])),"TEENS"))))</f>
        <v/>
      </c>
      <c r="C150">
        <f>Table1[[#This Row],[startdatetime]]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VLOOKUP(Table1[[#This Row],[locationaddress]],VENUEID!$A$2:$B$28,1,TRUE)</f>
        <v>#N/A</v>
      </c>
      <c r="B154" t="str">
        <f>IF(Table1[[#This Row],[categories]]="","",
IF(ISNUMBER(SEARCH("*ADULTS*",Table1[categories])),"ADULTS",
IF(ISNUMBER(SEARCH("*CHILDREN*",Table1[categories])),"CHILDREN",
IF(ISNUMBER(SEARCH("*TEENS*",Table1[categories])),"TEENS"))))</f>
        <v/>
      </c>
      <c r="C154">
        <f>Table1[[#This Row],[startdatetime]]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VLOOKUP(Table1[[#This Row],[locationaddress]],VENUEID!$A$2:$B$28,1,TRUE)</f>
        <v>#N/A</v>
      </c>
      <c r="B155" t="str">
        <f>IF(Table1[[#This Row],[categories]]="","",
IF(ISNUMBER(SEARCH("*ADULTS*",Table1[categories])),"ADULTS",
IF(ISNUMBER(SEARCH("*CHILDREN*",Table1[categories])),"CHILDREN",
IF(ISNUMBER(SEARCH("*TEENS*",Table1[categories])),"TEENS"))))</f>
        <v/>
      </c>
      <c r="C155">
        <f>Table1[[#This Row],[startdatetime]]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VLOOKUP(Table1[[#This Row],[locationaddress]],VENUEID!$A$2:$B$28,1,TRUE)</f>
        <v>#N/A</v>
      </c>
      <c r="B156" t="str">
        <f>IF(Table1[[#This Row],[categories]]="","",
IF(ISNUMBER(SEARCH("*ADULTS*",Table1[categories])),"ADULTS",
IF(ISNUMBER(SEARCH("*CHILDREN*",Table1[categories])),"CHILDREN",
IF(ISNUMBER(SEARCH("*TEENS*",Table1[categories])),"TEENS"))))</f>
        <v/>
      </c>
      <c r="C156">
        <f>Table1[[#This Row],[startdatetime]]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VLOOKUP(Table1[[#This Row],[locationaddress]],VENUEID!$A$2:$B$28,1,TRUE)</f>
        <v>#N/A</v>
      </c>
      <c r="B158" t="str">
        <f>IF(Table1[[#This Row],[categories]]="","",
IF(ISNUMBER(SEARCH("*ADULTS*",Table1[categories])),"ADULTS",
IF(ISNUMBER(SEARCH("*CHILDREN*",Table1[categories])),"CHILDREN",
IF(ISNUMBER(SEARCH("*TEENS*",Table1[categories])),"TEENS"))))</f>
        <v/>
      </c>
      <c r="C158">
        <f>Table1[[#This Row],[startdatetime]]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VLOOKUP(Table1[[#This Row],[locationaddress]],VENUEID!$A$2:$B$28,1,TRUE)</f>
        <v>#N/A</v>
      </c>
      <c r="B159" t="str">
        <f>IF(Table1[[#This Row],[categories]]="","",
IF(ISNUMBER(SEARCH("*ADULTS*",Table1[categories])),"ADULTS",
IF(ISNUMBER(SEARCH("*CHILDREN*",Table1[categories])),"CHILDREN",
IF(ISNUMBER(SEARCH("*TEENS*",Table1[categories])),"TEENS"))))</f>
        <v/>
      </c>
      <c r="C159">
        <f>Table1[[#This Row],[startdatetime]]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VLOOKUP(Table1[[#This Row],[locationaddress]],VENUEID!$A$2:$B$28,1,TRUE)</f>
        <v>#N/A</v>
      </c>
      <c r="B161" t="str">
        <f>IF(Table1[[#This Row],[categories]]="","",
IF(ISNUMBER(SEARCH("*ADULTS*",Table1[categories])),"ADULTS",
IF(ISNUMBER(SEARCH("*CHILDREN*",Table1[categories])),"CHILDREN",
IF(ISNUMBER(SEARCH("*TEENS*",Table1[categories])),"TEENS"))))</f>
        <v/>
      </c>
      <c r="C161">
        <f>Table1[[#This Row],[startdatetime]]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VLOOKUP(Table1[[#This Row],[locationaddress]],VENUEID!$A$2:$B$28,1,TRUE)</f>
        <v>#N/A</v>
      </c>
      <c r="B162" t="str">
        <f>IF(Table1[[#This Row],[categories]]="","",
IF(ISNUMBER(SEARCH("*ADULTS*",Table1[categories])),"ADULTS",
IF(ISNUMBER(SEARCH("*CHILDREN*",Table1[categories])),"CHILDREN",
IF(ISNUMBER(SEARCH("*TEENS*",Table1[categories])),"TEENS"))))</f>
        <v/>
      </c>
      <c r="C162">
        <f>Table1[[#This Row],[startdatetime]]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VLOOKUP(Table1[[#This Row],[locationaddress]],VENUEID!$A$2:$B$28,1,TRUE)</f>
        <v>#N/A</v>
      </c>
      <c r="B163" t="str">
        <f>IF(Table1[[#This Row],[categories]]="","",
IF(ISNUMBER(SEARCH("*ADULTS*",Table1[categories])),"ADULTS",
IF(ISNUMBER(SEARCH("*CHILDREN*",Table1[categories])),"CHILDREN",
IF(ISNUMBER(SEARCH("*TEENS*",Table1[categories])),"TEENS"))))</f>
        <v/>
      </c>
      <c r="C163">
        <f>Table1[[#This Row],[startdatetime]]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VLOOKUP(Table1[[#This Row],[locationaddress]],VENUEID!$A$2:$B$28,1,TRUE)</f>
        <v>#N/A</v>
      </c>
      <c r="B164" t="str">
        <f>IF(Table1[[#This Row],[categories]]="","",
IF(ISNUMBER(SEARCH("*ADULTS*",Table1[categories])),"ADULTS",
IF(ISNUMBER(SEARCH("*CHILDREN*",Table1[categories])),"CHILDREN",
IF(ISNUMBER(SEARCH("*TEENS*",Table1[categories])),"TEENS"))))</f>
        <v/>
      </c>
      <c r="C164">
        <f>Table1[[#This Row],[startdatetime]]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 summary]],
CHAR(13),
Table1[[#This Row],[startdayname]],
", ",
TEXT((Table1[[#This Row],[startshortdate]]),"MMM D"),
CHAR(13),
TEXT((Table1[[#This Row],[starttime]]), "h:mm am/pm"),CHAR(13),Table1[[#This Row],[description]],CHAR(13))</f>
        <v>_x000D_, Jan 0_x000D_12:00 AM_x000D__x000D_</v>
      </c>
    </row>
    <row r="166" spans="1:4" x14ac:dyDescent="0.25">
      <c r="A166" t="e">
        <f>VLOOKUP(Table1[[#This Row],[locationaddress]],VENUEID!$A$2:$B$28,1,TRUE)</f>
        <v>#N/A</v>
      </c>
      <c r="B166" t="str">
        <f>IF(Table1[[#This Row],[categories]]="","",
IF(ISNUMBER(SEARCH("*ADULTS*",Table1[categories])),"ADULTS",
IF(ISNUMBER(SEARCH("*CHILDREN*",Table1[categories])),"CHILDREN",
IF(ISNUMBER(SEARCH("*TEENS*",Table1[categories])),"TEENS"))))</f>
        <v/>
      </c>
      <c r="C166">
        <f>Table1[[#This Row],[startdatetime]]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VLOOKUP(Table1[[#This Row],[locationaddress]],VENUEID!$A$2:$B$28,1,TRUE)</f>
        <v>#N/A</v>
      </c>
      <c r="B167" t="str">
        <f>IF(Table1[[#This Row],[categories]]="","",
IF(ISNUMBER(SEARCH("*ADULTS*",Table1[categories])),"ADULTS",
IF(ISNUMBER(SEARCH("*CHILDREN*",Table1[categories])),"CHILDREN",
IF(ISNUMBER(SEARCH("*TEENS*",Table1[categories])),"TEENS"))))</f>
        <v/>
      </c>
      <c r="C167">
        <f>Table1[[#This Row],[startdatetime]]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VLOOKUP(Table1[[#This Row],[locationaddress]],VENUEID!$A$2:$B$28,1,TRUE)</f>
        <v>#N/A</v>
      </c>
      <c r="B168" t="str">
        <f>IF(Table1[[#This Row],[categories]]="","",
IF(ISNUMBER(SEARCH("*ADULTS*",Table1[categories])),"ADULTS",
IF(ISNUMBER(SEARCH("*CHILDREN*",Table1[categories])),"CHILDREN",
IF(ISNUMBER(SEARCH("*TEENS*",Table1[categories])),"TEENS"))))</f>
        <v/>
      </c>
      <c r="C168">
        <f>Table1[[#This Row],[startdatetime]]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 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VLOOKUP(Table1[[#This Row],[locationaddress]],VENUEID!$A$2:$B$28,1,TRUE)</f>
        <v>#N/A</v>
      </c>
      <c r="B172" t="str">
        <f>IF(Table1[[#This Row],[categories]]="","",
IF(ISNUMBER(SEARCH("*ADULTS*",Table1[categories])),"ADULTS",
IF(ISNUMBER(SEARCH("*CHILDREN*",Table1[categories])),"CHILDREN",
IF(ISNUMBER(SEARCH("*TEENS*",Table1[categories])),"TEENS"))))</f>
        <v/>
      </c>
      <c r="C172">
        <f>Table1[[#This Row],[startdatetime]]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e">
        <f>VLOOKUP(Table1[[#This Row],[locationaddress]],VENUEID!$A$2:$B$28,1,TRUE)</f>
        <v>#N/A</v>
      </c>
      <c r="B173" t="str">
        <f>IF(Table1[[#This Row],[categories]]="","",
IF(ISNUMBER(SEARCH("*ADULTS*",Table1[categories])),"ADULTS",
IF(ISNUMBER(SEARCH("*CHILDREN*",Table1[categories])),"CHILDREN",
IF(ISNUMBER(SEARCH("*TEENS*",Table1[categories])),"TEENS"))))</f>
        <v/>
      </c>
      <c r="C173">
        <f>Table1[[#This Row],[startdatetime]]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VLOOKUP(Table1[[#This Row],[locationaddress]],VENUEID!$A$2:$B$28,1,TRUE)</f>
        <v>#N/A</v>
      </c>
      <c r="B174" t="str">
        <f>IF(Table1[[#This Row],[categories]]="","",
IF(ISNUMBER(SEARCH("*ADULTS*",Table1[categories])),"ADULTS",
IF(ISNUMBER(SEARCH("*CHILDREN*",Table1[categories])),"CHILDREN",
IF(ISNUMBER(SEARCH("*TEENS*",Table1[categories])),"TEENS"))))</f>
        <v/>
      </c>
      <c r="C174">
        <f>Table1[[#This Row],[startdatetime]]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VLOOKUP(Table1[[#This Row],[locationaddress]],VENUEID!$A$2:$B$28,1,TRUE)</f>
        <v>#N/A</v>
      </c>
      <c r="B175" t="str">
        <f>IF(Table1[[#This Row],[categories]]="","",
IF(ISNUMBER(SEARCH("*ADULTS*",Table1[categories])),"ADULTS",
IF(ISNUMBER(SEARCH("*CHILDREN*",Table1[categories])),"CHILDREN",
IF(ISNUMBER(SEARCH("*TEENS*",Table1[categories])),"TEENS"))))</f>
        <v/>
      </c>
      <c r="C175">
        <f>Table1[[#This Row],[startdatetime]]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VLOOKUP(Table1[[#This Row],[locationaddress]],VENUEID!$A$2:$B$28,1,TRUE)</f>
        <v>#N/A</v>
      </c>
      <c r="B176" t="str">
        <f>IF(Table1[[#This Row],[categories]]="","",
IF(ISNUMBER(SEARCH("*ADULTS*",Table1[categories])),"ADULTS",
IF(ISNUMBER(SEARCH("*CHILDREN*",Table1[categories])),"CHILDREN",
IF(ISNUMBER(SEARCH("*TEENS*",Table1[categories])),"TEENS"))))</f>
        <v/>
      </c>
      <c r="C176">
        <f>Table1[[#This Row],[startdatetime]]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e">
        <f>VLOOKUP(Table1[[#This Row],[locationaddress]],VENUEID!$A$2:$B$28,1,TRUE)</f>
        <v>#N/A</v>
      </c>
      <c r="B178" t="str">
        <f>IF(Table1[[#This Row],[categories]]="","",
IF(ISNUMBER(SEARCH("*ADULTS*",Table1[categories])),"ADULTS",
IF(ISNUMBER(SEARCH("*CHILDREN*",Table1[categories])),"CHILDREN",
IF(ISNUMBER(SEARCH("*TEENS*",Table1[categories])),"TEENS"))))</f>
        <v/>
      </c>
      <c r="C178">
        <f>Table1[[#This Row],[startdatetime]]</f>
        <v>0</v>
      </c>
      <c r="D178" t="str">
        <f>CONCATENATE(Table1[[#This Row],[ summary]],
CHAR(13),
Table1[[#This Row],[startdayname]],
", ",
TEXT((Table1[[#This Row],[startshortdate]]),"MMM D"),
CHAR(13),
TEXT((Table1[[#This Row],[starttime]]), "h:mm am/pm"),CHAR(13),Table1[[#This Row],[description]],CHAR(13))</f>
        <v>_x000D_, Jan 0_x000D_12:00 AM_x000D__x000D_</v>
      </c>
    </row>
    <row r="179" spans="1:4" x14ac:dyDescent="0.25">
      <c r="A179" t="e">
        <f>VLOOKUP(Table1[[#This Row],[locationaddress]],VENUEID!$A$2:$B$28,1,TRUE)</f>
        <v>#N/A</v>
      </c>
      <c r="B179" t="str">
        <f>IF(Table1[[#This Row],[categories]]="","",
IF(ISNUMBER(SEARCH("*ADULTS*",Table1[categories])),"ADULTS",
IF(ISNUMBER(SEARCH("*CHILDREN*",Table1[categories])),"CHILDREN",
IF(ISNUMBER(SEARCH("*TEENS*",Table1[categories])),"TEENS"))))</f>
        <v/>
      </c>
      <c r="C179">
        <f>Table1[[#This Row],[startdatetime]]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VLOOKUP(Table1[[#This Row],[locationaddress]],VENUEID!$A$2:$B$28,1,TRUE)</f>
        <v>#N/A</v>
      </c>
      <c r="B180" t="str">
        <f>IF(Table1[[#This Row],[categories]]="","",
IF(ISNUMBER(SEARCH("*ADULTS*",Table1[categories])),"ADULTS",
IF(ISNUMBER(SEARCH("*CHILDREN*",Table1[categories])),"CHILDREN",
IF(ISNUMBER(SEARCH("*TEENS*",Table1[categories])),"TEENS"))))</f>
        <v/>
      </c>
      <c r="C180">
        <f>Table1[[#This Row],[startdatetime]]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VLOOKUP(Table1[[#This Row],[locationaddress]],VENUEID!$A$2:$B$28,1,TRUE)</f>
        <v>#N/A</v>
      </c>
      <c r="B181" t="str">
        <f>IF(Table1[[#This Row],[categories]]="","",
IF(ISNUMBER(SEARCH("*ADULTS*",Table1[categories])),"ADULTS",
IF(ISNUMBER(SEARCH("*CHILDREN*",Table1[categories])),"CHILDREN",
IF(ISNUMBER(SEARCH("*TEENS*",Table1[categories])),"TEENS"))))</f>
        <v/>
      </c>
      <c r="C181">
        <f>Table1[[#This Row],[startdatetime]]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e">
        <f>VLOOKUP(Table1[[#This Row],[locationaddress]],VENUEID!$A$2:$B$28,1,TRUE)</f>
        <v>#N/A</v>
      </c>
      <c r="B182" t="str">
        <f>IF(Table1[[#This Row],[categories]]="","",
IF(ISNUMBER(SEARCH("*ADULTS*",Table1[categories])),"ADULTS",
IF(ISNUMBER(SEARCH("*CHILDREN*",Table1[categories])),"CHILDREN",
IF(ISNUMBER(SEARCH("*TEENS*",Table1[categories])),"TEENS"))))</f>
        <v/>
      </c>
      <c r="C182">
        <f>Table1[[#This Row],[startdatetime]]</f>
        <v>0</v>
      </c>
      <c r="D182" t="str">
        <f>CONCATENATE(Table1[[#This Row],[ summary]],
CHAR(13),
Table1[[#This Row],[startdayname]],
", ",
TEXT((Table1[[#This Row],[startshortdate]]),"MMM D"),
CHAR(13),
TEXT((Table1[[#This Row],[starttime]]), "h:mm am/pm"),CHAR(13),Table1[[#This Row],[description]],CHAR(13))</f>
        <v>_x000D_, Jan 0_x000D_12:00 AM_x000D__x000D_</v>
      </c>
    </row>
    <row r="183" spans="1:4" x14ac:dyDescent="0.25">
      <c r="A183" t="e">
        <f>VLOOKUP(Table1[[#This Row],[locationaddress]],VENUEID!$A$2:$B$28,1,TRUE)</f>
        <v>#N/A</v>
      </c>
      <c r="B183" t="str">
        <f>IF(Table1[[#This Row],[categories]]="","",
IF(ISNUMBER(SEARCH("*ADULTS*",Table1[categories])),"ADULTS",
IF(ISNUMBER(SEARCH("*CHILDREN*",Table1[categories])),"CHILDREN",
IF(ISNUMBER(SEARCH("*TEENS*",Table1[categories])),"TEENS"))))</f>
        <v/>
      </c>
      <c r="C183">
        <f>Table1[[#This Row],[startdatetime]]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e">
        <f>VLOOKUP(Table1[[#This Row],[locationaddress]],VENUEID!$A$2:$B$28,1,TRUE)</f>
        <v>#N/A</v>
      </c>
      <c r="B184" t="str">
        <f>IF(Table1[[#This Row],[categories]]="","",
IF(ISNUMBER(SEARCH("*ADULTS*",Table1[categories])),"ADULTS",
IF(ISNUMBER(SEARCH("*CHILDREN*",Table1[categories])),"CHILDREN",
IF(ISNUMBER(SEARCH("*TEENS*",Table1[categories])),"TEENS"))))</f>
        <v/>
      </c>
      <c r="C184">
        <f>Table1[[#This Row],[startdatetime]]</f>
        <v>0</v>
      </c>
      <c r="D184" t="str">
        <f>CONCATENATE(Table1[[#This Row],[ summary]],
CHAR(13),
Table1[[#This Row],[startdayname]],
", ",
TEXT((Table1[[#This Row],[startshortdate]]),"MMM D"),
CHAR(13),
TEXT((Table1[[#This Row],[starttime]]), "h:mm am/pm"),CHAR(13),Table1[[#This Row],[description]],CHAR(13))</f>
        <v>_x000D_, Jan 0_x000D_12:00 AM_x000D__x000D_</v>
      </c>
    </row>
    <row r="185" spans="1:4" x14ac:dyDescent="0.25">
      <c r="A185" t="e">
        <f>VLOOKUP(Table1[[#This Row],[locationaddress]],VENUEID!$A$2:$B$28,1,TRUE)</f>
        <v>#N/A</v>
      </c>
      <c r="B185" t="str">
        <f>IF(Table1[[#This Row],[categories]]="","",
IF(ISNUMBER(SEARCH("*ADULTS*",Table1[categories])),"ADULTS",
IF(ISNUMBER(SEARCH("*CHILDREN*",Table1[categories])),"CHILDREN",
IF(ISNUMBER(SEARCH("*TEENS*",Table1[categories])),"TEENS"))))</f>
        <v/>
      </c>
      <c r="C185">
        <f>Table1[[#This Row],[startdatetime]]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e">
        <f>VLOOKUP(Table1[[#This Row],[locationaddress]],VENUEID!$A$2:$B$28,1,TRUE)</f>
        <v>#N/A</v>
      </c>
      <c r="B186" t="str">
        <f>IF(Table1[[#This Row],[categories]]="","",
IF(ISNUMBER(SEARCH("*ADULTS*",Table1[categories])),"ADULTS",
IF(ISNUMBER(SEARCH("*CHILDREN*",Table1[categories])),"CHILDREN",
IF(ISNUMBER(SEARCH("*TEENS*",Table1[categories])),"TEENS"))))</f>
        <v/>
      </c>
      <c r="C186">
        <f>Table1[[#This Row],[startdatetime]]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VLOOKUP(Table1[[#This Row],[locationaddress]],VENUEID!$A$2:$B$28,1,TRUE)</f>
        <v>#N/A</v>
      </c>
      <c r="B190" t="str">
        <f>IF(Table1[[#This Row],[categories]]="","",
IF(ISNUMBER(SEARCH("*ADULTS*",Table1[categories])),"ADULTS",
IF(ISNUMBER(SEARCH("*CHILDREN*",Table1[categories])),"CHILDREN",
IF(ISNUMBER(SEARCH("*TEENS*",Table1[categories])),"TEENS"))))</f>
        <v/>
      </c>
      <c r="C190">
        <f>Table1[[#This Row],[startdatetime]]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e">
        <f>VLOOKUP(Table1[[#This Row],[locationaddress]],VENUEID!$A$2:$B$28,1,TRUE)</f>
        <v>#N/A</v>
      </c>
      <c r="B191" t="str">
        <f>IF(Table1[[#This Row],[categories]]="","",
IF(ISNUMBER(SEARCH("*ADULTS*",Table1[categories])),"ADULTS",
IF(ISNUMBER(SEARCH("*CHILDREN*",Table1[categories])),"CHILDREN",
IF(ISNUMBER(SEARCH("*TEENS*",Table1[categories])),"TEENS"))))</f>
        <v/>
      </c>
      <c r="C191">
        <f>Table1[[#This Row],[startdatetime]]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e">
        <f>VLOOKUP(Table1[[#This Row],[locationaddress]],VENUEID!$A$2:$B$28,1,TRUE)</f>
        <v>#N/A</v>
      </c>
      <c r="B192" t="str">
        <f>IF(Table1[[#This Row],[categories]]="","",
IF(ISNUMBER(SEARCH("*ADULTS*",Table1[categories])),"ADULTS",
IF(ISNUMBER(SEARCH("*CHILDREN*",Table1[categories])),"CHILDREN",
IF(ISNUMBER(SEARCH("*TEENS*",Table1[categories])),"TEENS"))))</f>
        <v/>
      </c>
      <c r="C192">
        <f>Table1[[#This Row],[startdatetime]]</f>
        <v>0</v>
      </c>
      <c r="D192" t="str">
        <f>CONCATENATE(Table1[[#This Row],[ summary]],
CHAR(13),
Table1[[#This Row],[startdayname]],
", ",
TEXT((Table1[[#This Row],[startshortdate]]),"MMM D"),
CHAR(13),
TEXT((Table1[[#This Row],[starttime]]), "h:mm am/pm"),CHAR(13),Table1[[#This Row],[description]],CHAR(13))</f>
        <v>_x000D_, Jan 0_x000D_12:00 AM_x000D__x000D_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 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 summary]],
CHAR(13),
Table1[[#This Row],[startdayname]],
", ",
TEXT((Table1[[#This Row],[startshortdate]]),"MMM D"),
CHAR(13),
TEXT((Table1[[#This Row],[starttime]]), "h:mm am/pm"),CHAR(13),Table1[[#This Row],[description]],CHAR(13))</f>
        <v>_x000D_, Jan 0_x000D_12:00 AM_x000D__x000D_</v>
      </c>
    </row>
    <row r="195" spans="1:4" x14ac:dyDescent="0.25">
      <c r="A195" t="e">
        <f>VLOOKUP(Table1[[#This Row],[locationaddress]],VENUEID!$A$2:$B$28,1,TRUE)</f>
        <v>#N/A</v>
      </c>
      <c r="B195" t="str">
        <f>IF(Table1[[#This Row],[categories]]="","",
IF(ISNUMBER(SEARCH("*ADULTS*",Table1[categories])),"ADULTS",
IF(ISNUMBER(SEARCH("*CHILDREN*",Table1[categories])),"CHILDREN",
IF(ISNUMBER(SEARCH("*TEENS*",Table1[categories])),"TEENS"))))</f>
        <v/>
      </c>
      <c r="C195">
        <f>Table1[[#This Row],[startdatetime]]</f>
        <v>0</v>
      </c>
      <c r="D195" t="str">
        <f>CONCATENATE(Table1[[#This Row],[ summary]],
CHAR(13),
Table1[[#This Row],[startdayname]],
", ",
TEXT((Table1[[#This Row],[startshortdate]]),"MMM D"),
CHAR(13),
TEXT((Table1[[#This Row],[starttime]]), "h:mm am/pm"),CHAR(13),Table1[[#This Row],[description]],CHAR(13))</f>
        <v>_x000D_, Jan 0_x000D_12:00 AM_x000D__x000D_</v>
      </c>
    </row>
    <row r="196" spans="1:4" x14ac:dyDescent="0.25">
      <c r="A196" t="e">
        <f>VLOOKUP(Table1[[#This Row],[locationaddress]],VENUEID!$A$2:$B$28,1,TRUE)</f>
        <v>#N/A</v>
      </c>
      <c r="B196" t="str">
        <f>IF(Table1[[#This Row],[categories]]="","",
IF(ISNUMBER(SEARCH("*ADULTS*",Table1[categories])),"ADULTS",
IF(ISNUMBER(SEARCH("*CHILDREN*",Table1[categories])),"CHILDREN",
IF(ISNUMBER(SEARCH("*TEENS*",Table1[categories])),"TEENS"))))</f>
        <v/>
      </c>
      <c r="C196">
        <f>Table1[[#This Row],[startdatetime]]</f>
        <v>0</v>
      </c>
      <c r="D196" t="str">
        <f>CONCATENATE(Table1[[#This Row],[ summary]],
CHAR(13),
Table1[[#This Row],[startdayname]],
", ",
TEXT((Table1[[#This Row],[startshortdate]]),"MMM D"),
CHAR(13),
TEXT((Table1[[#This Row],[starttime]]), "h:mm am/pm"),CHAR(13),Table1[[#This Row],[description]],CHAR(13))</f>
        <v>_x000D_, Jan 0_x000D_12:00 AM_x000D__x000D_</v>
      </c>
    </row>
    <row r="197" spans="1:4" x14ac:dyDescent="0.25">
      <c r="A197" t="e">
        <f>VLOOKUP(Table1[[#This Row],[locationaddress]],VENUEID!$A$2:$B$28,1,TRUE)</f>
        <v>#N/A</v>
      </c>
      <c r="B197" t="str">
        <f>IF(Table1[[#This Row],[categories]]="","",
IF(ISNUMBER(SEARCH("*ADULTS*",Table1[categories])),"ADULTS",
IF(ISNUMBER(SEARCH("*CHILDREN*",Table1[categories])),"CHILDREN",
IF(ISNUMBER(SEARCH("*TEENS*",Table1[categories])),"TEENS"))))</f>
        <v/>
      </c>
      <c r="C197">
        <f>Table1[[#This Row],[startdatetime]]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VLOOKUP(Table1[[#This Row],[locationaddress]],VENUEID!$A$2:$B$28,1,TRUE)</f>
        <v>#N/A</v>
      </c>
      <c r="B199" t="str">
        <f>IF(Table1[[#This Row],[categories]]="","",
IF(ISNUMBER(SEARCH("*ADULTS*",Table1[categories])),"ADULTS",
IF(ISNUMBER(SEARCH("*CHILDREN*",Table1[categories])),"CHILDREN",
IF(ISNUMBER(SEARCH("*TEENS*",Table1[categories])),"TEENS"))))</f>
        <v/>
      </c>
      <c r="C199">
        <f>Table1[[#This Row],[startdatetime]]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e">
        <f>VLOOKUP(Table1[[#This Row],[locationaddress]],VENUEID!$A$2:$B$28,1,TRUE)</f>
        <v>#N/A</v>
      </c>
      <c r="B200" t="str">
        <f>IF(Table1[[#This Row],[categories]]="","",
IF(ISNUMBER(SEARCH("*ADULTS*",Table1[categories])),"ADULTS",
IF(ISNUMBER(SEARCH("*CHILDREN*",Table1[categories])),"CHILDREN",
IF(ISNUMBER(SEARCH("*TEENS*",Table1[categories])),"TEENS"))))</f>
        <v/>
      </c>
      <c r="C200">
        <f>Table1[[#This Row],[startdatetime]]</f>
        <v>0</v>
      </c>
      <c r="D200" t="str">
        <f>CONCATENATE(Table1[[#This Row],[ summary]],
CHAR(13),
Table1[[#This Row],[startdayname]],
", ",
TEXT((Table1[[#This Row],[startshortdate]]),"MMM D"),
CHAR(13),
TEXT((Table1[[#This Row],[starttime]]), "h:mm am/pm"),CHAR(13),Table1[[#This Row],[description]],CHAR(13))</f>
        <v>_x000D_, Jan 0_x000D_12:00 AM_x000D__x000D_</v>
      </c>
    </row>
    <row r="201" spans="1:4" x14ac:dyDescent="0.25">
      <c r="A201" t="e">
        <f>VLOOKUP(Table1[[#This Row],[locationaddress]],VENUEID!$A$2:$B$28,1,TRUE)</f>
        <v>#N/A</v>
      </c>
      <c r="B201" t="str">
        <f>IF(Table1[[#This Row],[categories]]="","",
IF(ISNUMBER(SEARCH("*ADULTS*",Table1[categories])),"ADULTS",
IF(ISNUMBER(SEARCH("*CHILDREN*",Table1[categories])),"CHILDREN",
IF(ISNUMBER(SEARCH("*TEENS*",Table1[categories])),"TEENS"))))</f>
        <v/>
      </c>
      <c r="C201">
        <f>Table1[[#This Row],[startdatetime]]</f>
        <v>0</v>
      </c>
      <c r="D201" t="str">
        <f>CONCATENATE(Table1[[#This Row],[ summary]],
CHAR(13),
Table1[[#This Row],[startdayname]],
", ",
TEXT((Table1[[#This Row],[startshortdate]]),"MMM D"),
CHAR(13),
TEXT((Table1[[#This Row],[starttime]]), "h:mm am/pm"),CHAR(13),Table1[[#This Row],[description]],CHAR(13))</f>
        <v>_x000D_, Jan 0_x000D_12:00 AM_x000D__x000D_</v>
      </c>
    </row>
    <row r="202" spans="1:4" x14ac:dyDescent="0.25">
      <c r="A202" t="e">
        <f>VLOOKUP(Table1[[#This Row],[locationaddress]],VENUEID!$A$2:$B$28,1,TRUE)</f>
        <v>#N/A</v>
      </c>
      <c r="B202" t="str">
        <f>IF(Table1[[#This Row],[categories]]="","",
IF(ISNUMBER(SEARCH("*ADULTS*",Table1[categories])),"ADULTS",
IF(ISNUMBER(SEARCH("*CHILDREN*",Table1[categories])),"CHILDREN",
IF(ISNUMBER(SEARCH("*TEENS*",Table1[categories])),"TEENS"))))</f>
        <v/>
      </c>
      <c r="C202">
        <f>Table1[[#This Row],[startdatetime]]</f>
        <v>0</v>
      </c>
      <c r="D202" t="str">
        <f>CONCATENATE(Table1[[#This Row],[ summary]],
CHAR(13),
Table1[[#This Row],[startdayname]],
", ",
TEXT((Table1[[#This Row],[startshortdate]]),"MMM D"),
CHAR(13),
TEXT((Table1[[#This Row],[starttime]]), "h:mm am/pm"),CHAR(13),Table1[[#This Row],[description]],CHAR(13))</f>
        <v>_x000D_, Jan 0_x000D_12:00 AM_x000D__x000D_</v>
      </c>
    </row>
    <row r="203" spans="1:4" x14ac:dyDescent="0.25">
      <c r="A203" t="e">
        <f>VLOOKUP(Table1[[#This Row],[locationaddress]],VENUEID!$A$2:$B$28,1,TRUE)</f>
        <v>#N/A</v>
      </c>
      <c r="B203" t="str">
        <f>IF(Table1[[#This Row],[categories]]="","",
IF(ISNUMBER(SEARCH("*ADULTS*",Table1[categories])),"ADULTS",
IF(ISNUMBER(SEARCH("*CHILDREN*",Table1[categories])),"CHILDREN",
IF(ISNUMBER(SEARCH("*TEENS*",Table1[categories])),"TEENS"))))</f>
        <v/>
      </c>
      <c r="C203">
        <f>Table1[[#This Row],[startdatetime]]</f>
        <v>0</v>
      </c>
      <c r="D203" t="str">
        <f>CONCATENATE(Table1[[#This Row],[ summary]],
CHAR(13),
Table1[[#This Row],[startdayname]],
", ",
TEXT((Table1[[#This Row],[startshortdate]]),"MMM D"),
CHAR(13),
TEXT((Table1[[#This Row],[starttime]]), "h:mm am/pm"),CHAR(13),Table1[[#This Row],[description]],CHAR(13))</f>
        <v>_x000D_, Jan 0_x000D_12:00 AM_x000D__x000D_</v>
      </c>
    </row>
    <row r="204" spans="1:4" x14ac:dyDescent="0.25">
      <c r="A204" t="e">
        <f>VLOOKUP(Table1[[#This Row],[locationaddress]],VENUEID!$A$2:$B$28,1,TRUE)</f>
        <v>#N/A</v>
      </c>
      <c r="B204" t="str">
        <f>IF(Table1[[#This Row],[categories]]="","",
IF(ISNUMBER(SEARCH("*ADULTS*",Table1[categories])),"ADULTS",
IF(ISNUMBER(SEARCH("*CHILDREN*",Table1[categories])),"CHILDREN",
IF(ISNUMBER(SEARCH("*TEENS*",Table1[categories])),"TEENS"))))</f>
        <v/>
      </c>
      <c r="C204">
        <f>Table1[[#This Row],[startdatetime]]</f>
        <v>0</v>
      </c>
      <c r="D204" t="str">
        <f>CONCATENATE(Table1[[#This Row],[ summary]],
CHAR(13),
Table1[[#This Row],[startdayname]],
", ",
TEXT((Table1[[#This Row],[startshortdate]]),"MMM D"),
CHAR(13),
TEXT((Table1[[#This Row],[starttime]]), "h:mm am/pm"),CHAR(13),Table1[[#This Row],[description]],CHAR(13))</f>
        <v>_x000D_, Jan 0_x000D_12:00 AM_x000D__x000D_</v>
      </c>
    </row>
    <row r="205" spans="1:4" x14ac:dyDescent="0.25">
      <c r="A205" t="e">
        <f>VLOOKUP(Table1[[#This Row],[locationaddress]],VENUEID!$A$2:$B$28,1,TRUE)</f>
        <v>#N/A</v>
      </c>
      <c r="B205" t="str">
        <f>IF(Table1[[#This Row],[categories]]="","",
IF(ISNUMBER(SEARCH("*ADULTS*",Table1[categories])),"ADULTS",
IF(ISNUMBER(SEARCH("*CHILDREN*",Table1[categories])),"CHILDREN",
IF(ISNUMBER(SEARCH("*TEENS*",Table1[categories])),"TEENS"))))</f>
        <v/>
      </c>
      <c r="C205">
        <f>Table1[[#This Row],[startdatetime]]</f>
        <v>0</v>
      </c>
      <c r="D205" t="str">
        <f>CONCATENATE(Table1[[#This Row],[ summary]],
CHAR(13),
Table1[[#This Row],[startdayname]],
", ",
TEXT((Table1[[#This Row],[startshortdate]]),"MMM D"),
CHAR(13),
TEXT((Table1[[#This Row],[starttime]]), "h:mm am/pm"),CHAR(13),Table1[[#This Row],[description]],CHAR(13))</f>
        <v>_x000D_, Jan 0_x000D_12:00 AM_x000D__x000D_</v>
      </c>
    </row>
    <row r="206" spans="1:4" x14ac:dyDescent="0.25">
      <c r="A206" t="e">
        <f>VLOOKUP(Table1[[#This Row],[locationaddress]],VENUEID!$A$2:$B$28,1,TRUE)</f>
        <v>#N/A</v>
      </c>
      <c r="B206" t="str">
        <f>IF(Table1[[#This Row],[categories]]="","",
IF(ISNUMBER(SEARCH("*ADULTS*",Table1[categories])),"ADULTS",
IF(ISNUMBER(SEARCH("*CHILDREN*",Table1[categories])),"CHILDREN",
IF(ISNUMBER(SEARCH("*TEENS*",Table1[categories])),"TEENS"))))</f>
        <v/>
      </c>
      <c r="C206">
        <f>Table1[[#This Row],[startdatetime]]</f>
        <v>0</v>
      </c>
      <c r="D206" t="str">
        <f>CONCATENATE(Table1[[#This Row],[ summary]],
CHAR(13),
Table1[[#This Row],[startdayname]],
", ",
TEXT((Table1[[#This Row],[startshortdate]]),"MMM D"),
CHAR(13),
TEXT((Table1[[#This Row],[starttime]]), "h:mm am/pm"),CHAR(13),Table1[[#This Row],[description]],CHAR(13))</f>
        <v>_x000D_, Jan 0_x000D_12:00 AM_x000D__x000D_</v>
      </c>
    </row>
    <row r="207" spans="1:4" x14ac:dyDescent="0.25">
      <c r="A207" t="e">
        <f>VLOOKUP(Table1[[#This Row],[locationaddress]],VENUEID!$A$2:$B$28,1,TRUE)</f>
        <v>#N/A</v>
      </c>
      <c r="B207" t="str">
        <f>IF(Table1[[#This Row],[categories]]="","",
IF(ISNUMBER(SEARCH("*ADULTS*",Table1[categories])),"ADULTS",
IF(ISNUMBER(SEARCH("*CHILDREN*",Table1[categories])),"CHILDREN",
IF(ISNUMBER(SEARCH("*TEENS*",Table1[categories])),"TEENS"))))</f>
        <v/>
      </c>
      <c r="C207">
        <f>Table1[[#This Row],[startdatetime]]</f>
        <v>0</v>
      </c>
      <c r="D207" t="str">
        <f>CONCATENATE(Table1[[#This Row],[ summary]],
CHAR(13),
Table1[[#This Row],[startdayname]],
", ",
TEXT((Table1[[#This Row],[startshortdate]]),"MMM D"),
CHAR(13),
TEXT((Table1[[#This Row],[starttime]]), "h:mm am/pm"),CHAR(13),Table1[[#This Row],[description]],CHAR(13))</f>
        <v>_x000D_, Jan 0_x000D_12:00 AM_x000D__x000D_</v>
      </c>
    </row>
    <row r="208" spans="1:4" x14ac:dyDescent="0.25">
      <c r="A208" t="e">
        <f>VLOOKUP(Table1[[#This Row],[locationaddress]],VENUEID!$A$2:$B$28,1,TRUE)</f>
        <v>#N/A</v>
      </c>
      <c r="B208" t="str">
        <f>IF(Table1[[#This Row],[categories]]="","",
IF(ISNUMBER(SEARCH("*ADULTS*",Table1[categories])),"ADULTS",
IF(ISNUMBER(SEARCH("*CHILDREN*",Table1[categories])),"CHILDREN",
IF(ISNUMBER(SEARCH("*TEENS*",Table1[categories])),"TEENS"))))</f>
        <v/>
      </c>
      <c r="C208">
        <f>Table1[[#This Row],[startdatetime]]</f>
        <v>0</v>
      </c>
      <c r="D208" t="str">
        <f>CONCATENATE(Table1[[#This Row],[ summary]],
CHAR(13),
Table1[[#This Row],[startdayname]],
", ",
TEXT((Table1[[#This Row],[startshortdate]]),"MMM D"),
CHAR(13),
TEXT((Table1[[#This Row],[starttime]]), "h:mm am/pm"),CHAR(13),Table1[[#This Row],[description]],CHAR(13))</f>
        <v>_x000D_, Jan 0_x000D_12:00 AM_x000D__x000D_</v>
      </c>
    </row>
    <row r="209" spans="1:4" x14ac:dyDescent="0.25">
      <c r="A209" t="e">
        <f>VLOOKUP(Table1[[#This Row],[locationaddress]],VENUEID!$A$2:$B$28,1,TRUE)</f>
        <v>#N/A</v>
      </c>
      <c r="B209" t="str">
        <f>IF(Table1[[#This Row],[categories]]="","",
IF(ISNUMBER(SEARCH("*ADULTS*",Table1[categories])),"ADULTS",
IF(ISNUMBER(SEARCH("*CHILDREN*",Table1[categories])),"CHILDREN",
IF(ISNUMBER(SEARCH("*TEENS*",Table1[categories])),"TEENS"))))</f>
        <v/>
      </c>
      <c r="C209">
        <f>Table1[[#This Row],[startdatetime]]</f>
        <v>0</v>
      </c>
      <c r="D209" t="str">
        <f>CONCATENATE(Table1[[#This Row],[ summary]],
CHAR(13),
Table1[[#This Row],[startdayname]],
", ",
TEXT((Table1[[#This Row],[startshortdate]]),"MMM D"),
CHAR(13),
TEXT((Table1[[#This Row],[starttime]]), "h:mm am/pm"),CHAR(13),Table1[[#This Row],[description]],CHAR(13))</f>
        <v>_x000D_, Jan 0_x000D_12:00 AM_x000D__x000D_</v>
      </c>
    </row>
    <row r="210" spans="1:4" x14ac:dyDescent="0.25">
      <c r="A210" t="e">
        <f>VLOOKUP(Table1[[#This Row],[locationaddress]],VENUEID!$A$2:$B$28,1,TRUE)</f>
        <v>#N/A</v>
      </c>
      <c r="B210" t="str">
        <f>IF(Table1[[#This Row],[categories]]="","",
IF(ISNUMBER(SEARCH("*ADULTS*",Table1[categories])),"ADULTS",
IF(ISNUMBER(SEARCH("*CHILDREN*",Table1[categories])),"CHILDREN",
IF(ISNUMBER(SEARCH("*TEENS*",Table1[categories])),"TEENS"))))</f>
        <v/>
      </c>
      <c r="C210">
        <f>Table1[[#This Row],[startdatetime]]</f>
        <v>0</v>
      </c>
      <c r="D210" t="str">
        <f>CONCATENATE(Table1[[#This Row],[ summary]],
CHAR(13),
Table1[[#This Row],[startdayname]],
", ",
TEXT((Table1[[#This Row],[startshortdate]]),"MMM D"),
CHAR(13),
TEXT((Table1[[#This Row],[starttime]]), "h:mm am/pm"),CHAR(13),Table1[[#This Row],[description]],CHAR(13))</f>
        <v>_x000D_, Jan 0_x000D_12:00 AM_x000D__x000D_</v>
      </c>
    </row>
    <row r="211" spans="1:4" x14ac:dyDescent="0.25">
      <c r="A211" t="e">
        <f>VLOOKUP(Table1[[#This Row],[locationaddress]],VENUEID!$A$2:$B$28,1,TRUE)</f>
        <v>#N/A</v>
      </c>
      <c r="B211" t="str">
        <f>IF(Table1[[#This Row],[categories]]="","",
IF(ISNUMBER(SEARCH("*ADULTS*",Table1[categories])),"ADULTS",
IF(ISNUMBER(SEARCH("*CHILDREN*",Table1[categories])),"CHILDREN",
IF(ISNUMBER(SEARCH("*TEENS*",Table1[categories])),"TEENS"))))</f>
        <v/>
      </c>
      <c r="C211">
        <f>Table1[[#This Row],[startdatetime]]</f>
        <v>0</v>
      </c>
      <c r="D211" t="str">
        <f>CONCATENATE(Table1[[#This Row],[ summary]],
CHAR(13),
Table1[[#This Row],[startdayname]],
", ",
TEXT((Table1[[#This Row],[startshortdate]]),"MMM D"),
CHAR(13),
TEXT((Table1[[#This Row],[starttime]]), "h:mm am/pm"),CHAR(13),Table1[[#This Row],[description]],CHAR(13))</f>
        <v>_x000D_, Jan 0_x000D_12:00 AM_x000D__x000D_</v>
      </c>
    </row>
    <row r="212" spans="1:4" x14ac:dyDescent="0.25">
      <c r="A212" t="e">
        <f>VLOOKUP(Table1[[#This Row],[locationaddress]],VENUEID!$A$2:$B$28,1,TRUE)</f>
        <v>#N/A</v>
      </c>
      <c r="B212" t="str">
        <f>IF(Table1[[#This Row],[categories]]="","",
IF(ISNUMBER(SEARCH("*ADULTS*",Table1[categories])),"ADULTS",
IF(ISNUMBER(SEARCH("*CHILDREN*",Table1[categories])),"CHILDREN",
IF(ISNUMBER(SEARCH("*TEENS*",Table1[categories])),"TEENS"))))</f>
        <v/>
      </c>
      <c r="C212">
        <f>Table1[[#This Row],[startdatetime]]</f>
        <v>0</v>
      </c>
      <c r="D212" t="str">
        <f>CONCATENATE(Table1[[#This Row],[ summary]],
CHAR(13),
Table1[[#This Row],[startdayname]],
", ",
TEXT((Table1[[#This Row],[startshortdate]]),"MMM D"),
CHAR(13),
TEXT((Table1[[#This Row],[starttime]]), "h:mm am/pm"),CHAR(13),Table1[[#This Row],[description]],CHAR(13))</f>
        <v>_x000D_, Jan 0_x000D_12:00 AM_x000D__x000D_</v>
      </c>
    </row>
    <row r="213" spans="1:4" x14ac:dyDescent="0.25">
      <c r="A213" t="e">
        <f>VLOOKUP(Table1[[#This Row],[locationaddress]],VENUEID!$A$2:$B$28,1,TRUE)</f>
        <v>#N/A</v>
      </c>
      <c r="B213" t="str">
        <f>IF(Table1[[#This Row],[categories]]="","",
IF(ISNUMBER(SEARCH("*ADULTS*",Table1[categories])),"ADULTS",
IF(ISNUMBER(SEARCH("*CHILDREN*",Table1[categories])),"CHILDREN",
IF(ISNUMBER(SEARCH("*TEENS*",Table1[categories])),"TEENS"))))</f>
        <v/>
      </c>
      <c r="C213">
        <f>Table1[[#This Row],[startdatetime]]</f>
        <v>0</v>
      </c>
      <c r="D213" t="str">
        <f>CONCATENATE(Table1[[#This Row],[ summary]],
CHAR(13),
Table1[[#This Row],[startdayname]],
", ",
TEXT((Table1[[#This Row],[startshortdate]]),"MMM D"),
CHAR(13),
TEXT((Table1[[#This Row],[starttime]]), "h:mm am/pm"),CHAR(13),Table1[[#This Row],[description]],CHAR(13))</f>
        <v>_x000D_, Jan 0_x000D_12:00 AM_x000D__x000D_</v>
      </c>
    </row>
    <row r="214" spans="1:4" x14ac:dyDescent="0.25">
      <c r="A214" t="e">
        <f>VLOOKUP(Table1[[#This Row],[locationaddress]],VENUEID!$A$2:$B$28,1,TRUE)</f>
        <v>#N/A</v>
      </c>
      <c r="B214" t="str">
        <f>IF(Table1[[#This Row],[categories]]="","",
IF(ISNUMBER(SEARCH("*ADULTS*",Table1[categories])),"ADULTS",
IF(ISNUMBER(SEARCH("*CHILDREN*",Table1[categories])),"CHILDREN",
IF(ISNUMBER(SEARCH("*TEENS*",Table1[categories])),"TEENS"))))</f>
        <v/>
      </c>
      <c r="C214">
        <f>Table1[[#This Row],[startdatetime]]</f>
        <v>0</v>
      </c>
      <c r="D214" t="str">
        <f>CONCATENATE(Table1[[#This Row],[ summary]],
CHAR(13),
Table1[[#This Row],[startdayname]],
", ",
TEXT((Table1[[#This Row],[startshortdate]]),"MMM D"),
CHAR(13),
TEXT((Table1[[#This Row],[starttime]]), "h:mm am/pm"),CHAR(13),Table1[[#This Row],[description]],CHAR(13))</f>
        <v>_x000D_, Jan 0_x000D_12:00 AM_x000D__x000D_</v>
      </c>
    </row>
    <row r="215" spans="1:4" x14ac:dyDescent="0.25">
      <c r="A215" t="e">
        <f>VLOOKUP(Table1[[#This Row],[locationaddress]],VENUEID!$A$2:$B$28,1,TRUE)</f>
        <v>#N/A</v>
      </c>
      <c r="B215" t="str">
        <f>IF(Table1[[#This Row],[categories]]="","",
IF(ISNUMBER(SEARCH("*ADULTS*",Table1[categories])),"ADULTS",
IF(ISNUMBER(SEARCH("*CHILDREN*",Table1[categories])),"CHILDREN",
IF(ISNUMBER(SEARCH("*TEENS*",Table1[categories])),"TEENS"))))</f>
        <v/>
      </c>
      <c r="C215">
        <f>Table1[[#This Row],[startdatetime]]</f>
        <v>0</v>
      </c>
      <c r="D215" t="str">
        <f>CONCATENATE(Table1[[#This Row],[ summary]],
CHAR(13),
Table1[[#This Row],[startdayname]],
", ",
TEXT((Table1[[#This Row],[startshortdate]]),"MMM D"),
CHAR(13),
TEXT((Table1[[#This Row],[starttime]]), "h:mm am/pm"),CHAR(13),Table1[[#This Row],[description]],CHAR(13))</f>
        <v>_x000D_, Jan 0_x000D_12:00 AM_x000D__x000D_</v>
      </c>
    </row>
    <row r="216" spans="1:4" x14ac:dyDescent="0.25">
      <c r="A216" t="e">
        <f>VLOOKUP(Table1[[#This Row],[locationaddress]],VENUEID!$A$2:$B$28,1,TRUE)</f>
        <v>#N/A</v>
      </c>
      <c r="B216" t="str">
        <f>IF(Table1[[#This Row],[categories]]="","",
IF(ISNUMBER(SEARCH("*ADULTS*",Table1[categories])),"ADULTS",
IF(ISNUMBER(SEARCH("*CHILDREN*",Table1[categories])),"CHILDREN",
IF(ISNUMBER(SEARCH("*TEENS*",Table1[categories])),"TEENS"))))</f>
        <v/>
      </c>
      <c r="C216">
        <f>Table1[[#This Row],[startdatetime]]</f>
        <v>0</v>
      </c>
      <c r="D216" t="str">
        <f>CONCATENATE(Table1[[#This Row],[ summary]],
CHAR(13),
Table1[[#This Row],[startdayname]],
", ",
TEXT((Table1[[#This Row],[startshortdate]]),"MMM D"),
CHAR(13),
TEXT((Table1[[#This Row],[starttime]]), "h:mm am/pm"),CHAR(13),Table1[[#This Row],[description]],CHAR(13))</f>
        <v>_x000D_, Jan 0_x000D_12:00 AM_x000D__x000D_</v>
      </c>
    </row>
    <row r="217" spans="1:4" x14ac:dyDescent="0.25">
      <c r="A217" t="e">
        <f>VLOOKUP(Table1[[#This Row],[locationaddress]],VENUEID!$A$2:$B$28,1,TRUE)</f>
        <v>#N/A</v>
      </c>
      <c r="B217" t="str">
        <f>IF(Table1[[#This Row],[categories]]="","",
IF(ISNUMBER(SEARCH("*ADULTS*",Table1[categories])),"ADULTS",
IF(ISNUMBER(SEARCH("*CHILDREN*",Table1[categories])),"CHILDREN",
IF(ISNUMBER(SEARCH("*TEENS*",Table1[categories])),"TEENS"))))</f>
        <v/>
      </c>
      <c r="C217">
        <f>Table1[[#This Row],[startdatetime]]</f>
        <v>0</v>
      </c>
      <c r="D217" t="str">
        <f>CONCATENATE(Table1[[#This Row],[ summary]],
CHAR(13),
Table1[[#This Row],[startdayname]],
", ",
TEXT((Table1[[#This Row],[startshortdate]]),"MMM D"),
CHAR(13),
TEXT((Table1[[#This Row],[starttime]]), "h:mm am/pm"),CHAR(13),Table1[[#This Row],[description]],CHAR(13))</f>
        <v>_x000D_, Jan 0_x000D_12:00 AM_x000D__x000D_</v>
      </c>
    </row>
    <row r="218" spans="1:4" x14ac:dyDescent="0.25">
      <c r="A218" t="e">
        <f>VLOOKUP(Table1[[#This Row],[locationaddress]],VENUEID!$A$2:$B$28,1,TRUE)</f>
        <v>#N/A</v>
      </c>
      <c r="B218" t="str">
        <f>IF(Table1[[#This Row],[categories]]="","",
IF(ISNUMBER(SEARCH("*ADULTS*",Table1[categories])),"ADULTS",
IF(ISNUMBER(SEARCH("*CHILDREN*",Table1[categories])),"CHILDREN",
IF(ISNUMBER(SEARCH("*TEENS*",Table1[categories])),"TEENS"))))</f>
        <v/>
      </c>
      <c r="C218">
        <f>Table1[[#This Row],[startdatetime]]</f>
        <v>0</v>
      </c>
      <c r="D218" t="str">
        <f>CONCATENATE(Table1[[#This Row],[ summary]],
CHAR(13),
Table1[[#This Row],[startdayname]],
", ",
TEXT((Table1[[#This Row],[startshortdate]]),"MMM D"),
CHAR(13),
TEXT((Table1[[#This Row],[starttime]]), "h:mm am/pm"),CHAR(13),Table1[[#This Row],[description]],CHAR(13))</f>
        <v>_x000D_, Jan 0_x000D_12:00 AM_x000D__x000D_</v>
      </c>
    </row>
    <row r="219" spans="1:4" x14ac:dyDescent="0.25">
      <c r="A219" t="e">
        <f>VLOOKUP(Table1[[#This Row],[locationaddress]],VENUEID!$A$2:$B$28,1,TRUE)</f>
        <v>#N/A</v>
      </c>
      <c r="B219" t="str">
        <f>IF(Table1[[#This Row],[categories]]="","",
IF(ISNUMBER(SEARCH("*ADULTS*",Table1[categories])),"ADULTS",
IF(ISNUMBER(SEARCH("*CHILDREN*",Table1[categories])),"CHILDREN",
IF(ISNUMBER(SEARCH("*TEENS*",Table1[categories])),"TEENS"))))</f>
        <v/>
      </c>
      <c r="C219">
        <f>Table1[[#This Row],[startdatetime]]</f>
        <v>0</v>
      </c>
      <c r="D219" t="str">
        <f>CONCATENATE(Table1[[#This Row],[ summary]],
CHAR(13),
Table1[[#This Row],[startdayname]],
", ",
TEXT((Table1[[#This Row],[startshortdate]]),"MMM D"),
CHAR(13),
TEXT((Table1[[#This Row],[starttime]]), "h:mm am/pm"),CHAR(13),Table1[[#This Row],[description]],CHAR(13))</f>
        <v>_x000D_, Jan 0_x000D_12:00 AM_x000D__x000D_</v>
      </c>
    </row>
    <row r="220" spans="1:4" x14ac:dyDescent="0.25">
      <c r="A220" t="e">
        <f>VLOOKUP(Table1[[#This Row],[locationaddress]],VENUEID!$A$2:$B$28,1,TRUE)</f>
        <v>#N/A</v>
      </c>
      <c r="B220" t="str">
        <f>IF(Table1[[#This Row],[categories]]="","",
IF(ISNUMBER(SEARCH("*ADULTS*",Table1[categories])),"ADULTS",
IF(ISNUMBER(SEARCH("*CHILDREN*",Table1[categories])),"CHILDREN",
IF(ISNUMBER(SEARCH("*TEENS*",Table1[categories])),"TEENS"))))</f>
        <v/>
      </c>
      <c r="C220">
        <f>Table1[[#This Row],[startdatetime]]</f>
        <v>0</v>
      </c>
      <c r="D220" t="str">
        <f>CONCATENATE(Table1[[#This Row],[ summary]],
CHAR(13),
Table1[[#This Row],[startdayname]],
", ",
TEXT((Table1[[#This Row],[startshortdate]]),"MMM D"),
CHAR(13),
TEXT((Table1[[#This Row],[starttime]]), "h:mm am/pm"),CHAR(13),Table1[[#This Row],[description]],CHAR(13))</f>
        <v>_x000D_, Jan 0_x000D_12:00 AM_x000D__x000D_</v>
      </c>
    </row>
    <row r="221" spans="1:4" x14ac:dyDescent="0.25">
      <c r="A221" t="e">
        <f>VLOOKUP(Table1[[#This Row],[locationaddress]],VENUEID!$A$2:$B$28,1,TRUE)</f>
        <v>#N/A</v>
      </c>
      <c r="B221" t="str">
        <f>IF(Table1[[#This Row],[categories]]="","",
IF(ISNUMBER(SEARCH("*ADULTS*",Table1[categories])),"ADULTS",
IF(ISNUMBER(SEARCH("*CHILDREN*",Table1[categories])),"CHILDREN",
IF(ISNUMBER(SEARCH("*TEENS*",Table1[categories])),"TEENS"))))</f>
        <v/>
      </c>
      <c r="C221">
        <f>Table1[[#This Row],[startdatetime]]</f>
        <v>0</v>
      </c>
      <c r="D221" t="str">
        <f>CONCATENATE(Table1[[#This Row],[ summary]],
CHAR(13),
Table1[[#This Row],[startdayname]],
", ",
TEXT((Table1[[#This Row],[startshortdate]]),"MMM D"),
CHAR(13),
TEXT((Table1[[#This Row],[starttime]]), "h:mm am/pm"),CHAR(13),Table1[[#This Row],[description]],CHAR(13))</f>
        <v>_x000D_, Jan 0_x000D_12:00 AM_x000D__x000D_</v>
      </c>
    </row>
    <row r="222" spans="1:4" x14ac:dyDescent="0.25">
      <c r="A222" t="e">
        <f>VLOOKUP(Table1[[#This Row],[locationaddress]],VENUEID!$A$2:$B$28,1,TRUE)</f>
        <v>#N/A</v>
      </c>
      <c r="B222" t="str">
        <f>IF(Table1[[#This Row],[categories]]="","",
IF(ISNUMBER(SEARCH("*ADULTS*",Table1[categories])),"ADULTS",
IF(ISNUMBER(SEARCH("*CHILDREN*",Table1[categories])),"CHILDREN",
IF(ISNUMBER(SEARCH("*TEENS*",Table1[categories])),"TEENS"))))</f>
        <v/>
      </c>
      <c r="C222">
        <f>Table1[[#This Row],[startdatetime]]</f>
        <v>0</v>
      </c>
      <c r="D222" t="str">
        <f>CONCATENATE(Table1[[#This Row],[ summary]],
CHAR(13),
Table1[[#This Row],[startdayname]],
", ",
TEXT((Table1[[#This Row],[startshortdate]]),"MMM D"),
CHAR(13),
TEXT((Table1[[#This Row],[starttime]]), "h:mm am/pm"),CHAR(13),Table1[[#This Row],[description]],CHAR(13))</f>
        <v>_x000D_, Jan 0_x000D_12:00 AM_x000D__x000D_</v>
      </c>
    </row>
    <row r="223" spans="1:4" x14ac:dyDescent="0.25">
      <c r="A223" t="e">
        <f>VLOOKUP(Table1[[#This Row],[locationaddress]],VENUEID!$A$2:$B$28,1,TRUE)</f>
        <v>#N/A</v>
      </c>
      <c r="B223" t="str">
        <f>IF(Table1[[#This Row],[categories]]="","",
IF(ISNUMBER(SEARCH("*ADULTS*",Table1[categories])),"ADULTS",
IF(ISNUMBER(SEARCH("*CHILDREN*",Table1[categories])),"CHILDREN",
IF(ISNUMBER(SEARCH("*TEENS*",Table1[categories])),"TEENS"))))</f>
        <v/>
      </c>
      <c r="C223">
        <f>Table1[[#This Row],[startdatetime]]</f>
        <v>0</v>
      </c>
      <c r="D223" t="str">
        <f>CONCATENATE(Table1[[#This Row],[ summary]],
CHAR(13),
Table1[[#This Row],[startdayname]],
", ",
TEXT((Table1[[#This Row],[startshortdate]]),"MMM D"),
CHAR(13),
TEXT((Table1[[#This Row],[starttime]]), "h:mm am/pm"),CHAR(13),Table1[[#This Row],[description]],CHAR(13))</f>
        <v>_x000D_, Jan 0_x000D_12:00 AM_x000D__x000D_</v>
      </c>
    </row>
    <row r="224" spans="1:4" x14ac:dyDescent="0.25">
      <c r="A224" t="e">
        <f>VLOOKUP(Table1[[#This Row],[locationaddress]],VENUEID!$A$2:$B$28,1,TRUE)</f>
        <v>#N/A</v>
      </c>
      <c r="B224" t="str">
        <f>IF(Table1[[#This Row],[categories]]="","",
IF(ISNUMBER(SEARCH("*ADULTS*",Table1[categories])),"ADULTS",
IF(ISNUMBER(SEARCH("*CHILDREN*",Table1[categories])),"CHILDREN",
IF(ISNUMBER(SEARCH("*TEENS*",Table1[categories])),"TEENS"))))</f>
        <v/>
      </c>
      <c r="C224">
        <f>Table1[[#This Row],[startdatetime]]</f>
        <v>0</v>
      </c>
      <c r="D224" t="str">
        <f>CONCATENATE(Table1[[#This Row],[ summary]],
CHAR(13),
Table1[[#This Row],[startdayname]],
", ",
TEXT((Table1[[#This Row],[startshortdate]]),"MMM D"),
CHAR(13),
TEXT((Table1[[#This Row],[starttime]]), "h:mm am/pm"),CHAR(13),Table1[[#This Row],[description]],CHAR(13))</f>
        <v>_x000D_, Jan 0_x000D_12:00 AM_x000D__x000D_</v>
      </c>
    </row>
    <row r="225" spans="1:4" x14ac:dyDescent="0.25">
      <c r="A225" t="e">
        <f>VLOOKUP(Table1[[#This Row],[locationaddress]],VENUEID!$A$2:$B$28,1,TRUE)</f>
        <v>#N/A</v>
      </c>
      <c r="B225" t="str">
        <f>IF(Table1[[#This Row],[categories]]="","",
IF(ISNUMBER(SEARCH("*ADULTS*",Table1[categories])),"ADULTS",
IF(ISNUMBER(SEARCH("*CHILDREN*",Table1[categories])),"CHILDREN",
IF(ISNUMBER(SEARCH("*TEENS*",Table1[categories])),"TEENS"))))</f>
        <v/>
      </c>
      <c r="C225">
        <f>Table1[[#This Row],[startdatetime]]</f>
        <v>0</v>
      </c>
      <c r="D225" t="str">
        <f>CONCATENATE(Table1[[#This Row],[ summary]],
CHAR(13),
Table1[[#This Row],[startdayname]],
", ",
TEXT((Table1[[#This Row],[startshortdate]]),"MMM D"),
CHAR(13),
TEXT((Table1[[#This Row],[starttime]]), "h:mm am/pm"),CHAR(13),Table1[[#This Row],[description]],CHAR(13))</f>
        <v>_x000D_, Jan 0_x000D_12:00 AM_x000D__x000D_</v>
      </c>
    </row>
    <row r="226" spans="1:4" x14ac:dyDescent="0.25">
      <c r="A226" t="e">
        <f>VLOOKUP(Table1[[#This Row],[locationaddress]],VENUEID!$A$2:$B$28,1,TRUE)</f>
        <v>#N/A</v>
      </c>
      <c r="B226" t="str">
        <f>IF(Table1[[#This Row],[categories]]="","",
IF(ISNUMBER(SEARCH("*ADULTS*",Table1[categories])),"ADULTS",
IF(ISNUMBER(SEARCH("*CHILDREN*",Table1[categories])),"CHILDREN",
IF(ISNUMBER(SEARCH("*TEENS*",Table1[categories])),"TEENS"))))</f>
        <v/>
      </c>
      <c r="C226">
        <f>Table1[[#This Row],[startdatetime]]</f>
        <v>0</v>
      </c>
      <c r="D226" t="str">
        <f>CONCATENATE(Table1[[#This Row],[ summary]],
CHAR(13),
Table1[[#This Row],[startdayname]],
", ",
TEXT((Table1[[#This Row],[startshortdate]]),"MMM D"),
CHAR(13),
TEXT((Table1[[#This Row],[starttime]]), "h:mm am/pm"),CHAR(13),Table1[[#This Row],[description]],CHAR(13))</f>
        <v>_x000D_, Jan 0_x000D_12:00 AM_x000D__x000D_</v>
      </c>
    </row>
    <row r="227" spans="1:4" x14ac:dyDescent="0.25">
      <c r="A227" t="e">
        <f>VLOOKUP(Table1[[#This Row],[locationaddress]],VENUEID!$A$2:$B$28,1,TRUE)</f>
        <v>#N/A</v>
      </c>
      <c r="B227" t="str">
        <f>IF(Table1[[#This Row],[categories]]="","",
IF(ISNUMBER(SEARCH("*ADULTS*",Table1[categories])),"ADULTS",
IF(ISNUMBER(SEARCH("*CHILDREN*",Table1[categories])),"CHILDREN",
IF(ISNUMBER(SEARCH("*TEENS*",Table1[categories])),"TEENS"))))</f>
        <v/>
      </c>
      <c r="C227">
        <f>Table1[[#This Row],[startdatetime]]</f>
        <v>0</v>
      </c>
      <c r="D227" t="str">
        <f>CONCATENATE(Table1[[#This Row],[ summary]],
CHAR(13),
Table1[[#This Row],[startdayname]],
", ",
TEXT((Table1[[#This Row],[startshortdate]]),"MMM D"),
CHAR(13),
TEXT((Table1[[#This Row],[starttime]]), "h:mm am/pm"),CHAR(13),Table1[[#This Row],[description]],CHAR(13))</f>
        <v>_x000D_, Jan 0_x000D_12:00 AM_x000D__x000D_</v>
      </c>
    </row>
    <row r="228" spans="1:4" x14ac:dyDescent="0.25">
      <c r="A228" t="e">
        <f>VLOOKUP(Table1[[#This Row],[locationaddress]],VENUEID!$A$2:$B$28,1,TRUE)</f>
        <v>#N/A</v>
      </c>
      <c r="B228" t="str">
        <f>IF(Table1[[#This Row],[categories]]="","",
IF(ISNUMBER(SEARCH("*ADULTS*",Table1[categories])),"ADULTS",
IF(ISNUMBER(SEARCH("*CHILDREN*",Table1[categories])),"CHILDREN",
IF(ISNUMBER(SEARCH("*TEENS*",Table1[categories])),"TEENS"))))</f>
        <v/>
      </c>
      <c r="C228">
        <f>Table1[[#This Row],[startdatetime]]</f>
        <v>0</v>
      </c>
      <c r="D228" t="str">
        <f>CONCATENATE(Table1[[#This Row],[ summary]],
CHAR(13),
Table1[[#This Row],[startdayname]],
", ",
TEXT((Table1[[#This Row],[startshortdate]]),"MMM D"),
CHAR(13),
TEXT((Table1[[#This Row],[starttime]]), "h:mm am/pm"),CHAR(13),Table1[[#This Row],[description]],CHAR(13))</f>
        <v>_x000D_, Jan 0_x000D_12:00 AM_x000D__x000D_</v>
      </c>
    </row>
    <row r="229" spans="1:4" x14ac:dyDescent="0.25">
      <c r="A229" t="e">
        <f>VLOOKUP(Table1[[#This Row],[locationaddress]],VENUEID!$A$2:$B$28,1,TRUE)</f>
        <v>#N/A</v>
      </c>
      <c r="B229" t="str">
        <f>IF(Table1[[#This Row],[categories]]="","",
IF(ISNUMBER(SEARCH("*ADULTS*",Table1[categories])),"ADULTS",
IF(ISNUMBER(SEARCH("*CHILDREN*",Table1[categories])),"CHILDREN",
IF(ISNUMBER(SEARCH("*TEENS*",Table1[categories])),"TEENS"))))</f>
        <v/>
      </c>
      <c r="C229">
        <f>Table1[[#This Row],[startdatetime]]</f>
        <v>0</v>
      </c>
      <c r="D229" t="str">
        <f>CONCATENATE(Table1[[#This Row],[ summary]],
CHAR(13),
Table1[[#This Row],[startdayname]],
", ",
TEXT((Table1[[#This Row],[startshortdate]]),"MMM D"),
CHAR(13),
TEXT((Table1[[#This Row],[starttime]]), "h:mm am/pm"),CHAR(13),Table1[[#This Row],[description]],CHAR(13))</f>
        <v>_x000D_, Jan 0_x000D_12:00 AM_x000D__x000D_</v>
      </c>
    </row>
    <row r="230" spans="1:4" x14ac:dyDescent="0.25">
      <c r="A230" t="e">
        <f>VLOOKUP(Table1[[#This Row],[locationaddress]],VENUEID!$A$2:$B$28,1,TRUE)</f>
        <v>#N/A</v>
      </c>
      <c r="B230" t="str">
        <f>IF(Table1[[#This Row],[categories]]="","",
IF(ISNUMBER(SEARCH("*ADULTS*",Table1[categories])),"ADULTS",
IF(ISNUMBER(SEARCH("*CHILDREN*",Table1[categories])),"CHILDREN",
IF(ISNUMBER(SEARCH("*TEENS*",Table1[categories])),"TEENS"))))</f>
        <v/>
      </c>
      <c r="C230">
        <f>Table1[[#This Row],[startdatetime]]</f>
        <v>0</v>
      </c>
      <c r="D230" t="str">
        <f>CONCATENATE(Table1[[#This Row],[ summary]],
CHAR(13),
Table1[[#This Row],[startdayname]],
", ",
TEXT((Table1[[#This Row],[startshortdate]]),"MMM D"),
CHAR(13),
TEXT((Table1[[#This Row],[starttime]]), "h:mm am/pm"),CHAR(13),Table1[[#This Row],[description]],CHAR(13))</f>
        <v>_x000D_, Jan 0_x000D_12:00 AM_x000D__x000D_</v>
      </c>
    </row>
    <row r="231" spans="1:4" x14ac:dyDescent="0.25">
      <c r="A231" t="e">
        <f>VLOOKUP(Table1[[#This Row],[locationaddress]],VENUEID!$A$2:$B$28,1,TRUE)</f>
        <v>#N/A</v>
      </c>
      <c r="B231" t="str">
        <f>IF(Table1[[#This Row],[categories]]="","",
IF(ISNUMBER(SEARCH("*ADULTS*",Table1[categories])),"ADULTS",
IF(ISNUMBER(SEARCH("*CHILDREN*",Table1[categories])),"CHILDREN",
IF(ISNUMBER(SEARCH("*TEENS*",Table1[categories])),"TEENS"))))</f>
        <v/>
      </c>
      <c r="C231">
        <f>Table1[[#This Row],[startdatetime]]</f>
        <v>0</v>
      </c>
      <c r="D231" t="str">
        <f>CONCATENATE(Table1[[#This Row],[ summary]],
CHAR(13),
Table1[[#This Row],[startdayname]],
", ",
TEXT((Table1[[#This Row],[startshortdate]]),"MMM D"),
CHAR(13),
TEXT((Table1[[#This Row],[starttime]]), "h:mm am/pm"),CHAR(13),Table1[[#This Row],[description]],CHAR(13))</f>
        <v>_x000D_, Jan 0_x000D_12:00 AM_x000D__x000D_</v>
      </c>
    </row>
    <row r="232" spans="1:4" x14ac:dyDescent="0.25">
      <c r="A232" t="e">
        <f>VLOOKUP(Table1[[#This Row],[locationaddress]],VENUEID!$A$2:$B$28,1,TRUE)</f>
        <v>#N/A</v>
      </c>
      <c r="B232" t="str">
        <f>IF(Table1[[#This Row],[categories]]="","",
IF(ISNUMBER(SEARCH("*ADULTS*",Table1[categories])),"ADULTS",
IF(ISNUMBER(SEARCH("*CHILDREN*",Table1[categories])),"CHILDREN",
IF(ISNUMBER(SEARCH("*TEENS*",Table1[categories])),"TEENS"))))</f>
        <v/>
      </c>
      <c r="C232">
        <f>Table1[[#This Row],[startdatetime]]</f>
        <v>0</v>
      </c>
      <c r="D232" t="str">
        <f>CONCATENATE(Table1[[#This Row],[ summary]],
CHAR(13),
Table1[[#This Row],[startdayname]],
", ",
TEXT((Table1[[#This Row],[startshortdate]]),"MMM D"),
CHAR(13),
TEXT((Table1[[#This Row],[starttime]]), "h:mm am/pm"),CHAR(13),Table1[[#This Row],[description]],CHAR(13))</f>
        <v>_x000D_, Jan 0_x000D_12:00 AM_x000D__x000D_</v>
      </c>
    </row>
    <row r="233" spans="1:4" x14ac:dyDescent="0.25">
      <c r="A233" t="e">
        <f>VLOOKUP(Table1[[#This Row],[locationaddress]],VENUEID!$A$2:$B$28,1,TRUE)</f>
        <v>#N/A</v>
      </c>
      <c r="B233" t="str">
        <f>IF(Table1[[#This Row],[categories]]="","",
IF(ISNUMBER(SEARCH("*ADULTS*",Table1[categories])),"ADULTS",
IF(ISNUMBER(SEARCH("*CHILDREN*",Table1[categories])),"CHILDREN",
IF(ISNUMBER(SEARCH("*TEENS*",Table1[categories])),"TEENS"))))</f>
        <v/>
      </c>
      <c r="C233">
        <f>Table1[[#This Row],[startdatetime]]</f>
        <v>0</v>
      </c>
      <c r="D233" t="str">
        <f>CONCATENATE(Table1[[#This Row],[ summary]],
CHAR(13),
Table1[[#This Row],[startdayname]],
", ",
TEXT((Table1[[#This Row],[startshortdate]]),"MMM D"),
CHAR(13),
TEXT((Table1[[#This Row],[starttime]]), "h:mm am/pm"),CHAR(13),Table1[[#This Row],[description]],CHAR(13))</f>
        <v>_x000D_, Jan 0_x000D_12:00 AM_x000D__x000D_</v>
      </c>
    </row>
    <row r="234" spans="1:4" x14ac:dyDescent="0.25">
      <c r="A234" t="e">
        <f>VLOOKUP(Table1[[#This Row],[locationaddress]],VENUEID!$A$2:$B$28,1,TRUE)</f>
        <v>#N/A</v>
      </c>
      <c r="B234" t="str">
        <f>IF(Table1[[#This Row],[categories]]="","",
IF(ISNUMBER(SEARCH("*ADULTS*",Table1[categories])),"ADULTS",
IF(ISNUMBER(SEARCH("*CHILDREN*",Table1[categories])),"CHILDREN",
IF(ISNUMBER(SEARCH("*TEENS*",Table1[categories])),"TEENS"))))</f>
        <v/>
      </c>
      <c r="C234">
        <f>Table1[[#This Row],[startdatetime]]</f>
        <v>0</v>
      </c>
      <c r="D234" t="str">
        <f>CONCATENATE(Table1[[#This Row],[ summary]],
CHAR(13),
Table1[[#This Row],[startdayname]],
", ",
TEXT((Table1[[#This Row],[startshortdate]]),"MMM D"),
CHAR(13),
TEXT((Table1[[#This Row],[starttime]]), "h:mm am/pm"),CHAR(13),Table1[[#This Row],[description]],CHAR(13))</f>
        <v>_x000D_, Jan 0_x000D_12:00 AM_x000D__x000D_</v>
      </c>
    </row>
    <row r="235" spans="1:4" x14ac:dyDescent="0.25">
      <c r="A235" t="e">
        <f>VLOOKUP(Table1[[#This Row],[locationaddress]],VENUEID!$A$2:$B$28,1,TRUE)</f>
        <v>#N/A</v>
      </c>
      <c r="B235" t="str">
        <f>IF(Table1[[#This Row],[categories]]="","",
IF(ISNUMBER(SEARCH("*ADULTS*",Table1[categories])),"ADULTS",
IF(ISNUMBER(SEARCH("*CHILDREN*",Table1[categories])),"CHILDREN",
IF(ISNUMBER(SEARCH("*TEENS*",Table1[categories])),"TEENS"))))</f>
        <v/>
      </c>
      <c r="C235">
        <f>Table1[[#This Row],[startdatetime]]</f>
        <v>0</v>
      </c>
      <c r="D235" t="str">
        <f>CONCATENATE(Table1[[#This Row],[ summary]],
CHAR(13),
Table1[[#This Row],[startdayname]],
", ",
TEXT((Table1[[#This Row],[startshortdate]]),"MMM D"),
CHAR(13),
TEXT((Table1[[#This Row],[starttime]]), "h:mm am/pm"),CHAR(13),Table1[[#This Row],[description]],CHAR(13))</f>
        <v>_x000D_, Jan 0_x000D_12:00 AM_x000D__x000D_</v>
      </c>
    </row>
    <row r="236" spans="1:4" x14ac:dyDescent="0.25">
      <c r="A236" t="e">
        <f>VLOOKUP(Table1[[#This Row],[locationaddress]],VENUEID!$A$2:$B$28,1,TRUE)</f>
        <v>#N/A</v>
      </c>
      <c r="B236" t="str">
        <f>IF(Table1[[#This Row],[categories]]="","",
IF(ISNUMBER(SEARCH("*ADULTS*",Table1[categories])),"ADULTS",
IF(ISNUMBER(SEARCH("*CHILDREN*",Table1[categories])),"CHILDREN",
IF(ISNUMBER(SEARCH("*TEENS*",Table1[categories])),"TEENS"))))</f>
        <v/>
      </c>
      <c r="C236">
        <f>Table1[[#This Row],[startdatetime]]</f>
        <v>0</v>
      </c>
      <c r="D236" t="str">
        <f>CONCATENATE(Table1[[#This Row],[ summary]],
CHAR(13),
Table1[[#This Row],[startdayname]],
", ",
TEXT((Table1[[#This Row],[startshortdate]]),"MMM D"),
CHAR(13),
TEXT((Table1[[#This Row],[starttime]]), "h:mm am/pm"),CHAR(13),Table1[[#This Row],[description]],CHAR(13))</f>
        <v>_x000D_, Jan 0_x000D_12:00 AM_x000D__x000D_</v>
      </c>
    </row>
    <row r="237" spans="1:4" x14ac:dyDescent="0.25">
      <c r="A237" t="e">
        <f>VLOOKUP(Table1[[#This Row],[locationaddress]],VENUEID!$A$2:$B$28,1,TRUE)</f>
        <v>#N/A</v>
      </c>
      <c r="B237" t="str">
        <f>IF(Table1[[#This Row],[categories]]="","",
IF(ISNUMBER(SEARCH("*ADULTS*",Table1[categories])),"ADULTS",
IF(ISNUMBER(SEARCH("*CHILDREN*",Table1[categories])),"CHILDREN",
IF(ISNUMBER(SEARCH("*TEENS*",Table1[categories])),"TEENS"))))</f>
        <v/>
      </c>
      <c r="C237">
        <f>Table1[[#This Row],[startdatetime]]</f>
        <v>0</v>
      </c>
      <c r="D237" t="str">
        <f>CONCATENATE(Table1[[#This Row],[ summary]],
CHAR(13),
Table1[[#This Row],[startdayname]],
", ",
TEXT((Table1[[#This Row],[startshortdate]]),"MMM D"),
CHAR(13),
TEXT((Table1[[#This Row],[starttime]]), "h:mm am/pm"),CHAR(13),Table1[[#This Row],[description]],CHAR(13))</f>
        <v>_x000D_, Jan 0_x000D_12:00 AM_x000D__x000D_</v>
      </c>
    </row>
    <row r="238" spans="1:4" x14ac:dyDescent="0.25">
      <c r="A238" t="e">
        <f>VLOOKUP(Table1[[#This Row],[locationaddress]],VENUEID!$A$2:$B$28,1,TRUE)</f>
        <v>#N/A</v>
      </c>
      <c r="B238" t="str">
        <f>IF(Table1[[#This Row],[categories]]="","",
IF(ISNUMBER(SEARCH("*ADULTS*",Table1[categories])),"ADULTS",
IF(ISNUMBER(SEARCH("*CHILDREN*",Table1[categories])),"CHILDREN",
IF(ISNUMBER(SEARCH("*TEENS*",Table1[categories])),"TEENS"))))</f>
        <v/>
      </c>
      <c r="C238">
        <f>Table1[[#This Row],[startdatetime]]</f>
        <v>0</v>
      </c>
      <c r="D238" t="str">
        <f>CONCATENATE(Table1[[#This Row],[ summary]],
CHAR(13),
Table1[[#This Row],[startdayname]],
", ",
TEXT((Table1[[#This Row],[startshortdate]]),"MMM D"),
CHAR(13),
TEXT((Table1[[#This Row],[starttime]]), "h:mm am/pm"),CHAR(13),Table1[[#This Row],[description]],CHAR(13))</f>
        <v>_x000D_, Jan 0_x000D_12:00 AM_x000D__x000D_</v>
      </c>
    </row>
    <row r="239" spans="1:4" x14ac:dyDescent="0.25">
      <c r="A239" t="e">
        <f>VLOOKUP(Table1[[#This Row],[locationaddress]],VENUEID!$A$2:$B$28,1,TRUE)</f>
        <v>#N/A</v>
      </c>
      <c r="B239" t="str">
        <f>IF(Table1[[#This Row],[categories]]="","",
IF(ISNUMBER(SEARCH("*ADULTS*",Table1[categories])),"ADULTS",
IF(ISNUMBER(SEARCH("*CHILDREN*",Table1[categories])),"CHILDREN",
IF(ISNUMBER(SEARCH("*TEENS*",Table1[categories])),"TEENS"))))</f>
        <v/>
      </c>
      <c r="C239">
        <f>Table1[[#This Row],[startdatetime]]</f>
        <v>0</v>
      </c>
      <c r="D239" t="str">
        <f>CONCATENATE(Table1[[#This Row],[ summary]],
CHAR(13),
Table1[[#This Row],[startdayname]],
", ",
TEXT((Table1[[#This Row],[startshortdate]]),"MMM D"),
CHAR(13),
TEXT((Table1[[#This Row],[starttime]]), "h:mm am/pm"),CHAR(13),Table1[[#This Row],[description]],CHAR(13))</f>
        <v>_x000D_, Jan 0_x000D_12:00 AM_x000D__x000D_</v>
      </c>
    </row>
    <row r="240" spans="1:4" x14ac:dyDescent="0.25">
      <c r="A240" t="e">
        <f>VLOOKUP(Table1[[#This Row],[locationaddress]],VENUEID!$A$2:$B$28,1,TRUE)</f>
        <v>#N/A</v>
      </c>
      <c r="B240" t="str">
        <f>IF(Table1[[#This Row],[categories]]="","",
IF(ISNUMBER(SEARCH("*ADULTS*",Table1[categories])),"ADULTS",
IF(ISNUMBER(SEARCH("*CHILDREN*",Table1[categories])),"CHILDREN",
IF(ISNUMBER(SEARCH("*TEENS*",Table1[categories])),"TEENS"))))</f>
        <v/>
      </c>
      <c r="C240">
        <f>Table1[[#This Row],[startdatetime]]</f>
        <v>0</v>
      </c>
      <c r="D240" t="str">
        <f>CONCATENATE(Table1[[#This Row],[ summary]],
CHAR(13),
Table1[[#This Row],[startdayname]],
", ",
TEXT((Table1[[#This Row],[startshortdate]]),"MMM D"),
CHAR(13),
TEXT((Table1[[#This Row],[starttime]]), "h:mm am/pm"),CHAR(13),Table1[[#This Row],[description]],CHAR(13))</f>
        <v>_x000D_, Jan 0_x000D_12:00 AM_x000D__x000D_</v>
      </c>
    </row>
    <row r="241" spans="1:4" x14ac:dyDescent="0.25">
      <c r="A241" t="e">
        <f>VLOOKUP(Table1[[#This Row],[locationaddress]],VENUEID!$A$2:$B$28,1,TRUE)</f>
        <v>#N/A</v>
      </c>
      <c r="B241" t="str">
        <f>IF(Table1[[#This Row],[categories]]="","",
IF(ISNUMBER(SEARCH("*ADULTS*",Table1[categories])),"ADULTS",
IF(ISNUMBER(SEARCH("*CHILDREN*",Table1[categories])),"CHILDREN",
IF(ISNUMBER(SEARCH("*TEENS*",Table1[categories])),"TEENS"))))</f>
        <v/>
      </c>
      <c r="C241">
        <f>Table1[[#This Row],[startdatetime]]</f>
        <v>0</v>
      </c>
      <c r="D241" t="str">
        <f>CONCATENATE(Table1[[#This Row],[ summary]],
CHAR(13),
Table1[[#This Row],[startdayname]],
", ",
TEXT((Table1[[#This Row],[startshortdate]]),"MMM D"),
CHAR(13),
TEXT((Table1[[#This Row],[starttime]]), "h:mm am/pm"),CHAR(13),Table1[[#This Row],[description]],CHAR(13))</f>
        <v>_x000D_, Jan 0_x000D_12:00 AM_x000D__x000D_</v>
      </c>
    </row>
    <row r="242" spans="1:4" x14ac:dyDescent="0.25">
      <c r="A242" t="e">
        <f>VLOOKUP(Table1[[#This Row],[locationaddress]],VENUEID!$A$2:$B$28,1,TRUE)</f>
        <v>#N/A</v>
      </c>
      <c r="B242" t="str">
        <f>IF(Table1[[#This Row],[categories]]="","",
IF(ISNUMBER(SEARCH("*ADULTS*",Table1[categories])),"ADULTS",
IF(ISNUMBER(SEARCH("*CHILDREN*",Table1[categories])),"CHILDREN",
IF(ISNUMBER(SEARCH("*TEENS*",Table1[categories])),"TEENS"))))</f>
        <v/>
      </c>
      <c r="C242">
        <f>Table1[[#This Row],[startdatetime]]</f>
        <v>0</v>
      </c>
      <c r="D242" t="str">
        <f>CONCATENATE(Table1[[#This Row],[ summary]],
CHAR(13),
Table1[[#This Row],[startdayname]],
", ",
TEXT((Table1[[#This Row],[startshortdate]]),"MMM D"),
CHAR(13),
TEXT((Table1[[#This Row],[starttime]]), "h:mm am/pm"),CHAR(13),Table1[[#This Row],[description]],CHAR(13))</f>
        <v>_x000D_, Jan 0_x000D_12:00 AM_x000D__x000D_</v>
      </c>
    </row>
    <row r="243" spans="1:4" x14ac:dyDescent="0.25">
      <c r="A243" t="e">
        <f>VLOOKUP(Table1[[#This Row],[locationaddress]],VENUEID!$A$2:$B$28,1,TRUE)</f>
        <v>#N/A</v>
      </c>
      <c r="B243" t="str">
        <f>IF(Table1[[#This Row],[categories]]="","",
IF(ISNUMBER(SEARCH("*ADULTS*",Table1[categories])),"ADULTS",
IF(ISNUMBER(SEARCH("*CHILDREN*",Table1[categories])),"CHILDREN",
IF(ISNUMBER(SEARCH("*TEENS*",Table1[categories])),"TEENS"))))</f>
        <v/>
      </c>
      <c r="C243">
        <f>Table1[[#This Row],[startdatetime]]</f>
        <v>0</v>
      </c>
      <c r="D243" t="str">
        <f>CONCATENATE(Table1[[#This Row],[ summary]],
CHAR(13),
Table1[[#This Row],[startdayname]],
", ",
TEXT((Table1[[#This Row],[startshortdate]]),"MMM D"),
CHAR(13),
TEXT((Table1[[#This Row],[starttime]]), "h:mm am/pm"),CHAR(13),Table1[[#This Row],[description]],CHAR(13))</f>
        <v>_x000D_, Jan 0_x000D_12:00 AM_x000D__x000D_</v>
      </c>
    </row>
    <row r="244" spans="1:4" x14ac:dyDescent="0.25">
      <c r="A244" t="e">
        <f>VLOOKUP(Table1[[#This Row],[locationaddress]],VENUEID!$A$2:$B$28,1,TRUE)</f>
        <v>#N/A</v>
      </c>
      <c r="B244" t="str">
        <f>IF(Table1[[#This Row],[categories]]="","",
IF(ISNUMBER(SEARCH("*ADULTS*",Table1[categories])),"ADULTS",
IF(ISNUMBER(SEARCH("*CHILDREN*",Table1[categories])),"CHILDREN",
IF(ISNUMBER(SEARCH("*TEENS*",Table1[categories])),"TEENS"))))</f>
        <v/>
      </c>
      <c r="C244">
        <f>Table1[[#This Row],[startdatetime]]</f>
        <v>0</v>
      </c>
      <c r="D244" t="str">
        <f>CONCATENATE(Table1[[#This Row],[ summary]],
CHAR(13),
Table1[[#This Row],[startdayname]],
", ",
TEXT((Table1[[#This Row],[startshortdate]]),"MMM D"),
CHAR(13),
TEXT((Table1[[#This Row],[starttime]]), "h:mm am/pm"),CHAR(13),Table1[[#This Row],[description]],CHAR(13))</f>
        <v>_x000D_, Jan 0_x000D_12:00 AM_x000D__x000D_</v>
      </c>
    </row>
    <row r="245" spans="1:4" x14ac:dyDescent="0.25">
      <c r="A245" t="e">
        <f>VLOOKUP(Table1[[#This Row],[locationaddress]],VENUEID!$A$2:$B$28,1,TRUE)</f>
        <v>#N/A</v>
      </c>
      <c r="B245" t="str">
        <f>IF(Table1[[#This Row],[categories]]="","",
IF(ISNUMBER(SEARCH("*ADULTS*",Table1[categories])),"ADULTS",
IF(ISNUMBER(SEARCH("*CHILDREN*",Table1[categories])),"CHILDREN",
IF(ISNUMBER(SEARCH("*TEENS*",Table1[categories])),"TEENS"))))</f>
        <v/>
      </c>
      <c r="C245">
        <f>Table1[[#This Row],[startdatetime]]</f>
        <v>0</v>
      </c>
      <c r="D245" t="str">
        <f>CONCATENATE(Table1[[#This Row],[ summary]],
CHAR(13),
Table1[[#This Row],[startdayname]],
", ",
TEXT((Table1[[#This Row],[startshortdate]]),"MMM D"),
CHAR(13),
TEXT((Table1[[#This Row],[starttime]]), "h:mm am/pm"),CHAR(13),Table1[[#This Row],[description]],CHAR(13))</f>
        <v>_x000D_, Jan 0_x000D_12:00 AM_x000D__x000D_</v>
      </c>
    </row>
    <row r="246" spans="1:4" x14ac:dyDescent="0.25">
      <c r="A246" t="e">
        <f>VLOOKUP(Table1[[#This Row],[locationaddress]],VENUEID!$A$2:$B$28,1,TRUE)</f>
        <v>#N/A</v>
      </c>
      <c r="B246" t="str">
        <f>IF(Table1[[#This Row],[categories]]="","",
IF(ISNUMBER(SEARCH("*ADULTS*",Table1[categories])),"ADULTS",
IF(ISNUMBER(SEARCH("*CHILDREN*",Table1[categories])),"CHILDREN",
IF(ISNUMBER(SEARCH("*TEENS*",Table1[categories])),"TEENS"))))</f>
        <v/>
      </c>
      <c r="C246">
        <f>Table1[[#This Row],[startdatetime]]</f>
        <v>0</v>
      </c>
      <c r="D246" t="str">
        <f>CONCATENATE(Table1[[#This Row],[ summary]],
CHAR(13),
Table1[[#This Row],[startdayname]],
", ",
TEXT((Table1[[#This Row],[startshortdate]]),"MMM D"),
CHAR(13),
TEXT((Table1[[#This Row],[starttime]]), "h:mm am/pm"),CHAR(13),Table1[[#This Row],[description]],CHAR(13))</f>
        <v>_x000D_, Jan 0_x000D_12:00 AM_x000D__x000D_</v>
      </c>
    </row>
    <row r="247" spans="1:4" x14ac:dyDescent="0.25">
      <c r="A247" t="e">
        <f>VLOOKUP(Table1[[#This Row],[locationaddress]],VENUEID!$A$2:$B$28,1,TRUE)</f>
        <v>#N/A</v>
      </c>
      <c r="B247" t="str">
        <f>IF(Table1[[#This Row],[categories]]="","",
IF(ISNUMBER(SEARCH("*ADULTS*",Table1[categories])),"ADULTS",
IF(ISNUMBER(SEARCH("*CHILDREN*",Table1[categories])),"CHILDREN",
IF(ISNUMBER(SEARCH("*TEENS*",Table1[categories])),"TEENS"))))</f>
        <v/>
      </c>
      <c r="C247">
        <f>Table1[[#This Row],[startdatetime]]</f>
        <v>0</v>
      </c>
      <c r="D247" t="str">
        <f>CONCATENATE(Table1[[#This Row],[ summary]],
CHAR(13),
Table1[[#This Row],[startdayname]],
", ",
TEXT((Table1[[#This Row],[startshortdate]]),"MMM D"),
CHAR(13),
TEXT((Table1[[#This Row],[starttime]]), "h:mm am/pm"),CHAR(13),Table1[[#This Row],[description]],CHAR(13))</f>
        <v>_x000D_, Jan 0_x000D_12:00 AM_x000D__x000D_</v>
      </c>
    </row>
    <row r="248" spans="1:4" x14ac:dyDescent="0.25">
      <c r="A248" t="e">
        <f>VLOOKUP(Table1[[#This Row],[locationaddress]],VENUEID!$A$2:$B$28,1,TRUE)</f>
        <v>#N/A</v>
      </c>
      <c r="B248" t="str">
        <f>IF(Table1[[#This Row],[categories]]="","",
IF(ISNUMBER(SEARCH("*ADULTS*",Table1[categories])),"ADULTS",
IF(ISNUMBER(SEARCH("*CHILDREN*",Table1[categories])),"CHILDREN",
IF(ISNUMBER(SEARCH("*TEENS*",Table1[categories])),"TEENS"))))</f>
        <v/>
      </c>
      <c r="C248">
        <f>Table1[[#This Row],[startdatetime]]</f>
        <v>0</v>
      </c>
      <c r="D248" t="str">
        <f>CONCATENATE(Table1[[#This Row],[ summary]],
CHAR(13),
Table1[[#This Row],[startdayname]],
", ",
TEXT((Table1[[#This Row],[startshortdate]]),"MMM D"),
CHAR(13),
TEXT((Table1[[#This Row],[starttime]]), "h:mm am/pm"),CHAR(13),Table1[[#This Row],[description]],CHAR(13))</f>
        <v>_x000D_, Jan 0_x000D_12:00 AM_x000D__x000D_</v>
      </c>
    </row>
    <row r="249" spans="1:4" x14ac:dyDescent="0.25">
      <c r="A249" t="e">
        <f>VLOOKUP(Table1[[#This Row],[locationaddress]],VENUEID!$A$2:$B$28,1,TRUE)</f>
        <v>#N/A</v>
      </c>
      <c r="B249" t="str">
        <f>IF(Table1[[#This Row],[categories]]="","",
IF(ISNUMBER(SEARCH("*ADULTS*",Table1[categories])),"ADULTS",
IF(ISNUMBER(SEARCH("*CHILDREN*",Table1[categories])),"CHILDREN",
IF(ISNUMBER(SEARCH("*TEENS*",Table1[categories])),"TEENS"))))</f>
        <v/>
      </c>
      <c r="C249">
        <f>Table1[[#This Row],[startdatetime]]</f>
        <v>0</v>
      </c>
      <c r="D249" t="str">
        <f>CONCATENATE(Table1[[#This Row],[ summary]],
CHAR(13),
Table1[[#This Row],[startdayname]],
", ",
TEXT((Table1[[#This Row],[startshortdate]]),"MMM D"),
CHAR(13),
TEXT((Table1[[#This Row],[starttime]]), "h:mm am/pm"),CHAR(13),Table1[[#This Row],[description]],CHAR(13))</f>
        <v>_x000D_, Jan 0_x000D_12:00 AM_x000D__x000D_</v>
      </c>
    </row>
    <row r="250" spans="1:4" x14ac:dyDescent="0.25">
      <c r="A250" t="e">
        <f>VLOOKUP(Table1[[#This Row],[locationaddress]],VENUEID!$A$2:$B$28,1,TRUE)</f>
        <v>#N/A</v>
      </c>
      <c r="B250" t="str">
        <f>IF(Table1[[#This Row],[categories]]="","",
IF(ISNUMBER(SEARCH("*ADULTS*",Table1[categories])),"ADULTS",
IF(ISNUMBER(SEARCH("*CHILDREN*",Table1[categories])),"CHILDREN",
IF(ISNUMBER(SEARCH("*TEENS*",Table1[categories])),"TEENS"))))</f>
        <v/>
      </c>
      <c r="C250">
        <f>Table1[[#This Row],[startdatetime]]</f>
        <v>0</v>
      </c>
      <c r="D250" t="str">
        <f>CONCATENATE(Table1[[#This Row],[ summary]],
CHAR(13),
Table1[[#This Row],[startdayname]],
", ",
TEXT((Table1[[#This Row],[startshortdate]]),"MMM D"),
CHAR(13),
TEXT((Table1[[#This Row],[starttime]]), "h:mm am/pm"),CHAR(13),Table1[[#This Row],[description]],CHAR(13))</f>
        <v>_x000D_, Jan 0_x000D_12:00 AM_x000D__x000D_</v>
      </c>
    </row>
    <row r="251" spans="1:4" x14ac:dyDescent="0.25">
      <c r="A251" t="e">
        <f>VLOOKUP(Table1[[#This Row],[locationaddress]],VENUEID!$A$2:$B$28,1,TRUE)</f>
        <v>#N/A</v>
      </c>
      <c r="B251" t="str">
        <f>IF(Table1[[#This Row],[categories]]="","",
IF(ISNUMBER(SEARCH("*ADULTS*",Table1[categories])),"ADULTS",
IF(ISNUMBER(SEARCH("*CHILDREN*",Table1[categories])),"CHILDREN",
IF(ISNUMBER(SEARCH("*TEENS*",Table1[categories])),"TEENS"))))</f>
        <v/>
      </c>
      <c r="C251">
        <f>Table1[[#This Row],[startdatetime]]</f>
        <v>0</v>
      </c>
      <c r="D251" t="str">
        <f>CONCATENATE(Table1[[#This Row],[ summary]],
CHAR(13),
Table1[[#This Row],[startdayname]],
", ",
TEXT((Table1[[#This Row],[startshortdate]]),"MMM D"),
CHAR(13),
TEXT((Table1[[#This Row],[starttime]]), "h:mm am/pm"),CHAR(13),Table1[[#This Row],[description]],CHAR(13))</f>
        <v>_x000D_, Jan 0_x000D_12:00 AM_x000D__x000D_</v>
      </c>
    </row>
    <row r="252" spans="1:4" x14ac:dyDescent="0.25">
      <c r="A252" t="e">
        <f>VLOOKUP(Table1[[#This Row],[locationaddress]],VENUEID!$A$2:$B$28,1,TRUE)</f>
        <v>#N/A</v>
      </c>
      <c r="B252" t="str">
        <f>IF(Table1[[#This Row],[categories]]="","",
IF(ISNUMBER(SEARCH("*ADULTS*",Table1[categories])),"ADULTS",
IF(ISNUMBER(SEARCH("*CHILDREN*",Table1[categories])),"CHILDREN",
IF(ISNUMBER(SEARCH("*TEENS*",Table1[categories])),"TEENS"))))</f>
        <v/>
      </c>
      <c r="C252">
        <f>Table1[[#This Row],[startdatetime]]</f>
        <v>0</v>
      </c>
      <c r="D252" t="str">
        <f>CONCATENATE(Table1[[#This Row],[ summary]],
CHAR(13),
Table1[[#This Row],[startdayname]],
", ",
TEXT((Table1[[#This Row],[startshortdate]]),"MMM D"),
CHAR(13),
TEXT((Table1[[#This Row],[starttime]]), "h:mm am/pm"),CHAR(13),Table1[[#This Row],[description]],CHAR(13))</f>
        <v>_x000D_, Jan 0_x000D_12:00 AM_x000D__x000D_</v>
      </c>
    </row>
    <row r="253" spans="1:4" x14ac:dyDescent="0.25">
      <c r="A253" t="e">
        <f>VLOOKUP(Table1[[#This Row],[locationaddress]],VENUEID!$A$2:$B$28,1,TRUE)</f>
        <v>#N/A</v>
      </c>
      <c r="B253" t="str">
        <f>IF(Table1[[#This Row],[categories]]="","",
IF(ISNUMBER(SEARCH("*ADULTS*",Table1[categories])),"ADULTS",
IF(ISNUMBER(SEARCH("*CHILDREN*",Table1[categories])),"CHILDREN",
IF(ISNUMBER(SEARCH("*TEENS*",Table1[categories])),"TEENS"))))</f>
        <v/>
      </c>
      <c r="C253">
        <f>Table1[[#This Row],[startdatetime]]</f>
        <v>0</v>
      </c>
      <c r="D253" t="str">
        <f>CONCATENATE(Table1[[#This Row],[ summary]],
CHAR(13),
Table1[[#This Row],[startdayname]],
", ",
TEXT((Table1[[#This Row],[startshortdate]]),"MMM D"),
CHAR(13),
TEXT((Table1[[#This Row],[starttime]]), "h:mm am/pm"),CHAR(13),Table1[[#This Row],[description]],CHAR(13))</f>
        <v>_x000D_, Jan 0_x000D_12:00 AM_x000D__x000D_</v>
      </c>
    </row>
    <row r="254" spans="1:4" x14ac:dyDescent="0.25">
      <c r="A254" t="e">
        <f>VLOOKUP(Table1[[#This Row],[locationaddress]],VENUEID!$A$2:$B$28,1,TRUE)</f>
        <v>#N/A</v>
      </c>
      <c r="B254" t="str">
        <f>IF(Table1[[#This Row],[categories]]="","",
IF(ISNUMBER(SEARCH("*ADULTS*",Table1[categories])),"ADULTS",
IF(ISNUMBER(SEARCH("*CHILDREN*",Table1[categories])),"CHILDREN",
IF(ISNUMBER(SEARCH("*TEENS*",Table1[categories])),"TEENS"))))</f>
        <v/>
      </c>
      <c r="C254">
        <f>Table1[[#This Row],[startdatetime]]</f>
        <v>0</v>
      </c>
      <c r="D254" t="str">
        <f>CONCATENATE(Table1[[#This Row],[ summary]],
CHAR(13),
Table1[[#This Row],[startdayname]],
", ",
TEXT((Table1[[#This Row],[startshortdate]]),"MMM D"),
CHAR(13),
TEXT((Table1[[#This Row],[starttime]]), "h:mm am/pm"),CHAR(13),Table1[[#This Row],[description]],CHAR(13))</f>
        <v>_x000D_, Jan 0_x000D_12:00 AM_x000D__x000D_</v>
      </c>
    </row>
    <row r="255" spans="1:4" x14ac:dyDescent="0.25">
      <c r="A255" t="e">
        <f>VLOOKUP(Table1[[#This Row],[locationaddress]],VENUEID!$A$2:$B$28,1,TRUE)</f>
        <v>#N/A</v>
      </c>
      <c r="B255" t="str">
        <f>IF(Table1[[#This Row],[categories]]="","",
IF(ISNUMBER(SEARCH("*ADULTS*",Table1[categories])),"ADULTS",
IF(ISNUMBER(SEARCH("*CHILDREN*",Table1[categories])),"CHILDREN",
IF(ISNUMBER(SEARCH("*TEENS*",Table1[categories])),"TEENS"))))</f>
        <v/>
      </c>
      <c r="C255">
        <f>Table1[[#This Row],[startdatetime]]</f>
        <v>0</v>
      </c>
      <c r="D255" t="str">
        <f>CONCATENATE(Table1[[#This Row],[ summary]],
CHAR(13),
Table1[[#This Row],[startdayname]],
", ",
TEXT((Table1[[#This Row],[startshortdate]]),"MMM D"),
CHAR(13),
TEXT((Table1[[#This Row],[starttime]]), "h:mm am/pm"),CHAR(13),Table1[[#This Row],[description]],CHAR(13))</f>
        <v>_x000D_, Jan 0_x000D_12:00 AM_x000D__x000D_</v>
      </c>
    </row>
    <row r="256" spans="1:4" x14ac:dyDescent="0.25">
      <c r="A256" t="e">
        <f>VLOOKUP(Table1[[#This Row],[locationaddress]],VENUEID!$A$2:$B$28,1,TRUE)</f>
        <v>#N/A</v>
      </c>
      <c r="B256" t="str">
        <f>IF(Table1[[#This Row],[categories]]="","",
IF(ISNUMBER(SEARCH("*ADULTS*",Table1[categories])),"ADULTS",
IF(ISNUMBER(SEARCH("*CHILDREN*",Table1[categories])),"CHILDREN",
IF(ISNUMBER(SEARCH("*TEENS*",Table1[categories])),"TEENS"))))</f>
        <v/>
      </c>
      <c r="C256">
        <f>Table1[[#This Row],[startdatetime]]</f>
        <v>0</v>
      </c>
      <c r="D256" t="str">
        <f>CONCATENATE(Table1[[#This Row],[ summary]],
CHAR(13),
Table1[[#This Row],[startdayname]],
", ",
TEXT((Table1[[#This Row],[startshortdate]]),"MMM D"),
CHAR(13),
TEXT((Table1[[#This Row],[starttime]]), "h:mm am/pm"),CHAR(13),Table1[[#This Row],[description]],CHAR(13))</f>
        <v>_x000D_, Jan 0_x000D_12:00 AM_x000D__x000D_</v>
      </c>
    </row>
    <row r="257" spans="1:4" x14ac:dyDescent="0.25">
      <c r="A257" t="e">
        <f>VLOOKUP(Table1[[#This Row],[locationaddress]],VENUEID!$A$2:$B$28,1,TRUE)</f>
        <v>#N/A</v>
      </c>
      <c r="B257" t="str">
        <f>IF(Table1[[#This Row],[categories]]="","",
IF(ISNUMBER(SEARCH("*ADULTS*",Table1[categories])),"ADULTS",
IF(ISNUMBER(SEARCH("*CHILDREN*",Table1[categories])),"CHILDREN",
IF(ISNUMBER(SEARCH("*TEENS*",Table1[categories])),"TEENS"))))</f>
        <v/>
      </c>
      <c r="C257">
        <f>Table1[[#This Row],[startdatetime]]</f>
        <v>0</v>
      </c>
      <c r="D257" t="str">
        <f>CONCATENATE(Table1[[#This Row],[ summary]],
CHAR(13),
Table1[[#This Row],[startdayname]],
", ",
TEXT((Table1[[#This Row],[startshortdate]]),"MMM D"),
CHAR(13),
TEXT((Table1[[#This Row],[starttime]]), "h:mm am/pm"),CHAR(13),Table1[[#This Row],[description]],CHAR(13))</f>
        <v>_x000D_, Jan 0_x000D_12:00 AM_x000D__x000D_</v>
      </c>
    </row>
    <row r="258" spans="1:4" x14ac:dyDescent="0.25">
      <c r="A258" t="e">
        <f>VLOOKUP(Table1[[#This Row],[locationaddress]],VENUEID!$A$2:$B$28,1,TRUE)</f>
        <v>#N/A</v>
      </c>
      <c r="B258" t="str">
        <f>IF(Table1[[#This Row],[categories]]="","",
IF(ISNUMBER(SEARCH("*ADULTS*",Table1[categories])),"ADULTS",
IF(ISNUMBER(SEARCH("*CHILDREN*",Table1[categories])),"CHILDREN",
IF(ISNUMBER(SEARCH("*TEENS*",Table1[categories])),"TEENS"))))</f>
        <v/>
      </c>
      <c r="C258">
        <f>Table1[[#This Row],[startdatetime]]</f>
        <v>0</v>
      </c>
      <c r="D258" t="str">
        <f>CONCATENATE(Table1[[#This Row],[ summary]],
CHAR(13),
Table1[[#This Row],[startdayname]],
", ",
TEXT((Table1[[#This Row],[startshortdate]]),"MMM D"),
CHAR(13),
TEXT((Table1[[#This Row],[starttime]]), "h:mm am/pm"),CHAR(13),Table1[[#This Row],[description]],CHAR(13))</f>
        <v>_x000D_, Jan 0_x000D_12:00 AM_x000D__x000D_</v>
      </c>
    </row>
    <row r="259" spans="1:4" x14ac:dyDescent="0.25">
      <c r="A259" t="e">
        <f>VLOOKUP(Table1[[#This Row],[locationaddress]],VENUEID!$A$2:$B$28,1,TRUE)</f>
        <v>#N/A</v>
      </c>
      <c r="B259" t="str">
        <f>IF(Table1[[#This Row],[categories]]="","",
IF(ISNUMBER(SEARCH("*ADULTS*",Table1[categories])),"ADULTS",
IF(ISNUMBER(SEARCH("*CHILDREN*",Table1[categories])),"CHILDREN",
IF(ISNUMBER(SEARCH("*TEENS*",Table1[categories])),"TEENS"))))</f>
        <v/>
      </c>
      <c r="C259">
        <f>Table1[[#This Row],[startdatetime]]</f>
        <v>0</v>
      </c>
      <c r="D259" t="str">
        <f>CONCATENATE(Table1[[#This Row],[ summary]],
CHAR(13),
Table1[[#This Row],[startdayname]],
", ",
TEXT((Table1[[#This Row],[startshortdate]]),"MMM D"),
CHAR(13),
TEXT((Table1[[#This Row],[starttime]]), "h:mm am/pm"),CHAR(13),Table1[[#This Row],[description]],CHAR(13))</f>
        <v>_x000D_, Jan 0_x000D_12:00 AM_x000D__x000D_</v>
      </c>
    </row>
    <row r="260" spans="1:4" x14ac:dyDescent="0.25">
      <c r="A260" t="e">
        <f>VLOOKUP(Table1[[#This Row],[locationaddress]],VENUEID!$A$2:$B$28,1,TRUE)</f>
        <v>#N/A</v>
      </c>
      <c r="B260" t="str">
        <f>IF(Table1[[#This Row],[categories]]="","",
IF(ISNUMBER(SEARCH("*ADULTS*",Table1[categories])),"ADULTS",
IF(ISNUMBER(SEARCH("*CHILDREN*",Table1[categories])),"CHILDREN",
IF(ISNUMBER(SEARCH("*TEENS*",Table1[categories])),"TEENS"))))</f>
        <v/>
      </c>
      <c r="C260">
        <f>Table1[[#This Row],[startdatetime]]</f>
        <v>0</v>
      </c>
      <c r="D260" t="str">
        <f>CONCATENATE(Table1[[#This Row],[ summary]],
CHAR(13),
Table1[[#This Row],[startdayname]],
", ",
TEXT((Table1[[#This Row],[startshortdate]]),"MMM D"),
CHAR(13),
TEXT((Table1[[#This Row],[starttime]]), "h:mm am/pm"),CHAR(13),Table1[[#This Row],[description]],CHAR(13))</f>
        <v>_x000D_, Jan 0_x000D_12:00 AM_x000D__x000D_</v>
      </c>
    </row>
    <row r="261" spans="1:4" x14ac:dyDescent="0.25">
      <c r="A261" t="e">
        <f>VLOOKUP(Table1[[#This Row],[locationaddress]],VENUEID!$A$2:$B$28,1,TRUE)</f>
        <v>#N/A</v>
      </c>
      <c r="B261" t="str">
        <f>IF(Table1[[#This Row],[categories]]="","",
IF(ISNUMBER(SEARCH("*ADULTS*",Table1[categories])),"ADULTS",
IF(ISNUMBER(SEARCH("*CHILDREN*",Table1[categories])),"CHILDREN",
IF(ISNUMBER(SEARCH("*TEENS*",Table1[categories])),"TEENS"))))</f>
        <v/>
      </c>
      <c r="C261">
        <f>Table1[[#This Row],[startdatetime]]</f>
        <v>0</v>
      </c>
      <c r="D261" t="str">
        <f>CONCATENATE(Table1[[#This Row],[ summary]],
CHAR(13),
Table1[[#This Row],[startdayname]],
", ",
TEXT((Table1[[#This Row],[startshortdate]]),"MMM D"),
CHAR(13),
TEXT((Table1[[#This Row],[starttime]]), "h:mm am/pm"),CHAR(13),Table1[[#This Row],[description]],CHAR(13))</f>
        <v>_x000D_, Jan 0_x000D_12:00 AM_x000D__x000D_</v>
      </c>
    </row>
    <row r="262" spans="1:4" x14ac:dyDescent="0.25">
      <c r="A262" t="e">
        <f>VLOOKUP(Table1[[#This Row],[locationaddress]],VENUEID!$A$2:$B$28,1,TRUE)</f>
        <v>#N/A</v>
      </c>
      <c r="B262" t="str">
        <f>IF(Table1[[#This Row],[categories]]="","",
IF(ISNUMBER(SEARCH("*ADULTS*",Table1[categories])),"ADULTS",
IF(ISNUMBER(SEARCH("*CHILDREN*",Table1[categories])),"CHILDREN",
IF(ISNUMBER(SEARCH("*TEENS*",Table1[categories])),"TEENS"))))</f>
        <v/>
      </c>
      <c r="C262">
        <f>Table1[[#This Row],[startdatetime]]</f>
        <v>0</v>
      </c>
      <c r="D262" t="str">
        <f>CONCATENATE(Table1[[#This Row],[ summary]],
CHAR(13),
Table1[[#This Row],[startdayname]],
", ",
TEXT((Table1[[#This Row],[startshortdate]]),"MMM D"),
CHAR(13),
TEXT((Table1[[#This Row],[starttime]]), "h:mm am/pm"),CHAR(13),Table1[[#This Row],[description]],CHAR(13))</f>
        <v>_x000D_, Jan 0_x000D_12:00 AM_x000D__x000D_</v>
      </c>
    </row>
    <row r="263" spans="1:4" x14ac:dyDescent="0.25">
      <c r="A263" t="e">
        <f>VLOOKUP(Table1[[#This Row],[locationaddress]],VENUEID!$A$2:$B$28,1,TRUE)</f>
        <v>#N/A</v>
      </c>
      <c r="B263" t="str">
        <f>IF(Table1[[#This Row],[categories]]="","",
IF(ISNUMBER(SEARCH("*ADULTS*",Table1[categories])),"ADULTS",
IF(ISNUMBER(SEARCH("*CHILDREN*",Table1[categories])),"CHILDREN",
IF(ISNUMBER(SEARCH("*TEENS*",Table1[categories])),"TEENS"))))</f>
        <v/>
      </c>
      <c r="C263">
        <f>Table1[[#This Row],[startdatetime]]</f>
        <v>0</v>
      </c>
      <c r="D263" t="str">
        <f>CONCATENATE(Table1[[#This Row],[ summary]],
CHAR(13),
Table1[[#This Row],[startdayname]],
", ",
TEXT((Table1[[#This Row],[startshortdate]]),"MMM D"),
CHAR(13),
TEXT((Table1[[#This Row],[starttime]]), "h:mm am/pm"),CHAR(13),Table1[[#This Row],[description]],CHAR(13))</f>
        <v>_x000D_, Jan 0_x000D_12:00 AM_x000D__x000D_</v>
      </c>
    </row>
    <row r="264" spans="1:4" x14ac:dyDescent="0.25">
      <c r="A264" t="e">
        <f>VLOOKUP(Table1[[#This Row],[locationaddress]],VENUEID!$A$2:$B$28,1,TRUE)</f>
        <v>#N/A</v>
      </c>
      <c r="B264" t="str">
        <f>IF(Table1[[#This Row],[categories]]="","",
IF(ISNUMBER(SEARCH("*ADULTS*",Table1[categories])),"ADULTS",
IF(ISNUMBER(SEARCH("*CHILDREN*",Table1[categories])),"CHILDREN",
IF(ISNUMBER(SEARCH("*TEENS*",Table1[categories])),"TEENS"))))</f>
        <v/>
      </c>
      <c r="C264">
        <f>Table1[[#This Row],[startdatetime]]</f>
        <v>0</v>
      </c>
      <c r="D264" t="str">
        <f>CONCATENATE(Table1[[#This Row],[ summary]],
CHAR(13),
Table1[[#This Row],[startdayname]],
", ",
TEXT((Table1[[#This Row],[startshortdate]]),"MMM D"),
CHAR(13),
TEXT((Table1[[#This Row],[starttime]]), "h:mm am/pm"),CHAR(13),Table1[[#This Row],[description]],CHAR(13))</f>
        <v>_x000D_, Jan 0_x000D_12:00 AM_x000D__x000D_</v>
      </c>
    </row>
    <row r="265" spans="1:4" x14ac:dyDescent="0.25">
      <c r="A265" t="e">
        <f>VLOOKUP(Table1[[#This Row],[locationaddress]],VENUEID!$A$2:$B$28,1,TRUE)</f>
        <v>#N/A</v>
      </c>
      <c r="B265" t="str">
        <f>IF(Table1[[#This Row],[categories]]="","",
IF(ISNUMBER(SEARCH("*ADULTS*",Table1[categories])),"ADULTS",
IF(ISNUMBER(SEARCH("*CHILDREN*",Table1[categories])),"CHILDREN",
IF(ISNUMBER(SEARCH("*TEENS*",Table1[categories])),"TEENS"))))</f>
        <v/>
      </c>
      <c r="C265">
        <f>Table1[[#This Row],[startdatetime]]</f>
        <v>0</v>
      </c>
      <c r="D265" t="str">
        <f>CONCATENATE(Table1[[#This Row],[ summary]],
CHAR(13),
Table1[[#This Row],[startdayname]],
", ",
TEXT((Table1[[#This Row],[startshortdate]]),"MMM D"),
CHAR(13),
TEXT((Table1[[#This Row],[starttime]]), "h:mm am/pm"),CHAR(13),Table1[[#This Row],[description]],CHAR(13))</f>
        <v>_x000D_, Jan 0_x000D_12:00 AM_x000D__x000D_</v>
      </c>
    </row>
    <row r="266" spans="1:4" x14ac:dyDescent="0.25">
      <c r="A266" t="e">
        <f>VLOOKUP(Table1[[#This Row],[locationaddress]],VENUEID!$A$2:$B$28,1,TRUE)</f>
        <v>#N/A</v>
      </c>
      <c r="B266" t="str">
        <f>IF(Table1[[#This Row],[categories]]="","",
IF(ISNUMBER(SEARCH("*ADULTS*",Table1[categories])),"ADULTS",
IF(ISNUMBER(SEARCH("*CHILDREN*",Table1[categories])),"CHILDREN",
IF(ISNUMBER(SEARCH("*TEENS*",Table1[categories])),"TEENS"))))</f>
        <v/>
      </c>
      <c r="C266">
        <f>Table1[[#This Row],[startdatetime]]</f>
        <v>0</v>
      </c>
      <c r="D266" t="str">
        <f>CONCATENATE(Table1[[#This Row],[ summary]],
CHAR(13),
Table1[[#This Row],[startdayname]],
", ",
TEXT((Table1[[#This Row],[startshortdate]]),"MMM D"),
CHAR(13),
TEXT((Table1[[#This Row],[starttime]]), "h:mm am/pm"),CHAR(13),Table1[[#This Row],[description]],CHAR(13))</f>
        <v>_x000D_, Jan 0_x000D_12:00 AM_x000D__x000D_</v>
      </c>
    </row>
    <row r="267" spans="1:4" x14ac:dyDescent="0.25">
      <c r="A267" t="e">
        <f>VLOOKUP(Table1[[#This Row],[locationaddress]],VENUEID!$A$2:$B$28,1,TRUE)</f>
        <v>#N/A</v>
      </c>
      <c r="B267" t="str">
        <f>IF(Table1[[#This Row],[categories]]="","",
IF(ISNUMBER(SEARCH("*ADULTS*",Table1[categories])),"ADULTS",
IF(ISNUMBER(SEARCH("*CHILDREN*",Table1[categories])),"CHILDREN",
IF(ISNUMBER(SEARCH("*TEENS*",Table1[categories])),"TEENS"))))</f>
        <v/>
      </c>
      <c r="C267">
        <f>Table1[[#This Row],[startdatetime]]</f>
        <v>0</v>
      </c>
      <c r="D267" t="str">
        <f>CONCATENATE(Table1[[#This Row],[ summary]],
CHAR(13),
Table1[[#This Row],[startdayname]],
", ",
TEXT((Table1[[#This Row],[startshortdate]]),"MMM D"),
CHAR(13),
TEXT((Table1[[#This Row],[starttime]]), "h:mm am/pm"),CHAR(13),Table1[[#This Row],[description]],CHAR(13))</f>
        <v>_x000D_, Jan 0_x000D_12:00 AM_x000D__x000D_</v>
      </c>
    </row>
    <row r="268" spans="1:4" x14ac:dyDescent="0.25">
      <c r="A268" t="e">
        <f>VLOOKUP(Table1[[#This Row],[locationaddress]],VENUEID!$A$2:$B$28,1,TRUE)</f>
        <v>#N/A</v>
      </c>
      <c r="B268" t="str">
        <f>IF(Table1[[#This Row],[categories]]="","",
IF(ISNUMBER(SEARCH("*ADULTS*",Table1[categories])),"ADULTS",
IF(ISNUMBER(SEARCH("*CHILDREN*",Table1[categories])),"CHILDREN",
IF(ISNUMBER(SEARCH("*TEENS*",Table1[categories])),"TEENS"))))</f>
        <v/>
      </c>
      <c r="C268">
        <f>Table1[[#This Row],[startdatetime]]</f>
        <v>0</v>
      </c>
      <c r="D268" t="str">
        <f>CONCATENATE(Table1[[#This Row],[ summary]],
CHAR(13),
Table1[[#This Row],[startdayname]],
", ",
TEXT((Table1[[#This Row],[startshortdate]]),"MMM D"),
CHAR(13),
TEXT((Table1[[#This Row],[starttime]]), "h:mm am/pm"),CHAR(13),Table1[[#This Row],[description]],CHAR(13))</f>
        <v>_x000D_, Jan 0_x000D_12:00 AM_x000D__x000D_</v>
      </c>
    </row>
    <row r="269" spans="1:4" x14ac:dyDescent="0.25">
      <c r="A269" t="e">
        <f>VLOOKUP(Table1[[#This Row],[locationaddress]],VENUEID!$A$2:$B$28,1,TRUE)</f>
        <v>#N/A</v>
      </c>
      <c r="B269" t="str">
        <f>IF(Table1[[#This Row],[categories]]="","",
IF(ISNUMBER(SEARCH("*ADULTS*",Table1[categories])),"ADULTS",
IF(ISNUMBER(SEARCH("*CHILDREN*",Table1[categories])),"CHILDREN",
IF(ISNUMBER(SEARCH("*TEENS*",Table1[categories])),"TEENS"))))</f>
        <v/>
      </c>
      <c r="C269">
        <f>Table1[[#This Row],[startdatetime]]</f>
        <v>0</v>
      </c>
      <c r="D269" t="str">
        <f>CONCATENATE(Table1[[#This Row],[ summary]],
CHAR(13),
Table1[[#This Row],[startdayname]],
", ",
TEXT((Table1[[#This Row],[startshortdate]]),"MMM D"),
CHAR(13),
TEXT((Table1[[#This Row],[starttime]]), "h:mm am/pm"),CHAR(13),Table1[[#This Row],[description]],CHAR(13))</f>
        <v>_x000D_, Jan 0_x000D_12:00 AM_x000D__x000D_</v>
      </c>
    </row>
    <row r="270" spans="1:4" x14ac:dyDescent="0.25">
      <c r="A270" t="e">
        <f>VLOOKUP(Table1[[#This Row],[locationaddress]],VENUEID!$A$2:$B$28,1,TRUE)</f>
        <v>#N/A</v>
      </c>
      <c r="B270" t="str">
        <f>IF(Table1[[#This Row],[categories]]="","",
IF(ISNUMBER(SEARCH("*ADULTS*",Table1[categories])),"ADULTS",
IF(ISNUMBER(SEARCH("*CHILDREN*",Table1[categories])),"CHILDREN",
IF(ISNUMBER(SEARCH("*TEENS*",Table1[categories])),"TEENS"))))</f>
        <v/>
      </c>
      <c r="C270">
        <f>Table1[[#This Row],[startdatetime]]</f>
        <v>0</v>
      </c>
      <c r="D270" t="str">
        <f>CONCATENATE(Table1[[#This Row],[ summary]],
CHAR(13),
Table1[[#This Row],[startdayname]],
", ",
TEXT((Table1[[#This Row],[startshortdate]]),"MMM D"),
CHAR(13),
TEXT((Table1[[#This Row],[starttime]]), "h:mm am/pm"),CHAR(13),Table1[[#This Row],[description]],CHAR(13))</f>
        <v>_x000D_, Jan 0_x000D_12:00 AM_x000D__x000D_</v>
      </c>
    </row>
    <row r="271" spans="1:4" x14ac:dyDescent="0.25">
      <c r="A271" t="e">
        <f>VLOOKUP(Table1[[#This Row],[locationaddress]],VENUEID!$A$2:$B$28,1,TRUE)</f>
        <v>#N/A</v>
      </c>
      <c r="B271" t="str">
        <f>IF(Table1[[#This Row],[categories]]="","",
IF(ISNUMBER(SEARCH("*ADULTS*",Table1[categories])),"ADULTS",
IF(ISNUMBER(SEARCH("*CHILDREN*",Table1[categories])),"CHILDREN",
IF(ISNUMBER(SEARCH("*TEENS*",Table1[categories])),"TEENS"))))</f>
        <v/>
      </c>
      <c r="C271">
        <f>Table1[[#This Row],[startdatetime]]</f>
        <v>0</v>
      </c>
      <c r="D271" t="str">
        <f>CONCATENATE(Table1[[#This Row],[ summary]],
CHAR(13),
Table1[[#This Row],[startdayname]],
", ",
TEXT((Table1[[#This Row],[startshortdate]]),"MMM D"),
CHAR(13),
TEXT((Table1[[#This Row],[starttime]]), "h:mm am/pm"),CHAR(13),Table1[[#This Row],[description]],CHAR(13))</f>
        <v>_x000D_, Jan 0_x000D_12:00 AM_x000D__x000D_</v>
      </c>
    </row>
    <row r="272" spans="1:4" x14ac:dyDescent="0.25">
      <c r="A272" t="e">
        <f>VLOOKUP(Table1[[#This Row],[locationaddress]],VENUEID!$A$2:$B$28,1,TRUE)</f>
        <v>#N/A</v>
      </c>
      <c r="B272" t="str">
        <f>IF(Table1[[#This Row],[categories]]="","",
IF(ISNUMBER(SEARCH("*ADULTS*",Table1[categories])),"ADULTS",
IF(ISNUMBER(SEARCH("*CHILDREN*",Table1[categories])),"CHILDREN",
IF(ISNUMBER(SEARCH("*TEENS*",Table1[categories])),"TEENS"))))</f>
        <v/>
      </c>
      <c r="C272">
        <f>Table1[[#This Row],[startdatetime]]</f>
        <v>0</v>
      </c>
      <c r="D272" t="str">
        <f>CONCATENATE(Table1[[#This Row],[ summary]],
CHAR(13),
Table1[[#This Row],[startdayname]],
", ",
TEXT((Table1[[#This Row],[startshortdate]]),"MMM D"),
CHAR(13),
TEXT((Table1[[#This Row],[starttime]]), "h:mm am/pm"),CHAR(13),Table1[[#This Row],[description]],CHAR(13))</f>
        <v>_x000D_, Jan 0_x000D_12:00 AM_x000D__x000D_</v>
      </c>
    </row>
    <row r="273" spans="1:4" x14ac:dyDescent="0.25">
      <c r="A273" t="e">
        <f>VLOOKUP(Table1[[#This Row],[locationaddress]],VENUEID!$A$2:$B$28,1,TRUE)</f>
        <v>#N/A</v>
      </c>
      <c r="B273" t="str">
        <f>IF(Table1[[#This Row],[categories]]="","",
IF(ISNUMBER(SEARCH("*ADULTS*",Table1[categories])),"ADULTS",
IF(ISNUMBER(SEARCH("*CHILDREN*",Table1[categories])),"CHILDREN",
IF(ISNUMBER(SEARCH("*TEENS*",Table1[categories])),"TEENS"))))</f>
        <v/>
      </c>
      <c r="C273">
        <f>Table1[[#This Row],[startdatetime]]</f>
        <v>0</v>
      </c>
      <c r="D273" t="str">
        <f>CONCATENATE(Table1[[#This Row],[ summary]],
CHAR(13),
Table1[[#This Row],[startdayname]],
", ",
TEXT((Table1[[#This Row],[startshortdate]]),"MMM D"),
CHAR(13),
TEXT((Table1[[#This Row],[starttime]]), "h:mm am/pm"),CHAR(13),Table1[[#This Row],[description]],CHAR(13))</f>
        <v>_x000D_, Jan 0_x000D_12:00 AM_x000D__x000D_</v>
      </c>
    </row>
    <row r="274" spans="1:4" x14ac:dyDescent="0.25">
      <c r="A274" t="e">
        <f>VLOOKUP(Table1[[#This Row],[locationaddress]],VENUEID!$A$2:$B$28,1,TRUE)</f>
        <v>#N/A</v>
      </c>
      <c r="B274" t="str">
        <f>IF(Table1[[#This Row],[categories]]="","",
IF(ISNUMBER(SEARCH("*ADULTS*",Table1[categories])),"ADULTS",
IF(ISNUMBER(SEARCH("*CHILDREN*",Table1[categories])),"CHILDREN",
IF(ISNUMBER(SEARCH("*TEENS*",Table1[categories])),"TEENS"))))</f>
        <v/>
      </c>
      <c r="C274">
        <f>Table1[[#This Row],[startdatetime]]</f>
        <v>0</v>
      </c>
      <c r="D274" t="str">
        <f>CONCATENATE(Table1[[#This Row],[ summary]],
CHAR(13),
Table1[[#This Row],[startdayname]],
", ",
TEXT((Table1[[#This Row],[startshortdate]]),"MMM D"),
CHAR(13),
TEXT((Table1[[#This Row],[starttime]]), "h:mm am/pm"),CHAR(13),Table1[[#This Row],[description]],CHAR(13))</f>
        <v>_x000D_, Jan 0_x000D_12:00 AM_x000D__x000D_</v>
      </c>
    </row>
    <row r="275" spans="1:4" x14ac:dyDescent="0.25">
      <c r="A275" t="e">
        <f>VLOOKUP(Table1[[#This Row],[locationaddress]],VENUEID!$A$2:$B$28,1,TRUE)</f>
        <v>#N/A</v>
      </c>
      <c r="B275" t="str">
        <f>IF(Table1[[#This Row],[categories]]="","",
IF(ISNUMBER(SEARCH("*ADULTS*",Table1[categories])),"ADULTS",
IF(ISNUMBER(SEARCH("*CHILDREN*",Table1[categories])),"CHILDREN",
IF(ISNUMBER(SEARCH("*TEENS*",Table1[categories])),"TEENS"))))</f>
        <v/>
      </c>
      <c r="C275">
        <f>Table1[[#This Row],[startdatetime]]</f>
        <v>0</v>
      </c>
      <c r="D275" t="str">
        <f>CONCATENATE(Table1[[#This Row],[ summary]],
CHAR(13),
Table1[[#This Row],[startdayname]],
", ",
TEXT((Table1[[#This Row],[startshortdate]]),"MMM D"),
CHAR(13),
TEXT((Table1[[#This Row],[starttime]]), "h:mm am/pm"),CHAR(13),Table1[[#This Row],[description]],CHAR(13))</f>
        <v>_x000D_, Jan 0_x000D_12:00 AM_x000D__x000D_</v>
      </c>
    </row>
    <row r="276" spans="1:4" x14ac:dyDescent="0.25">
      <c r="A276" t="e">
        <f>VLOOKUP(Table1[[#This Row],[locationaddress]],VENUEID!$A$2:$B$28,1,TRUE)</f>
        <v>#N/A</v>
      </c>
      <c r="B276" t="str">
        <f>IF(Table1[[#This Row],[categories]]="","",
IF(ISNUMBER(SEARCH("*ADULTS*",Table1[categories])),"ADULTS",
IF(ISNUMBER(SEARCH("*CHILDREN*",Table1[categories])),"CHILDREN",
IF(ISNUMBER(SEARCH("*TEENS*",Table1[categories])),"TEENS"))))</f>
        <v/>
      </c>
      <c r="C276">
        <f>Table1[[#This Row],[startdatetime]]</f>
        <v>0</v>
      </c>
      <c r="D276" t="str">
        <f>CONCATENATE(Table1[[#This Row],[ summary]],
CHAR(13),
Table1[[#This Row],[startdayname]],
", ",
TEXT((Table1[[#This Row],[startshortdate]]),"MMM D"),
CHAR(13),
TEXT((Table1[[#This Row],[starttime]]), "h:mm am/pm"),CHAR(13),Table1[[#This Row],[description]],CHAR(13))</f>
        <v>_x000D_, Jan 0_x000D_12:00 AM_x000D__x000D_</v>
      </c>
    </row>
    <row r="277" spans="1:4" x14ac:dyDescent="0.25">
      <c r="A277" t="e">
        <f>VLOOKUP(Table1[[#This Row],[locationaddress]],VENUEID!$A$2:$B$28,1,TRUE)</f>
        <v>#N/A</v>
      </c>
      <c r="B277" t="str">
        <f>IF(Table1[[#This Row],[categories]]="","",
IF(ISNUMBER(SEARCH("*ADULTS*",Table1[categories])),"ADULTS",
IF(ISNUMBER(SEARCH("*CHILDREN*",Table1[categories])),"CHILDREN",
IF(ISNUMBER(SEARCH("*TEENS*",Table1[categories])),"TEENS"))))</f>
        <v/>
      </c>
      <c r="C277">
        <f>Table1[[#This Row],[startdatetime]]</f>
        <v>0</v>
      </c>
      <c r="D277" t="str">
        <f>CONCATENATE(Table1[[#This Row],[ summary]],
CHAR(13),
Table1[[#This Row],[startdayname]],
", ",
TEXT((Table1[[#This Row],[startshortdate]]),"MMM D"),
CHAR(13),
TEXT((Table1[[#This Row],[starttime]]), "h:mm am/pm"),CHAR(13),Table1[[#This Row],[description]],CHAR(13))</f>
        <v>_x000D_, Jan 0_x000D_12:00 AM_x000D__x000D_</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 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 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 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 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 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 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 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 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 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 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 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 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 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 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 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 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 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 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 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 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 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 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 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 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 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 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 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 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 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 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 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 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 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 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 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 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 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 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 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 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 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 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 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 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 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 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 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 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 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 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 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 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 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 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 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 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 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 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 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 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 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 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 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 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 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 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 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 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 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 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 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 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 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 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 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 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 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 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 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 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 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 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 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 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 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 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 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 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 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 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 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 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 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 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 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 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 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 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 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 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 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 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 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 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 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 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 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 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 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 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 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 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 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 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 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 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 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 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 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 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 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 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 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 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 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 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 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 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 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 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 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 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 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 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 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 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 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 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 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 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 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 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 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 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 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 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 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 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 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 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 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 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 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 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 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 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 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 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 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 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 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 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 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 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 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 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 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 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 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 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 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 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 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 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 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 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 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 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 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 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 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 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 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 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 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 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 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 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 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 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 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 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 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 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 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 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 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 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 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 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 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 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 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 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 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 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 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 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 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 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 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 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 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 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 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 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 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 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 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 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 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 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 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 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 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 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 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 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 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 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 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 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 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 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 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 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 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 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 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 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 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 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 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 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 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 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 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 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 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 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 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 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 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 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 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 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 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 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 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 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 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 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 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 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 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 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 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 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 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 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 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 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 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 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 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 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 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 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 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 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 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 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 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 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 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 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 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 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 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 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 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 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 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 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 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 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 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 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 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 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 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 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 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 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 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 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 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 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 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 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 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 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 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 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 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 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 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 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 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 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 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 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 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 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 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 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 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 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 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 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 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 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 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 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 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 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 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 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 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 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 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 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 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 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 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 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 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 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 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 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 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 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 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 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 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 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 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 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 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 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 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 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 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 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 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 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 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 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 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 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 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 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 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 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 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 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 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 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 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 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 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 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 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 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 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 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 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 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 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 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 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 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 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 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 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 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 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 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 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 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 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 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 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 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 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 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 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 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 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 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 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 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 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 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 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 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 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 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 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 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 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 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 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 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 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 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 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 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 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 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 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 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 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 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 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 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 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 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 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 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 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 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 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 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 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 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 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 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 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 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 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 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 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 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 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 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 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 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 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 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 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 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 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 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 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 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 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 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 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 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 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 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 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 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 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 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 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 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 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 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 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 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 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 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 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 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 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 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 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 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 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 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 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 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 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 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 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 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 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 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 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 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 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 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 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 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 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 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 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 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 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 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 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 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 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 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 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 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 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 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 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 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 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 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 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 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 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 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 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 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 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 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 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 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 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 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 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 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 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 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 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 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 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 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 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 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 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 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 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 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 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 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 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 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 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 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 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 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 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 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 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 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 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 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 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 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 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 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 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 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 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 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 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 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 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 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 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 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 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 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 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 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 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 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 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 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 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 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 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 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 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 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 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 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 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 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 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 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 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 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 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 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 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 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 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 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 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 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 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 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 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 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 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 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 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 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 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 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 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 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 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 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 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 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 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 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 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 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 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 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 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 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 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 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 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 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 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 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 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 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 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 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 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 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 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 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 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 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 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 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 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 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 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 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 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 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 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 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 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 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 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 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 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 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 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 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 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 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 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 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 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 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 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 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 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 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 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 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 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 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 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 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 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 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 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 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 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 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 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 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 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 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 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 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 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 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 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 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 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 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 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 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 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 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 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 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 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 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 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 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 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 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 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 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 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 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 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 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 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 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 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 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 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 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 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 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 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 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 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 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 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 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 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 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 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 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 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 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 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 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 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 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 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 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 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 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 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 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 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 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 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 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 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 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 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 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 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 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 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 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 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 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 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 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 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 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 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 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 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 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 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 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 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 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 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 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 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 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 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 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 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 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 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 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 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 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 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 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 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 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 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 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 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 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 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 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 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 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 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 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 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 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 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 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 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 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 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 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 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 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 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 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 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 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 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 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 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 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 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 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 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 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 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 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 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 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 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 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 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 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 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 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 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 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 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 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 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 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 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 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 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 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 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 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 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 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 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 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 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 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 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 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 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 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 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 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 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 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 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 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 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 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 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 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 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 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 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 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 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 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 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 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 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 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 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 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 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 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 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 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 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 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 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 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 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 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 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 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 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 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 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 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 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 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 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 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 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 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 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 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 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 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 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 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 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 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 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 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 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 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 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 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 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 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 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 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 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 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 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 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 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 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 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 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 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 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 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 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 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 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 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 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 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 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 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 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 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 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 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 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 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 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 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 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 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 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 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 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 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 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 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 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 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 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 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 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 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 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 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 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 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 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 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 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 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 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 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 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 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 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 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 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 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 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 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 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 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 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 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 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 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 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 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 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 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 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 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 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 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 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 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 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 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 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 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 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 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 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 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 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 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 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 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 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 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 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 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 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 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 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 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 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 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 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 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 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 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 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 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 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 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 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 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 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 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 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 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 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 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 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 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 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 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 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 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 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 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 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 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 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 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 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 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 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 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 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 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 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 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 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 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 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 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 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 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 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 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 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 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 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 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 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 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 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 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 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 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 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 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 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 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 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 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 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 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 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 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 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 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 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 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 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 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 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 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 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 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 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 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 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 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 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 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 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 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 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 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 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 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 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 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 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 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 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 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 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 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 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 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 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 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 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 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 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 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 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 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 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 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 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 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 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 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 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 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 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 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 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 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 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 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 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 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 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 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 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 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 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 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 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 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 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 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 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 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 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 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 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 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 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 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 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 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 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 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 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 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 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 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 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 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 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 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 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 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 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 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 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 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 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 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 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 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 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 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 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 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 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 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 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 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 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 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 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 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 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 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 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 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 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 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 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 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 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 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 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 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 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 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 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 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 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 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 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 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 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 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 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 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 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 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 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 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 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 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 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 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 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 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 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 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 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 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 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 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 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 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 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 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 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 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 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 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 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 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 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 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 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 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 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 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 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 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 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 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 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 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 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 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 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 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 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 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 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 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 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 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 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 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 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 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 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 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 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 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 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 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 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 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 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 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 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 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 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 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 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 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 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 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 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 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 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 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 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 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 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 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 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 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 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 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 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 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 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 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 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 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 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 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 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 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 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 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 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 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 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 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 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 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 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 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 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 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 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 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 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 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 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 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 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 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 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 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 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 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 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 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 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 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 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 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 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 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 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 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 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 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 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 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 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 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 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 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 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 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 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 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 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 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 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 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 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 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 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 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 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 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 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 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 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 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 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 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 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 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 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 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 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 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 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 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 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 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 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 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 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 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 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 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 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 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 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 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 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 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 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 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 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 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 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 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 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 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 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 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 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 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 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 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 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 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 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 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 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 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 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 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 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 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 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 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 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 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 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 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 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 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 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 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 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 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 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 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 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 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 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 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 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 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 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 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 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 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 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 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 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 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 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 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 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 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 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 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 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 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 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 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 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 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 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 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 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 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 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 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 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 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 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 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 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 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 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 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 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 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 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 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 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 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 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 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 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 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 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 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 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 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 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 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 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 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 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 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 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 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 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 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 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 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 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 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 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 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 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 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 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 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 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 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 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 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 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 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 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 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 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 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 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 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 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 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 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 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 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 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 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 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 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 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 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 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 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 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 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 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 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 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 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 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 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 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 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 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 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 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 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 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 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 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 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 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 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 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 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 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 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 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 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 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 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 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 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 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 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 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 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 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 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 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 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 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 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 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 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 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 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 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 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 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 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 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 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 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 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 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 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 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 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 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 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 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 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 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 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 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 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 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 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 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 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 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 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 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 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 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 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 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 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 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 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 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 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 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 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 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 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 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 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 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 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 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 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 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 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 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 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 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 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 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 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 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 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 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 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 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 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 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 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 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 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 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 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 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 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 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 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 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 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 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 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 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 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 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 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 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 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 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 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 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 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 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 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 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 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 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 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 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 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 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 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 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 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 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 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 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 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 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 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 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 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 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 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 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 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 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 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 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 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 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 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 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 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 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 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 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 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 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 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 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 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 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 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 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 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 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 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 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 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 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 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 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 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 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 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 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 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 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 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 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 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 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 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 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 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 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 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 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 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 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 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 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 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 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 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 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 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 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 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 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 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 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 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 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 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 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 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 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 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 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 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 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 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 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 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 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 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 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 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 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 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 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 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 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 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 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 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 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 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 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 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 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 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 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 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 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 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 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 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 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 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 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 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 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 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 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 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 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 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 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 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 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 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 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 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 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 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 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 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 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 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 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 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 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 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 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 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 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 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 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 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 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 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 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 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 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 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 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 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 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 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 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 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 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 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 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 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 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 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 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 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 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 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 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 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 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 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 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 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 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 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 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 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 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 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 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 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 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 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 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 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 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 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 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 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 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 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 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 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 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 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 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 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 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 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 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 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 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 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 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 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 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 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 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 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 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 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 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 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 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 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 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 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 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 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 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 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 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 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 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 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 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 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 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 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 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 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 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 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 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 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 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 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 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 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 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 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 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 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 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 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 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 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 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 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 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 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 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 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 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 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 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 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 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 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 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 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 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 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 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 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 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 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 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 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 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 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 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 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 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 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 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 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 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 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 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 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 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 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 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 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 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 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 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 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 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 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 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 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 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 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 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 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 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 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 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 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 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 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 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 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 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 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 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 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 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 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 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 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 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 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 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 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 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 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 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 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 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 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 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 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 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 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 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 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 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 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 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 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 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 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 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 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 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 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 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 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 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 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 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 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 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 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 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 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 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 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 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 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 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 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 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 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 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 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 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 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 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 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 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 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 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 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 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 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 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 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 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 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 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 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 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 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 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 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 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 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 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 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 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 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 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 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 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 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 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 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 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 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 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 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 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 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 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 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 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 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 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 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 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 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 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 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 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 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 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 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 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 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 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 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 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 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 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 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 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 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 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 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 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 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 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 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 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 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 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 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 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 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 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 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 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 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 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 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 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 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 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 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 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 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 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 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 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 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 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 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 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 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 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 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 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 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 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 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 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 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 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 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 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 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 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 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 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 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 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 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 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 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 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 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 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 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 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 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 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 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 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 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 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2"/>
  <sheetViews>
    <sheetView workbookViewId="0">
      <selection activeCell="A6" sqref="A6"/>
    </sheetView>
  </sheetViews>
  <sheetFormatPr defaultRowHeight="15" x14ac:dyDescent="0.25"/>
  <cols>
    <col min="1" max="1" width="13.140625" customWidth="1"/>
    <col min="2" max="2" width="19" customWidth="1"/>
    <col min="3" max="3" width="255.7109375" hidden="1" customWidth="1"/>
    <col min="4" max="4" width="14.42578125" bestFit="1"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8" t="s">
        <v>160</v>
      </c>
      <c r="B5" s="8" t="s">
        <v>130</v>
      </c>
      <c r="C5" s="8" t="s">
        <v>159</v>
      </c>
      <c r="D5" s="8" t="s">
        <v>134</v>
      </c>
    </row>
    <row r="6" spans="1:4" x14ac:dyDescent="0.25">
      <c r="A6" t="s">
        <v>161</v>
      </c>
    </row>
    <row r="7" spans="1:4" x14ac:dyDescent="0.25">
      <c r="B7" t="s">
        <v>202</v>
      </c>
    </row>
    <row r="8" spans="1:4" x14ac:dyDescent="0.25">
      <c r="C8">
        <v>0</v>
      </c>
    </row>
    <row r="9" spans="1:4" x14ac:dyDescent="0.25">
      <c r="D9" t="s">
        <v>203</v>
      </c>
    </row>
    <row r="10" spans="1:4" x14ac:dyDescent="0.25">
      <c r="A10" t="s">
        <v>204</v>
      </c>
    </row>
    <row r="11" spans="1:4" x14ac:dyDescent="0.25">
      <c r="B11" t="s">
        <v>204</v>
      </c>
    </row>
    <row r="12" spans="1:4" x14ac:dyDescent="0.25">
      <c r="A12"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workbookViewId="0">
      <pane ySplit="1" topLeftCell="A2" activePane="bottomLeft" state="frozen"/>
      <selection pane="bottomLeft" activeCell="A2" sqref="A2"/>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182</v>
      </c>
      <c r="B1" s="5" t="s">
        <v>183</v>
      </c>
      <c r="C1" s="7" t="s">
        <v>184</v>
      </c>
      <c r="D1" s="5" t="s">
        <v>185</v>
      </c>
      <c r="E1" s="5" t="s">
        <v>186</v>
      </c>
      <c r="F1" s="5" t="s">
        <v>187</v>
      </c>
      <c r="G1" s="5" t="s">
        <v>188</v>
      </c>
      <c r="H1" t="s">
        <v>189</v>
      </c>
      <c r="I1" s="5" t="s">
        <v>190</v>
      </c>
      <c r="J1" t="s">
        <v>191</v>
      </c>
      <c r="K1" t="s">
        <v>192</v>
      </c>
      <c r="L1" s="6" t="s">
        <v>193</v>
      </c>
      <c r="M1" s="5" t="s">
        <v>194</v>
      </c>
      <c r="N1" t="s">
        <v>34</v>
      </c>
      <c r="O1" t="s">
        <v>35</v>
      </c>
      <c r="P1" t="s">
        <v>36</v>
      </c>
      <c r="Q1" t="s">
        <v>37</v>
      </c>
      <c r="R1" t="s">
        <v>38</v>
      </c>
      <c r="S1" t="s">
        <v>32</v>
      </c>
      <c r="T1" t="s">
        <v>33</v>
      </c>
      <c r="U1" t="s">
        <v>195</v>
      </c>
      <c r="V1" t="s">
        <v>196</v>
      </c>
      <c r="W1" t="s">
        <v>197</v>
      </c>
      <c r="X1" t="s">
        <v>198</v>
      </c>
    </row>
    <row r="2" spans="1:24" x14ac:dyDescent="0.25">
      <c r="A2">
        <f>Table1[[#This Row],[ summary]]</f>
        <v>0</v>
      </c>
      <c r="B2">
        <v>64836</v>
      </c>
      <c r="C2" t="str">
        <f>_xlfn.IFNA(VLOOKUP(Table1[[#This Row],[locationaddress]],VENUEID!$A$2:$B$28,2,TRUE),"")</f>
        <v/>
      </c>
      <c r="D2">
        <f>Table1[[#This Row],[description]]</f>
        <v>0</v>
      </c>
      <c r="E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
        <v>23</v>
      </c>
      <c r="G2" t="str">
        <f>IF((ISTEXT(Table1[[#This Row],[link]])),(Table1[[#This Row],[link]]),"")</f>
        <v/>
      </c>
      <c r="H2" t="e">
        <f>VLOOKUP(Table1[[#This Row],[locationaddress]],VENUEID!$A$2:$C25,3,TRUE)</f>
        <v>#N/A</v>
      </c>
      <c r="L2" s="1">
        <f>Table1[[#This Row],[startshortdate]]</f>
        <v>0</v>
      </c>
      <c r="M2" s="1">
        <f>Table1[[#This Row],[endshortdate]]</f>
        <v>0</v>
      </c>
      <c r="N2" s="11" t="str">
        <f>IF(Table1[[#This Row],[startdayname]]="Monday",Table1[[#This Row],[starttime]],"")</f>
        <v/>
      </c>
      <c r="O2" s="11" t="str">
        <f>IF(Table1[[#This Row],[startdayname]]="Tuesday",Table1[[#This Row],[starttime]],"")</f>
        <v/>
      </c>
      <c r="P2" s="11" t="str">
        <f>IF(Table1[[#This Row],[startdayname]]="Wednesday",Table1[[#This Row],[starttime]],"")</f>
        <v/>
      </c>
      <c r="Q2" s="11" t="str">
        <f>IF(Table1[[#This Row],[startdayname]]="Thursday",Table1[[#This Row],[starttime]],"")</f>
        <v/>
      </c>
      <c r="R2" s="11" t="str">
        <f>IF(Table1[[#This Row],[startdayname]]="Friday",Table1[[#This Row],[starttime]],"")</f>
        <v/>
      </c>
      <c r="S2" s="11" t="str">
        <f>IF(Table1[[#This Row],[startdayname]]="Saturday",Table1[[#This Row],[starttime]],"")</f>
        <v/>
      </c>
      <c r="T2" s="11" t="str">
        <f>IF(Table1[[#This Row],[startdayname]]="Sunday",Table1[[#This Row],[starttime]],"")</f>
        <v/>
      </c>
      <c r="V2" t="s">
        <v>199</v>
      </c>
      <c r="W2" t="s">
        <v>200</v>
      </c>
      <c r="X2" t="s">
        <v>201</v>
      </c>
    </row>
    <row r="3" spans="1:24" x14ac:dyDescent="0.25">
      <c r="A3">
        <f>Table1[[#This Row],[ summary]]</f>
        <v>0</v>
      </c>
      <c r="B3">
        <v>64836</v>
      </c>
      <c r="C3" t="str">
        <f>_xlfn.IFNA(VLOOKUP(Table1[[#This Row],[locationaddress]],VENUEID!$A$2:$B$28,2,TRUE),"")</f>
        <v/>
      </c>
      <c r="D3">
        <f>Table1[[#This Row],[description]]</f>
        <v>0</v>
      </c>
      <c r="E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
        <v>23</v>
      </c>
      <c r="G3" t="str">
        <f>IF((ISTEXT(Table1[[#This Row],[link]])),(Table1[[#This Row],[link]]),"")</f>
        <v/>
      </c>
      <c r="H3" t="e">
        <f>VLOOKUP(Table1[[#This Row],[locationaddress]],VENUEID!$A$2:$C25,3,TRUE)</f>
        <v>#N/A</v>
      </c>
      <c r="L3" s="1">
        <f>Table1[[#This Row],[startshortdate]]</f>
        <v>0</v>
      </c>
      <c r="M3" s="1">
        <f>Table1[[#This Row],[endshortdate]]</f>
        <v>0</v>
      </c>
      <c r="N3" s="11" t="str">
        <f>IF(Table1[[#This Row],[startdayname]]="Monday",Table1[[#This Row],[starttime]],"")</f>
        <v/>
      </c>
      <c r="O3" s="11" t="str">
        <f>IF(Table1[[#This Row],[startdayname]]="Tuesday",Table1[[#This Row],[starttime]],"")</f>
        <v/>
      </c>
      <c r="P3" s="11" t="str">
        <f>IF(Table1[[#This Row],[startdayname]]="Wednesday",Table1[[#This Row],[starttime]],"")</f>
        <v/>
      </c>
      <c r="Q3" s="11" t="str">
        <f>IF(Table1[[#This Row],[startdayname]]="Thursday",Table1[[#This Row],[starttime]],"")</f>
        <v/>
      </c>
      <c r="R3" s="11" t="str">
        <f>IF(Table1[[#This Row],[startdayname]]="Friday",Table1[[#This Row],[starttime]],"")</f>
        <v/>
      </c>
      <c r="S3" s="11" t="str">
        <f>IF(Table1[[#This Row],[startdayname]]="Saturday",Table1[[#This Row],[starttime]],"")</f>
        <v/>
      </c>
      <c r="T3" s="11" t="str">
        <f>IF(Table1[[#This Row],[startdayname]]="Sunday",Table1[[#This Row],[starttime]],"")</f>
        <v/>
      </c>
      <c r="V3" t="str">
        <f>V2</f>
        <v>Kyle Cook</v>
      </c>
      <c r="W3" t="str">
        <f t="shared" ref="W3:X18" si="0">W2</f>
        <v>615-880-2367</v>
      </c>
      <c r="X3" t="str">
        <f t="shared" si="0"/>
        <v>kyle.cook@nashville.gov</v>
      </c>
    </row>
    <row r="4" spans="1:24" x14ac:dyDescent="0.25">
      <c r="A4">
        <f>Table1[[#This Row],[ summary]]</f>
        <v>0</v>
      </c>
      <c r="B4">
        <v>64836</v>
      </c>
      <c r="C4" t="str">
        <f>_xlfn.IFNA(VLOOKUP(Table1[[#This Row],[locationaddress]],VENUEID!$A$2:$B$28,2,TRUE),"")</f>
        <v/>
      </c>
      <c r="D4">
        <f>Table1[[#This Row],[description]]</f>
        <v>0</v>
      </c>
      <c r="E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
        <v>23</v>
      </c>
      <c r="G4" t="str">
        <f>IF((ISTEXT(Table1[[#This Row],[link]])),(Table1[[#This Row],[link]]),"")</f>
        <v/>
      </c>
      <c r="H4" t="e">
        <f>VLOOKUP(Table1[[#This Row],[locationaddress]],VENUEID!$A$2:$C27,3,TRUE)</f>
        <v>#N/A</v>
      </c>
      <c r="L4" s="1">
        <f>Table1[[#This Row],[startshortdate]]</f>
        <v>0</v>
      </c>
      <c r="M4" s="1">
        <f>Table1[[#This Row],[endshortdate]]</f>
        <v>0</v>
      </c>
      <c r="N4" s="11" t="str">
        <f>IF(Table1[[#This Row],[startdayname]]="Monday",Table1[[#This Row],[starttime]],"")</f>
        <v/>
      </c>
      <c r="O4" s="11" t="str">
        <f>IF(Table1[[#This Row],[startdayname]]="Tuesday",Table1[[#This Row],[starttime]],"")</f>
        <v/>
      </c>
      <c r="P4" s="11" t="str">
        <f>IF(Table1[[#This Row],[startdayname]]="Wednesday",Table1[[#This Row],[starttime]],"")</f>
        <v/>
      </c>
      <c r="Q4" s="11" t="str">
        <f>IF(Table1[[#This Row],[startdayname]]="Thursday",Table1[[#This Row],[starttime]],"")</f>
        <v/>
      </c>
      <c r="R4" s="11" t="str">
        <f>IF(Table1[[#This Row],[startdayname]]="Friday",Table1[[#This Row],[starttime]],"")</f>
        <v/>
      </c>
      <c r="S4" s="11" t="str">
        <f>IF(Table1[[#This Row],[startdayname]]="Saturday",Table1[[#This Row],[starttime]],"")</f>
        <v/>
      </c>
      <c r="T4" s="11" t="str">
        <f>IF(Table1[[#This Row],[startdayname]]="Sunday",Table1[[#This Row],[starttime]],"")</f>
        <v/>
      </c>
      <c r="V4" t="str">
        <f t="shared" ref="V4:X19" si="1">V3</f>
        <v>Kyle Cook</v>
      </c>
      <c r="W4" t="str">
        <f t="shared" si="0"/>
        <v>615-880-2367</v>
      </c>
      <c r="X4" t="str">
        <f t="shared" si="0"/>
        <v>kyle.cook@nashville.gov</v>
      </c>
    </row>
    <row r="5" spans="1:24" ht="15.75" customHeight="1" x14ac:dyDescent="0.25">
      <c r="A5">
        <f>Table1[[#This Row],[ summary]]</f>
        <v>0</v>
      </c>
      <c r="B5">
        <v>64836</v>
      </c>
      <c r="C5" t="str">
        <f>_xlfn.IFNA(VLOOKUP(Table1[[#This Row],[locationaddress]],VENUEID!$A$2:$B$28,2,TRUE),"")</f>
        <v/>
      </c>
      <c r="D5">
        <f>Table1[[#This Row],[description]]</f>
        <v>0</v>
      </c>
      <c r="E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
        <v>23</v>
      </c>
      <c r="G5" t="str">
        <f>IF((ISTEXT(Table1[[#This Row],[link]])),(Table1[[#This Row],[link]]),"")</f>
        <v/>
      </c>
      <c r="H5" t="e">
        <f>VLOOKUP(Table1[[#This Row],[locationaddress]],VENUEID!$A$2:$C27,3,TRUE)</f>
        <v>#N/A</v>
      </c>
      <c r="L5" s="1">
        <f>Table1[[#This Row],[startshortdate]]</f>
        <v>0</v>
      </c>
      <c r="M5" s="1">
        <f>Table1[[#This Row],[endshortdate]]</f>
        <v>0</v>
      </c>
      <c r="N5" s="11" t="str">
        <f>IF(Table1[[#This Row],[startdayname]]="Monday",Table1[[#This Row],[starttime]],"")</f>
        <v/>
      </c>
      <c r="O5" s="11" t="str">
        <f>IF(Table1[[#This Row],[startdayname]]="Tuesday",Table1[[#This Row],[starttime]],"")</f>
        <v/>
      </c>
      <c r="P5" s="11" t="str">
        <f>IF(Table1[[#This Row],[startdayname]]="Wednesday",Table1[[#This Row],[starttime]],"")</f>
        <v/>
      </c>
      <c r="Q5" s="11" t="str">
        <f>IF(Table1[[#This Row],[startdayname]]="Thursday",Table1[[#This Row],[starttime]],"")</f>
        <v/>
      </c>
      <c r="R5" s="11" t="str">
        <f>IF(Table1[[#This Row],[startdayname]]="Friday",Table1[[#This Row],[starttime]],"")</f>
        <v/>
      </c>
      <c r="S5" s="11" t="str">
        <f>IF(Table1[[#This Row],[startdayname]]="Saturday",Table1[[#This Row],[starttime]],"")</f>
        <v/>
      </c>
      <c r="T5" s="11" t="str">
        <f>IF(Table1[[#This Row],[startdayname]]="Sunday",Table1[[#This Row],[starttime]],"")</f>
        <v/>
      </c>
      <c r="V5" t="str">
        <f t="shared" si="1"/>
        <v>Kyle Cook</v>
      </c>
      <c r="W5" t="str">
        <f t="shared" si="0"/>
        <v>615-880-2367</v>
      </c>
      <c r="X5" t="str">
        <f t="shared" si="0"/>
        <v>kyle.cook@nashville.gov</v>
      </c>
    </row>
    <row r="6" spans="1:24" x14ac:dyDescent="0.25">
      <c r="A6">
        <f>Table1[[#This Row],[ summary]]</f>
        <v>0</v>
      </c>
      <c r="B6">
        <v>64836</v>
      </c>
      <c r="C6" t="str">
        <f>_xlfn.IFNA(VLOOKUP(Table1[[#This Row],[locationaddress]],VENUEID!$A$2:$B$28,2,TRUE),"")</f>
        <v/>
      </c>
      <c r="D6">
        <f>Table1[[#This Row],[description]]</f>
        <v>0</v>
      </c>
      <c r="E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
        <v>23</v>
      </c>
      <c r="G6" t="str">
        <f>IF((ISTEXT(Table1[[#This Row],[link]])),(Table1[[#This Row],[link]]),"")</f>
        <v/>
      </c>
      <c r="H6" t="e">
        <f>VLOOKUP(Table1[[#This Row],[locationaddress]],VENUEID!$A$2:$C29,3,TRUE)</f>
        <v>#N/A</v>
      </c>
      <c r="L6" s="1">
        <f>Table1[[#This Row],[startshortdate]]</f>
        <v>0</v>
      </c>
      <c r="M6" s="1">
        <f>Table1[[#This Row],[endshortdate]]</f>
        <v>0</v>
      </c>
      <c r="N6" s="11" t="str">
        <f>IF(Table1[[#This Row],[startdayname]]="Monday",Table1[[#This Row],[starttime]],"")</f>
        <v/>
      </c>
      <c r="O6" s="11" t="str">
        <f>IF(Table1[[#This Row],[startdayname]]="Tuesday",Table1[[#This Row],[starttime]],"")</f>
        <v/>
      </c>
      <c r="P6" s="11" t="str">
        <f>IF(Table1[[#This Row],[startdayname]]="Wednesday",Table1[[#This Row],[starttime]],"")</f>
        <v/>
      </c>
      <c r="Q6" s="11" t="str">
        <f>IF(Table1[[#This Row],[startdayname]]="Thursday",Table1[[#This Row],[starttime]],"")</f>
        <v/>
      </c>
      <c r="R6" s="11" t="str">
        <f>IF(Table1[[#This Row],[startdayname]]="Friday",Table1[[#This Row],[starttime]],"")</f>
        <v/>
      </c>
      <c r="S6" s="11" t="str">
        <f>IF(Table1[[#This Row],[startdayname]]="Saturday",Table1[[#This Row],[starttime]],"")</f>
        <v/>
      </c>
      <c r="T6" s="11" t="str">
        <f>IF(Table1[[#This Row],[startdayname]]="Sunday",Table1[[#This Row],[starttime]],"")</f>
        <v/>
      </c>
      <c r="V6" t="str">
        <f t="shared" si="1"/>
        <v>Kyle Cook</v>
      </c>
      <c r="W6" t="str">
        <f t="shared" si="0"/>
        <v>615-880-2367</v>
      </c>
      <c r="X6" t="str">
        <f t="shared" si="0"/>
        <v>kyle.cook@nashville.gov</v>
      </c>
    </row>
    <row r="7" spans="1:24" x14ac:dyDescent="0.25">
      <c r="A7">
        <f>Table1[[#This Row],[ summary]]</f>
        <v>0</v>
      </c>
      <c r="B7">
        <v>64836</v>
      </c>
      <c r="C7" t="str">
        <f>_xlfn.IFNA(VLOOKUP(Table1[[#This Row],[locationaddress]],VENUEID!$A$2:$B$28,2,TRUE),"")</f>
        <v/>
      </c>
      <c r="D7">
        <f>Table1[[#This Row],[description]]</f>
        <v>0</v>
      </c>
      <c r="E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
        <v>23</v>
      </c>
      <c r="G7" t="str">
        <f>IF((ISTEXT(Table1[[#This Row],[link]])),(Table1[[#This Row],[link]]),"")</f>
        <v/>
      </c>
      <c r="H7" t="e">
        <f>VLOOKUP(Table1[[#This Row],[locationaddress]],VENUEID!$A$2:$C29,3,TRUE)</f>
        <v>#N/A</v>
      </c>
      <c r="L7" s="1">
        <f>Table1[[#This Row],[startshortdate]]</f>
        <v>0</v>
      </c>
      <c r="M7" s="1">
        <f>Table1[[#This Row],[endshortdate]]</f>
        <v>0</v>
      </c>
      <c r="N7" s="11" t="str">
        <f>IF(Table1[[#This Row],[startdayname]]="Monday",Table1[[#This Row],[starttime]],"")</f>
        <v/>
      </c>
      <c r="O7" s="11" t="str">
        <f>IF(Table1[[#This Row],[startdayname]]="Tuesday",Table1[[#This Row],[starttime]],"")</f>
        <v/>
      </c>
      <c r="P7" s="11" t="str">
        <f>IF(Table1[[#This Row],[startdayname]]="Wednesday",Table1[[#This Row],[starttime]],"")</f>
        <v/>
      </c>
      <c r="Q7" s="11" t="str">
        <f>IF(Table1[[#This Row],[startdayname]]="Thursday",Table1[[#This Row],[starttime]],"")</f>
        <v/>
      </c>
      <c r="R7" s="11" t="str">
        <f>IF(Table1[[#This Row],[startdayname]]="Friday",Table1[[#This Row],[starttime]],"")</f>
        <v/>
      </c>
      <c r="S7" s="11" t="str">
        <f>IF(Table1[[#This Row],[startdayname]]="Saturday",Table1[[#This Row],[starttime]],"")</f>
        <v/>
      </c>
      <c r="T7" s="11" t="str">
        <f>IF(Table1[[#This Row],[startdayname]]="Sunday",Table1[[#This Row],[starttime]],"")</f>
        <v/>
      </c>
      <c r="V7" t="str">
        <f t="shared" si="1"/>
        <v>Kyle Cook</v>
      </c>
      <c r="W7" t="str">
        <f t="shared" si="0"/>
        <v>615-880-2367</v>
      </c>
      <c r="X7" t="str">
        <f t="shared" si="0"/>
        <v>kyle.cook@nashville.gov</v>
      </c>
    </row>
    <row r="8" spans="1:24" x14ac:dyDescent="0.25">
      <c r="A8">
        <f>Table1[[#This Row],[ summary]]</f>
        <v>0</v>
      </c>
      <c r="B8">
        <v>64836</v>
      </c>
      <c r="C8" t="str">
        <f>_xlfn.IFNA(VLOOKUP(Table1[[#This Row],[locationaddress]],VENUEID!$A$2:$B$28,2,TRUE),"")</f>
        <v/>
      </c>
      <c r="D8">
        <f>Table1[[#This Row],[description]]</f>
        <v>0</v>
      </c>
      <c r="E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
        <v>23</v>
      </c>
      <c r="G8" t="str">
        <f>IF((ISTEXT(Table1[[#This Row],[link]])),(Table1[[#This Row],[link]]),"")</f>
        <v/>
      </c>
      <c r="H8" t="e">
        <f>VLOOKUP(Table1[[#This Row],[locationaddress]],VENUEID!$A$2:$C31,3,TRUE)</f>
        <v>#N/A</v>
      </c>
      <c r="L8" s="1">
        <f>Table1[[#This Row],[startshortdate]]</f>
        <v>0</v>
      </c>
      <c r="M8" s="1">
        <f>Table1[[#This Row],[endshortdate]]</f>
        <v>0</v>
      </c>
      <c r="N8" s="11" t="str">
        <f>IF(Table1[[#This Row],[startdayname]]="Monday",Table1[[#This Row],[starttime]],"")</f>
        <v/>
      </c>
      <c r="O8" s="11" t="str">
        <f>IF(Table1[[#This Row],[startdayname]]="Tuesday",Table1[[#This Row],[starttime]],"")</f>
        <v/>
      </c>
      <c r="P8" s="11" t="str">
        <f>IF(Table1[[#This Row],[startdayname]]="Wednesday",Table1[[#This Row],[starttime]],"")</f>
        <v/>
      </c>
      <c r="Q8" s="11" t="str">
        <f>IF(Table1[[#This Row],[startdayname]]="Thursday",Table1[[#This Row],[starttime]],"")</f>
        <v/>
      </c>
      <c r="R8" s="11" t="str">
        <f>IF(Table1[[#This Row],[startdayname]]="Friday",Table1[[#This Row],[starttime]],"")</f>
        <v/>
      </c>
      <c r="S8" s="11" t="str">
        <f>IF(Table1[[#This Row],[startdayname]]="Saturday",Table1[[#This Row],[starttime]],"")</f>
        <v/>
      </c>
      <c r="T8" s="11" t="str">
        <f>IF(Table1[[#This Row],[startdayname]]="Sunday",Table1[[#This Row],[starttime]],"")</f>
        <v/>
      </c>
      <c r="V8" t="str">
        <f t="shared" si="1"/>
        <v>Kyle Cook</v>
      </c>
      <c r="W8" t="str">
        <f t="shared" si="0"/>
        <v>615-880-2367</v>
      </c>
      <c r="X8" t="str">
        <f t="shared" si="0"/>
        <v>kyle.cook@nashville.gov</v>
      </c>
    </row>
    <row r="9" spans="1:24" x14ac:dyDescent="0.25">
      <c r="A9">
        <f>Table1[[#This Row],[ summary]]</f>
        <v>0</v>
      </c>
      <c r="B9">
        <v>64836</v>
      </c>
      <c r="C9" t="str">
        <f>_xlfn.IFNA(VLOOKUP(Table1[[#This Row],[locationaddress]],VENUEID!$A$2:$B$28,2,TRUE),"")</f>
        <v/>
      </c>
      <c r="D9">
        <f>Table1[[#This Row],[description]]</f>
        <v>0</v>
      </c>
      <c r="E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
        <v>23</v>
      </c>
      <c r="G9" t="str">
        <f>IF((ISTEXT(Table1[[#This Row],[link]])),(Table1[[#This Row],[link]]),"")</f>
        <v/>
      </c>
      <c r="H9" t="e">
        <f>VLOOKUP(Table1[[#This Row],[locationaddress]],VENUEID!$A$2:$C31,3,TRUE)</f>
        <v>#N/A</v>
      </c>
      <c r="L9" s="1">
        <f>Table1[[#This Row],[startshortdate]]</f>
        <v>0</v>
      </c>
      <c r="M9" s="1">
        <f>Table1[[#This Row],[endshortdate]]</f>
        <v>0</v>
      </c>
      <c r="N9" s="11" t="str">
        <f>IF(Table1[[#This Row],[startdayname]]="Monday",Table1[[#This Row],[starttime]],"")</f>
        <v/>
      </c>
      <c r="O9" s="11" t="str">
        <f>IF(Table1[[#This Row],[startdayname]]="Tuesday",Table1[[#This Row],[starttime]],"")</f>
        <v/>
      </c>
      <c r="P9" s="11" t="str">
        <f>IF(Table1[[#This Row],[startdayname]]="Wednesday",Table1[[#This Row],[starttime]],"")</f>
        <v/>
      </c>
      <c r="Q9" s="11" t="str">
        <f>IF(Table1[[#This Row],[startdayname]]="Thursday",Table1[[#This Row],[starttime]],"")</f>
        <v/>
      </c>
      <c r="R9" s="11" t="str">
        <f>IF(Table1[[#This Row],[startdayname]]="Friday",Table1[[#This Row],[starttime]],"")</f>
        <v/>
      </c>
      <c r="S9" s="11" t="str">
        <f>IF(Table1[[#This Row],[startdayname]]="Saturday",Table1[[#This Row],[starttime]],"")</f>
        <v/>
      </c>
      <c r="T9" s="11" t="str">
        <f>IF(Table1[[#This Row],[startdayname]]="Sunday",Table1[[#This Row],[starttime]],"")</f>
        <v/>
      </c>
      <c r="V9" t="str">
        <f t="shared" si="1"/>
        <v>Kyle Cook</v>
      </c>
      <c r="W9" t="str">
        <f t="shared" si="0"/>
        <v>615-880-2367</v>
      </c>
      <c r="X9" t="str">
        <f t="shared" si="0"/>
        <v>kyle.cook@nashville.gov</v>
      </c>
    </row>
    <row r="10" spans="1:24" x14ac:dyDescent="0.25">
      <c r="A10">
        <f>Table1[[#This Row],[ summary]]</f>
        <v>0</v>
      </c>
      <c r="B10">
        <v>64836</v>
      </c>
      <c r="C10" t="str">
        <f>_xlfn.IFNA(VLOOKUP(Table1[[#This Row],[locationaddress]],VENUEID!$A$2:$B$28,2,TRUE),"")</f>
        <v/>
      </c>
      <c r="D10">
        <f>Table1[[#This Row],[description]]</f>
        <v>0</v>
      </c>
      <c r="E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
        <v>23</v>
      </c>
      <c r="G10" t="str">
        <f>IF((ISTEXT(Table1[[#This Row],[link]])),(Table1[[#This Row],[link]]),"")</f>
        <v/>
      </c>
      <c r="H10" t="e">
        <f>VLOOKUP(Table1[[#This Row],[locationaddress]],VENUEID!$A$2:$C33,3,TRUE)</f>
        <v>#N/A</v>
      </c>
      <c r="L10" s="1">
        <f>Table1[[#This Row],[startshortdate]]</f>
        <v>0</v>
      </c>
      <c r="M10" s="1">
        <f>Table1[[#This Row],[endshortdate]]</f>
        <v>0</v>
      </c>
      <c r="N10" s="11" t="str">
        <f>IF(Table1[[#This Row],[startdayname]]="Monday",Table1[[#This Row],[starttime]],"")</f>
        <v/>
      </c>
      <c r="O10" s="11" t="str">
        <f>IF(Table1[[#This Row],[startdayname]]="Tuesday",Table1[[#This Row],[starttime]],"")</f>
        <v/>
      </c>
      <c r="P10" s="11" t="str">
        <f>IF(Table1[[#This Row],[startdayname]]="Wednesday",Table1[[#This Row],[starttime]],"")</f>
        <v/>
      </c>
      <c r="Q10" s="11" t="str">
        <f>IF(Table1[[#This Row],[startdayname]]="Thursday",Table1[[#This Row],[starttime]],"")</f>
        <v/>
      </c>
      <c r="R10" s="11" t="str">
        <f>IF(Table1[[#This Row],[startdayname]]="Friday",Table1[[#This Row],[starttime]],"")</f>
        <v/>
      </c>
      <c r="S10" s="11" t="str">
        <f>IF(Table1[[#This Row],[startdayname]]="Saturday",Table1[[#This Row],[starttime]],"")</f>
        <v/>
      </c>
      <c r="T10" s="11" t="str">
        <f>IF(Table1[[#This Row],[startdayname]]="Sunday",Table1[[#This Row],[starttime]],"")</f>
        <v/>
      </c>
      <c r="V10" t="str">
        <f t="shared" si="1"/>
        <v>Kyle Cook</v>
      </c>
      <c r="W10" t="str">
        <f t="shared" si="0"/>
        <v>615-880-2367</v>
      </c>
      <c r="X10" t="str">
        <f t="shared" si="0"/>
        <v>kyle.cook@nashville.gov</v>
      </c>
    </row>
    <row r="11" spans="1:24" x14ac:dyDescent="0.25">
      <c r="A11">
        <f>Table1[[#This Row],[ summary]]</f>
        <v>0</v>
      </c>
      <c r="B11">
        <v>64836</v>
      </c>
      <c r="C11" t="str">
        <f>_xlfn.IFNA(VLOOKUP(Table1[[#This Row],[locationaddress]],VENUEID!$A$2:$B$28,2,TRUE),"")</f>
        <v/>
      </c>
      <c r="D11">
        <f>Table1[[#This Row],[description]]</f>
        <v>0</v>
      </c>
      <c r="E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
        <v>23</v>
      </c>
      <c r="G11" t="str">
        <f>IF((ISTEXT(Table1[[#This Row],[link]])),(Table1[[#This Row],[link]]),"")</f>
        <v/>
      </c>
      <c r="H11" t="e">
        <f>VLOOKUP(Table1[[#This Row],[locationaddress]],VENUEID!$A$2:$C33,3,TRUE)</f>
        <v>#N/A</v>
      </c>
      <c r="L11" s="1">
        <f>Table1[[#This Row],[startshortdate]]</f>
        <v>0</v>
      </c>
      <c r="M11" s="1">
        <f>Table1[[#This Row],[endshortdate]]</f>
        <v>0</v>
      </c>
      <c r="N11" s="11" t="str">
        <f>IF(Table1[[#This Row],[startdayname]]="Monday",Table1[[#This Row],[starttime]],"")</f>
        <v/>
      </c>
      <c r="O11" s="11" t="str">
        <f>IF(Table1[[#This Row],[startdayname]]="Tuesday",Table1[[#This Row],[starttime]],"")</f>
        <v/>
      </c>
      <c r="P11" s="11" t="str">
        <f>IF(Table1[[#This Row],[startdayname]]="Wednesday",Table1[[#This Row],[starttime]],"")</f>
        <v/>
      </c>
      <c r="Q11" s="11" t="str">
        <f>IF(Table1[[#This Row],[startdayname]]="Thursday",Table1[[#This Row],[starttime]],"")</f>
        <v/>
      </c>
      <c r="R11" s="11" t="str">
        <f>IF(Table1[[#This Row],[startdayname]]="Friday",Table1[[#This Row],[starttime]],"")</f>
        <v/>
      </c>
      <c r="S11" s="11" t="str">
        <f>IF(Table1[[#This Row],[startdayname]]="Saturday",Table1[[#This Row],[starttime]],"")</f>
        <v/>
      </c>
      <c r="T11" s="11" t="str">
        <f>IF(Table1[[#This Row],[startdayname]]="Sunday",Table1[[#This Row],[starttime]],"")</f>
        <v/>
      </c>
      <c r="V11" t="str">
        <f t="shared" si="1"/>
        <v>Kyle Cook</v>
      </c>
      <c r="W11" t="str">
        <f t="shared" si="0"/>
        <v>615-880-2367</v>
      </c>
      <c r="X11" t="str">
        <f t="shared" si="0"/>
        <v>kyle.cook@nashville.gov</v>
      </c>
    </row>
    <row r="12" spans="1:24" x14ac:dyDescent="0.25">
      <c r="A12">
        <f>Table1[[#This Row],[ summary]]</f>
        <v>0</v>
      </c>
      <c r="B12">
        <v>64836</v>
      </c>
      <c r="C12" t="str">
        <f>_xlfn.IFNA(VLOOKUP(Table1[[#This Row],[locationaddress]],VENUEID!$A$2:$B$28,2,TRUE),"")</f>
        <v/>
      </c>
      <c r="D12">
        <f>Table1[[#This Row],[description]]</f>
        <v>0</v>
      </c>
      <c r="E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
        <v>23</v>
      </c>
      <c r="G12" t="str">
        <f>IF((ISTEXT(Table1[[#This Row],[link]])),(Table1[[#This Row],[link]]),"")</f>
        <v/>
      </c>
      <c r="H12" t="e">
        <f>VLOOKUP(Table1[[#This Row],[locationaddress]],VENUEID!$A$2:$C35,3,TRUE)</f>
        <v>#N/A</v>
      </c>
      <c r="L12" s="1">
        <f>Table1[[#This Row],[startshortdate]]</f>
        <v>0</v>
      </c>
      <c r="M12" s="1">
        <f>Table1[[#This Row],[endshortdate]]</f>
        <v>0</v>
      </c>
      <c r="N12" s="11" t="str">
        <f>IF(Table1[[#This Row],[startdayname]]="Monday",Table1[[#This Row],[starttime]],"")</f>
        <v/>
      </c>
      <c r="O12" s="11" t="str">
        <f>IF(Table1[[#This Row],[startdayname]]="Tuesday",Table1[[#This Row],[starttime]],"")</f>
        <v/>
      </c>
      <c r="P12" s="11" t="str">
        <f>IF(Table1[[#This Row],[startdayname]]="Wednesday",Table1[[#This Row],[starttime]],"")</f>
        <v/>
      </c>
      <c r="Q12" s="11" t="str">
        <f>IF(Table1[[#This Row],[startdayname]]="Thursday",Table1[[#This Row],[starttime]],"")</f>
        <v/>
      </c>
      <c r="R12" s="11" t="str">
        <f>IF(Table1[[#This Row],[startdayname]]="Friday",Table1[[#This Row],[starttime]],"")</f>
        <v/>
      </c>
      <c r="S12" s="11" t="str">
        <f>IF(Table1[[#This Row],[startdayname]]="Saturday",Table1[[#This Row],[starttime]],"")</f>
        <v/>
      </c>
      <c r="T12" s="11" t="str">
        <f>IF(Table1[[#This Row],[startdayname]]="Sunday",Table1[[#This Row],[starttime]],"")</f>
        <v/>
      </c>
      <c r="V12" t="str">
        <f t="shared" si="1"/>
        <v>Kyle Cook</v>
      </c>
      <c r="W12" t="str">
        <f t="shared" si="0"/>
        <v>615-880-2367</v>
      </c>
      <c r="X12" t="str">
        <f t="shared" si="0"/>
        <v>kyle.cook@nashville.gov</v>
      </c>
    </row>
    <row r="13" spans="1:24" x14ac:dyDescent="0.25">
      <c r="A13">
        <f>Table1[[#This Row],[ summary]]</f>
        <v>0</v>
      </c>
      <c r="B13">
        <v>64836</v>
      </c>
      <c r="C13" t="str">
        <f>_xlfn.IFNA(VLOOKUP(Table1[[#This Row],[locationaddress]],VENUEID!$A$2:$B$28,2,TRUE),"")</f>
        <v/>
      </c>
      <c r="D13">
        <f>Table1[[#This Row],[description]]</f>
        <v>0</v>
      </c>
      <c r="E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
        <v>23</v>
      </c>
      <c r="G13" t="str">
        <f>IF((ISTEXT(Table1[[#This Row],[link]])),(Table1[[#This Row],[link]]),"")</f>
        <v/>
      </c>
      <c r="H13" t="e">
        <f>VLOOKUP(Table1[[#This Row],[locationaddress]],VENUEID!$A$2:$C35,3,TRUE)</f>
        <v>#N/A</v>
      </c>
      <c r="L13" s="1">
        <f>Table1[[#This Row],[startshortdate]]</f>
        <v>0</v>
      </c>
      <c r="M13" s="1">
        <f>Table1[[#This Row],[endshortdate]]</f>
        <v>0</v>
      </c>
      <c r="N13" s="11" t="str">
        <f>IF(Table1[[#This Row],[startdayname]]="Monday",Table1[[#This Row],[starttime]],"")</f>
        <v/>
      </c>
      <c r="O13" s="11" t="str">
        <f>IF(Table1[[#This Row],[startdayname]]="Tuesday",Table1[[#This Row],[starttime]],"")</f>
        <v/>
      </c>
      <c r="P13" s="11" t="str">
        <f>IF(Table1[[#This Row],[startdayname]]="Wednesday",Table1[[#This Row],[starttime]],"")</f>
        <v/>
      </c>
      <c r="Q13" s="11" t="str">
        <f>IF(Table1[[#This Row],[startdayname]]="Thursday",Table1[[#This Row],[starttime]],"")</f>
        <v/>
      </c>
      <c r="R13" s="11" t="str">
        <f>IF(Table1[[#This Row],[startdayname]]="Friday",Table1[[#This Row],[starttime]],"")</f>
        <v/>
      </c>
      <c r="S13" s="11" t="str">
        <f>IF(Table1[[#This Row],[startdayname]]="Saturday",Table1[[#This Row],[starttime]],"")</f>
        <v/>
      </c>
      <c r="T13" s="11" t="str">
        <f>IF(Table1[[#This Row],[startdayname]]="Sunday",Table1[[#This Row],[starttime]],"")</f>
        <v/>
      </c>
      <c r="V13" t="str">
        <f t="shared" si="1"/>
        <v>Kyle Cook</v>
      </c>
      <c r="W13" t="str">
        <f t="shared" si="0"/>
        <v>615-880-2367</v>
      </c>
      <c r="X13" t="str">
        <f t="shared" si="0"/>
        <v>kyle.cook@nashville.gov</v>
      </c>
    </row>
    <row r="14" spans="1:24" x14ac:dyDescent="0.25">
      <c r="A14">
        <f>Table1[[#This Row],[ summary]]</f>
        <v>0</v>
      </c>
      <c r="B14">
        <v>64836</v>
      </c>
      <c r="C14" t="str">
        <f>_xlfn.IFNA(VLOOKUP(Table1[[#This Row],[locationaddress]],VENUEID!$A$2:$B$28,2,TRUE),"")</f>
        <v/>
      </c>
      <c r="D14">
        <f>Table1[[#This Row],[description]]</f>
        <v>0</v>
      </c>
      <c r="E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
        <v>23</v>
      </c>
      <c r="G14" t="str">
        <f>IF((ISTEXT(Table1[[#This Row],[link]])),(Table1[[#This Row],[link]]),"")</f>
        <v/>
      </c>
      <c r="H14" t="e">
        <f>VLOOKUP(Table1[[#This Row],[locationaddress]],VENUEID!$A$2:$C37,3,TRUE)</f>
        <v>#N/A</v>
      </c>
      <c r="L14" s="1">
        <f>Table1[[#This Row],[startshortdate]]</f>
        <v>0</v>
      </c>
      <c r="M14" s="1">
        <f>Table1[[#This Row],[endshortdate]]</f>
        <v>0</v>
      </c>
      <c r="N14" s="11" t="str">
        <f>IF(Table1[[#This Row],[startdayname]]="Monday",Table1[[#This Row],[starttime]],"")</f>
        <v/>
      </c>
      <c r="O14" s="11" t="str">
        <f>IF(Table1[[#This Row],[startdayname]]="Tuesday",Table1[[#This Row],[starttime]],"")</f>
        <v/>
      </c>
      <c r="P14" s="11" t="str">
        <f>IF(Table1[[#This Row],[startdayname]]="Wednesday",Table1[[#This Row],[starttime]],"")</f>
        <v/>
      </c>
      <c r="Q14" s="11" t="str">
        <f>IF(Table1[[#This Row],[startdayname]]="Thursday",Table1[[#This Row],[starttime]],"")</f>
        <v/>
      </c>
      <c r="R14" s="11" t="str">
        <f>IF(Table1[[#This Row],[startdayname]]="Friday",Table1[[#This Row],[starttime]],"")</f>
        <v/>
      </c>
      <c r="S14" s="11" t="str">
        <f>IF(Table1[[#This Row],[startdayname]]="Saturday",Table1[[#This Row],[starttime]],"")</f>
        <v/>
      </c>
      <c r="T14" s="11" t="str">
        <f>IF(Table1[[#This Row],[startdayname]]="Sunday",Table1[[#This Row],[starttime]],"")</f>
        <v/>
      </c>
      <c r="V14" t="str">
        <f t="shared" si="1"/>
        <v>Kyle Cook</v>
      </c>
      <c r="W14" t="str">
        <f t="shared" si="0"/>
        <v>615-880-2367</v>
      </c>
      <c r="X14" t="str">
        <f t="shared" si="0"/>
        <v>kyle.cook@nashville.gov</v>
      </c>
    </row>
    <row r="15" spans="1:24" x14ac:dyDescent="0.25">
      <c r="A15">
        <f>Table1[[#This Row],[ summary]]</f>
        <v>0</v>
      </c>
      <c r="B15">
        <v>64836</v>
      </c>
      <c r="C15" t="str">
        <f>_xlfn.IFNA(VLOOKUP(Table1[[#This Row],[locationaddress]],VENUEID!$A$2:$B$28,2,TRUE),"")</f>
        <v/>
      </c>
      <c r="D15">
        <f>Table1[[#This Row],[description]]</f>
        <v>0</v>
      </c>
      <c r="E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
        <v>23</v>
      </c>
      <c r="G15" t="str">
        <f>IF((ISTEXT(Table1[[#This Row],[link]])),(Table1[[#This Row],[link]]),"")</f>
        <v/>
      </c>
      <c r="H15" t="e">
        <f>VLOOKUP(Table1[[#This Row],[locationaddress]],VENUEID!$A$2:$C37,3,TRUE)</f>
        <v>#N/A</v>
      </c>
      <c r="L15" s="1">
        <f>Table1[[#This Row],[startshortdate]]</f>
        <v>0</v>
      </c>
      <c r="M15" s="1">
        <f>Table1[[#This Row],[endshortdate]]</f>
        <v>0</v>
      </c>
      <c r="N15" s="11" t="str">
        <f>IF(Table1[[#This Row],[startdayname]]="Monday",Table1[[#This Row],[starttime]],"")</f>
        <v/>
      </c>
      <c r="O15" s="11" t="str">
        <f>IF(Table1[[#This Row],[startdayname]]="Tuesday",Table1[[#This Row],[starttime]],"")</f>
        <v/>
      </c>
      <c r="P15" s="11" t="str">
        <f>IF(Table1[[#This Row],[startdayname]]="Wednesday",Table1[[#This Row],[starttime]],"")</f>
        <v/>
      </c>
      <c r="Q15" s="11" t="str">
        <f>IF(Table1[[#This Row],[startdayname]]="Thursday",Table1[[#This Row],[starttime]],"")</f>
        <v/>
      </c>
      <c r="R15" s="11" t="str">
        <f>IF(Table1[[#This Row],[startdayname]]="Friday",Table1[[#This Row],[starttime]],"")</f>
        <v/>
      </c>
      <c r="S15" s="11" t="str">
        <f>IF(Table1[[#This Row],[startdayname]]="Saturday",Table1[[#This Row],[starttime]],"")</f>
        <v/>
      </c>
      <c r="T15" s="11" t="str">
        <f>IF(Table1[[#This Row],[startdayname]]="Sunday",Table1[[#This Row],[starttime]],"")</f>
        <v/>
      </c>
      <c r="V15" t="str">
        <f t="shared" si="1"/>
        <v>Kyle Cook</v>
      </c>
      <c r="W15" t="str">
        <f t="shared" si="0"/>
        <v>615-880-2367</v>
      </c>
      <c r="X15" t="str">
        <f t="shared" si="0"/>
        <v>kyle.cook@nashville.gov</v>
      </c>
    </row>
    <row r="16" spans="1:24" x14ac:dyDescent="0.25">
      <c r="A16">
        <f>Table1[[#This Row],[ summary]]</f>
        <v>0</v>
      </c>
      <c r="B16">
        <v>64836</v>
      </c>
      <c r="C16" t="str">
        <f>_xlfn.IFNA(VLOOKUP(Table1[[#This Row],[locationaddress]],VENUEID!$A$2:$B$28,2,TRUE),"")</f>
        <v/>
      </c>
      <c r="D16">
        <f>Table1[[#This Row],[description]]</f>
        <v>0</v>
      </c>
      <c r="E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
        <v>23</v>
      </c>
      <c r="G16" t="str">
        <f>IF((ISTEXT(Table1[[#This Row],[link]])),(Table1[[#This Row],[link]]),"")</f>
        <v/>
      </c>
      <c r="H16" t="e">
        <f>VLOOKUP(Table1[[#This Row],[locationaddress]],VENUEID!$A$2:$C39,3,TRUE)</f>
        <v>#N/A</v>
      </c>
      <c r="L16" s="1">
        <f>Table1[[#This Row],[startshortdate]]</f>
        <v>0</v>
      </c>
      <c r="M16" s="1">
        <f>Table1[[#This Row],[endshortdate]]</f>
        <v>0</v>
      </c>
      <c r="N16" s="11" t="str">
        <f>IF(Table1[[#This Row],[startdayname]]="Monday",Table1[[#This Row],[starttime]],"")</f>
        <v/>
      </c>
      <c r="O16" s="11" t="str">
        <f>IF(Table1[[#This Row],[startdayname]]="Tuesday",Table1[[#This Row],[starttime]],"")</f>
        <v/>
      </c>
      <c r="P16" s="11" t="str">
        <f>IF(Table1[[#This Row],[startdayname]]="Wednesday",Table1[[#This Row],[starttime]],"")</f>
        <v/>
      </c>
      <c r="Q16" s="11" t="str">
        <f>IF(Table1[[#This Row],[startdayname]]="Thursday",Table1[[#This Row],[starttime]],"")</f>
        <v/>
      </c>
      <c r="R16" s="11" t="str">
        <f>IF(Table1[[#This Row],[startdayname]]="Friday",Table1[[#This Row],[starttime]],"")</f>
        <v/>
      </c>
      <c r="S16" s="11" t="str">
        <f>IF(Table1[[#This Row],[startdayname]]="Saturday",Table1[[#This Row],[starttime]],"")</f>
        <v/>
      </c>
      <c r="T16" s="11" t="str">
        <f>IF(Table1[[#This Row],[startdayname]]="Sunday",Table1[[#This Row],[starttime]],"")</f>
        <v/>
      </c>
      <c r="V16" t="str">
        <f t="shared" si="1"/>
        <v>Kyle Cook</v>
      </c>
      <c r="W16" t="str">
        <f t="shared" si="0"/>
        <v>615-880-2367</v>
      </c>
      <c r="X16" t="str">
        <f t="shared" si="0"/>
        <v>kyle.cook@nashville.gov</v>
      </c>
    </row>
    <row r="17" spans="1:24" x14ac:dyDescent="0.25">
      <c r="A17">
        <f>Table1[[#This Row],[ summary]]</f>
        <v>0</v>
      </c>
      <c r="B17">
        <v>64836</v>
      </c>
      <c r="C17" t="str">
        <f>_xlfn.IFNA(VLOOKUP(Table1[[#This Row],[locationaddress]],VENUEID!$A$2:$B$28,2,TRUE),"")</f>
        <v/>
      </c>
      <c r="D17">
        <f>Table1[[#This Row],[description]]</f>
        <v>0</v>
      </c>
      <c r="E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
        <v>23</v>
      </c>
      <c r="G17" t="str">
        <f>IF((ISTEXT(Table1[[#This Row],[link]])),(Table1[[#This Row],[link]]),"")</f>
        <v/>
      </c>
      <c r="H17" t="e">
        <f>VLOOKUP(Table1[[#This Row],[locationaddress]],VENUEID!$A$2:$C39,3,TRUE)</f>
        <v>#N/A</v>
      </c>
      <c r="L17" s="1">
        <f>Table1[[#This Row],[startshortdate]]</f>
        <v>0</v>
      </c>
      <c r="M17" s="1">
        <f>Table1[[#This Row],[endshortdate]]</f>
        <v>0</v>
      </c>
      <c r="N17" s="11" t="str">
        <f>IF(Table1[[#This Row],[startdayname]]="Monday",Table1[[#This Row],[starttime]],"")</f>
        <v/>
      </c>
      <c r="O17" s="11" t="str">
        <f>IF(Table1[[#This Row],[startdayname]]="Tuesday",Table1[[#This Row],[starttime]],"")</f>
        <v/>
      </c>
      <c r="P17" s="11" t="str">
        <f>IF(Table1[[#This Row],[startdayname]]="Wednesday",Table1[[#This Row],[starttime]],"")</f>
        <v/>
      </c>
      <c r="Q17" s="11" t="str">
        <f>IF(Table1[[#This Row],[startdayname]]="Thursday",Table1[[#This Row],[starttime]],"")</f>
        <v/>
      </c>
      <c r="R17" s="11" t="str">
        <f>IF(Table1[[#This Row],[startdayname]]="Friday",Table1[[#This Row],[starttime]],"")</f>
        <v/>
      </c>
      <c r="S17" s="11" t="str">
        <f>IF(Table1[[#This Row],[startdayname]]="Saturday",Table1[[#This Row],[starttime]],"")</f>
        <v/>
      </c>
      <c r="T17" s="11" t="str">
        <f>IF(Table1[[#This Row],[startdayname]]="Sunday",Table1[[#This Row],[starttime]],"")</f>
        <v/>
      </c>
      <c r="V17" t="str">
        <f t="shared" si="1"/>
        <v>Kyle Cook</v>
      </c>
      <c r="W17" t="str">
        <f t="shared" si="0"/>
        <v>615-880-2367</v>
      </c>
      <c r="X17" t="str">
        <f t="shared" si="0"/>
        <v>kyle.cook@nashville.gov</v>
      </c>
    </row>
    <row r="18" spans="1:24" x14ac:dyDescent="0.25">
      <c r="A18">
        <f>Table1[[#This Row],[ summary]]</f>
        <v>0</v>
      </c>
      <c r="B18">
        <v>64836</v>
      </c>
      <c r="C18" t="str">
        <f>_xlfn.IFNA(VLOOKUP(Table1[[#This Row],[locationaddress]],VENUEID!$A$2:$B$28,2,TRUE),"")</f>
        <v/>
      </c>
      <c r="D18">
        <f>Table1[[#This Row],[description]]</f>
        <v>0</v>
      </c>
      <c r="E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
        <v>23</v>
      </c>
      <c r="G18" t="str">
        <f>IF((ISTEXT(Table1[[#This Row],[link]])),(Table1[[#This Row],[link]]),"")</f>
        <v/>
      </c>
      <c r="H18" t="e">
        <f>VLOOKUP(Table1[[#This Row],[locationaddress]],VENUEID!$A$2:$C41,3,TRUE)</f>
        <v>#N/A</v>
      </c>
      <c r="L18" s="1">
        <f>Table1[[#This Row],[startshortdate]]</f>
        <v>0</v>
      </c>
      <c r="M18" s="1">
        <f>Table1[[#This Row],[endshortdate]]</f>
        <v>0</v>
      </c>
      <c r="N18" s="11" t="str">
        <f>IF(Table1[[#This Row],[startdayname]]="Monday",Table1[[#This Row],[starttime]],"")</f>
        <v/>
      </c>
      <c r="O18" s="11" t="str">
        <f>IF(Table1[[#This Row],[startdayname]]="Tuesday",Table1[[#This Row],[starttime]],"")</f>
        <v/>
      </c>
      <c r="P18" s="11" t="str">
        <f>IF(Table1[[#This Row],[startdayname]]="Wednesday",Table1[[#This Row],[starttime]],"")</f>
        <v/>
      </c>
      <c r="Q18" s="11" t="str">
        <f>IF(Table1[[#This Row],[startdayname]]="Thursday",Table1[[#This Row],[starttime]],"")</f>
        <v/>
      </c>
      <c r="R18" s="11" t="str">
        <f>IF(Table1[[#This Row],[startdayname]]="Friday",Table1[[#This Row],[starttime]],"")</f>
        <v/>
      </c>
      <c r="S18" s="11" t="str">
        <f>IF(Table1[[#This Row],[startdayname]]="Saturday",Table1[[#This Row],[starttime]],"")</f>
        <v/>
      </c>
      <c r="T18" s="11" t="str">
        <f>IF(Table1[[#This Row],[startdayname]]="Sunday",Table1[[#This Row],[starttime]],"")</f>
        <v/>
      </c>
      <c r="V18" t="str">
        <f t="shared" si="1"/>
        <v>Kyle Cook</v>
      </c>
      <c r="W18" t="str">
        <f t="shared" si="0"/>
        <v>615-880-2367</v>
      </c>
      <c r="X18" t="str">
        <f t="shared" si="0"/>
        <v>kyle.cook@nashville.gov</v>
      </c>
    </row>
    <row r="19" spans="1:24" x14ac:dyDescent="0.25">
      <c r="A19">
        <f>Table1[[#This Row],[ summary]]</f>
        <v>0</v>
      </c>
      <c r="B19">
        <v>64836</v>
      </c>
      <c r="C19" t="str">
        <f>_xlfn.IFNA(VLOOKUP(Table1[[#This Row],[locationaddress]],VENUEID!$A$2:$B$28,2,TRUE),"")</f>
        <v/>
      </c>
      <c r="D19">
        <f>Table1[[#This Row],[description]]</f>
        <v>0</v>
      </c>
      <c r="E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
        <v>23</v>
      </c>
      <c r="G19" t="str">
        <f>IF((ISTEXT(Table1[[#This Row],[link]])),(Table1[[#This Row],[link]]),"")</f>
        <v/>
      </c>
      <c r="H19" t="e">
        <f>VLOOKUP(Table1[[#This Row],[locationaddress]],VENUEID!$A$2:$C41,3,TRUE)</f>
        <v>#N/A</v>
      </c>
      <c r="L19" s="1">
        <f>Table1[[#This Row],[startshortdate]]</f>
        <v>0</v>
      </c>
      <c r="M19" s="1">
        <f>Table1[[#This Row],[endshortdate]]</f>
        <v>0</v>
      </c>
      <c r="N19" s="11" t="str">
        <f>IF(Table1[[#This Row],[startdayname]]="Monday",Table1[[#This Row],[starttime]],"")</f>
        <v/>
      </c>
      <c r="O19" s="11" t="str">
        <f>IF(Table1[[#This Row],[startdayname]]="Tuesday",Table1[[#This Row],[starttime]],"")</f>
        <v/>
      </c>
      <c r="P19" s="11" t="str">
        <f>IF(Table1[[#This Row],[startdayname]]="Wednesday",Table1[[#This Row],[starttime]],"")</f>
        <v/>
      </c>
      <c r="Q19" s="11" t="str">
        <f>IF(Table1[[#This Row],[startdayname]]="Thursday",Table1[[#This Row],[starttime]],"")</f>
        <v/>
      </c>
      <c r="R19" s="11" t="str">
        <f>IF(Table1[[#This Row],[startdayname]]="Friday",Table1[[#This Row],[starttime]],"")</f>
        <v/>
      </c>
      <c r="S19" s="11" t="str">
        <f>IF(Table1[[#This Row],[startdayname]]="Saturday",Table1[[#This Row],[starttime]],"")</f>
        <v/>
      </c>
      <c r="T19" s="11" t="str">
        <f>IF(Table1[[#This Row],[startdayname]]="Sunday",Table1[[#This Row],[starttime]],"")</f>
        <v/>
      </c>
      <c r="V19" t="str">
        <f t="shared" si="1"/>
        <v>Kyle Cook</v>
      </c>
      <c r="W19" t="str">
        <f t="shared" si="1"/>
        <v>615-880-2367</v>
      </c>
      <c r="X19" t="str">
        <f t="shared" si="1"/>
        <v>kyle.cook@nashville.gov</v>
      </c>
    </row>
    <row r="20" spans="1:24" x14ac:dyDescent="0.25">
      <c r="A20">
        <f>Table1[[#This Row],[ summary]]</f>
        <v>0</v>
      </c>
      <c r="B20">
        <v>64836</v>
      </c>
      <c r="C20" t="str">
        <f>_xlfn.IFNA(VLOOKUP(Table1[[#This Row],[locationaddress]],VENUEID!$A$2:$B$28,2,TRUE),"")</f>
        <v/>
      </c>
      <c r="D20">
        <f>Table1[[#This Row],[description]]</f>
        <v>0</v>
      </c>
      <c r="E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
        <v>23</v>
      </c>
      <c r="G20" t="str">
        <f>IF((ISTEXT(Table1[[#This Row],[link]])),(Table1[[#This Row],[link]]),"")</f>
        <v/>
      </c>
      <c r="H20" t="e">
        <f>VLOOKUP(Table1[[#This Row],[locationaddress]],VENUEID!$A$2:$C43,3,TRUE)</f>
        <v>#N/A</v>
      </c>
      <c r="L20" s="1">
        <f>Table1[[#This Row],[startshortdate]]</f>
        <v>0</v>
      </c>
      <c r="M20" s="1">
        <f>Table1[[#This Row],[endshortdate]]</f>
        <v>0</v>
      </c>
      <c r="N20" s="11" t="str">
        <f>IF(Table1[[#This Row],[startdayname]]="Monday",Table1[[#This Row],[starttime]],"")</f>
        <v/>
      </c>
      <c r="O20" s="11" t="str">
        <f>IF(Table1[[#This Row],[startdayname]]="Tuesday",Table1[[#This Row],[starttime]],"")</f>
        <v/>
      </c>
      <c r="P20" s="11" t="str">
        <f>IF(Table1[[#This Row],[startdayname]]="Wednesday",Table1[[#This Row],[starttime]],"")</f>
        <v/>
      </c>
      <c r="Q20" s="11" t="str">
        <f>IF(Table1[[#This Row],[startdayname]]="Thursday",Table1[[#This Row],[starttime]],"")</f>
        <v/>
      </c>
      <c r="R20" s="11" t="str">
        <f>IF(Table1[[#This Row],[startdayname]]="Friday",Table1[[#This Row],[starttime]],"")</f>
        <v/>
      </c>
      <c r="S20" s="11" t="str">
        <f>IF(Table1[[#This Row],[startdayname]]="Saturday",Table1[[#This Row],[starttime]],"")</f>
        <v/>
      </c>
      <c r="T20" s="11" t="str">
        <f>IF(Table1[[#This Row],[startdayname]]="Sunday",Table1[[#This Row],[starttime]],"")</f>
        <v/>
      </c>
      <c r="V20" t="str">
        <f t="shared" ref="V20:X35" si="2">V19</f>
        <v>Kyle Cook</v>
      </c>
      <c r="W20" t="str">
        <f t="shared" si="2"/>
        <v>615-880-2367</v>
      </c>
      <c r="X20" t="str">
        <f t="shared" si="2"/>
        <v>kyle.cook@nashville.gov</v>
      </c>
    </row>
    <row r="21" spans="1:24" x14ac:dyDescent="0.25">
      <c r="A21">
        <f>Table1[[#This Row],[ summary]]</f>
        <v>0</v>
      </c>
      <c r="B21">
        <v>64836</v>
      </c>
      <c r="C21" t="str">
        <f>_xlfn.IFNA(VLOOKUP(Table1[[#This Row],[locationaddress]],VENUEID!$A$2:$B$28,2,TRUE),"")</f>
        <v/>
      </c>
      <c r="D21">
        <f>Table1[[#This Row],[description]]</f>
        <v>0</v>
      </c>
      <c r="E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
        <v>23</v>
      </c>
      <c r="G21" t="str">
        <f>IF((ISTEXT(Table1[[#This Row],[link]])),(Table1[[#This Row],[link]]),"")</f>
        <v/>
      </c>
      <c r="H21" t="e">
        <f>VLOOKUP(Table1[[#This Row],[locationaddress]],VENUEID!$A$2:$C43,3,TRUE)</f>
        <v>#N/A</v>
      </c>
      <c r="L21" s="1">
        <f>Table1[[#This Row],[startshortdate]]</f>
        <v>0</v>
      </c>
      <c r="M21" s="1">
        <f>Table1[[#This Row],[endshortdate]]</f>
        <v>0</v>
      </c>
      <c r="N21" s="11" t="str">
        <f>IF(Table1[[#This Row],[startdayname]]="Monday",Table1[[#This Row],[starttime]],"")</f>
        <v/>
      </c>
      <c r="O21" s="11" t="str">
        <f>IF(Table1[[#This Row],[startdayname]]="Tuesday",Table1[[#This Row],[starttime]],"")</f>
        <v/>
      </c>
      <c r="P21" s="11" t="str">
        <f>IF(Table1[[#This Row],[startdayname]]="Wednesday",Table1[[#This Row],[starttime]],"")</f>
        <v/>
      </c>
      <c r="Q21" s="11" t="str">
        <f>IF(Table1[[#This Row],[startdayname]]="Thursday",Table1[[#This Row],[starttime]],"")</f>
        <v/>
      </c>
      <c r="R21" s="11" t="str">
        <f>IF(Table1[[#This Row],[startdayname]]="Friday",Table1[[#This Row],[starttime]],"")</f>
        <v/>
      </c>
      <c r="S21" s="11" t="str">
        <f>IF(Table1[[#This Row],[startdayname]]="Saturday",Table1[[#This Row],[starttime]],"")</f>
        <v/>
      </c>
      <c r="T21" s="11" t="str">
        <f>IF(Table1[[#This Row],[startdayname]]="Sunday",Table1[[#This Row],[starttime]],"")</f>
        <v/>
      </c>
      <c r="V21" t="str">
        <f t="shared" si="2"/>
        <v>Kyle Cook</v>
      </c>
      <c r="W21" t="str">
        <f t="shared" si="2"/>
        <v>615-880-2367</v>
      </c>
      <c r="X21" t="str">
        <f t="shared" si="2"/>
        <v>kyle.cook@nashville.gov</v>
      </c>
    </row>
    <row r="22" spans="1:24" x14ac:dyDescent="0.25">
      <c r="A22">
        <f>Table1[[#This Row],[ summary]]</f>
        <v>0</v>
      </c>
      <c r="B22">
        <v>64836</v>
      </c>
      <c r="C22" t="str">
        <f>_xlfn.IFNA(VLOOKUP(Table1[[#This Row],[locationaddress]],VENUEID!$A$2:$B$28,2,TRUE),"")</f>
        <v/>
      </c>
      <c r="D22">
        <f>Table1[[#This Row],[description]]</f>
        <v>0</v>
      </c>
      <c r="E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
        <v>23</v>
      </c>
      <c r="G22" t="str">
        <f>IF((ISTEXT(Table1[[#This Row],[link]])),(Table1[[#This Row],[link]]),"")</f>
        <v/>
      </c>
      <c r="H22" t="e">
        <f>VLOOKUP(Table1[[#This Row],[locationaddress]],VENUEID!$A$2:$C45,3,TRUE)</f>
        <v>#N/A</v>
      </c>
      <c r="L22" s="1">
        <f>Table1[[#This Row],[startshortdate]]</f>
        <v>0</v>
      </c>
      <c r="M22" s="1">
        <f>Table1[[#This Row],[endshortdate]]</f>
        <v>0</v>
      </c>
      <c r="N22" s="11" t="str">
        <f>IF(Table1[[#This Row],[startdayname]]="Monday",Table1[[#This Row],[starttime]],"")</f>
        <v/>
      </c>
      <c r="O22" s="11" t="str">
        <f>IF(Table1[[#This Row],[startdayname]]="Tuesday",Table1[[#This Row],[starttime]],"")</f>
        <v/>
      </c>
      <c r="P22" s="11" t="str">
        <f>IF(Table1[[#This Row],[startdayname]]="Wednesday",Table1[[#This Row],[starttime]],"")</f>
        <v/>
      </c>
      <c r="Q22" s="11" t="str">
        <f>IF(Table1[[#This Row],[startdayname]]="Thursday",Table1[[#This Row],[starttime]],"")</f>
        <v/>
      </c>
      <c r="R22" s="11" t="str">
        <f>IF(Table1[[#This Row],[startdayname]]="Friday",Table1[[#This Row],[starttime]],"")</f>
        <v/>
      </c>
      <c r="S22" s="11" t="str">
        <f>IF(Table1[[#This Row],[startdayname]]="Saturday",Table1[[#This Row],[starttime]],"")</f>
        <v/>
      </c>
      <c r="T22" s="11" t="str">
        <f>IF(Table1[[#This Row],[startdayname]]="Sunday",Table1[[#This Row],[starttime]],"")</f>
        <v/>
      </c>
      <c r="V22" t="str">
        <f t="shared" si="2"/>
        <v>Kyle Cook</v>
      </c>
      <c r="W22" t="str">
        <f t="shared" si="2"/>
        <v>615-880-2367</v>
      </c>
      <c r="X22" t="str">
        <f t="shared" si="2"/>
        <v>kyle.cook@nashville.gov</v>
      </c>
    </row>
    <row r="23" spans="1:24" x14ac:dyDescent="0.25">
      <c r="A23">
        <f>Table1[[#This Row],[ summary]]</f>
        <v>0</v>
      </c>
      <c r="B23">
        <v>64836</v>
      </c>
      <c r="C23" t="str">
        <f>_xlfn.IFNA(VLOOKUP(Table1[[#This Row],[locationaddress]],VENUEID!$A$2:$B$28,2,TRUE),"")</f>
        <v/>
      </c>
      <c r="D23">
        <f>Table1[[#This Row],[description]]</f>
        <v>0</v>
      </c>
      <c r="E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
        <v>23</v>
      </c>
      <c r="G23" t="str">
        <f>IF((ISTEXT(Table1[[#This Row],[link]])),(Table1[[#This Row],[link]]),"")</f>
        <v/>
      </c>
      <c r="H23" t="e">
        <f>VLOOKUP(Table1[[#This Row],[locationaddress]],VENUEID!$A$2:$C45,3,TRUE)</f>
        <v>#N/A</v>
      </c>
      <c r="L23" s="1">
        <f>Table1[[#This Row],[startshortdate]]</f>
        <v>0</v>
      </c>
      <c r="M23" s="1">
        <f>Table1[[#This Row],[endshortdate]]</f>
        <v>0</v>
      </c>
      <c r="N23" s="11" t="str">
        <f>IF(Table1[[#This Row],[startdayname]]="Monday",Table1[[#This Row],[starttime]],"")</f>
        <v/>
      </c>
      <c r="O23" s="11" t="str">
        <f>IF(Table1[[#This Row],[startdayname]]="Tuesday",Table1[[#This Row],[starttime]],"")</f>
        <v/>
      </c>
      <c r="P23" s="11" t="str">
        <f>IF(Table1[[#This Row],[startdayname]]="Wednesday",Table1[[#This Row],[starttime]],"")</f>
        <v/>
      </c>
      <c r="Q23" s="11" t="str">
        <f>IF(Table1[[#This Row],[startdayname]]="Thursday",Table1[[#This Row],[starttime]],"")</f>
        <v/>
      </c>
      <c r="R23" s="11" t="str">
        <f>IF(Table1[[#This Row],[startdayname]]="Friday",Table1[[#This Row],[starttime]],"")</f>
        <v/>
      </c>
      <c r="S23" s="11" t="str">
        <f>IF(Table1[[#This Row],[startdayname]]="Saturday",Table1[[#This Row],[starttime]],"")</f>
        <v/>
      </c>
      <c r="T23" s="11" t="str">
        <f>IF(Table1[[#This Row],[startdayname]]="Sunday",Table1[[#This Row],[starttime]],"")</f>
        <v/>
      </c>
      <c r="V23" t="str">
        <f t="shared" si="2"/>
        <v>Kyle Cook</v>
      </c>
      <c r="W23" t="str">
        <f t="shared" si="2"/>
        <v>615-880-2367</v>
      </c>
      <c r="X23" t="str">
        <f t="shared" si="2"/>
        <v>kyle.cook@nashville.gov</v>
      </c>
    </row>
    <row r="24" spans="1:24" x14ac:dyDescent="0.25">
      <c r="A24">
        <f>Table1[[#This Row],[ summary]]</f>
        <v>0</v>
      </c>
      <c r="B24">
        <v>64836</v>
      </c>
      <c r="C24" t="str">
        <f>_xlfn.IFNA(VLOOKUP(Table1[[#This Row],[locationaddress]],VENUEID!$A$2:$B$28,2,TRUE),"")</f>
        <v/>
      </c>
      <c r="D24">
        <f>Table1[[#This Row],[description]]</f>
        <v>0</v>
      </c>
      <c r="E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
        <v>23</v>
      </c>
      <c r="G24" t="str">
        <f>IF((ISTEXT(Table1[[#This Row],[link]])),(Table1[[#This Row],[link]]),"")</f>
        <v/>
      </c>
      <c r="H24" t="e">
        <f>VLOOKUP(Table1[[#This Row],[locationaddress]],VENUEID!$A$2:$C47,3,TRUE)</f>
        <v>#N/A</v>
      </c>
      <c r="L24" s="1">
        <f>Table1[[#This Row],[startshortdate]]</f>
        <v>0</v>
      </c>
      <c r="M24" s="1">
        <f>Table1[[#This Row],[endshortdate]]</f>
        <v>0</v>
      </c>
      <c r="N24" s="11" t="str">
        <f>IF(Table1[[#This Row],[startdayname]]="Monday",Table1[[#This Row],[starttime]],"")</f>
        <v/>
      </c>
      <c r="O24" s="11" t="str">
        <f>IF(Table1[[#This Row],[startdayname]]="Tuesday",Table1[[#This Row],[starttime]],"")</f>
        <v/>
      </c>
      <c r="P24" s="11" t="str">
        <f>IF(Table1[[#This Row],[startdayname]]="Wednesday",Table1[[#This Row],[starttime]],"")</f>
        <v/>
      </c>
      <c r="Q24" s="11" t="str">
        <f>IF(Table1[[#This Row],[startdayname]]="Thursday",Table1[[#This Row],[starttime]],"")</f>
        <v/>
      </c>
      <c r="R24" s="11" t="str">
        <f>IF(Table1[[#This Row],[startdayname]]="Friday",Table1[[#This Row],[starttime]],"")</f>
        <v/>
      </c>
      <c r="S24" s="11" t="str">
        <f>IF(Table1[[#This Row],[startdayname]]="Saturday",Table1[[#This Row],[starttime]],"")</f>
        <v/>
      </c>
      <c r="T24" s="11" t="str">
        <f>IF(Table1[[#This Row],[startdayname]]="Sunday",Table1[[#This Row],[starttime]],"")</f>
        <v/>
      </c>
      <c r="V24" t="str">
        <f t="shared" si="2"/>
        <v>Kyle Cook</v>
      </c>
      <c r="W24" t="str">
        <f t="shared" si="2"/>
        <v>615-880-2367</v>
      </c>
      <c r="X24" t="str">
        <f t="shared" si="2"/>
        <v>kyle.cook@nashville.gov</v>
      </c>
    </row>
    <row r="25" spans="1:24" x14ac:dyDescent="0.25">
      <c r="A25">
        <f>Table1[[#This Row],[ summary]]</f>
        <v>0</v>
      </c>
      <c r="B25">
        <v>64836</v>
      </c>
      <c r="C25" t="str">
        <f>_xlfn.IFNA(VLOOKUP(Table1[[#This Row],[locationaddress]],VENUEID!$A$2:$B$28,2,TRUE),"")</f>
        <v/>
      </c>
      <c r="D25">
        <f>Table1[[#This Row],[description]]</f>
        <v>0</v>
      </c>
      <c r="E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
        <v>23</v>
      </c>
      <c r="G25" t="str">
        <f>IF((ISTEXT(Table1[[#This Row],[link]])),(Table1[[#This Row],[link]]),"")</f>
        <v/>
      </c>
      <c r="H25" t="e">
        <f>VLOOKUP(Table1[[#This Row],[locationaddress]],VENUEID!$A$2:$C47,3,TRUE)</f>
        <v>#N/A</v>
      </c>
      <c r="L25" s="1">
        <f>Table1[[#This Row],[startshortdate]]</f>
        <v>0</v>
      </c>
      <c r="M25" s="1">
        <f>Table1[[#This Row],[endshortdate]]</f>
        <v>0</v>
      </c>
      <c r="N25" s="11" t="str">
        <f>IF(Table1[[#This Row],[startdayname]]="Monday",Table1[[#This Row],[starttime]],"")</f>
        <v/>
      </c>
      <c r="O25" s="11" t="str">
        <f>IF(Table1[[#This Row],[startdayname]]="Tuesday",Table1[[#This Row],[starttime]],"")</f>
        <v/>
      </c>
      <c r="P25" s="11" t="str">
        <f>IF(Table1[[#This Row],[startdayname]]="Wednesday",Table1[[#This Row],[starttime]],"")</f>
        <v/>
      </c>
      <c r="Q25" s="11" t="str">
        <f>IF(Table1[[#This Row],[startdayname]]="Thursday",Table1[[#This Row],[starttime]],"")</f>
        <v/>
      </c>
      <c r="R25" s="11" t="str">
        <f>IF(Table1[[#This Row],[startdayname]]="Friday",Table1[[#This Row],[starttime]],"")</f>
        <v/>
      </c>
      <c r="S25" s="11" t="str">
        <f>IF(Table1[[#This Row],[startdayname]]="Saturday",Table1[[#This Row],[starttime]],"")</f>
        <v/>
      </c>
      <c r="T25" s="11" t="str">
        <f>IF(Table1[[#This Row],[startdayname]]="Sunday",Table1[[#This Row],[starttime]],"")</f>
        <v/>
      </c>
      <c r="V25" t="str">
        <f t="shared" si="2"/>
        <v>Kyle Cook</v>
      </c>
      <c r="W25" t="str">
        <f t="shared" si="2"/>
        <v>615-880-2367</v>
      </c>
      <c r="X25" t="str">
        <f t="shared" si="2"/>
        <v>kyle.cook@nashville.gov</v>
      </c>
    </row>
    <row r="26" spans="1:24" x14ac:dyDescent="0.25">
      <c r="A26">
        <f>Table1[[#This Row],[ summary]]</f>
        <v>0</v>
      </c>
      <c r="B26">
        <v>64836</v>
      </c>
      <c r="C26" t="str">
        <f>_xlfn.IFNA(VLOOKUP(Table1[[#This Row],[locationaddress]],VENUEID!$A$2:$B$28,2,TRUE),"")</f>
        <v/>
      </c>
      <c r="D26">
        <f>Table1[[#This Row],[description]]</f>
        <v>0</v>
      </c>
      <c r="E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6">
        <v>23</v>
      </c>
      <c r="G26" t="str">
        <f>IF((ISTEXT(Table1[[#This Row],[link]])),(Table1[[#This Row],[link]]),"")</f>
        <v/>
      </c>
      <c r="H26" t="e">
        <f>VLOOKUP(Table1[[#This Row],[locationaddress]],VENUEID!$A$2:$C49,3,TRUE)</f>
        <v>#N/A</v>
      </c>
      <c r="L26" s="1">
        <f>Table1[[#This Row],[startshortdate]]</f>
        <v>0</v>
      </c>
      <c r="M26" s="1">
        <f>Table1[[#This Row],[endshortdate]]</f>
        <v>0</v>
      </c>
      <c r="N26" s="11" t="str">
        <f>IF(Table1[[#This Row],[startdayname]]="Monday",Table1[[#This Row],[starttime]],"")</f>
        <v/>
      </c>
      <c r="O26" s="11" t="str">
        <f>IF(Table1[[#This Row],[startdayname]]="Tuesday",Table1[[#This Row],[starttime]],"")</f>
        <v/>
      </c>
      <c r="P26" s="11" t="str">
        <f>IF(Table1[[#This Row],[startdayname]]="Wednesday",Table1[[#This Row],[starttime]],"")</f>
        <v/>
      </c>
      <c r="Q26" s="11" t="str">
        <f>IF(Table1[[#This Row],[startdayname]]="Thursday",Table1[[#This Row],[starttime]],"")</f>
        <v/>
      </c>
      <c r="R26" s="11" t="str">
        <f>IF(Table1[[#This Row],[startdayname]]="Friday",Table1[[#This Row],[starttime]],"")</f>
        <v/>
      </c>
      <c r="S26" s="11" t="str">
        <f>IF(Table1[[#This Row],[startdayname]]="Saturday",Table1[[#This Row],[starttime]],"")</f>
        <v/>
      </c>
      <c r="T26" s="11" t="str">
        <f>IF(Table1[[#This Row],[startdayname]]="Sunday",Table1[[#This Row],[starttime]],"")</f>
        <v/>
      </c>
      <c r="V26" t="str">
        <f t="shared" si="2"/>
        <v>Kyle Cook</v>
      </c>
      <c r="W26" t="str">
        <f t="shared" si="2"/>
        <v>615-880-2367</v>
      </c>
      <c r="X26" t="str">
        <f t="shared" si="2"/>
        <v>kyle.cook@nashville.gov</v>
      </c>
    </row>
    <row r="27" spans="1:24" x14ac:dyDescent="0.25">
      <c r="A27">
        <f>Table1[[#This Row],[ summary]]</f>
        <v>0</v>
      </c>
      <c r="B27">
        <v>64836</v>
      </c>
      <c r="C27" t="str">
        <f>_xlfn.IFNA(VLOOKUP(Table1[[#This Row],[locationaddress]],VENUEID!$A$2:$B$28,2,TRUE),"")</f>
        <v/>
      </c>
      <c r="D27">
        <f>Table1[[#This Row],[description]]</f>
        <v>0</v>
      </c>
      <c r="E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7">
        <v>23</v>
      </c>
      <c r="G27" t="str">
        <f>IF((ISTEXT(Table1[[#This Row],[link]])),(Table1[[#This Row],[link]]),"")</f>
        <v/>
      </c>
      <c r="H27" t="e">
        <f>VLOOKUP(Table1[[#This Row],[locationaddress]],VENUEID!$A$2:$C49,3,TRUE)</f>
        <v>#N/A</v>
      </c>
      <c r="L27" s="1">
        <f>Table1[[#This Row],[startshortdate]]</f>
        <v>0</v>
      </c>
      <c r="M27" s="1">
        <f>Table1[[#This Row],[endshortdate]]</f>
        <v>0</v>
      </c>
      <c r="N27" s="11" t="str">
        <f>IF(Table1[[#This Row],[startdayname]]="Monday",Table1[[#This Row],[starttime]],"")</f>
        <v/>
      </c>
      <c r="O27" s="11" t="str">
        <f>IF(Table1[[#This Row],[startdayname]]="Tuesday",Table1[[#This Row],[starttime]],"")</f>
        <v/>
      </c>
      <c r="P27" s="11" t="str">
        <f>IF(Table1[[#This Row],[startdayname]]="Wednesday",Table1[[#This Row],[starttime]],"")</f>
        <v/>
      </c>
      <c r="Q27" s="11" t="str">
        <f>IF(Table1[[#This Row],[startdayname]]="Thursday",Table1[[#This Row],[starttime]],"")</f>
        <v/>
      </c>
      <c r="R27" s="11" t="str">
        <f>IF(Table1[[#This Row],[startdayname]]="Friday",Table1[[#This Row],[starttime]],"")</f>
        <v/>
      </c>
      <c r="S27" s="11" t="str">
        <f>IF(Table1[[#This Row],[startdayname]]="Saturday",Table1[[#This Row],[starttime]],"")</f>
        <v/>
      </c>
      <c r="T27" s="11" t="str">
        <f>IF(Table1[[#This Row],[startdayname]]="Sunday",Table1[[#This Row],[starttime]],"")</f>
        <v/>
      </c>
      <c r="V27" t="str">
        <f t="shared" si="2"/>
        <v>Kyle Cook</v>
      </c>
      <c r="W27" t="str">
        <f t="shared" si="2"/>
        <v>615-880-2367</v>
      </c>
      <c r="X27" t="str">
        <f t="shared" si="2"/>
        <v>kyle.cook@nashville.gov</v>
      </c>
    </row>
    <row r="28" spans="1:24" x14ac:dyDescent="0.25">
      <c r="A28">
        <f>Table1[[#This Row],[ summary]]</f>
        <v>0</v>
      </c>
      <c r="B28">
        <v>64836</v>
      </c>
      <c r="C28" t="str">
        <f>_xlfn.IFNA(VLOOKUP(Table1[[#This Row],[locationaddress]],VENUEID!$A$2:$B$28,2,TRUE),"")</f>
        <v/>
      </c>
      <c r="D28">
        <f>Table1[[#This Row],[description]]</f>
        <v>0</v>
      </c>
      <c r="E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8">
        <v>23</v>
      </c>
      <c r="G28" t="str">
        <f>IF((ISTEXT(Table1[[#This Row],[link]])),(Table1[[#This Row],[link]]),"")</f>
        <v/>
      </c>
      <c r="H28" t="e">
        <f>VLOOKUP(Table1[[#This Row],[locationaddress]],VENUEID!$A$2:$C51,3,TRUE)</f>
        <v>#N/A</v>
      </c>
      <c r="L28" s="1">
        <f>Table1[[#This Row],[startshortdate]]</f>
        <v>0</v>
      </c>
      <c r="M28" s="1">
        <f>Table1[[#This Row],[endshortdate]]</f>
        <v>0</v>
      </c>
      <c r="N28" s="11" t="str">
        <f>IF(Table1[[#This Row],[startdayname]]="Monday",Table1[[#This Row],[starttime]],"")</f>
        <v/>
      </c>
      <c r="O28" s="11" t="str">
        <f>IF(Table1[[#This Row],[startdayname]]="Tuesday",Table1[[#This Row],[starttime]],"")</f>
        <v/>
      </c>
      <c r="P28" s="11" t="str">
        <f>IF(Table1[[#This Row],[startdayname]]="Wednesday",Table1[[#This Row],[starttime]],"")</f>
        <v/>
      </c>
      <c r="Q28" s="11" t="str">
        <f>IF(Table1[[#This Row],[startdayname]]="Thursday",Table1[[#This Row],[starttime]],"")</f>
        <v/>
      </c>
      <c r="R28" s="11" t="str">
        <f>IF(Table1[[#This Row],[startdayname]]="Friday",Table1[[#This Row],[starttime]],"")</f>
        <v/>
      </c>
      <c r="S28" s="11" t="str">
        <f>IF(Table1[[#This Row],[startdayname]]="Saturday",Table1[[#This Row],[starttime]],"")</f>
        <v/>
      </c>
      <c r="T28" s="11" t="str">
        <f>IF(Table1[[#This Row],[startdayname]]="Sunday",Table1[[#This Row],[starttime]],"")</f>
        <v/>
      </c>
      <c r="V28" t="str">
        <f t="shared" si="2"/>
        <v>Kyle Cook</v>
      </c>
      <c r="W28" t="str">
        <f t="shared" si="2"/>
        <v>615-880-2367</v>
      </c>
      <c r="X28" t="str">
        <f t="shared" si="2"/>
        <v>kyle.cook@nashville.gov</v>
      </c>
    </row>
    <row r="29" spans="1:24" x14ac:dyDescent="0.25">
      <c r="A29">
        <f>Table1[[#This Row],[ summary]]</f>
        <v>0</v>
      </c>
      <c r="B29">
        <v>64836</v>
      </c>
      <c r="C29" t="str">
        <f>_xlfn.IFNA(VLOOKUP(Table1[[#This Row],[locationaddress]],VENUEID!$A$2:$B$28,2,TRUE),"")</f>
        <v/>
      </c>
      <c r="D29">
        <f>Table1[[#This Row],[description]]</f>
        <v>0</v>
      </c>
      <c r="E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9">
        <v>23</v>
      </c>
      <c r="G29" t="str">
        <f>IF((ISTEXT(Table1[[#This Row],[link]])),(Table1[[#This Row],[link]]),"")</f>
        <v/>
      </c>
      <c r="H29" t="e">
        <f>VLOOKUP(Table1[[#This Row],[locationaddress]],VENUEID!$A$2:$C51,3,TRUE)</f>
        <v>#N/A</v>
      </c>
      <c r="L29" s="1">
        <f>Table1[[#This Row],[startshortdate]]</f>
        <v>0</v>
      </c>
      <c r="M29" s="1">
        <f>Table1[[#This Row],[endshortdate]]</f>
        <v>0</v>
      </c>
      <c r="N29" s="11" t="str">
        <f>IF(Table1[[#This Row],[startdayname]]="Monday",Table1[[#This Row],[starttime]],"")</f>
        <v/>
      </c>
      <c r="O29" s="11" t="str">
        <f>IF(Table1[[#This Row],[startdayname]]="Tuesday",Table1[[#This Row],[starttime]],"")</f>
        <v/>
      </c>
      <c r="P29" s="11" t="str">
        <f>IF(Table1[[#This Row],[startdayname]]="Wednesday",Table1[[#This Row],[starttime]],"")</f>
        <v/>
      </c>
      <c r="Q29" s="11" t="str">
        <f>IF(Table1[[#This Row],[startdayname]]="Thursday",Table1[[#This Row],[starttime]],"")</f>
        <v/>
      </c>
      <c r="R29" s="11" t="str">
        <f>IF(Table1[[#This Row],[startdayname]]="Friday",Table1[[#This Row],[starttime]],"")</f>
        <v/>
      </c>
      <c r="S29" s="11" t="str">
        <f>IF(Table1[[#This Row],[startdayname]]="Saturday",Table1[[#This Row],[starttime]],"")</f>
        <v/>
      </c>
      <c r="T29" s="11" t="str">
        <f>IF(Table1[[#This Row],[startdayname]]="Sunday",Table1[[#This Row],[starttime]],"")</f>
        <v/>
      </c>
      <c r="V29" t="str">
        <f t="shared" si="2"/>
        <v>Kyle Cook</v>
      </c>
      <c r="W29" t="str">
        <f t="shared" si="2"/>
        <v>615-880-2367</v>
      </c>
      <c r="X29" t="str">
        <f t="shared" si="2"/>
        <v>kyle.cook@nashville.gov</v>
      </c>
    </row>
    <row r="30" spans="1:24" x14ac:dyDescent="0.25">
      <c r="A30">
        <f>Table1[[#This Row],[ summary]]</f>
        <v>0</v>
      </c>
      <c r="B30">
        <v>64836</v>
      </c>
      <c r="C30" t="str">
        <f>_xlfn.IFNA(VLOOKUP(Table1[[#This Row],[locationaddress]],VENUEID!$A$2:$B$28,2,TRUE),"")</f>
        <v/>
      </c>
      <c r="D30">
        <f>Table1[[#This Row],[description]]</f>
        <v>0</v>
      </c>
      <c r="E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0">
        <v>23</v>
      </c>
      <c r="G30" t="str">
        <f>IF((ISTEXT(Table1[[#This Row],[link]])),(Table1[[#This Row],[link]]),"")</f>
        <v/>
      </c>
      <c r="H30" t="e">
        <f>VLOOKUP(Table1[[#This Row],[locationaddress]],VENUEID!$A$2:$C53,3,TRUE)</f>
        <v>#N/A</v>
      </c>
      <c r="L30" s="1">
        <f>Table1[[#This Row],[startshortdate]]</f>
        <v>0</v>
      </c>
      <c r="M30" s="1">
        <f>Table1[[#This Row],[endshortdate]]</f>
        <v>0</v>
      </c>
      <c r="N30" s="11" t="str">
        <f>IF(Table1[[#This Row],[startdayname]]="Monday",Table1[[#This Row],[starttime]],"")</f>
        <v/>
      </c>
      <c r="O30" s="11" t="str">
        <f>IF(Table1[[#This Row],[startdayname]]="Tuesday",Table1[[#This Row],[starttime]],"")</f>
        <v/>
      </c>
      <c r="P30" s="11" t="str">
        <f>IF(Table1[[#This Row],[startdayname]]="Wednesday",Table1[[#This Row],[starttime]],"")</f>
        <v/>
      </c>
      <c r="Q30" s="11" t="str">
        <f>IF(Table1[[#This Row],[startdayname]]="Thursday",Table1[[#This Row],[starttime]],"")</f>
        <v/>
      </c>
      <c r="R30" s="11" t="str">
        <f>IF(Table1[[#This Row],[startdayname]]="Friday",Table1[[#This Row],[starttime]],"")</f>
        <v/>
      </c>
      <c r="S30" s="11" t="str">
        <f>IF(Table1[[#This Row],[startdayname]]="Saturday",Table1[[#This Row],[starttime]],"")</f>
        <v/>
      </c>
      <c r="T30" s="11" t="str">
        <f>IF(Table1[[#This Row],[startdayname]]="Sunday",Table1[[#This Row],[starttime]],"")</f>
        <v/>
      </c>
      <c r="V30" t="str">
        <f t="shared" si="2"/>
        <v>Kyle Cook</v>
      </c>
      <c r="W30" t="str">
        <f t="shared" si="2"/>
        <v>615-880-2367</v>
      </c>
      <c r="X30" t="str">
        <f t="shared" si="2"/>
        <v>kyle.cook@nashville.gov</v>
      </c>
    </row>
    <row r="31" spans="1:24" x14ac:dyDescent="0.25">
      <c r="A31">
        <f>Table1[[#This Row],[ summary]]</f>
        <v>0</v>
      </c>
      <c r="B31">
        <v>64836</v>
      </c>
      <c r="C31" t="str">
        <f>_xlfn.IFNA(VLOOKUP(Table1[[#This Row],[locationaddress]],VENUEID!$A$2:$B$28,2,TRUE),"")</f>
        <v/>
      </c>
      <c r="D31">
        <f>Table1[[#This Row],[description]]</f>
        <v>0</v>
      </c>
      <c r="E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1">
        <v>23</v>
      </c>
      <c r="G31" t="str">
        <f>IF((ISTEXT(Table1[[#This Row],[link]])),(Table1[[#This Row],[link]]),"")</f>
        <v/>
      </c>
      <c r="H31" t="e">
        <f>VLOOKUP(Table1[[#This Row],[locationaddress]],VENUEID!$A$2:$C53,3,TRUE)</f>
        <v>#N/A</v>
      </c>
      <c r="L31" s="1">
        <f>Table1[[#This Row],[startshortdate]]</f>
        <v>0</v>
      </c>
      <c r="M31" s="1">
        <f>Table1[[#This Row],[endshortdate]]</f>
        <v>0</v>
      </c>
      <c r="N31" s="11" t="str">
        <f>IF(Table1[[#This Row],[startdayname]]="Monday",Table1[[#This Row],[starttime]],"")</f>
        <v/>
      </c>
      <c r="O31" s="11" t="str">
        <f>IF(Table1[[#This Row],[startdayname]]="Tuesday",Table1[[#This Row],[starttime]],"")</f>
        <v/>
      </c>
      <c r="P31" s="11" t="str">
        <f>IF(Table1[[#This Row],[startdayname]]="Wednesday",Table1[[#This Row],[starttime]],"")</f>
        <v/>
      </c>
      <c r="Q31" s="11" t="str">
        <f>IF(Table1[[#This Row],[startdayname]]="Thursday",Table1[[#This Row],[starttime]],"")</f>
        <v/>
      </c>
      <c r="R31" s="11" t="str">
        <f>IF(Table1[[#This Row],[startdayname]]="Friday",Table1[[#This Row],[starttime]],"")</f>
        <v/>
      </c>
      <c r="S31" s="11" t="str">
        <f>IF(Table1[[#This Row],[startdayname]]="Saturday",Table1[[#This Row],[starttime]],"")</f>
        <v/>
      </c>
      <c r="T31" s="11" t="str">
        <f>IF(Table1[[#This Row],[startdayname]]="Sunday",Table1[[#This Row],[starttime]],"")</f>
        <v/>
      </c>
      <c r="V31" t="str">
        <f t="shared" si="2"/>
        <v>Kyle Cook</v>
      </c>
      <c r="W31" t="str">
        <f t="shared" si="2"/>
        <v>615-880-2367</v>
      </c>
      <c r="X31" t="str">
        <f t="shared" si="2"/>
        <v>kyle.cook@nashville.gov</v>
      </c>
    </row>
    <row r="32" spans="1:24" x14ac:dyDescent="0.25">
      <c r="A32">
        <f>Table1[[#This Row],[ summary]]</f>
        <v>0</v>
      </c>
      <c r="B32">
        <v>64836</v>
      </c>
      <c r="C32" t="str">
        <f>_xlfn.IFNA(VLOOKUP(Table1[[#This Row],[locationaddress]],VENUEID!$A$2:$B$28,2,TRUE),"")</f>
        <v/>
      </c>
      <c r="D32">
        <f>Table1[[#This Row],[description]]</f>
        <v>0</v>
      </c>
      <c r="E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2">
        <v>23</v>
      </c>
      <c r="G32" t="str">
        <f>IF((ISTEXT(Table1[[#This Row],[link]])),(Table1[[#This Row],[link]]),"")</f>
        <v/>
      </c>
      <c r="H32" t="e">
        <f>VLOOKUP(Table1[[#This Row],[locationaddress]],VENUEID!$A$2:$C55,3,TRUE)</f>
        <v>#N/A</v>
      </c>
      <c r="L32" s="1">
        <f>Table1[[#This Row],[startshortdate]]</f>
        <v>0</v>
      </c>
      <c r="M32" s="1">
        <f>Table1[[#This Row],[endshortdate]]</f>
        <v>0</v>
      </c>
      <c r="N32" s="11" t="str">
        <f>IF(Table1[[#This Row],[startdayname]]="Monday",Table1[[#This Row],[starttime]],"")</f>
        <v/>
      </c>
      <c r="O32" s="11" t="str">
        <f>IF(Table1[[#This Row],[startdayname]]="Tuesday",Table1[[#This Row],[starttime]],"")</f>
        <v/>
      </c>
      <c r="P32" s="11" t="str">
        <f>IF(Table1[[#This Row],[startdayname]]="Wednesday",Table1[[#This Row],[starttime]],"")</f>
        <v/>
      </c>
      <c r="Q32" s="11" t="str">
        <f>IF(Table1[[#This Row],[startdayname]]="Thursday",Table1[[#This Row],[starttime]],"")</f>
        <v/>
      </c>
      <c r="R32" s="11" t="str">
        <f>IF(Table1[[#This Row],[startdayname]]="Friday",Table1[[#This Row],[starttime]],"")</f>
        <v/>
      </c>
      <c r="S32" s="11" t="str">
        <f>IF(Table1[[#This Row],[startdayname]]="Saturday",Table1[[#This Row],[starttime]],"")</f>
        <v/>
      </c>
      <c r="T32" s="11" t="str">
        <f>IF(Table1[[#This Row],[startdayname]]="Sunday",Table1[[#This Row],[starttime]],"")</f>
        <v/>
      </c>
      <c r="V32" t="str">
        <f t="shared" si="2"/>
        <v>Kyle Cook</v>
      </c>
      <c r="W32" t="str">
        <f t="shared" si="2"/>
        <v>615-880-2367</v>
      </c>
      <c r="X32" t="str">
        <f t="shared" si="2"/>
        <v>kyle.cook@nashville.gov</v>
      </c>
    </row>
    <row r="33" spans="1:24" x14ac:dyDescent="0.25">
      <c r="A33">
        <f>Table1[[#This Row],[ summary]]</f>
        <v>0</v>
      </c>
      <c r="B33">
        <v>64836</v>
      </c>
      <c r="C33" t="str">
        <f>_xlfn.IFNA(VLOOKUP(Table1[[#This Row],[locationaddress]],VENUEID!$A$2:$B$28,2,TRUE),"")</f>
        <v/>
      </c>
      <c r="D33">
        <f>Table1[[#This Row],[description]]</f>
        <v>0</v>
      </c>
      <c r="E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3">
        <v>23</v>
      </c>
      <c r="G33" t="str">
        <f>IF((ISTEXT(Table1[[#This Row],[link]])),(Table1[[#This Row],[link]]),"")</f>
        <v/>
      </c>
      <c r="H33" t="e">
        <f>VLOOKUP(Table1[[#This Row],[locationaddress]],VENUEID!$A$2:$C55,3,TRUE)</f>
        <v>#N/A</v>
      </c>
      <c r="L33" s="1">
        <f>Table1[[#This Row],[startshortdate]]</f>
        <v>0</v>
      </c>
      <c r="M33" s="1">
        <f>Table1[[#This Row],[endshortdate]]</f>
        <v>0</v>
      </c>
      <c r="N33" s="11" t="str">
        <f>IF(Table1[[#This Row],[startdayname]]="Monday",Table1[[#This Row],[starttime]],"")</f>
        <v/>
      </c>
      <c r="O33" s="11" t="str">
        <f>IF(Table1[[#This Row],[startdayname]]="Tuesday",Table1[[#This Row],[starttime]],"")</f>
        <v/>
      </c>
      <c r="P33" s="11" t="str">
        <f>IF(Table1[[#This Row],[startdayname]]="Wednesday",Table1[[#This Row],[starttime]],"")</f>
        <v/>
      </c>
      <c r="Q33" s="11" t="str">
        <f>IF(Table1[[#This Row],[startdayname]]="Thursday",Table1[[#This Row],[starttime]],"")</f>
        <v/>
      </c>
      <c r="R33" s="11" t="str">
        <f>IF(Table1[[#This Row],[startdayname]]="Friday",Table1[[#This Row],[starttime]],"")</f>
        <v/>
      </c>
      <c r="S33" s="11" t="str">
        <f>IF(Table1[[#This Row],[startdayname]]="Saturday",Table1[[#This Row],[starttime]],"")</f>
        <v/>
      </c>
      <c r="T33" s="11" t="str">
        <f>IF(Table1[[#This Row],[startdayname]]="Sunday",Table1[[#This Row],[starttime]],"")</f>
        <v/>
      </c>
      <c r="V33" t="str">
        <f t="shared" si="2"/>
        <v>Kyle Cook</v>
      </c>
      <c r="W33" t="str">
        <f t="shared" si="2"/>
        <v>615-880-2367</v>
      </c>
      <c r="X33" t="str">
        <f t="shared" si="2"/>
        <v>kyle.cook@nashville.gov</v>
      </c>
    </row>
    <row r="34" spans="1:24" x14ac:dyDescent="0.25">
      <c r="A34">
        <f>Table1[[#This Row],[ summary]]</f>
        <v>0</v>
      </c>
      <c r="B34">
        <v>64836</v>
      </c>
      <c r="C34" t="str">
        <f>_xlfn.IFNA(VLOOKUP(Table1[[#This Row],[locationaddress]],VENUEID!$A$2:$B$28,2,TRUE),"")</f>
        <v/>
      </c>
      <c r="D34">
        <f>Table1[[#This Row],[description]]</f>
        <v>0</v>
      </c>
      <c r="E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4">
        <v>23</v>
      </c>
      <c r="G34" t="str">
        <f>IF((ISTEXT(Table1[[#This Row],[link]])),(Table1[[#This Row],[link]]),"")</f>
        <v/>
      </c>
      <c r="H34" t="e">
        <f>VLOOKUP(Table1[[#This Row],[locationaddress]],VENUEID!$A$2:$C57,3,TRUE)</f>
        <v>#N/A</v>
      </c>
      <c r="L34" s="1">
        <f>Table1[[#This Row],[startshortdate]]</f>
        <v>0</v>
      </c>
      <c r="M34" s="1">
        <f>Table1[[#This Row],[endshortdate]]</f>
        <v>0</v>
      </c>
      <c r="N34" s="11" t="str">
        <f>IF(Table1[[#This Row],[startdayname]]="Monday",Table1[[#This Row],[starttime]],"")</f>
        <v/>
      </c>
      <c r="O34" s="11" t="str">
        <f>IF(Table1[[#This Row],[startdayname]]="Tuesday",Table1[[#This Row],[starttime]],"")</f>
        <v/>
      </c>
      <c r="P34" s="11" t="str">
        <f>IF(Table1[[#This Row],[startdayname]]="Wednesday",Table1[[#This Row],[starttime]],"")</f>
        <v/>
      </c>
      <c r="Q34" s="11" t="str">
        <f>IF(Table1[[#This Row],[startdayname]]="Thursday",Table1[[#This Row],[starttime]],"")</f>
        <v/>
      </c>
      <c r="R34" s="11" t="str">
        <f>IF(Table1[[#This Row],[startdayname]]="Friday",Table1[[#This Row],[starttime]],"")</f>
        <v/>
      </c>
      <c r="S34" s="11" t="str">
        <f>IF(Table1[[#This Row],[startdayname]]="Saturday",Table1[[#This Row],[starttime]],"")</f>
        <v/>
      </c>
      <c r="T34" s="11" t="str">
        <f>IF(Table1[[#This Row],[startdayname]]="Sunday",Table1[[#This Row],[starttime]],"")</f>
        <v/>
      </c>
      <c r="V34" t="str">
        <f t="shared" si="2"/>
        <v>Kyle Cook</v>
      </c>
      <c r="W34" t="str">
        <f t="shared" si="2"/>
        <v>615-880-2367</v>
      </c>
      <c r="X34" t="str">
        <f t="shared" si="2"/>
        <v>kyle.cook@nashville.gov</v>
      </c>
    </row>
    <row r="35" spans="1:24" x14ac:dyDescent="0.25">
      <c r="A35">
        <f>Table1[[#This Row],[ summary]]</f>
        <v>0</v>
      </c>
      <c r="B35">
        <v>64836</v>
      </c>
      <c r="C35" t="str">
        <f>_xlfn.IFNA(VLOOKUP(Table1[[#This Row],[locationaddress]],VENUEID!$A$2:$B$28,2,TRUE),"")</f>
        <v/>
      </c>
      <c r="D35">
        <f>Table1[[#This Row],[description]]</f>
        <v>0</v>
      </c>
      <c r="E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5">
        <v>23</v>
      </c>
      <c r="G35" t="str">
        <f>IF((ISTEXT(Table1[[#This Row],[link]])),(Table1[[#This Row],[link]]),"")</f>
        <v/>
      </c>
      <c r="H35" t="e">
        <f>VLOOKUP(Table1[[#This Row],[locationaddress]],VENUEID!$A$2:$C57,3,TRUE)</f>
        <v>#N/A</v>
      </c>
      <c r="L35" s="1">
        <f>Table1[[#This Row],[startshortdate]]</f>
        <v>0</v>
      </c>
      <c r="M35" s="1">
        <f>Table1[[#This Row],[endshortdate]]</f>
        <v>0</v>
      </c>
      <c r="N35" s="11" t="str">
        <f>IF(Table1[[#This Row],[startdayname]]="Monday",Table1[[#This Row],[starttime]],"")</f>
        <v/>
      </c>
      <c r="O35" s="11" t="str">
        <f>IF(Table1[[#This Row],[startdayname]]="Tuesday",Table1[[#This Row],[starttime]],"")</f>
        <v/>
      </c>
      <c r="P35" s="11" t="str">
        <f>IF(Table1[[#This Row],[startdayname]]="Wednesday",Table1[[#This Row],[starttime]],"")</f>
        <v/>
      </c>
      <c r="Q35" s="11" t="str">
        <f>IF(Table1[[#This Row],[startdayname]]="Thursday",Table1[[#This Row],[starttime]],"")</f>
        <v/>
      </c>
      <c r="R35" s="11" t="str">
        <f>IF(Table1[[#This Row],[startdayname]]="Friday",Table1[[#This Row],[starttime]],"")</f>
        <v/>
      </c>
      <c r="S35" s="11" t="str">
        <f>IF(Table1[[#This Row],[startdayname]]="Saturday",Table1[[#This Row],[starttime]],"")</f>
        <v/>
      </c>
      <c r="T35" s="11" t="str">
        <f>IF(Table1[[#This Row],[startdayname]]="Sunday",Table1[[#This Row],[starttime]],"")</f>
        <v/>
      </c>
      <c r="V35" t="str">
        <f t="shared" si="2"/>
        <v>Kyle Cook</v>
      </c>
      <c r="W35" t="str">
        <f t="shared" si="2"/>
        <v>615-880-2367</v>
      </c>
      <c r="X35" t="str">
        <f t="shared" si="2"/>
        <v>kyle.cook@nashville.gov</v>
      </c>
    </row>
    <row r="36" spans="1:24" x14ac:dyDescent="0.25">
      <c r="A36">
        <f>Table1[[#This Row],[ summary]]</f>
        <v>0</v>
      </c>
      <c r="B36">
        <v>64836</v>
      </c>
      <c r="C36" t="str">
        <f>_xlfn.IFNA(VLOOKUP(Table1[[#This Row],[locationaddress]],VENUEID!$A$2:$B$28,2,TRUE),"")</f>
        <v/>
      </c>
      <c r="D36">
        <f>Table1[[#This Row],[description]]</f>
        <v>0</v>
      </c>
      <c r="E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6">
        <v>23</v>
      </c>
      <c r="G36" t="str">
        <f>IF((ISTEXT(Table1[[#This Row],[link]])),(Table1[[#This Row],[link]]),"")</f>
        <v/>
      </c>
      <c r="H36" t="e">
        <f>VLOOKUP(Table1[[#This Row],[locationaddress]],VENUEID!$A$2:$C59,3,TRUE)</f>
        <v>#N/A</v>
      </c>
      <c r="L36" s="1">
        <f>Table1[[#This Row],[startshortdate]]</f>
        <v>0</v>
      </c>
      <c r="M36" s="1">
        <f>Table1[[#This Row],[endshortdate]]</f>
        <v>0</v>
      </c>
      <c r="N36" s="11" t="str">
        <f>IF(Table1[[#This Row],[startdayname]]="Monday",Table1[[#This Row],[starttime]],"")</f>
        <v/>
      </c>
      <c r="O36" s="11" t="str">
        <f>IF(Table1[[#This Row],[startdayname]]="Tuesday",Table1[[#This Row],[starttime]],"")</f>
        <v/>
      </c>
      <c r="P36" s="11" t="str">
        <f>IF(Table1[[#This Row],[startdayname]]="Wednesday",Table1[[#This Row],[starttime]],"")</f>
        <v/>
      </c>
      <c r="Q36" s="11" t="str">
        <f>IF(Table1[[#This Row],[startdayname]]="Thursday",Table1[[#This Row],[starttime]],"")</f>
        <v/>
      </c>
      <c r="R36" s="11" t="str">
        <f>IF(Table1[[#This Row],[startdayname]]="Friday",Table1[[#This Row],[starttime]],"")</f>
        <v/>
      </c>
      <c r="S36" s="11" t="str">
        <f>IF(Table1[[#This Row],[startdayname]]="Saturday",Table1[[#This Row],[starttime]],"")</f>
        <v/>
      </c>
      <c r="T36" s="11" t="str">
        <f>IF(Table1[[#This Row],[startdayname]]="Sunday",Table1[[#This Row],[starttime]],"")</f>
        <v/>
      </c>
      <c r="V36" t="str">
        <f t="shared" ref="V36:X51" si="3">V35</f>
        <v>Kyle Cook</v>
      </c>
      <c r="W36" t="str">
        <f t="shared" si="3"/>
        <v>615-880-2367</v>
      </c>
      <c r="X36" t="str">
        <f t="shared" si="3"/>
        <v>kyle.cook@nashville.gov</v>
      </c>
    </row>
    <row r="37" spans="1:24" x14ac:dyDescent="0.25">
      <c r="A37">
        <f>Table1[[#This Row],[ summary]]</f>
        <v>0</v>
      </c>
      <c r="B37">
        <v>64836</v>
      </c>
      <c r="C37" t="str">
        <f>_xlfn.IFNA(VLOOKUP(Table1[[#This Row],[locationaddress]],VENUEID!$A$2:$B$28,2,TRUE),"")</f>
        <v/>
      </c>
      <c r="D37">
        <f>Table1[[#This Row],[description]]</f>
        <v>0</v>
      </c>
      <c r="E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7">
        <v>23</v>
      </c>
      <c r="G37" t="str">
        <f>IF((ISTEXT(Table1[[#This Row],[link]])),(Table1[[#This Row],[link]]),"")</f>
        <v/>
      </c>
      <c r="H37" t="e">
        <f>VLOOKUP(Table1[[#This Row],[locationaddress]],VENUEID!$A$2:$C59,3,TRUE)</f>
        <v>#N/A</v>
      </c>
      <c r="L37" s="1">
        <f>Table1[[#This Row],[startshortdate]]</f>
        <v>0</v>
      </c>
      <c r="M37" s="1">
        <f>Table1[[#This Row],[endshortdate]]</f>
        <v>0</v>
      </c>
      <c r="N37" s="11" t="str">
        <f>IF(Table1[[#This Row],[startdayname]]="Monday",Table1[[#This Row],[starttime]],"")</f>
        <v/>
      </c>
      <c r="O37" s="11" t="str">
        <f>IF(Table1[[#This Row],[startdayname]]="Tuesday",Table1[[#This Row],[starttime]],"")</f>
        <v/>
      </c>
      <c r="P37" s="11" t="str">
        <f>IF(Table1[[#This Row],[startdayname]]="Wednesday",Table1[[#This Row],[starttime]],"")</f>
        <v/>
      </c>
      <c r="Q37" s="11" t="str">
        <f>IF(Table1[[#This Row],[startdayname]]="Thursday",Table1[[#This Row],[starttime]],"")</f>
        <v/>
      </c>
      <c r="R37" s="11" t="str">
        <f>IF(Table1[[#This Row],[startdayname]]="Friday",Table1[[#This Row],[starttime]],"")</f>
        <v/>
      </c>
      <c r="S37" s="11" t="str">
        <f>IF(Table1[[#This Row],[startdayname]]="Saturday",Table1[[#This Row],[starttime]],"")</f>
        <v/>
      </c>
      <c r="T37" s="11" t="str">
        <f>IF(Table1[[#This Row],[startdayname]]="Sunday",Table1[[#This Row],[starttime]],"")</f>
        <v/>
      </c>
      <c r="V37" t="str">
        <f t="shared" si="3"/>
        <v>Kyle Cook</v>
      </c>
      <c r="W37" t="str">
        <f t="shared" si="3"/>
        <v>615-880-2367</v>
      </c>
      <c r="X37" t="str">
        <f t="shared" si="3"/>
        <v>kyle.cook@nashville.gov</v>
      </c>
    </row>
    <row r="38" spans="1:24" x14ac:dyDescent="0.25">
      <c r="A38">
        <f>Table1[[#This Row],[ summary]]</f>
        <v>0</v>
      </c>
      <c r="B38">
        <v>64836</v>
      </c>
      <c r="C38" t="str">
        <f>_xlfn.IFNA(VLOOKUP(Table1[[#This Row],[locationaddress]],VENUEID!$A$2:$B$28,2,TRUE),"")</f>
        <v/>
      </c>
      <c r="D38">
        <f>Table1[[#This Row],[description]]</f>
        <v>0</v>
      </c>
      <c r="E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8">
        <v>23</v>
      </c>
      <c r="G38" t="str">
        <f>IF((ISTEXT(Table1[[#This Row],[link]])),(Table1[[#This Row],[link]]),"")</f>
        <v/>
      </c>
      <c r="H38" t="e">
        <f>VLOOKUP(Table1[[#This Row],[locationaddress]],VENUEID!$A$2:$C61,3,TRUE)</f>
        <v>#N/A</v>
      </c>
      <c r="L38" s="1">
        <f>Table1[[#This Row],[startshortdate]]</f>
        <v>0</v>
      </c>
      <c r="M38" s="1">
        <f>Table1[[#This Row],[endshortdate]]</f>
        <v>0</v>
      </c>
      <c r="N38" s="11" t="str">
        <f>IF(Table1[[#This Row],[startdayname]]="Monday",Table1[[#This Row],[starttime]],"")</f>
        <v/>
      </c>
      <c r="O38" s="11" t="str">
        <f>IF(Table1[[#This Row],[startdayname]]="Tuesday",Table1[[#This Row],[starttime]],"")</f>
        <v/>
      </c>
      <c r="P38" s="11" t="str">
        <f>IF(Table1[[#This Row],[startdayname]]="Wednesday",Table1[[#This Row],[starttime]],"")</f>
        <v/>
      </c>
      <c r="Q38" s="11" t="str">
        <f>IF(Table1[[#This Row],[startdayname]]="Thursday",Table1[[#This Row],[starttime]],"")</f>
        <v/>
      </c>
      <c r="R38" s="11" t="str">
        <f>IF(Table1[[#This Row],[startdayname]]="Friday",Table1[[#This Row],[starttime]],"")</f>
        <v/>
      </c>
      <c r="S38" s="11" t="str">
        <f>IF(Table1[[#This Row],[startdayname]]="Saturday",Table1[[#This Row],[starttime]],"")</f>
        <v/>
      </c>
      <c r="T38" s="11" t="str">
        <f>IF(Table1[[#This Row],[startdayname]]="Sunday",Table1[[#This Row],[starttime]],"")</f>
        <v/>
      </c>
      <c r="V38" t="str">
        <f t="shared" si="3"/>
        <v>Kyle Cook</v>
      </c>
      <c r="W38" t="str">
        <f t="shared" si="3"/>
        <v>615-880-2367</v>
      </c>
      <c r="X38" t="str">
        <f t="shared" si="3"/>
        <v>kyle.cook@nashville.gov</v>
      </c>
    </row>
    <row r="39" spans="1:24" x14ac:dyDescent="0.25">
      <c r="A39">
        <f>Table1[[#This Row],[ summary]]</f>
        <v>0</v>
      </c>
      <c r="B39">
        <v>64836</v>
      </c>
      <c r="C39" t="str">
        <f>_xlfn.IFNA(VLOOKUP(Table1[[#This Row],[locationaddress]],VENUEID!$A$2:$B$28,2,TRUE),"")</f>
        <v/>
      </c>
      <c r="D39">
        <f>Table1[[#This Row],[description]]</f>
        <v>0</v>
      </c>
      <c r="E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9">
        <v>23</v>
      </c>
      <c r="G39" t="str">
        <f>IF((ISTEXT(Table1[[#This Row],[link]])),(Table1[[#This Row],[link]]),"")</f>
        <v/>
      </c>
      <c r="H39" t="e">
        <f>VLOOKUP(Table1[[#This Row],[locationaddress]],VENUEID!$A$2:$C61,3,TRUE)</f>
        <v>#N/A</v>
      </c>
      <c r="L39" s="1">
        <f>Table1[[#This Row],[startshortdate]]</f>
        <v>0</v>
      </c>
      <c r="M39" s="1">
        <f>Table1[[#This Row],[endshortdate]]</f>
        <v>0</v>
      </c>
      <c r="N39" s="11" t="str">
        <f>IF(Table1[[#This Row],[startdayname]]="Monday",Table1[[#This Row],[starttime]],"")</f>
        <v/>
      </c>
      <c r="O39" s="11" t="str">
        <f>IF(Table1[[#This Row],[startdayname]]="Tuesday",Table1[[#This Row],[starttime]],"")</f>
        <v/>
      </c>
      <c r="P39" s="11" t="str">
        <f>IF(Table1[[#This Row],[startdayname]]="Wednesday",Table1[[#This Row],[starttime]],"")</f>
        <v/>
      </c>
      <c r="Q39" s="11" t="str">
        <f>IF(Table1[[#This Row],[startdayname]]="Thursday",Table1[[#This Row],[starttime]],"")</f>
        <v/>
      </c>
      <c r="R39" s="11" t="str">
        <f>IF(Table1[[#This Row],[startdayname]]="Friday",Table1[[#This Row],[starttime]],"")</f>
        <v/>
      </c>
      <c r="S39" s="11" t="str">
        <f>IF(Table1[[#This Row],[startdayname]]="Saturday",Table1[[#This Row],[starttime]],"")</f>
        <v/>
      </c>
      <c r="T39" s="11" t="str">
        <f>IF(Table1[[#This Row],[startdayname]]="Sunday",Table1[[#This Row],[starttime]],"")</f>
        <v/>
      </c>
      <c r="V39" t="str">
        <f t="shared" si="3"/>
        <v>Kyle Cook</v>
      </c>
      <c r="W39" t="str">
        <f t="shared" si="3"/>
        <v>615-880-2367</v>
      </c>
      <c r="X39" t="str">
        <f t="shared" si="3"/>
        <v>kyle.cook@nashville.gov</v>
      </c>
    </row>
    <row r="40" spans="1:24" x14ac:dyDescent="0.25">
      <c r="A40">
        <f>Table1[[#This Row],[ summary]]</f>
        <v>0</v>
      </c>
      <c r="B40">
        <v>64836</v>
      </c>
      <c r="C40" t="str">
        <f>_xlfn.IFNA(VLOOKUP(Table1[[#This Row],[locationaddress]],VENUEID!$A$2:$B$28,2,TRUE),"")</f>
        <v/>
      </c>
      <c r="D40">
        <f>Table1[[#This Row],[description]]</f>
        <v>0</v>
      </c>
      <c r="E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0">
        <v>23</v>
      </c>
      <c r="G40" t="str">
        <f>IF((ISTEXT(Table1[[#This Row],[link]])),(Table1[[#This Row],[link]]),"")</f>
        <v/>
      </c>
      <c r="H40" t="e">
        <f>VLOOKUP(Table1[[#This Row],[locationaddress]],VENUEID!$A$2:$C63,3,TRUE)</f>
        <v>#N/A</v>
      </c>
      <c r="L40" s="1">
        <f>Table1[[#This Row],[startshortdate]]</f>
        <v>0</v>
      </c>
      <c r="M40" s="1">
        <f>Table1[[#This Row],[endshortdate]]</f>
        <v>0</v>
      </c>
      <c r="N40" s="11" t="str">
        <f>IF(Table1[[#This Row],[startdayname]]="Monday",Table1[[#This Row],[starttime]],"")</f>
        <v/>
      </c>
      <c r="O40" s="11" t="str">
        <f>IF(Table1[[#This Row],[startdayname]]="Tuesday",Table1[[#This Row],[starttime]],"")</f>
        <v/>
      </c>
      <c r="P40" s="11" t="str">
        <f>IF(Table1[[#This Row],[startdayname]]="Wednesday",Table1[[#This Row],[starttime]],"")</f>
        <v/>
      </c>
      <c r="Q40" s="11" t="str">
        <f>IF(Table1[[#This Row],[startdayname]]="Thursday",Table1[[#This Row],[starttime]],"")</f>
        <v/>
      </c>
      <c r="R40" s="11" t="str">
        <f>IF(Table1[[#This Row],[startdayname]]="Friday",Table1[[#This Row],[starttime]],"")</f>
        <v/>
      </c>
      <c r="S40" s="11" t="str">
        <f>IF(Table1[[#This Row],[startdayname]]="Saturday",Table1[[#This Row],[starttime]],"")</f>
        <v/>
      </c>
      <c r="T40" s="11" t="str">
        <f>IF(Table1[[#This Row],[startdayname]]="Sunday",Table1[[#This Row],[starttime]],"")</f>
        <v/>
      </c>
      <c r="V40" t="str">
        <f t="shared" si="3"/>
        <v>Kyle Cook</v>
      </c>
      <c r="W40" t="str">
        <f t="shared" si="3"/>
        <v>615-880-2367</v>
      </c>
      <c r="X40" t="str">
        <f t="shared" si="3"/>
        <v>kyle.cook@nashville.gov</v>
      </c>
    </row>
    <row r="41" spans="1:24" x14ac:dyDescent="0.25">
      <c r="A41">
        <f>Table1[[#This Row],[ summary]]</f>
        <v>0</v>
      </c>
      <c r="B41">
        <v>64836</v>
      </c>
      <c r="C41" t="str">
        <f>_xlfn.IFNA(VLOOKUP(Table1[[#This Row],[locationaddress]],VENUEID!$A$2:$B$28,2,TRUE),"")</f>
        <v/>
      </c>
      <c r="D41">
        <f>Table1[[#This Row],[description]]</f>
        <v>0</v>
      </c>
      <c r="E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1">
        <v>23</v>
      </c>
      <c r="G41" t="str">
        <f>IF((ISTEXT(Table1[[#This Row],[link]])),(Table1[[#This Row],[link]]),"")</f>
        <v/>
      </c>
      <c r="H41" t="e">
        <f>VLOOKUP(Table1[[#This Row],[locationaddress]],VENUEID!$A$2:$C63,3,TRUE)</f>
        <v>#N/A</v>
      </c>
      <c r="L41" s="1">
        <f>Table1[[#This Row],[startshortdate]]</f>
        <v>0</v>
      </c>
      <c r="M41" s="1">
        <f>Table1[[#This Row],[endshortdate]]</f>
        <v>0</v>
      </c>
      <c r="N41" s="11" t="str">
        <f>IF(Table1[[#This Row],[startdayname]]="Monday",Table1[[#This Row],[starttime]],"")</f>
        <v/>
      </c>
      <c r="O41" s="11" t="str">
        <f>IF(Table1[[#This Row],[startdayname]]="Tuesday",Table1[[#This Row],[starttime]],"")</f>
        <v/>
      </c>
      <c r="P41" s="11" t="str">
        <f>IF(Table1[[#This Row],[startdayname]]="Wednesday",Table1[[#This Row],[starttime]],"")</f>
        <v/>
      </c>
      <c r="Q41" s="11" t="str">
        <f>IF(Table1[[#This Row],[startdayname]]="Thursday",Table1[[#This Row],[starttime]],"")</f>
        <v/>
      </c>
      <c r="R41" s="11" t="str">
        <f>IF(Table1[[#This Row],[startdayname]]="Friday",Table1[[#This Row],[starttime]],"")</f>
        <v/>
      </c>
      <c r="S41" s="11" t="str">
        <f>IF(Table1[[#This Row],[startdayname]]="Saturday",Table1[[#This Row],[starttime]],"")</f>
        <v/>
      </c>
      <c r="T41" s="11" t="str">
        <f>IF(Table1[[#This Row],[startdayname]]="Sunday",Table1[[#This Row],[starttime]],"")</f>
        <v/>
      </c>
      <c r="V41" t="str">
        <f t="shared" si="3"/>
        <v>Kyle Cook</v>
      </c>
      <c r="W41" t="str">
        <f t="shared" si="3"/>
        <v>615-880-2367</v>
      </c>
      <c r="X41" t="str">
        <f t="shared" si="3"/>
        <v>kyle.cook@nashville.gov</v>
      </c>
    </row>
    <row r="42" spans="1:24" x14ac:dyDescent="0.25">
      <c r="A42">
        <f>Table1[[#This Row],[ summary]]</f>
        <v>0</v>
      </c>
      <c r="B42">
        <v>64836</v>
      </c>
      <c r="C42" t="str">
        <f>_xlfn.IFNA(VLOOKUP(Table1[[#This Row],[locationaddress]],VENUEID!$A$2:$B$28,2,TRUE),"")</f>
        <v/>
      </c>
      <c r="D42">
        <f>Table1[[#This Row],[description]]</f>
        <v>0</v>
      </c>
      <c r="E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2">
        <v>23</v>
      </c>
      <c r="G42" t="str">
        <f>IF((ISTEXT(Table1[[#This Row],[link]])),(Table1[[#This Row],[link]]),"")</f>
        <v/>
      </c>
      <c r="H42" t="e">
        <f>VLOOKUP(Table1[[#This Row],[locationaddress]],VENUEID!$A$2:$C65,3,TRUE)</f>
        <v>#N/A</v>
      </c>
      <c r="L42" s="1">
        <f>Table1[[#This Row],[startshortdate]]</f>
        <v>0</v>
      </c>
      <c r="M42" s="1">
        <f>Table1[[#This Row],[endshortdate]]</f>
        <v>0</v>
      </c>
      <c r="N42" s="11" t="str">
        <f>IF(Table1[[#This Row],[startdayname]]="Monday",Table1[[#This Row],[starttime]],"")</f>
        <v/>
      </c>
      <c r="O42" s="11" t="str">
        <f>IF(Table1[[#This Row],[startdayname]]="Tuesday",Table1[[#This Row],[starttime]],"")</f>
        <v/>
      </c>
      <c r="P42" s="11" t="str">
        <f>IF(Table1[[#This Row],[startdayname]]="Wednesday",Table1[[#This Row],[starttime]],"")</f>
        <v/>
      </c>
      <c r="Q42" s="11" t="str">
        <f>IF(Table1[[#This Row],[startdayname]]="Thursday",Table1[[#This Row],[starttime]],"")</f>
        <v/>
      </c>
      <c r="R42" s="11" t="str">
        <f>IF(Table1[[#This Row],[startdayname]]="Friday",Table1[[#This Row],[starttime]],"")</f>
        <v/>
      </c>
      <c r="S42" s="11" t="str">
        <f>IF(Table1[[#This Row],[startdayname]]="Saturday",Table1[[#This Row],[starttime]],"")</f>
        <v/>
      </c>
      <c r="T42" s="11" t="str">
        <f>IF(Table1[[#This Row],[startdayname]]="Sunday",Table1[[#This Row],[starttime]],"")</f>
        <v/>
      </c>
      <c r="V42" t="str">
        <f t="shared" si="3"/>
        <v>Kyle Cook</v>
      </c>
      <c r="W42" t="str">
        <f t="shared" si="3"/>
        <v>615-880-2367</v>
      </c>
      <c r="X42" t="str">
        <f t="shared" si="3"/>
        <v>kyle.cook@nashville.gov</v>
      </c>
    </row>
    <row r="43" spans="1:24" x14ac:dyDescent="0.25">
      <c r="A43">
        <f>Table1[[#This Row],[ summary]]</f>
        <v>0</v>
      </c>
      <c r="B43">
        <v>64836</v>
      </c>
      <c r="C43" t="str">
        <f>_xlfn.IFNA(VLOOKUP(Table1[[#This Row],[locationaddress]],VENUEID!$A$2:$B$28,2,TRUE),"")</f>
        <v/>
      </c>
      <c r="D43">
        <f>Table1[[#This Row],[description]]</f>
        <v>0</v>
      </c>
      <c r="E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3">
        <v>23</v>
      </c>
      <c r="G43" t="str">
        <f>IF((ISTEXT(Table1[[#This Row],[link]])),(Table1[[#This Row],[link]]),"")</f>
        <v/>
      </c>
      <c r="H43" t="e">
        <f>VLOOKUP(Table1[[#This Row],[locationaddress]],VENUEID!$A$2:$C65,3,TRUE)</f>
        <v>#N/A</v>
      </c>
      <c r="L43" s="1">
        <f>Table1[[#This Row],[startshortdate]]</f>
        <v>0</v>
      </c>
      <c r="M43" s="1">
        <f>Table1[[#This Row],[endshortdate]]</f>
        <v>0</v>
      </c>
      <c r="N43" s="11" t="str">
        <f>IF(Table1[[#This Row],[startdayname]]="Monday",Table1[[#This Row],[starttime]],"")</f>
        <v/>
      </c>
      <c r="O43" s="11" t="str">
        <f>IF(Table1[[#This Row],[startdayname]]="Tuesday",Table1[[#This Row],[starttime]],"")</f>
        <v/>
      </c>
      <c r="P43" s="11" t="str">
        <f>IF(Table1[[#This Row],[startdayname]]="Wednesday",Table1[[#This Row],[starttime]],"")</f>
        <v/>
      </c>
      <c r="Q43" s="11" t="str">
        <f>IF(Table1[[#This Row],[startdayname]]="Thursday",Table1[[#This Row],[starttime]],"")</f>
        <v/>
      </c>
      <c r="R43" s="11" t="str">
        <f>IF(Table1[[#This Row],[startdayname]]="Friday",Table1[[#This Row],[starttime]],"")</f>
        <v/>
      </c>
      <c r="S43" s="11" t="str">
        <f>IF(Table1[[#This Row],[startdayname]]="Saturday",Table1[[#This Row],[starttime]],"")</f>
        <v/>
      </c>
      <c r="T43" s="11" t="str">
        <f>IF(Table1[[#This Row],[startdayname]]="Sunday",Table1[[#This Row],[starttime]],"")</f>
        <v/>
      </c>
      <c r="V43" t="str">
        <f t="shared" si="3"/>
        <v>Kyle Cook</v>
      </c>
      <c r="W43" t="str">
        <f t="shared" si="3"/>
        <v>615-880-2367</v>
      </c>
      <c r="X43" t="str">
        <f t="shared" si="3"/>
        <v>kyle.cook@nashville.gov</v>
      </c>
    </row>
    <row r="44" spans="1:24" x14ac:dyDescent="0.25">
      <c r="A44">
        <f>Table1[[#This Row],[ summary]]</f>
        <v>0</v>
      </c>
      <c r="B44">
        <v>64836</v>
      </c>
      <c r="C44" t="str">
        <f>_xlfn.IFNA(VLOOKUP(Table1[[#This Row],[locationaddress]],VENUEID!$A$2:$B$28,2,TRUE),"")</f>
        <v/>
      </c>
      <c r="D44">
        <f>Table1[[#This Row],[description]]</f>
        <v>0</v>
      </c>
      <c r="E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4">
        <v>23</v>
      </c>
      <c r="G44" t="str">
        <f>IF((ISTEXT(Table1[[#This Row],[link]])),(Table1[[#This Row],[link]]),"")</f>
        <v/>
      </c>
      <c r="H44" t="e">
        <f>VLOOKUP(Table1[[#This Row],[locationaddress]],VENUEID!$A$2:$C67,3,TRUE)</f>
        <v>#N/A</v>
      </c>
      <c r="L44" s="1">
        <f>Table1[[#This Row],[startshortdate]]</f>
        <v>0</v>
      </c>
      <c r="M44" s="1">
        <f>Table1[[#This Row],[endshortdate]]</f>
        <v>0</v>
      </c>
      <c r="N44" s="11" t="str">
        <f>IF(Table1[[#This Row],[startdayname]]="Monday",Table1[[#This Row],[starttime]],"")</f>
        <v/>
      </c>
      <c r="O44" s="11" t="str">
        <f>IF(Table1[[#This Row],[startdayname]]="Tuesday",Table1[[#This Row],[starttime]],"")</f>
        <v/>
      </c>
      <c r="P44" s="11" t="str">
        <f>IF(Table1[[#This Row],[startdayname]]="Wednesday",Table1[[#This Row],[starttime]],"")</f>
        <v/>
      </c>
      <c r="Q44" s="11" t="str">
        <f>IF(Table1[[#This Row],[startdayname]]="Thursday",Table1[[#This Row],[starttime]],"")</f>
        <v/>
      </c>
      <c r="R44" s="11" t="str">
        <f>IF(Table1[[#This Row],[startdayname]]="Friday",Table1[[#This Row],[starttime]],"")</f>
        <v/>
      </c>
      <c r="S44" s="11" t="str">
        <f>IF(Table1[[#This Row],[startdayname]]="Saturday",Table1[[#This Row],[starttime]],"")</f>
        <v/>
      </c>
      <c r="T44" s="11" t="str">
        <f>IF(Table1[[#This Row],[startdayname]]="Sunday",Table1[[#This Row],[starttime]],"")</f>
        <v/>
      </c>
      <c r="V44" t="str">
        <f t="shared" si="3"/>
        <v>Kyle Cook</v>
      </c>
      <c r="W44" t="str">
        <f t="shared" si="3"/>
        <v>615-880-2367</v>
      </c>
      <c r="X44" t="str">
        <f t="shared" si="3"/>
        <v>kyle.cook@nashville.gov</v>
      </c>
    </row>
    <row r="45" spans="1:24" x14ac:dyDescent="0.25">
      <c r="A45">
        <f>Table1[[#This Row],[ summary]]</f>
        <v>0</v>
      </c>
      <c r="B45">
        <v>64836</v>
      </c>
      <c r="C45" t="str">
        <f>_xlfn.IFNA(VLOOKUP(Table1[[#This Row],[locationaddress]],VENUEID!$A$2:$B$28,2,TRUE),"")</f>
        <v/>
      </c>
      <c r="D45">
        <f>Table1[[#This Row],[description]]</f>
        <v>0</v>
      </c>
      <c r="E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5">
        <v>23</v>
      </c>
      <c r="G45" t="str">
        <f>IF((ISTEXT(Table1[[#This Row],[link]])),(Table1[[#This Row],[link]]),"")</f>
        <v/>
      </c>
      <c r="H45" t="e">
        <f>VLOOKUP(Table1[[#This Row],[locationaddress]],VENUEID!$A$2:$C67,3,TRUE)</f>
        <v>#N/A</v>
      </c>
      <c r="L45" s="1">
        <f>Table1[[#This Row],[startshortdate]]</f>
        <v>0</v>
      </c>
      <c r="M45" s="1">
        <f>Table1[[#This Row],[endshortdate]]</f>
        <v>0</v>
      </c>
      <c r="N45" s="11" t="str">
        <f>IF(Table1[[#This Row],[startdayname]]="Monday",Table1[[#This Row],[starttime]],"")</f>
        <v/>
      </c>
      <c r="O45" s="11" t="str">
        <f>IF(Table1[[#This Row],[startdayname]]="Tuesday",Table1[[#This Row],[starttime]],"")</f>
        <v/>
      </c>
      <c r="P45" s="11" t="str">
        <f>IF(Table1[[#This Row],[startdayname]]="Wednesday",Table1[[#This Row],[starttime]],"")</f>
        <v/>
      </c>
      <c r="Q45" s="11" t="str">
        <f>IF(Table1[[#This Row],[startdayname]]="Thursday",Table1[[#This Row],[starttime]],"")</f>
        <v/>
      </c>
      <c r="R45" s="11" t="str">
        <f>IF(Table1[[#This Row],[startdayname]]="Friday",Table1[[#This Row],[starttime]],"")</f>
        <v/>
      </c>
      <c r="S45" s="11" t="str">
        <f>IF(Table1[[#This Row],[startdayname]]="Saturday",Table1[[#This Row],[starttime]],"")</f>
        <v/>
      </c>
      <c r="T45" s="11" t="str">
        <f>IF(Table1[[#This Row],[startdayname]]="Sunday",Table1[[#This Row],[starttime]],"")</f>
        <v/>
      </c>
      <c r="V45" t="str">
        <f t="shared" si="3"/>
        <v>Kyle Cook</v>
      </c>
      <c r="W45" t="str">
        <f t="shared" si="3"/>
        <v>615-880-2367</v>
      </c>
      <c r="X45" t="str">
        <f t="shared" si="3"/>
        <v>kyle.cook@nashville.gov</v>
      </c>
    </row>
    <row r="46" spans="1:24" x14ac:dyDescent="0.25">
      <c r="A46">
        <f>Table1[[#This Row],[ summary]]</f>
        <v>0</v>
      </c>
      <c r="B46">
        <v>64836</v>
      </c>
      <c r="C46" t="str">
        <f>_xlfn.IFNA(VLOOKUP(Table1[[#This Row],[locationaddress]],VENUEID!$A$2:$B$28,2,TRUE),"")</f>
        <v/>
      </c>
      <c r="D46">
        <f>Table1[[#This Row],[description]]</f>
        <v>0</v>
      </c>
      <c r="E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6">
        <v>23</v>
      </c>
      <c r="G46" t="str">
        <f>IF((ISTEXT(Table1[[#This Row],[link]])),(Table1[[#This Row],[link]]),"")</f>
        <v/>
      </c>
      <c r="H46" t="e">
        <f>VLOOKUP(Table1[[#This Row],[locationaddress]],VENUEID!$A$2:$C69,3,TRUE)</f>
        <v>#N/A</v>
      </c>
      <c r="L46" s="1">
        <f>Table1[[#This Row],[startshortdate]]</f>
        <v>0</v>
      </c>
      <c r="M46" s="1">
        <f>Table1[[#This Row],[endshortdate]]</f>
        <v>0</v>
      </c>
      <c r="N46" s="11" t="str">
        <f>IF(Table1[[#This Row],[startdayname]]="Monday",Table1[[#This Row],[starttime]],"")</f>
        <v/>
      </c>
      <c r="O46" s="11" t="str">
        <f>IF(Table1[[#This Row],[startdayname]]="Tuesday",Table1[[#This Row],[starttime]],"")</f>
        <v/>
      </c>
      <c r="P46" s="11" t="str">
        <f>IF(Table1[[#This Row],[startdayname]]="Wednesday",Table1[[#This Row],[starttime]],"")</f>
        <v/>
      </c>
      <c r="Q46" s="11" t="str">
        <f>IF(Table1[[#This Row],[startdayname]]="Thursday",Table1[[#This Row],[starttime]],"")</f>
        <v/>
      </c>
      <c r="R46" s="11" t="str">
        <f>IF(Table1[[#This Row],[startdayname]]="Friday",Table1[[#This Row],[starttime]],"")</f>
        <v/>
      </c>
      <c r="S46" s="11" t="str">
        <f>IF(Table1[[#This Row],[startdayname]]="Saturday",Table1[[#This Row],[starttime]],"")</f>
        <v/>
      </c>
      <c r="T46" s="11" t="str">
        <f>IF(Table1[[#This Row],[startdayname]]="Sunday",Table1[[#This Row],[starttime]],"")</f>
        <v/>
      </c>
      <c r="V46" t="str">
        <f t="shared" si="3"/>
        <v>Kyle Cook</v>
      </c>
      <c r="W46" t="str">
        <f t="shared" si="3"/>
        <v>615-880-2367</v>
      </c>
      <c r="X46" t="str">
        <f t="shared" si="3"/>
        <v>kyle.cook@nashville.gov</v>
      </c>
    </row>
    <row r="47" spans="1:24" x14ac:dyDescent="0.25">
      <c r="A47">
        <f>Table1[[#This Row],[ summary]]</f>
        <v>0</v>
      </c>
      <c r="B47">
        <v>64836</v>
      </c>
      <c r="C47" t="str">
        <f>_xlfn.IFNA(VLOOKUP(Table1[[#This Row],[locationaddress]],VENUEID!$A$2:$B$28,2,TRUE),"")</f>
        <v/>
      </c>
      <c r="D47">
        <f>Table1[[#This Row],[description]]</f>
        <v>0</v>
      </c>
      <c r="E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7">
        <v>23</v>
      </c>
      <c r="G47" t="str">
        <f>IF((ISTEXT(Table1[[#This Row],[link]])),(Table1[[#This Row],[link]]),"")</f>
        <v/>
      </c>
      <c r="H47" t="e">
        <f>VLOOKUP(Table1[[#This Row],[locationaddress]],VENUEID!$A$2:$C69,3,TRUE)</f>
        <v>#N/A</v>
      </c>
      <c r="L47" s="1">
        <f>Table1[[#This Row],[startshortdate]]</f>
        <v>0</v>
      </c>
      <c r="M47" s="1">
        <f>Table1[[#This Row],[endshortdate]]</f>
        <v>0</v>
      </c>
      <c r="N47" s="11" t="str">
        <f>IF(Table1[[#This Row],[startdayname]]="Monday",Table1[[#This Row],[starttime]],"")</f>
        <v/>
      </c>
      <c r="O47" s="11" t="str">
        <f>IF(Table1[[#This Row],[startdayname]]="Tuesday",Table1[[#This Row],[starttime]],"")</f>
        <v/>
      </c>
      <c r="P47" s="11" t="str">
        <f>IF(Table1[[#This Row],[startdayname]]="Wednesday",Table1[[#This Row],[starttime]],"")</f>
        <v/>
      </c>
      <c r="Q47" s="11" t="str">
        <f>IF(Table1[[#This Row],[startdayname]]="Thursday",Table1[[#This Row],[starttime]],"")</f>
        <v/>
      </c>
      <c r="R47" s="11" t="str">
        <f>IF(Table1[[#This Row],[startdayname]]="Friday",Table1[[#This Row],[starttime]],"")</f>
        <v/>
      </c>
      <c r="S47" s="11" t="str">
        <f>IF(Table1[[#This Row],[startdayname]]="Saturday",Table1[[#This Row],[starttime]],"")</f>
        <v/>
      </c>
      <c r="T47" s="11" t="str">
        <f>IF(Table1[[#This Row],[startdayname]]="Sunday",Table1[[#This Row],[starttime]],"")</f>
        <v/>
      </c>
      <c r="V47" t="str">
        <f t="shared" si="3"/>
        <v>Kyle Cook</v>
      </c>
      <c r="W47" t="str">
        <f t="shared" si="3"/>
        <v>615-880-2367</v>
      </c>
      <c r="X47" t="str">
        <f t="shared" si="3"/>
        <v>kyle.cook@nashville.gov</v>
      </c>
    </row>
    <row r="48" spans="1:24" x14ac:dyDescent="0.25">
      <c r="A48" t="str">
        <f>Table1[[#This Row],[ summary]]</f>
        <v xml:space="preserve"> Adult Education High School Equivalency Class</v>
      </c>
      <c r="B48">
        <v>64836</v>
      </c>
      <c r="C48">
        <f>_xlfn.IFNA(VLOOKUP(Table1[[#This Row],[locationaddress]],VENUEID!$A$2:$B$28,2,TRUE),"")</f>
        <v>2773</v>
      </c>
      <c r="D48" t="str">
        <f>Table1[[#This Row],[description]]</f>
        <v>Tuesdays, 5:00 p.m. Fridays, 10:00 a.m.  Earn your high school equivalency diploma. Free HiSET classes are offered in partnership with the YWCA Family Literacy Center. Start writing the story of your family&amp;rsquo;s success today. Registration is required. To register, call (615) 269-9922.</v>
      </c>
      <c r="E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8">
        <v>23</v>
      </c>
      <c r="G48" t="str">
        <f>IF((ISTEXT(Table1[[#This Row],[link]])),(Table1[[#This Row],[link]]),"")</f>
        <v/>
      </c>
      <c r="H48" t="str">
        <f>VLOOKUP(Table1[[#This Row],[locationaddress]],VENUEID!$A$2:$C71,3,TRUE)</f>
        <v>(615) 862-5871</v>
      </c>
      <c r="L48" s="1">
        <f>Table1[[#This Row],[startshortdate]]</f>
        <v>42801</v>
      </c>
      <c r="M48" s="1">
        <f>Table1[[#This Row],[endshortdate]]</f>
        <v>42801</v>
      </c>
      <c r="N48" s="11" t="str">
        <f>IF(Table1[[#This Row],[startdayname]]="Monday",Table1[[#This Row],[starttime]],"")</f>
        <v/>
      </c>
      <c r="O48" s="11">
        <f>IF(Table1[[#This Row],[startdayname]]="Tuesday",Table1[[#This Row],[starttime]],"")</f>
        <v>0.70833333333333337</v>
      </c>
      <c r="P48" s="11" t="str">
        <f>IF(Table1[[#This Row],[startdayname]]="Wednesday",Table1[[#This Row],[starttime]],"")</f>
        <v/>
      </c>
      <c r="Q48" s="11" t="str">
        <f>IF(Table1[[#This Row],[startdayname]]="Thursday",Table1[[#This Row],[starttime]],"")</f>
        <v/>
      </c>
      <c r="R48" s="11" t="str">
        <f>IF(Table1[[#This Row],[startdayname]]="Friday",Table1[[#This Row],[starttime]],"")</f>
        <v/>
      </c>
      <c r="S48" s="11" t="str">
        <f>IF(Table1[[#This Row],[startdayname]]="Saturday",Table1[[#This Row],[starttime]],"")</f>
        <v/>
      </c>
      <c r="T48" s="11" t="str">
        <f>IF(Table1[[#This Row],[startdayname]]="Sunday",Table1[[#This Row],[starttime]],"")</f>
        <v/>
      </c>
      <c r="V48" t="str">
        <f t="shared" si="3"/>
        <v>Kyle Cook</v>
      </c>
      <c r="W48" t="str">
        <f t="shared" si="3"/>
        <v>615-880-2367</v>
      </c>
      <c r="X48" t="str">
        <f t="shared" si="3"/>
        <v>kyle.cook@nashville.gov</v>
      </c>
    </row>
    <row r="49" spans="1:24" x14ac:dyDescent="0.25">
      <c r="A49">
        <f>Table1[[#This Row],[ summary]]</f>
        <v>0</v>
      </c>
      <c r="B49">
        <v>64836</v>
      </c>
      <c r="C49" t="str">
        <f>_xlfn.IFNA(VLOOKUP(Table1[[#This Row],[locationaddress]],VENUEID!$A$2:$B$28,2,TRUE),"")</f>
        <v/>
      </c>
      <c r="D49">
        <f>Table1[[#This Row],[description]]</f>
        <v>0</v>
      </c>
      <c r="E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9">
        <v>23</v>
      </c>
      <c r="G49" t="str">
        <f>IF((ISTEXT(Table1[[#This Row],[link]])),(Table1[[#This Row],[link]]),"")</f>
        <v/>
      </c>
      <c r="H49" t="e">
        <f>VLOOKUP(Table1[[#This Row],[locationaddress]],VENUEID!$A$2:$C71,3,TRUE)</f>
        <v>#N/A</v>
      </c>
      <c r="L49" s="1">
        <f>Table1[[#This Row],[startshortdate]]</f>
        <v>0</v>
      </c>
      <c r="M49" s="1">
        <f>Table1[[#This Row],[endshortdate]]</f>
        <v>0</v>
      </c>
      <c r="N49" s="11" t="str">
        <f>IF(Table1[[#This Row],[startdayname]]="Monday",Table1[[#This Row],[starttime]],"")</f>
        <v/>
      </c>
      <c r="O49" s="11" t="str">
        <f>IF(Table1[[#This Row],[startdayname]]="Tuesday",Table1[[#This Row],[starttime]],"")</f>
        <v/>
      </c>
      <c r="P49" s="11" t="str">
        <f>IF(Table1[[#This Row],[startdayname]]="Wednesday",Table1[[#This Row],[starttime]],"")</f>
        <v/>
      </c>
      <c r="Q49" s="11" t="str">
        <f>IF(Table1[[#This Row],[startdayname]]="Thursday",Table1[[#This Row],[starttime]],"")</f>
        <v/>
      </c>
      <c r="R49" s="11" t="str">
        <f>IF(Table1[[#This Row],[startdayname]]="Friday",Table1[[#This Row],[starttime]],"")</f>
        <v/>
      </c>
      <c r="S49" s="11" t="str">
        <f>IF(Table1[[#This Row],[startdayname]]="Saturday",Table1[[#This Row],[starttime]],"")</f>
        <v/>
      </c>
      <c r="T49" s="11" t="str">
        <f>IF(Table1[[#This Row],[startdayname]]="Sunday",Table1[[#This Row],[starttime]],"")</f>
        <v/>
      </c>
      <c r="V49" t="str">
        <f t="shared" si="3"/>
        <v>Kyle Cook</v>
      </c>
      <c r="W49" t="str">
        <f t="shared" si="3"/>
        <v>615-880-2367</v>
      </c>
      <c r="X49" t="str">
        <f t="shared" si="3"/>
        <v>kyle.cook@nashville.gov</v>
      </c>
    </row>
    <row r="50" spans="1:24" x14ac:dyDescent="0.25">
      <c r="A50">
        <f>Table1[[#This Row],[ summary]]</f>
        <v>0</v>
      </c>
      <c r="B50">
        <v>64836</v>
      </c>
      <c r="C50" t="str">
        <f>_xlfn.IFNA(VLOOKUP(Table1[[#This Row],[locationaddress]],VENUEID!$A$2:$B$28,2,TRUE),"")</f>
        <v/>
      </c>
      <c r="D50">
        <f>Table1[[#This Row],[description]]</f>
        <v>0</v>
      </c>
      <c r="E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0">
        <v>23</v>
      </c>
      <c r="G50" t="str">
        <f>IF((ISTEXT(Table1[[#This Row],[link]])),(Table1[[#This Row],[link]]),"")</f>
        <v/>
      </c>
      <c r="H50" t="e">
        <f>VLOOKUP(Table1[[#This Row],[locationaddress]],VENUEID!$A$2:$C73,3,TRUE)</f>
        <v>#N/A</v>
      </c>
      <c r="L50" s="1">
        <f>Table1[[#This Row],[startshortdate]]</f>
        <v>0</v>
      </c>
      <c r="M50" s="1">
        <f>Table1[[#This Row],[endshortdate]]</f>
        <v>0</v>
      </c>
      <c r="N50" s="11" t="str">
        <f>IF(Table1[[#This Row],[startdayname]]="Monday",Table1[[#This Row],[starttime]],"")</f>
        <v/>
      </c>
      <c r="O50" s="11" t="str">
        <f>IF(Table1[[#This Row],[startdayname]]="Tuesday",Table1[[#This Row],[starttime]],"")</f>
        <v/>
      </c>
      <c r="P50" s="11" t="str">
        <f>IF(Table1[[#This Row],[startdayname]]="Wednesday",Table1[[#This Row],[starttime]],"")</f>
        <v/>
      </c>
      <c r="Q50" s="11" t="str">
        <f>IF(Table1[[#This Row],[startdayname]]="Thursday",Table1[[#This Row],[starttime]],"")</f>
        <v/>
      </c>
      <c r="R50" s="11" t="str">
        <f>IF(Table1[[#This Row],[startdayname]]="Friday",Table1[[#This Row],[starttime]],"")</f>
        <v/>
      </c>
      <c r="S50" s="11" t="str">
        <f>IF(Table1[[#This Row],[startdayname]]="Saturday",Table1[[#This Row],[starttime]],"")</f>
        <v/>
      </c>
      <c r="T50" s="11" t="str">
        <f>IF(Table1[[#This Row],[startdayname]]="Sunday",Table1[[#This Row],[starttime]],"")</f>
        <v/>
      </c>
      <c r="V50" t="str">
        <f t="shared" si="3"/>
        <v>Kyle Cook</v>
      </c>
      <c r="W50" t="str">
        <f t="shared" si="3"/>
        <v>615-880-2367</v>
      </c>
      <c r="X50" t="str">
        <f t="shared" si="3"/>
        <v>kyle.cook@nashville.gov</v>
      </c>
    </row>
    <row r="51" spans="1:24" x14ac:dyDescent="0.25">
      <c r="A51">
        <f>Table1[[#This Row],[ summary]]</f>
        <v>0</v>
      </c>
      <c r="B51">
        <v>64836</v>
      </c>
      <c r="C51" t="str">
        <f>_xlfn.IFNA(VLOOKUP(Table1[[#This Row],[locationaddress]],VENUEID!$A$2:$B$28,2,TRUE),"")</f>
        <v/>
      </c>
      <c r="D51">
        <f>Table1[[#This Row],[description]]</f>
        <v>0</v>
      </c>
      <c r="E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1">
        <v>23</v>
      </c>
      <c r="G51" t="str">
        <f>IF((ISTEXT(Table1[[#This Row],[link]])),(Table1[[#This Row],[link]]),"")</f>
        <v/>
      </c>
      <c r="H51" t="e">
        <f>VLOOKUP(Table1[[#This Row],[locationaddress]],VENUEID!$A$2:$C73,3,TRUE)</f>
        <v>#N/A</v>
      </c>
      <c r="L51" s="1">
        <f>Table1[[#This Row],[startshortdate]]</f>
        <v>0</v>
      </c>
      <c r="M51" s="1">
        <f>Table1[[#This Row],[endshortdate]]</f>
        <v>0</v>
      </c>
      <c r="N51" s="11" t="str">
        <f>IF(Table1[[#This Row],[startdayname]]="Monday",Table1[[#This Row],[starttime]],"")</f>
        <v/>
      </c>
      <c r="O51" s="11" t="str">
        <f>IF(Table1[[#This Row],[startdayname]]="Tuesday",Table1[[#This Row],[starttime]],"")</f>
        <v/>
      </c>
      <c r="P51" s="11" t="str">
        <f>IF(Table1[[#This Row],[startdayname]]="Wednesday",Table1[[#This Row],[starttime]],"")</f>
        <v/>
      </c>
      <c r="Q51" s="11" t="str">
        <f>IF(Table1[[#This Row],[startdayname]]="Thursday",Table1[[#This Row],[starttime]],"")</f>
        <v/>
      </c>
      <c r="R51" s="11" t="str">
        <f>IF(Table1[[#This Row],[startdayname]]="Friday",Table1[[#This Row],[starttime]],"")</f>
        <v/>
      </c>
      <c r="S51" s="11" t="str">
        <f>IF(Table1[[#This Row],[startdayname]]="Saturday",Table1[[#This Row],[starttime]],"")</f>
        <v/>
      </c>
      <c r="T51" s="11" t="str">
        <f>IF(Table1[[#This Row],[startdayname]]="Sunday",Table1[[#This Row],[starttime]],"")</f>
        <v/>
      </c>
      <c r="V51" t="str">
        <f t="shared" si="3"/>
        <v>Kyle Cook</v>
      </c>
      <c r="W51" t="str">
        <f t="shared" si="3"/>
        <v>615-880-2367</v>
      </c>
      <c r="X51" t="str">
        <f t="shared" si="3"/>
        <v>kyle.cook@nashville.gov</v>
      </c>
    </row>
    <row r="52" spans="1:24" x14ac:dyDescent="0.25">
      <c r="A52">
        <f>Table1[[#This Row],[ summary]]</f>
        <v>0</v>
      </c>
      <c r="B52">
        <v>64836</v>
      </c>
      <c r="C52" t="str">
        <f>_xlfn.IFNA(VLOOKUP(Table1[[#This Row],[locationaddress]],VENUEID!$A$2:$B$28,2,TRUE),"")</f>
        <v/>
      </c>
      <c r="D52">
        <f>Table1[[#This Row],[description]]</f>
        <v>0</v>
      </c>
      <c r="E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2">
        <v>23</v>
      </c>
      <c r="G52" t="str">
        <f>IF((ISTEXT(Table1[[#This Row],[link]])),(Table1[[#This Row],[link]]),"")</f>
        <v/>
      </c>
      <c r="H52" t="e">
        <f>VLOOKUP(Table1[[#This Row],[locationaddress]],VENUEID!$A$2:$C75,3,TRUE)</f>
        <v>#N/A</v>
      </c>
      <c r="L52" s="1">
        <f>Table1[[#This Row],[startshortdate]]</f>
        <v>0</v>
      </c>
      <c r="M52" s="1">
        <f>Table1[[#This Row],[endshortdate]]</f>
        <v>0</v>
      </c>
      <c r="N52" s="11" t="str">
        <f>IF(Table1[[#This Row],[startdayname]]="Monday",Table1[[#This Row],[starttime]],"")</f>
        <v/>
      </c>
      <c r="O52" s="11" t="str">
        <f>IF(Table1[[#This Row],[startdayname]]="Tuesday",Table1[[#This Row],[starttime]],"")</f>
        <v/>
      </c>
      <c r="P52" s="11" t="str">
        <f>IF(Table1[[#This Row],[startdayname]]="Wednesday",Table1[[#This Row],[starttime]],"")</f>
        <v/>
      </c>
      <c r="Q52" s="11" t="str">
        <f>IF(Table1[[#This Row],[startdayname]]="Thursday",Table1[[#This Row],[starttime]],"")</f>
        <v/>
      </c>
      <c r="R52" s="11" t="str">
        <f>IF(Table1[[#This Row],[startdayname]]="Friday",Table1[[#This Row],[starttime]],"")</f>
        <v/>
      </c>
      <c r="S52" s="11" t="str">
        <f>IF(Table1[[#This Row],[startdayname]]="Saturday",Table1[[#This Row],[starttime]],"")</f>
        <v/>
      </c>
      <c r="T52" s="11" t="str">
        <f>IF(Table1[[#This Row],[startdayname]]="Sunday",Table1[[#This Row],[starttime]],"")</f>
        <v/>
      </c>
      <c r="V52" t="str">
        <f t="shared" ref="V52:X58" si="4">V51</f>
        <v>Kyle Cook</v>
      </c>
      <c r="W52" t="str">
        <f t="shared" si="4"/>
        <v>615-880-2367</v>
      </c>
      <c r="X52" t="str">
        <f t="shared" si="4"/>
        <v>kyle.cook@nashville.gov</v>
      </c>
    </row>
    <row r="53" spans="1:24" x14ac:dyDescent="0.25">
      <c r="A53">
        <f>Table1[[#This Row],[ summary]]</f>
        <v>0</v>
      </c>
      <c r="B53">
        <v>64836</v>
      </c>
      <c r="C53" t="str">
        <f>_xlfn.IFNA(VLOOKUP(Table1[[#This Row],[locationaddress]],VENUEID!$A$2:$B$28,2,TRUE),"")</f>
        <v/>
      </c>
      <c r="D53">
        <f>Table1[[#This Row],[description]]</f>
        <v>0</v>
      </c>
      <c r="E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3">
        <v>23</v>
      </c>
      <c r="G53" t="str">
        <f>IF((ISTEXT(Table1[[#This Row],[link]])),(Table1[[#This Row],[link]]),"")</f>
        <v/>
      </c>
      <c r="H53" t="e">
        <f>VLOOKUP(Table1[[#This Row],[locationaddress]],VENUEID!$A$2:$C75,3,TRUE)</f>
        <v>#N/A</v>
      </c>
      <c r="L53" s="1">
        <f>Table1[[#This Row],[startshortdate]]</f>
        <v>0</v>
      </c>
      <c r="M53" s="1">
        <f>Table1[[#This Row],[endshortdate]]</f>
        <v>0</v>
      </c>
      <c r="N53" s="11" t="str">
        <f>IF(Table1[[#This Row],[startdayname]]="Monday",Table1[[#This Row],[starttime]],"")</f>
        <v/>
      </c>
      <c r="O53" s="11" t="str">
        <f>IF(Table1[[#This Row],[startdayname]]="Tuesday",Table1[[#This Row],[starttime]],"")</f>
        <v/>
      </c>
      <c r="P53" s="11" t="str">
        <f>IF(Table1[[#This Row],[startdayname]]="Wednesday",Table1[[#This Row],[starttime]],"")</f>
        <v/>
      </c>
      <c r="Q53" s="11" t="str">
        <f>IF(Table1[[#This Row],[startdayname]]="Thursday",Table1[[#This Row],[starttime]],"")</f>
        <v/>
      </c>
      <c r="R53" s="11" t="str">
        <f>IF(Table1[[#This Row],[startdayname]]="Friday",Table1[[#This Row],[starttime]],"")</f>
        <v/>
      </c>
      <c r="S53" s="11" t="str">
        <f>IF(Table1[[#This Row],[startdayname]]="Saturday",Table1[[#This Row],[starttime]],"")</f>
        <v/>
      </c>
      <c r="T53" s="11" t="str">
        <f>IF(Table1[[#This Row],[startdayname]]="Sunday",Table1[[#This Row],[starttime]],"")</f>
        <v/>
      </c>
      <c r="V53" t="str">
        <f t="shared" si="4"/>
        <v>Kyle Cook</v>
      </c>
      <c r="W53" t="str">
        <f t="shared" si="4"/>
        <v>615-880-2367</v>
      </c>
      <c r="X53" t="str">
        <f t="shared" si="4"/>
        <v>kyle.cook@nashville.gov</v>
      </c>
    </row>
    <row r="54" spans="1:24" x14ac:dyDescent="0.25">
      <c r="A54">
        <f>Table1[[#This Row],[ summary]]</f>
        <v>0</v>
      </c>
      <c r="B54">
        <v>64836</v>
      </c>
      <c r="C54" t="str">
        <f>_xlfn.IFNA(VLOOKUP(Table1[[#This Row],[locationaddress]],VENUEID!$A$2:$B$28,2,TRUE),"")</f>
        <v/>
      </c>
      <c r="D54">
        <f>Table1[[#This Row],[description]]</f>
        <v>0</v>
      </c>
      <c r="E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4">
        <v>23</v>
      </c>
      <c r="G54" t="str">
        <f>IF((ISTEXT(Table1[[#This Row],[link]])),(Table1[[#This Row],[link]]),"")</f>
        <v/>
      </c>
      <c r="H54" t="e">
        <f>VLOOKUP(Table1[[#This Row],[locationaddress]],VENUEID!$A$2:$C77,3,TRUE)</f>
        <v>#N/A</v>
      </c>
      <c r="L54" s="1">
        <f>Table1[[#This Row],[startshortdate]]</f>
        <v>0</v>
      </c>
      <c r="M54" s="1">
        <f>Table1[[#This Row],[endshortdate]]</f>
        <v>0</v>
      </c>
      <c r="N54" s="11" t="str">
        <f>IF(Table1[[#This Row],[startdayname]]="Monday",Table1[[#This Row],[starttime]],"")</f>
        <v/>
      </c>
      <c r="O54" s="11" t="str">
        <f>IF(Table1[[#This Row],[startdayname]]="Tuesday",Table1[[#This Row],[starttime]],"")</f>
        <v/>
      </c>
      <c r="P54" s="11" t="str">
        <f>IF(Table1[[#This Row],[startdayname]]="Wednesday",Table1[[#This Row],[starttime]],"")</f>
        <v/>
      </c>
      <c r="Q54" s="11" t="str">
        <f>IF(Table1[[#This Row],[startdayname]]="Thursday",Table1[[#This Row],[starttime]],"")</f>
        <v/>
      </c>
      <c r="R54" s="11" t="str">
        <f>IF(Table1[[#This Row],[startdayname]]="Friday",Table1[[#This Row],[starttime]],"")</f>
        <v/>
      </c>
      <c r="S54" s="11" t="str">
        <f>IF(Table1[[#This Row],[startdayname]]="Saturday",Table1[[#This Row],[starttime]],"")</f>
        <v/>
      </c>
      <c r="T54" s="11" t="str">
        <f>IF(Table1[[#This Row],[startdayname]]="Sunday",Table1[[#This Row],[starttime]],"")</f>
        <v/>
      </c>
      <c r="V54" t="str">
        <f t="shared" si="4"/>
        <v>Kyle Cook</v>
      </c>
      <c r="W54" t="str">
        <f t="shared" si="4"/>
        <v>615-880-2367</v>
      </c>
      <c r="X54" t="str">
        <f t="shared" si="4"/>
        <v>kyle.cook@nashville.gov</v>
      </c>
    </row>
    <row r="55" spans="1:24" x14ac:dyDescent="0.25">
      <c r="A55">
        <f>Table1[[#This Row],[ summary]]</f>
        <v>0</v>
      </c>
      <c r="B55">
        <v>64836</v>
      </c>
      <c r="C55" t="str">
        <f>_xlfn.IFNA(VLOOKUP(Table1[[#This Row],[locationaddress]],VENUEID!$A$2:$B$28,2,TRUE),"")</f>
        <v/>
      </c>
      <c r="D55">
        <f>Table1[[#This Row],[description]]</f>
        <v>0</v>
      </c>
      <c r="E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5">
        <v>23</v>
      </c>
      <c r="G55" t="str">
        <f>IF((ISTEXT(Table1[[#This Row],[link]])),(Table1[[#This Row],[link]]),"")</f>
        <v/>
      </c>
      <c r="H55" t="e">
        <f>VLOOKUP(Table1[[#This Row],[locationaddress]],VENUEID!$A$2:$C77,3,TRUE)</f>
        <v>#N/A</v>
      </c>
      <c r="L55" s="1">
        <f>Table1[[#This Row],[startshortdate]]</f>
        <v>0</v>
      </c>
      <c r="M55" s="1">
        <f>Table1[[#This Row],[endshortdate]]</f>
        <v>0</v>
      </c>
      <c r="N55" s="11" t="str">
        <f>IF(Table1[[#This Row],[startdayname]]="Monday",Table1[[#This Row],[starttime]],"")</f>
        <v/>
      </c>
      <c r="O55" s="11" t="str">
        <f>IF(Table1[[#This Row],[startdayname]]="Tuesday",Table1[[#This Row],[starttime]],"")</f>
        <v/>
      </c>
      <c r="P55" s="11" t="str">
        <f>IF(Table1[[#This Row],[startdayname]]="Wednesday",Table1[[#This Row],[starttime]],"")</f>
        <v/>
      </c>
      <c r="Q55" s="11" t="str">
        <f>IF(Table1[[#This Row],[startdayname]]="Thursday",Table1[[#This Row],[starttime]],"")</f>
        <v/>
      </c>
      <c r="R55" s="11" t="str">
        <f>IF(Table1[[#This Row],[startdayname]]="Friday",Table1[[#This Row],[starttime]],"")</f>
        <v/>
      </c>
      <c r="S55" s="11" t="str">
        <f>IF(Table1[[#This Row],[startdayname]]="Saturday",Table1[[#This Row],[starttime]],"")</f>
        <v/>
      </c>
      <c r="T55" s="11" t="str">
        <f>IF(Table1[[#This Row],[startdayname]]="Sunday",Table1[[#This Row],[starttime]],"")</f>
        <v/>
      </c>
      <c r="V55" t="str">
        <f t="shared" si="4"/>
        <v>Kyle Cook</v>
      </c>
      <c r="W55" t="str">
        <f t="shared" si="4"/>
        <v>615-880-2367</v>
      </c>
      <c r="X55" t="str">
        <f t="shared" si="4"/>
        <v>kyle.cook@nashville.gov</v>
      </c>
    </row>
    <row r="56" spans="1:24" x14ac:dyDescent="0.25">
      <c r="A56">
        <f>Table1[[#This Row],[ summary]]</f>
        <v>0</v>
      </c>
      <c r="B56">
        <v>64836</v>
      </c>
      <c r="C56" t="str">
        <f>_xlfn.IFNA(VLOOKUP(Table1[[#This Row],[locationaddress]],VENUEID!$A$2:$B$28,2,TRUE),"")</f>
        <v/>
      </c>
      <c r="D56">
        <f>Table1[[#This Row],[description]]</f>
        <v>0</v>
      </c>
      <c r="E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6">
        <v>23</v>
      </c>
      <c r="G56" t="str">
        <f>IF((ISTEXT(Table1[[#This Row],[link]])),(Table1[[#This Row],[link]]),"")</f>
        <v/>
      </c>
      <c r="H56" t="e">
        <f>VLOOKUP(Table1[[#This Row],[locationaddress]],VENUEID!$A$2:$C79,3,TRUE)</f>
        <v>#N/A</v>
      </c>
      <c r="L56" s="1">
        <f>Table1[[#This Row],[startshortdate]]</f>
        <v>0</v>
      </c>
      <c r="M56" s="1">
        <f>Table1[[#This Row],[endshortdate]]</f>
        <v>0</v>
      </c>
      <c r="N56" s="11" t="str">
        <f>IF(Table1[[#This Row],[startdayname]]="Monday",Table1[[#This Row],[starttime]],"")</f>
        <v/>
      </c>
      <c r="O56" s="11" t="str">
        <f>IF(Table1[[#This Row],[startdayname]]="Tuesday",Table1[[#This Row],[starttime]],"")</f>
        <v/>
      </c>
      <c r="P56" s="11" t="str">
        <f>IF(Table1[[#This Row],[startdayname]]="Wednesday",Table1[[#This Row],[starttime]],"")</f>
        <v/>
      </c>
      <c r="Q56" s="11" t="str">
        <f>IF(Table1[[#This Row],[startdayname]]="Thursday",Table1[[#This Row],[starttime]],"")</f>
        <v/>
      </c>
      <c r="R56" s="11" t="str">
        <f>IF(Table1[[#This Row],[startdayname]]="Friday",Table1[[#This Row],[starttime]],"")</f>
        <v/>
      </c>
      <c r="S56" s="11" t="str">
        <f>IF(Table1[[#This Row],[startdayname]]="Saturday",Table1[[#This Row],[starttime]],"")</f>
        <v/>
      </c>
      <c r="T56" s="11" t="str">
        <f>IF(Table1[[#This Row],[startdayname]]="Sunday",Table1[[#This Row],[starttime]],"")</f>
        <v/>
      </c>
      <c r="V56" t="str">
        <f t="shared" si="4"/>
        <v>Kyle Cook</v>
      </c>
      <c r="W56" t="str">
        <f t="shared" si="4"/>
        <v>615-880-2367</v>
      </c>
      <c r="X56" t="str">
        <f t="shared" si="4"/>
        <v>kyle.cook@nashville.gov</v>
      </c>
    </row>
    <row r="57" spans="1:24" x14ac:dyDescent="0.25">
      <c r="A57">
        <f>Table1[[#This Row],[ summary]]</f>
        <v>0</v>
      </c>
      <c r="B57">
        <v>64836</v>
      </c>
      <c r="C57" t="str">
        <f>_xlfn.IFNA(VLOOKUP(Table1[[#This Row],[locationaddress]],VENUEID!$A$2:$B$28,2,TRUE),"")</f>
        <v/>
      </c>
      <c r="D57">
        <f>Table1[[#This Row],[description]]</f>
        <v>0</v>
      </c>
      <c r="E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7">
        <v>23</v>
      </c>
      <c r="G57" t="str">
        <f>IF((ISTEXT(Table1[[#This Row],[link]])),(Table1[[#This Row],[link]]),"")</f>
        <v/>
      </c>
      <c r="H57" t="e">
        <f>VLOOKUP(Table1[[#This Row],[locationaddress]],VENUEID!$A$2:$C79,3,TRUE)</f>
        <v>#N/A</v>
      </c>
      <c r="L57" s="1">
        <f>Table1[[#This Row],[startshortdate]]</f>
        <v>0</v>
      </c>
      <c r="M57" s="1">
        <f>Table1[[#This Row],[endshortdate]]</f>
        <v>0</v>
      </c>
      <c r="N57" s="11" t="str">
        <f>IF(Table1[[#This Row],[startdayname]]="Monday",Table1[[#This Row],[starttime]],"")</f>
        <v/>
      </c>
      <c r="O57" s="11" t="str">
        <f>IF(Table1[[#This Row],[startdayname]]="Tuesday",Table1[[#This Row],[starttime]],"")</f>
        <v/>
      </c>
      <c r="P57" s="11" t="str">
        <f>IF(Table1[[#This Row],[startdayname]]="Wednesday",Table1[[#This Row],[starttime]],"")</f>
        <v/>
      </c>
      <c r="Q57" s="11" t="str">
        <f>IF(Table1[[#This Row],[startdayname]]="Thursday",Table1[[#This Row],[starttime]],"")</f>
        <v/>
      </c>
      <c r="R57" s="11" t="str">
        <f>IF(Table1[[#This Row],[startdayname]]="Friday",Table1[[#This Row],[starttime]],"")</f>
        <v/>
      </c>
      <c r="S57" s="11" t="str">
        <f>IF(Table1[[#This Row],[startdayname]]="Saturday",Table1[[#This Row],[starttime]],"")</f>
        <v/>
      </c>
      <c r="T57" s="11" t="str">
        <f>IF(Table1[[#This Row],[startdayname]]="Sunday",Table1[[#This Row],[starttime]],"")</f>
        <v/>
      </c>
      <c r="V57" t="str">
        <f t="shared" si="4"/>
        <v>Kyle Cook</v>
      </c>
      <c r="W57" t="str">
        <f t="shared" si="4"/>
        <v>615-880-2367</v>
      </c>
      <c r="X57" t="str">
        <f t="shared" si="4"/>
        <v>kyle.cook@nashville.gov</v>
      </c>
    </row>
    <row r="58" spans="1:24" x14ac:dyDescent="0.25">
      <c r="A58">
        <f>Table1[[#This Row],[ summary]]</f>
        <v>0</v>
      </c>
      <c r="B58">
        <v>64836</v>
      </c>
      <c r="C58" t="str">
        <f>_xlfn.IFNA(VLOOKUP(Table1[[#This Row],[locationaddress]],VENUEID!$A$2:$B$28,2,TRUE),"")</f>
        <v/>
      </c>
      <c r="D58">
        <f>Table1[[#This Row],[description]]</f>
        <v>0</v>
      </c>
      <c r="E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8">
        <v>23</v>
      </c>
      <c r="G58" t="str">
        <f>IF((ISTEXT(Table1[[#This Row],[link]])),(Table1[[#This Row],[link]]),"")</f>
        <v/>
      </c>
      <c r="H58" t="e">
        <f>VLOOKUP(Table1[[#This Row],[locationaddress]],VENUEID!$A$2:$C81,3,TRUE)</f>
        <v>#N/A</v>
      </c>
      <c r="L58" s="1">
        <f>Table1[[#This Row],[startshortdate]]</f>
        <v>0</v>
      </c>
      <c r="M58" s="1">
        <f>Table1[[#This Row],[endshortdate]]</f>
        <v>0</v>
      </c>
      <c r="N58" s="11" t="str">
        <f>IF(Table1[[#This Row],[startdayname]]="Monday",Table1[[#This Row],[starttime]],"")</f>
        <v/>
      </c>
      <c r="O58" s="11" t="str">
        <f>IF(Table1[[#This Row],[startdayname]]="Tuesday",Table1[[#This Row],[starttime]],"")</f>
        <v/>
      </c>
      <c r="P58" s="11" t="str">
        <f>IF(Table1[[#This Row],[startdayname]]="Wednesday",Table1[[#This Row],[starttime]],"")</f>
        <v/>
      </c>
      <c r="Q58" s="11" t="str">
        <f>IF(Table1[[#This Row],[startdayname]]="Thursday",Table1[[#This Row],[starttime]],"")</f>
        <v/>
      </c>
      <c r="R58" s="11" t="str">
        <f>IF(Table1[[#This Row],[startdayname]]="Friday",Table1[[#This Row],[starttime]],"")</f>
        <v/>
      </c>
      <c r="S58" s="11" t="str">
        <f>IF(Table1[[#This Row],[startdayname]]="Saturday",Table1[[#This Row],[starttime]],"")</f>
        <v/>
      </c>
      <c r="T58" s="11" t="str">
        <f>IF(Table1[[#This Row],[startdayname]]="Sunday",Table1[[#This Row],[starttime]],"")</f>
        <v/>
      </c>
      <c r="V58" t="str">
        <f t="shared" si="4"/>
        <v>Kyle Cook</v>
      </c>
      <c r="W58" t="str">
        <f t="shared" si="4"/>
        <v>615-880-2367</v>
      </c>
      <c r="X58" t="str">
        <f t="shared" si="4"/>
        <v>kyle.cook@nashville.gov</v>
      </c>
    </row>
    <row r="59" spans="1:24" x14ac:dyDescent="0.25">
      <c r="A59">
        <f>Table1[[#This Row],[ summary]]</f>
        <v>0</v>
      </c>
      <c r="B59">
        <v>64836</v>
      </c>
      <c r="C59" t="str">
        <f>_xlfn.IFNA(VLOOKUP(Table1[[#This Row],[locationaddress]],VENUEID!$A$2:$B$28,2,TRUE),"")</f>
        <v/>
      </c>
      <c r="D59">
        <f>Table1[[#This Row],[description]]</f>
        <v>0</v>
      </c>
      <c r="E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9">
        <v>23</v>
      </c>
      <c r="G59" t="str">
        <f>IF((ISTEXT(Table1[[#This Row],[link]])),(Table1[[#This Row],[link]]),"")</f>
        <v/>
      </c>
      <c r="H59" t="e">
        <f>VLOOKUP(Table1[[#This Row],[locationaddress]],VENUEID!$A$2:$C81,3,TRUE)</f>
        <v>#N/A</v>
      </c>
      <c r="L59" s="1">
        <f>Table1[[#This Row],[startshortdate]]</f>
        <v>0</v>
      </c>
      <c r="M59" s="1">
        <f>Table1[[#This Row],[endshortdate]]</f>
        <v>0</v>
      </c>
      <c r="N59" s="11" t="str">
        <f>IF(Table1[[#This Row],[startdayname]]="Monday",Table1[[#This Row],[starttime]],"")</f>
        <v/>
      </c>
      <c r="O59" s="11" t="str">
        <f>IF(Table1[[#This Row],[startdayname]]="Tuesday",Table1[[#This Row],[starttime]],"")</f>
        <v/>
      </c>
      <c r="P59" s="11" t="str">
        <f>IF(Table1[[#This Row],[startdayname]]="Wednesday",Table1[[#This Row],[starttime]],"")</f>
        <v/>
      </c>
      <c r="Q59" s="11" t="str">
        <f>IF(Table1[[#This Row],[startdayname]]="Thursday",Table1[[#This Row],[starttime]],"")</f>
        <v/>
      </c>
      <c r="R59" s="11" t="str">
        <f>IF(Table1[[#This Row],[startdayname]]="Friday",Table1[[#This Row],[starttime]],"")</f>
        <v/>
      </c>
      <c r="S59" s="11" t="str">
        <f>IF(Table1[[#This Row],[startdayname]]="Saturday",Table1[[#This Row],[starttime]],"")</f>
        <v/>
      </c>
      <c r="T59" s="11" t="str">
        <f>IF(Table1[[#This Row],[startdayname]]="Sunday",Table1[[#This Row],[starttime]],"")</f>
        <v/>
      </c>
      <c r="V59" t="str">
        <f t="shared" ref="V59:X59" si="5">V58</f>
        <v>Kyle Cook</v>
      </c>
      <c r="W59" t="str">
        <f t="shared" si="5"/>
        <v>615-880-2367</v>
      </c>
      <c r="X59" t="str">
        <f t="shared" si="5"/>
        <v>kyle.cook@nashville.gov</v>
      </c>
    </row>
    <row r="60" spans="1:24" x14ac:dyDescent="0.25">
      <c r="A60">
        <f>Table1[[#This Row],[ summary]]</f>
        <v>0</v>
      </c>
      <c r="B60">
        <v>64836</v>
      </c>
      <c r="C60" t="str">
        <f>_xlfn.IFNA(VLOOKUP(Table1[[#This Row],[locationaddress]],VENUEID!$A$2:$B$28,2,TRUE),"")</f>
        <v/>
      </c>
      <c r="D60">
        <f>Table1[[#This Row],[description]]</f>
        <v>0</v>
      </c>
      <c r="E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0">
        <v>23</v>
      </c>
      <c r="G60" t="str">
        <f>IF((ISTEXT(Table1[[#This Row],[link]])),(Table1[[#This Row],[link]]),"")</f>
        <v/>
      </c>
      <c r="H60" t="e">
        <f>VLOOKUP(Table1[[#This Row],[locationaddress]],VENUEID!$A$2:$C83,3,TRUE)</f>
        <v>#N/A</v>
      </c>
      <c r="L60" s="1">
        <f>Table1[[#This Row],[startshortdate]]</f>
        <v>0</v>
      </c>
      <c r="M60" s="1">
        <f>Table1[[#This Row],[endshortdate]]</f>
        <v>0</v>
      </c>
      <c r="N60" s="11" t="str">
        <f>IF(Table1[[#This Row],[startdayname]]="Monday",Table1[[#This Row],[starttime]],"")</f>
        <v/>
      </c>
      <c r="O60" s="11" t="str">
        <f>IF(Table1[[#This Row],[startdayname]]="Tuesday",Table1[[#This Row],[starttime]],"")</f>
        <v/>
      </c>
      <c r="P60" s="11" t="str">
        <f>IF(Table1[[#This Row],[startdayname]]="Wednesday",Table1[[#This Row],[starttime]],"")</f>
        <v/>
      </c>
      <c r="Q60" s="11" t="str">
        <f>IF(Table1[[#This Row],[startdayname]]="Thursday",Table1[[#This Row],[starttime]],"")</f>
        <v/>
      </c>
      <c r="R60" s="11" t="str">
        <f>IF(Table1[[#This Row],[startdayname]]="Friday",Table1[[#This Row],[starttime]],"")</f>
        <v/>
      </c>
      <c r="S60" s="11" t="str">
        <f>IF(Table1[[#This Row],[startdayname]]="Saturday",Table1[[#This Row],[starttime]],"")</f>
        <v/>
      </c>
      <c r="T60" s="11" t="str">
        <f>IF(Table1[[#This Row],[startdayname]]="Sunday",Table1[[#This Row],[starttime]],"")</f>
        <v/>
      </c>
      <c r="V60" t="str">
        <f t="shared" ref="V60:X60" si="6">V59</f>
        <v>Kyle Cook</v>
      </c>
      <c r="W60" t="str">
        <f t="shared" si="6"/>
        <v>615-880-2367</v>
      </c>
      <c r="X60" t="str">
        <f t="shared" si="6"/>
        <v>kyle.cook@nashville.gov</v>
      </c>
    </row>
    <row r="61" spans="1:24" x14ac:dyDescent="0.25">
      <c r="A61">
        <f>Table1[[#This Row],[ summary]]</f>
        <v>0</v>
      </c>
      <c r="B61">
        <v>64836</v>
      </c>
      <c r="C61" t="str">
        <f>_xlfn.IFNA(VLOOKUP(Table1[[#This Row],[locationaddress]],VENUEID!$A$2:$B$28,2,TRUE),"")</f>
        <v/>
      </c>
      <c r="D61">
        <f>Table1[[#This Row],[description]]</f>
        <v>0</v>
      </c>
      <c r="E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1">
        <v>23</v>
      </c>
      <c r="G61" t="str">
        <f>IF((ISTEXT(Table1[[#This Row],[link]])),(Table1[[#This Row],[link]]),"")</f>
        <v/>
      </c>
      <c r="H61" t="e">
        <f>VLOOKUP(Table1[[#This Row],[locationaddress]],VENUEID!$A$2:$C83,3,TRUE)</f>
        <v>#N/A</v>
      </c>
      <c r="L61" s="1">
        <f>Table1[[#This Row],[startshortdate]]</f>
        <v>0</v>
      </c>
      <c r="M61" s="1">
        <f>Table1[[#This Row],[endshortdate]]</f>
        <v>0</v>
      </c>
      <c r="N61" s="11" t="str">
        <f>IF(Table1[[#This Row],[startdayname]]="Monday",Table1[[#This Row],[starttime]],"")</f>
        <v/>
      </c>
      <c r="O61" s="11" t="str">
        <f>IF(Table1[[#This Row],[startdayname]]="Tuesday",Table1[[#This Row],[starttime]],"")</f>
        <v/>
      </c>
      <c r="P61" s="11" t="str">
        <f>IF(Table1[[#This Row],[startdayname]]="Wednesday",Table1[[#This Row],[starttime]],"")</f>
        <v/>
      </c>
      <c r="Q61" s="11" t="str">
        <f>IF(Table1[[#This Row],[startdayname]]="Thursday",Table1[[#This Row],[starttime]],"")</f>
        <v/>
      </c>
      <c r="R61" s="11" t="str">
        <f>IF(Table1[[#This Row],[startdayname]]="Friday",Table1[[#This Row],[starttime]],"")</f>
        <v/>
      </c>
      <c r="S61" s="11" t="str">
        <f>IF(Table1[[#This Row],[startdayname]]="Saturday",Table1[[#This Row],[starttime]],"")</f>
        <v/>
      </c>
      <c r="T61" s="11" t="str">
        <f>IF(Table1[[#This Row],[startdayname]]="Sunday",Table1[[#This Row],[starttime]],"")</f>
        <v/>
      </c>
      <c r="V61" t="str">
        <f t="shared" ref="V61:X61" si="7">V60</f>
        <v>Kyle Cook</v>
      </c>
      <c r="W61" t="str">
        <f t="shared" si="7"/>
        <v>615-880-2367</v>
      </c>
      <c r="X61" t="str">
        <f t="shared" si="7"/>
        <v>kyle.cook@nashville.gov</v>
      </c>
    </row>
    <row r="62" spans="1:24" x14ac:dyDescent="0.25">
      <c r="A62">
        <f>Table1[[#This Row],[ summary]]</f>
        <v>0</v>
      </c>
      <c r="B62">
        <v>64836</v>
      </c>
      <c r="C62" t="str">
        <f>_xlfn.IFNA(VLOOKUP(Table1[[#This Row],[locationaddress]],VENUEID!$A$2:$B$28,2,TRUE),"")</f>
        <v/>
      </c>
      <c r="D62">
        <f>Table1[[#This Row],[description]]</f>
        <v>0</v>
      </c>
      <c r="E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2">
        <v>23</v>
      </c>
      <c r="G62" t="str">
        <f>IF((ISTEXT(Table1[[#This Row],[link]])),(Table1[[#This Row],[link]]),"")</f>
        <v/>
      </c>
      <c r="H62" t="e">
        <f>VLOOKUP(Table1[[#This Row],[locationaddress]],VENUEID!$A$2:$C85,3,TRUE)</f>
        <v>#N/A</v>
      </c>
      <c r="L62" s="1">
        <f>Table1[[#This Row],[startshortdate]]</f>
        <v>0</v>
      </c>
      <c r="M62" s="1">
        <f>Table1[[#This Row],[endshortdate]]</f>
        <v>0</v>
      </c>
      <c r="N62" s="11" t="str">
        <f>IF(Table1[[#This Row],[startdayname]]="Monday",Table1[[#This Row],[starttime]],"")</f>
        <v/>
      </c>
      <c r="O62" s="11" t="str">
        <f>IF(Table1[[#This Row],[startdayname]]="Tuesday",Table1[[#This Row],[starttime]],"")</f>
        <v/>
      </c>
      <c r="P62" s="11" t="str">
        <f>IF(Table1[[#This Row],[startdayname]]="Wednesday",Table1[[#This Row],[starttime]],"")</f>
        <v/>
      </c>
      <c r="Q62" s="11" t="str">
        <f>IF(Table1[[#This Row],[startdayname]]="Thursday",Table1[[#This Row],[starttime]],"")</f>
        <v/>
      </c>
      <c r="R62" s="11" t="str">
        <f>IF(Table1[[#This Row],[startdayname]]="Friday",Table1[[#This Row],[starttime]],"")</f>
        <v/>
      </c>
      <c r="S62" s="11" t="str">
        <f>IF(Table1[[#This Row],[startdayname]]="Saturday",Table1[[#This Row],[starttime]],"")</f>
        <v/>
      </c>
      <c r="T62" s="11" t="str">
        <f>IF(Table1[[#This Row],[startdayname]]="Sunday",Table1[[#This Row],[starttime]],"")</f>
        <v/>
      </c>
      <c r="V62" t="str">
        <f t="shared" ref="V62:X62" si="8">V61</f>
        <v>Kyle Cook</v>
      </c>
      <c r="W62" t="str">
        <f t="shared" si="8"/>
        <v>615-880-2367</v>
      </c>
      <c r="X62" t="str">
        <f t="shared" si="8"/>
        <v>kyle.cook@nashville.gov</v>
      </c>
    </row>
    <row r="63" spans="1:24" x14ac:dyDescent="0.25">
      <c r="A63">
        <f>Table1[[#This Row],[ summary]]</f>
        <v>0</v>
      </c>
      <c r="B63">
        <v>64836</v>
      </c>
      <c r="C63" t="str">
        <f>_xlfn.IFNA(VLOOKUP(Table1[[#This Row],[locationaddress]],VENUEID!$A$2:$B$28,2,TRUE),"")</f>
        <v/>
      </c>
      <c r="D63">
        <f>Table1[[#This Row],[description]]</f>
        <v>0</v>
      </c>
      <c r="E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3">
        <v>23</v>
      </c>
      <c r="G63" t="str">
        <f>IF((ISTEXT(Table1[[#This Row],[link]])),(Table1[[#This Row],[link]]),"")</f>
        <v/>
      </c>
      <c r="H63" t="e">
        <f>VLOOKUP(Table1[[#This Row],[locationaddress]],VENUEID!$A$2:$C85,3,TRUE)</f>
        <v>#N/A</v>
      </c>
      <c r="L63" s="1">
        <f>Table1[[#This Row],[startshortdate]]</f>
        <v>0</v>
      </c>
      <c r="M63" s="1">
        <f>Table1[[#This Row],[endshortdate]]</f>
        <v>0</v>
      </c>
      <c r="N63" s="11" t="str">
        <f>IF(Table1[[#This Row],[startdayname]]="Monday",Table1[[#This Row],[starttime]],"")</f>
        <v/>
      </c>
      <c r="O63" s="11" t="str">
        <f>IF(Table1[[#This Row],[startdayname]]="Tuesday",Table1[[#This Row],[starttime]],"")</f>
        <v/>
      </c>
      <c r="P63" s="11" t="str">
        <f>IF(Table1[[#This Row],[startdayname]]="Wednesday",Table1[[#This Row],[starttime]],"")</f>
        <v/>
      </c>
      <c r="Q63" s="11" t="str">
        <f>IF(Table1[[#This Row],[startdayname]]="Thursday",Table1[[#This Row],[starttime]],"")</f>
        <v/>
      </c>
      <c r="R63" s="11" t="str">
        <f>IF(Table1[[#This Row],[startdayname]]="Friday",Table1[[#This Row],[starttime]],"")</f>
        <v/>
      </c>
      <c r="S63" s="11" t="str">
        <f>IF(Table1[[#This Row],[startdayname]]="Saturday",Table1[[#This Row],[starttime]],"")</f>
        <v/>
      </c>
      <c r="T63" s="11" t="str">
        <f>IF(Table1[[#This Row],[startdayname]]="Sunday",Table1[[#This Row],[starttime]],"")</f>
        <v/>
      </c>
      <c r="V63" t="str">
        <f t="shared" ref="V63:X63" si="9">V62</f>
        <v>Kyle Cook</v>
      </c>
      <c r="W63" t="str">
        <f t="shared" si="9"/>
        <v>615-880-2367</v>
      </c>
      <c r="X63" t="str">
        <f t="shared" si="9"/>
        <v>kyle.cook@nashville.gov</v>
      </c>
    </row>
    <row r="64" spans="1:24" x14ac:dyDescent="0.25">
      <c r="A64">
        <f>Table1[[#This Row],[ summary]]</f>
        <v>0</v>
      </c>
      <c r="B64">
        <v>64836</v>
      </c>
      <c r="C64" t="str">
        <f>_xlfn.IFNA(VLOOKUP(Table1[[#This Row],[locationaddress]],VENUEID!$A$2:$B$28,2,TRUE),"")</f>
        <v/>
      </c>
      <c r="D64">
        <f>Table1[[#This Row],[description]]</f>
        <v>0</v>
      </c>
      <c r="E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4">
        <v>23</v>
      </c>
      <c r="G64" t="str">
        <f>IF((ISTEXT(Table1[[#This Row],[link]])),(Table1[[#This Row],[link]]),"")</f>
        <v/>
      </c>
      <c r="H64" t="e">
        <f>VLOOKUP(Table1[[#This Row],[locationaddress]],VENUEID!$A$2:$C87,3,TRUE)</f>
        <v>#N/A</v>
      </c>
      <c r="L64" s="1">
        <f>Table1[[#This Row],[startshortdate]]</f>
        <v>0</v>
      </c>
      <c r="M64" s="1">
        <f>Table1[[#This Row],[endshortdate]]</f>
        <v>0</v>
      </c>
      <c r="N64" s="11" t="str">
        <f>IF(Table1[[#This Row],[startdayname]]="Monday",Table1[[#This Row],[starttime]],"")</f>
        <v/>
      </c>
      <c r="O64" s="11" t="str">
        <f>IF(Table1[[#This Row],[startdayname]]="Tuesday",Table1[[#This Row],[starttime]],"")</f>
        <v/>
      </c>
      <c r="P64" s="11" t="str">
        <f>IF(Table1[[#This Row],[startdayname]]="Wednesday",Table1[[#This Row],[starttime]],"")</f>
        <v/>
      </c>
      <c r="Q64" s="11" t="str">
        <f>IF(Table1[[#This Row],[startdayname]]="Thursday",Table1[[#This Row],[starttime]],"")</f>
        <v/>
      </c>
      <c r="R64" s="11" t="str">
        <f>IF(Table1[[#This Row],[startdayname]]="Friday",Table1[[#This Row],[starttime]],"")</f>
        <v/>
      </c>
      <c r="S64" s="11" t="str">
        <f>IF(Table1[[#This Row],[startdayname]]="Saturday",Table1[[#This Row],[starttime]],"")</f>
        <v/>
      </c>
      <c r="T64" s="11" t="str">
        <f>IF(Table1[[#This Row],[startdayname]]="Sunday",Table1[[#This Row],[starttime]],"")</f>
        <v/>
      </c>
      <c r="V64" t="str">
        <f t="shared" ref="V64:X64" si="10">V63</f>
        <v>Kyle Cook</v>
      </c>
      <c r="W64" t="str">
        <f t="shared" si="10"/>
        <v>615-880-2367</v>
      </c>
      <c r="X64" t="str">
        <f t="shared" si="10"/>
        <v>kyle.cook@nashville.gov</v>
      </c>
    </row>
    <row r="65" spans="1:24" x14ac:dyDescent="0.25">
      <c r="A65">
        <f>Table1[[#This Row],[ summary]]</f>
        <v>0</v>
      </c>
      <c r="B65">
        <v>64836</v>
      </c>
      <c r="C65" t="str">
        <f>_xlfn.IFNA(VLOOKUP(Table1[[#This Row],[locationaddress]],VENUEID!$A$2:$B$28,2,TRUE),"")</f>
        <v/>
      </c>
      <c r="D65">
        <f>Table1[[#This Row],[description]]</f>
        <v>0</v>
      </c>
      <c r="E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5">
        <v>23</v>
      </c>
      <c r="G65" t="str">
        <f>IF((ISTEXT(Table1[[#This Row],[link]])),(Table1[[#This Row],[link]]),"")</f>
        <v/>
      </c>
      <c r="H65" t="e">
        <f>VLOOKUP(Table1[[#This Row],[locationaddress]],VENUEID!$A$2:$C87,3,TRUE)</f>
        <v>#N/A</v>
      </c>
      <c r="L65" s="1">
        <f>Table1[[#This Row],[startshortdate]]</f>
        <v>0</v>
      </c>
      <c r="M65" s="1">
        <f>Table1[[#This Row],[endshortdate]]</f>
        <v>0</v>
      </c>
      <c r="N65" s="11" t="str">
        <f>IF(Table1[[#This Row],[startdayname]]="Monday",Table1[[#This Row],[starttime]],"")</f>
        <v/>
      </c>
      <c r="O65" s="11" t="str">
        <f>IF(Table1[[#This Row],[startdayname]]="Tuesday",Table1[[#This Row],[starttime]],"")</f>
        <v/>
      </c>
      <c r="P65" s="11" t="str">
        <f>IF(Table1[[#This Row],[startdayname]]="Wednesday",Table1[[#This Row],[starttime]],"")</f>
        <v/>
      </c>
      <c r="Q65" s="11" t="str">
        <f>IF(Table1[[#This Row],[startdayname]]="Thursday",Table1[[#This Row],[starttime]],"")</f>
        <v/>
      </c>
      <c r="R65" s="11" t="str">
        <f>IF(Table1[[#This Row],[startdayname]]="Friday",Table1[[#This Row],[starttime]],"")</f>
        <v/>
      </c>
      <c r="S65" s="11" t="str">
        <f>IF(Table1[[#This Row],[startdayname]]="Saturday",Table1[[#This Row],[starttime]],"")</f>
        <v/>
      </c>
      <c r="T65" s="11" t="str">
        <f>IF(Table1[[#This Row],[startdayname]]="Sunday",Table1[[#This Row],[starttime]],"")</f>
        <v/>
      </c>
      <c r="V65" t="str">
        <f t="shared" ref="V65:X65" si="11">V64</f>
        <v>Kyle Cook</v>
      </c>
      <c r="W65" t="str">
        <f t="shared" si="11"/>
        <v>615-880-2367</v>
      </c>
      <c r="X65" t="str">
        <f t="shared" si="11"/>
        <v>kyle.cook@nashville.gov</v>
      </c>
    </row>
    <row r="66" spans="1:24" x14ac:dyDescent="0.25">
      <c r="A66">
        <f>Table1[[#This Row],[ summary]]</f>
        <v>0</v>
      </c>
      <c r="B66">
        <v>64836</v>
      </c>
      <c r="C66" t="str">
        <f>_xlfn.IFNA(VLOOKUP(Table1[[#This Row],[locationaddress]],VENUEID!$A$2:$B$28,2,TRUE),"")</f>
        <v/>
      </c>
      <c r="D66">
        <f>Table1[[#This Row],[description]]</f>
        <v>0</v>
      </c>
      <c r="E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6">
        <v>23</v>
      </c>
      <c r="G66" t="str">
        <f>IF((ISTEXT(Table1[[#This Row],[link]])),(Table1[[#This Row],[link]]),"")</f>
        <v/>
      </c>
      <c r="H66" t="e">
        <f>VLOOKUP(Table1[[#This Row],[locationaddress]],VENUEID!$A$2:$C89,3,TRUE)</f>
        <v>#N/A</v>
      </c>
      <c r="L66" s="1">
        <f>Table1[[#This Row],[startshortdate]]</f>
        <v>0</v>
      </c>
      <c r="M66" s="1">
        <f>Table1[[#This Row],[endshortdate]]</f>
        <v>0</v>
      </c>
      <c r="N66" s="11" t="str">
        <f>IF(Table1[[#This Row],[startdayname]]="Monday",Table1[[#This Row],[starttime]],"")</f>
        <v/>
      </c>
      <c r="O66" s="11" t="str">
        <f>IF(Table1[[#This Row],[startdayname]]="Tuesday",Table1[[#This Row],[starttime]],"")</f>
        <v/>
      </c>
      <c r="P66" s="11" t="str">
        <f>IF(Table1[[#This Row],[startdayname]]="Wednesday",Table1[[#This Row],[starttime]],"")</f>
        <v/>
      </c>
      <c r="Q66" s="11" t="str">
        <f>IF(Table1[[#This Row],[startdayname]]="Thursday",Table1[[#This Row],[starttime]],"")</f>
        <v/>
      </c>
      <c r="R66" s="11" t="str">
        <f>IF(Table1[[#This Row],[startdayname]]="Friday",Table1[[#This Row],[starttime]],"")</f>
        <v/>
      </c>
      <c r="S66" s="11" t="str">
        <f>IF(Table1[[#This Row],[startdayname]]="Saturday",Table1[[#This Row],[starttime]],"")</f>
        <v/>
      </c>
      <c r="T66" s="11" t="str">
        <f>IF(Table1[[#This Row],[startdayname]]="Sunday",Table1[[#This Row],[starttime]],"")</f>
        <v/>
      </c>
      <c r="V66" t="str">
        <f t="shared" ref="V66:X66" si="12">V65</f>
        <v>Kyle Cook</v>
      </c>
      <c r="W66" t="str">
        <f t="shared" si="12"/>
        <v>615-880-2367</v>
      </c>
      <c r="X66" t="str">
        <f t="shared" si="12"/>
        <v>kyle.cook@nashville.gov</v>
      </c>
    </row>
    <row r="67" spans="1:24" x14ac:dyDescent="0.25">
      <c r="A67">
        <f>Table1[[#This Row],[ summary]]</f>
        <v>0</v>
      </c>
      <c r="B67">
        <v>64836</v>
      </c>
      <c r="C67" t="str">
        <f>_xlfn.IFNA(VLOOKUP(Table1[[#This Row],[locationaddress]],VENUEID!$A$2:$B$28,2,TRUE),"")</f>
        <v/>
      </c>
      <c r="D67">
        <f>Table1[[#This Row],[description]]</f>
        <v>0</v>
      </c>
      <c r="E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7">
        <v>23</v>
      </c>
      <c r="G67" t="str">
        <f>IF((ISTEXT(Table1[[#This Row],[link]])),(Table1[[#This Row],[link]]),"")</f>
        <v/>
      </c>
      <c r="H67" t="e">
        <f>VLOOKUP(Table1[[#This Row],[locationaddress]],VENUEID!$A$2:$C89,3,TRUE)</f>
        <v>#N/A</v>
      </c>
      <c r="L67" s="1">
        <f>Table1[[#This Row],[startshortdate]]</f>
        <v>0</v>
      </c>
      <c r="M67" s="1">
        <f>Table1[[#This Row],[endshortdate]]</f>
        <v>0</v>
      </c>
      <c r="N67" s="11" t="str">
        <f>IF(Table1[[#This Row],[startdayname]]="Monday",Table1[[#This Row],[starttime]],"")</f>
        <v/>
      </c>
      <c r="O67" s="11" t="str">
        <f>IF(Table1[[#This Row],[startdayname]]="Tuesday",Table1[[#This Row],[starttime]],"")</f>
        <v/>
      </c>
      <c r="P67" s="11" t="str">
        <f>IF(Table1[[#This Row],[startdayname]]="Wednesday",Table1[[#This Row],[starttime]],"")</f>
        <v/>
      </c>
      <c r="Q67" s="11" t="str">
        <f>IF(Table1[[#This Row],[startdayname]]="Thursday",Table1[[#This Row],[starttime]],"")</f>
        <v/>
      </c>
      <c r="R67" s="11" t="str">
        <f>IF(Table1[[#This Row],[startdayname]]="Friday",Table1[[#This Row],[starttime]],"")</f>
        <v/>
      </c>
      <c r="S67" s="11" t="str">
        <f>IF(Table1[[#This Row],[startdayname]]="Saturday",Table1[[#This Row],[starttime]],"")</f>
        <v/>
      </c>
      <c r="T67" s="11" t="str">
        <f>IF(Table1[[#This Row],[startdayname]]="Sunday",Table1[[#This Row],[starttime]],"")</f>
        <v/>
      </c>
      <c r="V67" t="str">
        <f t="shared" ref="V67:X67" si="13">V66</f>
        <v>Kyle Cook</v>
      </c>
      <c r="W67" t="str">
        <f t="shared" si="13"/>
        <v>615-880-2367</v>
      </c>
      <c r="X67" t="str">
        <f t="shared" si="13"/>
        <v>kyle.cook@nashville.gov</v>
      </c>
    </row>
    <row r="68" spans="1:24" x14ac:dyDescent="0.25">
      <c r="A68">
        <f>Table1[[#This Row],[ summary]]</f>
        <v>0</v>
      </c>
      <c r="B68">
        <v>64836</v>
      </c>
      <c r="C68" t="str">
        <f>_xlfn.IFNA(VLOOKUP(Table1[[#This Row],[locationaddress]],VENUEID!$A$2:$B$28,2,TRUE),"")</f>
        <v/>
      </c>
      <c r="D68">
        <f>Table1[[#This Row],[description]]</f>
        <v>0</v>
      </c>
      <c r="E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8">
        <v>23</v>
      </c>
      <c r="G68" t="str">
        <f>IF((ISTEXT(Table1[[#This Row],[link]])),(Table1[[#This Row],[link]]),"")</f>
        <v/>
      </c>
      <c r="H68" t="e">
        <f>VLOOKUP(Table1[[#This Row],[locationaddress]],VENUEID!$A$2:$C91,3,TRUE)</f>
        <v>#N/A</v>
      </c>
      <c r="L68" s="1">
        <f>Table1[[#This Row],[startshortdate]]</f>
        <v>0</v>
      </c>
      <c r="M68" s="1">
        <f>Table1[[#This Row],[endshortdate]]</f>
        <v>0</v>
      </c>
      <c r="N68" s="11" t="str">
        <f>IF(Table1[[#This Row],[startdayname]]="Monday",Table1[[#This Row],[starttime]],"")</f>
        <v/>
      </c>
      <c r="O68" s="11" t="str">
        <f>IF(Table1[[#This Row],[startdayname]]="Tuesday",Table1[[#This Row],[starttime]],"")</f>
        <v/>
      </c>
      <c r="P68" s="11" t="str">
        <f>IF(Table1[[#This Row],[startdayname]]="Wednesday",Table1[[#This Row],[starttime]],"")</f>
        <v/>
      </c>
      <c r="Q68" s="11" t="str">
        <f>IF(Table1[[#This Row],[startdayname]]="Thursday",Table1[[#This Row],[starttime]],"")</f>
        <v/>
      </c>
      <c r="R68" s="11" t="str">
        <f>IF(Table1[[#This Row],[startdayname]]="Friday",Table1[[#This Row],[starttime]],"")</f>
        <v/>
      </c>
      <c r="S68" s="11" t="str">
        <f>IF(Table1[[#This Row],[startdayname]]="Saturday",Table1[[#This Row],[starttime]],"")</f>
        <v/>
      </c>
      <c r="T68" s="11" t="str">
        <f>IF(Table1[[#This Row],[startdayname]]="Sunday",Table1[[#This Row],[starttime]],"")</f>
        <v/>
      </c>
      <c r="V68" t="str">
        <f t="shared" ref="V68:X68" si="14">V67</f>
        <v>Kyle Cook</v>
      </c>
      <c r="W68" t="str">
        <f t="shared" si="14"/>
        <v>615-880-2367</v>
      </c>
      <c r="X68" t="str">
        <f t="shared" si="14"/>
        <v>kyle.cook@nashville.gov</v>
      </c>
    </row>
    <row r="69" spans="1:24" x14ac:dyDescent="0.25">
      <c r="A69">
        <f>Table1[[#This Row],[ summary]]</f>
        <v>0</v>
      </c>
      <c r="B69">
        <v>64836</v>
      </c>
      <c r="C69" t="str">
        <f>_xlfn.IFNA(VLOOKUP(Table1[[#This Row],[locationaddress]],VENUEID!$A$2:$B$28,2,TRUE),"")</f>
        <v/>
      </c>
      <c r="D69">
        <f>Table1[[#This Row],[description]]</f>
        <v>0</v>
      </c>
      <c r="E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9">
        <v>23</v>
      </c>
      <c r="G69" t="str">
        <f>IF((ISTEXT(Table1[[#This Row],[link]])),(Table1[[#This Row],[link]]),"")</f>
        <v/>
      </c>
      <c r="H69" t="e">
        <f>VLOOKUP(Table1[[#This Row],[locationaddress]],VENUEID!$A$2:$C91,3,TRUE)</f>
        <v>#N/A</v>
      </c>
      <c r="L69" s="1">
        <f>Table1[[#This Row],[startshortdate]]</f>
        <v>0</v>
      </c>
      <c r="M69" s="1">
        <f>Table1[[#This Row],[endshortdate]]</f>
        <v>0</v>
      </c>
      <c r="N69" s="11" t="str">
        <f>IF(Table1[[#This Row],[startdayname]]="Monday",Table1[[#This Row],[starttime]],"")</f>
        <v/>
      </c>
      <c r="O69" s="11" t="str">
        <f>IF(Table1[[#This Row],[startdayname]]="Tuesday",Table1[[#This Row],[starttime]],"")</f>
        <v/>
      </c>
      <c r="P69" s="11" t="str">
        <f>IF(Table1[[#This Row],[startdayname]]="Wednesday",Table1[[#This Row],[starttime]],"")</f>
        <v/>
      </c>
      <c r="Q69" s="11" t="str">
        <f>IF(Table1[[#This Row],[startdayname]]="Thursday",Table1[[#This Row],[starttime]],"")</f>
        <v/>
      </c>
      <c r="R69" s="11" t="str">
        <f>IF(Table1[[#This Row],[startdayname]]="Friday",Table1[[#This Row],[starttime]],"")</f>
        <v/>
      </c>
      <c r="S69" s="11" t="str">
        <f>IF(Table1[[#This Row],[startdayname]]="Saturday",Table1[[#This Row],[starttime]],"")</f>
        <v/>
      </c>
      <c r="T69" s="11" t="str">
        <f>IF(Table1[[#This Row],[startdayname]]="Sunday",Table1[[#This Row],[starttime]],"")</f>
        <v/>
      </c>
      <c r="V69" t="str">
        <f t="shared" ref="V69:X69" si="15">V68</f>
        <v>Kyle Cook</v>
      </c>
      <c r="W69" t="str">
        <f t="shared" si="15"/>
        <v>615-880-2367</v>
      </c>
      <c r="X69" t="str">
        <f t="shared" si="15"/>
        <v>kyle.cook@nashville.gov</v>
      </c>
    </row>
    <row r="70" spans="1:24" x14ac:dyDescent="0.25">
      <c r="A70">
        <f>Table1[[#This Row],[ summary]]</f>
        <v>0</v>
      </c>
      <c r="B70">
        <v>64836</v>
      </c>
      <c r="C70" t="str">
        <f>_xlfn.IFNA(VLOOKUP(Table1[[#This Row],[locationaddress]],VENUEID!$A$2:$B$28,2,TRUE),"")</f>
        <v/>
      </c>
      <c r="D70">
        <f>Table1[[#This Row],[description]]</f>
        <v>0</v>
      </c>
      <c r="E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0">
        <v>23</v>
      </c>
      <c r="G70" t="str">
        <f>IF((ISTEXT(Table1[[#This Row],[link]])),(Table1[[#This Row],[link]]),"")</f>
        <v/>
      </c>
      <c r="H70" t="e">
        <f>VLOOKUP(Table1[[#This Row],[locationaddress]],VENUEID!$A$2:$C93,3,TRUE)</f>
        <v>#N/A</v>
      </c>
      <c r="L70" s="1">
        <f>Table1[[#This Row],[startshortdate]]</f>
        <v>0</v>
      </c>
      <c r="M70" s="1">
        <f>Table1[[#This Row],[endshortdate]]</f>
        <v>0</v>
      </c>
      <c r="N70" s="11" t="str">
        <f>IF(Table1[[#This Row],[startdayname]]="Monday",Table1[[#This Row],[starttime]],"")</f>
        <v/>
      </c>
      <c r="O70" s="11" t="str">
        <f>IF(Table1[[#This Row],[startdayname]]="Tuesday",Table1[[#This Row],[starttime]],"")</f>
        <v/>
      </c>
      <c r="P70" s="11" t="str">
        <f>IF(Table1[[#This Row],[startdayname]]="Wednesday",Table1[[#This Row],[starttime]],"")</f>
        <v/>
      </c>
      <c r="Q70" s="11" t="str">
        <f>IF(Table1[[#This Row],[startdayname]]="Thursday",Table1[[#This Row],[starttime]],"")</f>
        <v/>
      </c>
      <c r="R70" s="11" t="str">
        <f>IF(Table1[[#This Row],[startdayname]]="Friday",Table1[[#This Row],[starttime]],"")</f>
        <v/>
      </c>
      <c r="S70" s="11" t="str">
        <f>IF(Table1[[#This Row],[startdayname]]="Saturday",Table1[[#This Row],[starttime]],"")</f>
        <v/>
      </c>
      <c r="T70" s="11" t="str">
        <f>IF(Table1[[#This Row],[startdayname]]="Sunday",Table1[[#This Row],[starttime]],"")</f>
        <v/>
      </c>
      <c r="V70" t="str">
        <f t="shared" ref="V70:X70" si="16">V69</f>
        <v>Kyle Cook</v>
      </c>
      <c r="W70" t="str">
        <f t="shared" si="16"/>
        <v>615-880-2367</v>
      </c>
      <c r="X70" t="str">
        <f t="shared" si="16"/>
        <v>kyle.cook@nashville.gov</v>
      </c>
    </row>
    <row r="71" spans="1:24" x14ac:dyDescent="0.25">
      <c r="A71">
        <f>Table1[[#This Row],[ summary]]</f>
        <v>0</v>
      </c>
      <c r="B71">
        <v>64836</v>
      </c>
      <c r="C71" t="str">
        <f>_xlfn.IFNA(VLOOKUP(Table1[[#This Row],[locationaddress]],VENUEID!$A$2:$B$28,2,TRUE),"")</f>
        <v/>
      </c>
      <c r="D71">
        <f>Table1[[#This Row],[description]]</f>
        <v>0</v>
      </c>
      <c r="E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1">
        <v>23</v>
      </c>
      <c r="G71" t="str">
        <f>IF((ISTEXT(Table1[[#This Row],[link]])),(Table1[[#This Row],[link]]),"")</f>
        <v/>
      </c>
      <c r="H71" t="e">
        <f>VLOOKUP(Table1[[#This Row],[locationaddress]],VENUEID!$A$2:$C93,3,TRUE)</f>
        <v>#N/A</v>
      </c>
      <c r="L71" s="1">
        <f>Table1[[#This Row],[startshortdate]]</f>
        <v>0</v>
      </c>
      <c r="M71" s="1">
        <f>Table1[[#This Row],[endshortdate]]</f>
        <v>0</v>
      </c>
      <c r="N71" s="11" t="str">
        <f>IF(Table1[[#This Row],[startdayname]]="Monday",Table1[[#This Row],[starttime]],"")</f>
        <v/>
      </c>
      <c r="O71" s="11" t="str">
        <f>IF(Table1[[#This Row],[startdayname]]="Tuesday",Table1[[#This Row],[starttime]],"")</f>
        <v/>
      </c>
      <c r="P71" s="11" t="str">
        <f>IF(Table1[[#This Row],[startdayname]]="Wednesday",Table1[[#This Row],[starttime]],"")</f>
        <v/>
      </c>
      <c r="Q71" s="11" t="str">
        <f>IF(Table1[[#This Row],[startdayname]]="Thursday",Table1[[#This Row],[starttime]],"")</f>
        <v/>
      </c>
      <c r="R71" s="11" t="str">
        <f>IF(Table1[[#This Row],[startdayname]]="Friday",Table1[[#This Row],[starttime]],"")</f>
        <v/>
      </c>
      <c r="S71" s="11" t="str">
        <f>IF(Table1[[#This Row],[startdayname]]="Saturday",Table1[[#This Row],[starttime]],"")</f>
        <v/>
      </c>
      <c r="T71" s="11" t="str">
        <f>IF(Table1[[#This Row],[startdayname]]="Sunday",Table1[[#This Row],[starttime]],"")</f>
        <v/>
      </c>
      <c r="V71" t="str">
        <f t="shared" ref="V71:X71" si="17">V70</f>
        <v>Kyle Cook</v>
      </c>
      <c r="W71" t="str">
        <f t="shared" si="17"/>
        <v>615-880-2367</v>
      </c>
      <c r="X71" t="str">
        <f t="shared" si="17"/>
        <v>kyle.cook@nashville.gov</v>
      </c>
    </row>
    <row r="72" spans="1:24" x14ac:dyDescent="0.25">
      <c r="A72">
        <f>Table1[[#This Row],[ summary]]</f>
        <v>0</v>
      </c>
      <c r="B72">
        <v>64836</v>
      </c>
      <c r="C72" t="str">
        <f>_xlfn.IFNA(VLOOKUP(Table1[[#This Row],[locationaddress]],VENUEID!$A$2:$B$28,2,TRUE),"")</f>
        <v/>
      </c>
      <c r="D72">
        <f>Table1[[#This Row],[description]]</f>
        <v>0</v>
      </c>
      <c r="E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2">
        <v>23</v>
      </c>
      <c r="G72" t="str">
        <f>IF((ISTEXT(Table1[[#This Row],[link]])),(Table1[[#This Row],[link]]),"")</f>
        <v/>
      </c>
      <c r="H72" t="e">
        <f>VLOOKUP(Table1[[#This Row],[locationaddress]],VENUEID!$A$2:$C95,3,TRUE)</f>
        <v>#N/A</v>
      </c>
      <c r="L72" s="1">
        <f>Table1[[#This Row],[startshortdate]]</f>
        <v>0</v>
      </c>
      <c r="M72" s="1">
        <f>Table1[[#This Row],[endshortdate]]</f>
        <v>0</v>
      </c>
      <c r="N72" s="11" t="str">
        <f>IF(Table1[[#This Row],[startdayname]]="Monday",Table1[[#This Row],[starttime]],"")</f>
        <v/>
      </c>
      <c r="O72" s="11" t="str">
        <f>IF(Table1[[#This Row],[startdayname]]="Tuesday",Table1[[#This Row],[starttime]],"")</f>
        <v/>
      </c>
      <c r="P72" s="11" t="str">
        <f>IF(Table1[[#This Row],[startdayname]]="Wednesday",Table1[[#This Row],[starttime]],"")</f>
        <v/>
      </c>
      <c r="Q72" s="11" t="str">
        <f>IF(Table1[[#This Row],[startdayname]]="Thursday",Table1[[#This Row],[starttime]],"")</f>
        <v/>
      </c>
      <c r="R72" s="11" t="str">
        <f>IF(Table1[[#This Row],[startdayname]]="Friday",Table1[[#This Row],[starttime]],"")</f>
        <v/>
      </c>
      <c r="S72" s="11" t="str">
        <f>IF(Table1[[#This Row],[startdayname]]="Saturday",Table1[[#This Row],[starttime]],"")</f>
        <v/>
      </c>
      <c r="T72" s="11" t="str">
        <f>IF(Table1[[#This Row],[startdayname]]="Sunday",Table1[[#This Row],[starttime]],"")</f>
        <v/>
      </c>
      <c r="V72" t="str">
        <f t="shared" ref="V72:X72" si="18">V71</f>
        <v>Kyle Cook</v>
      </c>
      <c r="W72" t="str">
        <f t="shared" si="18"/>
        <v>615-880-2367</v>
      </c>
      <c r="X72" t="str">
        <f t="shared" si="18"/>
        <v>kyle.cook@nashville.gov</v>
      </c>
    </row>
    <row r="73" spans="1:24" x14ac:dyDescent="0.25">
      <c r="A73">
        <f>Table1[[#This Row],[ summary]]</f>
        <v>0</v>
      </c>
      <c r="B73">
        <v>64836</v>
      </c>
      <c r="C73" t="str">
        <f>_xlfn.IFNA(VLOOKUP(Table1[[#This Row],[locationaddress]],VENUEID!$A$2:$B$28,2,TRUE),"")</f>
        <v/>
      </c>
      <c r="D73">
        <f>Table1[[#This Row],[description]]</f>
        <v>0</v>
      </c>
      <c r="E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3">
        <v>23</v>
      </c>
      <c r="G73" t="str">
        <f>IF((ISTEXT(Table1[[#This Row],[link]])),(Table1[[#This Row],[link]]),"")</f>
        <v/>
      </c>
      <c r="H73" t="e">
        <f>VLOOKUP(Table1[[#This Row],[locationaddress]],VENUEID!$A$2:$C95,3,TRUE)</f>
        <v>#N/A</v>
      </c>
      <c r="L73" s="1">
        <f>Table1[[#This Row],[startshortdate]]</f>
        <v>0</v>
      </c>
      <c r="M73" s="1">
        <f>Table1[[#This Row],[endshortdate]]</f>
        <v>0</v>
      </c>
      <c r="N73" s="11" t="str">
        <f>IF(Table1[[#This Row],[startdayname]]="Monday",Table1[[#This Row],[starttime]],"")</f>
        <v/>
      </c>
      <c r="O73" s="11" t="str">
        <f>IF(Table1[[#This Row],[startdayname]]="Tuesday",Table1[[#This Row],[starttime]],"")</f>
        <v/>
      </c>
      <c r="P73" s="11" t="str">
        <f>IF(Table1[[#This Row],[startdayname]]="Wednesday",Table1[[#This Row],[starttime]],"")</f>
        <v/>
      </c>
      <c r="Q73" s="11" t="str">
        <f>IF(Table1[[#This Row],[startdayname]]="Thursday",Table1[[#This Row],[starttime]],"")</f>
        <v/>
      </c>
      <c r="R73" s="11" t="str">
        <f>IF(Table1[[#This Row],[startdayname]]="Friday",Table1[[#This Row],[starttime]],"")</f>
        <v/>
      </c>
      <c r="S73" s="11" t="str">
        <f>IF(Table1[[#This Row],[startdayname]]="Saturday",Table1[[#This Row],[starttime]],"")</f>
        <v/>
      </c>
      <c r="T73" s="11" t="str">
        <f>IF(Table1[[#This Row],[startdayname]]="Sunday",Table1[[#This Row],[starttime]],"")</f>
        <v/>
      </c>
      <c r="V73" t="str">
        <f t="shared" ref="V73:X73" si="19">V72</f>
        <v>Kyle Cook</v>
      </c>
      <c r="W73" t="str">
        <f t="shared" si="19"/>
        <v>615-880-2367</v>
      </c>
      <c r="X73" t="str">
        <f t="shared" si="19"/>
        <v>kyle.cook@nashville.gov</v>
      </c>
    </row>
    <row r="74" spans="1:24" x14ac:dyDescent="0.25">
      <c r="A74">
        <f>Table1[[#This Row],[ summary]]</f>
        <v>0</v>
      </c>
      <c r="B74">
        <v>64836</v>
      </c>
      <c r="C74" t="str">
        <f>_xlfn.IFNA(VLOOKUP(Table1[[#This Row],[locationaddress]],VENUEID!$A$2:$B$28,2,TRUE),"")</f>
        <v/>
      </c>
      <c r="D74">
        <f>Table1[[#This Row],[description]]</f>
        <v>0</v>
      </c>
      <c r="E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4">
        <v>23</v>
      </c>
      <c r="G74" t="str">
        <f>IF((ISTEXT(Table1[[#This Row],[link]])),(Table1[[#This Row],[link]]),"")</f>
        <v/>
      </c>
      <c r="H74" t="e">
        <f>VLOOKUP(Table1[[#This Row],[locationaddress]],VENUEID!$A$2:$C97,3,TRUE)</f>
        <v>#N/A</v>
      </c>
      <c r="L74" s="1">
        <f>Table1[[#This Row],[startshortdate]]</f>
        <v>0</v>
      </c>
      <c r="M74" s="1">
        <f>Table1[[#This Row],[endshortdate]]</f>
        <v>0</v>
      </c>
      <c r="N74" s="11" t="str">
        <f>IF(Table1[[#This Row],[startdayname]]="Monday",Table1[[#This Row],[starttime]],"")</f>
        <v/>
      </c>
      <c r="O74" s="11" t="str">
        <f>IF(Table1[[#This Row],[startdayname]]="Tuesday",Table1[[#This Row],[starttime]],"")</f>
        <v/>
      </c>
      <c r="P74" s="11" t="str">
        <f>IF(Table1[[#This Row],[startdayname]]="Wednesday",Table1[[#This Row],[starttime]],"")</f>
        <v/>
      </c>
      <c r="Q74" s="11" t="str">
        <f>IF(Table1[[#This Row],[startdayname]]="Thursday",Table1[[#This Row],[starttime]],"")</f>
        <v/>
      </c>
      <c r="R74" s="11" t="str">
        <f>IF(Table1[[#This Row],[startdayname]]="Friday",Table1[[#This Row],[starttime]],"")</f>
        <v/>
      </c>
      <c r="S74" s="11" t="str">
        <f>IF(Table1[[#This Row],[startdayname]]="Saturday",Table1[[#This Row],[starttime]],"")</f>
        <v/>
      </c>
      <c r="T74" s="11" t="str">
        <f>IF(Table1[[#This Row],[startdayname]]="Sunday",Table1[[#This Row],[starttime]],"")</f>
        <v/>
      </c>
      <c r="V74" t="str">
        <f t="shared" ref="V74:X74" si="20">V73</f>
        <v>Kyle Cook</v>
      </c>
      <c r="W74" t="str">
        <f t="shared" si="20"/>
        <v>615-880-2367</v>
      </c>
      <c r="X74" t="str">
        <f t="shared" si="20"/>
        <v>kyle.cook@nashville.gov</v>
      </c>
    </row>
    <row r="75" spans="1:24" x14ac:dyDescent="0.25">
      <c r="A75">
        <f>Table1[[#This Row],[ summary]]</f>
        <v>0</v>
      </c>
      <c r="B75">
        <v>64836</v>
      </c>
      <c r="C75" t="str">
        <f>_xlfn.IFNA(VLOOKUP(Table1[[#This Row],[locationaddress]],VENUEID!$A$2:$B$28,2,TRUE),"")</f>
        <v/>
      </c>
      <c r="D75">
        <f>Table1[[#This Row],[description]]</f>
        <v>0</v>
      </c>
      <c r="E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5">
        <v>23</v>
      </c>
      <c r="G75" t="str">
        <f>IF((ISTEXT(Table1[[#This Row],[link]])),(Table1[[#This Row],[link]]),"")</f>
        <v/>
      </c>
      <c r="H75" t="e">
        <f>VLOOKUP(Table1[[#This Row],[locationaddress]],VENUEID!$A$2:$C97,3,TRUE)</f>
        <v>#N/A</v>
      </c>
      <c r="L75" s="1">
        <f>Table1[[#This Row],[startshortdate]]</f>
        <v>0</v>
      </c>
      <c r="M75" s="1">
        <f>Table1[[#This Row],[endshortdate]]</f>
        <v>0</v>
      </c>
      <c r="N75" s="11" t="str">
        <f>IF(Table1[[#This Row],[startdayname]]="Monday",Table1[[#This Row],[starttime]],"")</f>
        <v/>
      </c>
      <c r="O75" s="11" t="str">
        <f>IF(Table1[[#This Row],[startdayname]]="Tuesday",Table1[[#This Row],[starttime]],"")</f>
        <v/>
      </c>
      <c r="P75" s="11" t="str">
        <f>IF(Table1[[#This Row],[startdayname]]="Wednesday",Table1[[#This Row],[starttime]],"")</f>
        <v/>
      </c>
      <c r="Q75" s="11" t="str">
        <f>IF(Table1[[#This Row],[startdayname]]="Thursday",Table1[[#This Row],[starttime]],"")</f>
        <v/>
      </c>
      <c r="R75" s="11" t="str">
        <f>IF(Table1[[#This Row],[startdayname]]="Friday",Table1[[#This Row],[starttime]],"")</f>
        <v/>
      </c>
      <c r="S75" s="11" t="str">
        <f>IF(Table1[[#This Row],[startdayname]]="Saturday",Table1[[#This Row],[starttime]],"")</f>
        <v/>
      </c>
      <c r="T75" s="11" t="str">
        <f>IF(Table1[[#This Row],[startdayname]]="Sunday",Table1[[#This Row],[starttime]],"")</f>
        <v/>
      </c>
      <c r="V75" t="str">
        <f t="shared" ref="V75:X75" si="21">V74</f>
        <v>Kyle Cook</v>
      </c>
      <c r="W75" t="str">
        <f t="shared" si="21"/>
        <v>615-880-2367</v>
      </c>
      <c r="X75" t="str">
        <f t="shared" si="21"/>
        <v>kyle.cook@nashville.gov</v>
      </c>
    </row>
    <row r="76" spans="1:24" x14ac:dyDescent="0.25">
      <c r="A76">
        <f>Table1[[#This Row],[ summary]]</f>
        <v>0</v>
      </c>
      <c r="B76">
        <v>64836</v>
      </c>
      <c r="C76" t="str">
        <f>_xlfn.IFNA(VLOOKUP(Table1[[#This Row],[locationaddress]],VENUEID!$A$2:$B$28,2,TRUE),"")</f>
        <v/>
      </c>
      <c r="D76">
        <f>Table1[[#This Row],[description]]</f>
        <v>0</v>
      </c>
      <c r="E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6">
        <v>23</v>
      </c>
      <c r="G76" t="str">
        <f>IF((ISTEXT(Table1[[#This Row],[link]])),(Table1[[#This Row],[link]]),"")</f>
        <v/>
      </c>
      <c r="H76" t="e">
        <f>VLOOKUP(Table1[[#This Row],[locationaddress]],VENUEID!$A$2:$C99,3,TRUE)</f>
        <v>#N/A</v>
      </c>
      <c r="L76" s="1">
        <f>Table1[[#This Row],[startshortdate]]</f>
        <v>0</v>
      </c>
      <c r="M76" s="1">
        <f>Table1[[#This Row],[endshortdate]]</f>
        <v>0</v>
      </c>
      <c r="N76" s="11" t="str">
        <f>IF(Table1[[#This Row],[startdayname]]="Monday",Table1[[#This Row],[starttime]],"")</f>
        <v/>
      </c>
      <c r="O76" s="11" t="str">
        <f>IF(Table1[[#This Row],[startdayname]]="Tuesday",Table1[[#This Row],[starttime]],"")</f>
        <v/>
      </c>
      <c r="P76" s="11" t="str">
        <f>IF(Table1[[#This Row],[startdayname]]="Wednesday",Table1[[#This Row],[starttime]],"")</f>
        <v/>
      </c>
      <c r="Q76" s="11" t="str">
        <f>IF(Table1[[#This Row],[startdayname]]="Thursday",Table1[[#This Row],[starttime]],"")</f>
        <v/>
      </c>
      <c r="R76" s="11" t="str">
        <f>IF(Table1[[#This Row],[startdayname]]="Friday",Table1[[#This Row],[starttime]],"")</f>
        <v/>
      </c>
      <c r="S76" s="11" t="str">
        <f>IF(Table1[[#This Row],[startdayname]]="Saturday",Table1[[#This Row],[starttime]],"")</f>
        <v/>
      </c>
      <c r="T76" s="11" t="str">
        <f>IF(Table1[[#This Row],[startdayname]]="Sunday",Table1[[#This Row],[starttime]],"")</f>
        <v/>
      </c>
      <c r="V76" t="str">
        <f t="shared" ref="V76:X76" si="22">V75</f>
        <v>Kyle Cook</v>
      </c>
      <c r="W76" t="str">
        <f t="shared" si="22"/>
        <v>615-880-2367</v>
      </c>
      <c r="X76" t="str">
        <f t="shared" si="22"/>
        <v>kyle.cook@nashville.gov</v>
      </c>
    </row>
    <row r="77" spans="1:24" x14ac:dyDescent="0.25">
      <c r="A77">
        <f>Table1[[#This Row],[ summary]]</f>
        <v>0</v>
      </c>
      <c r="B77">
        <v>64836</v>
      </c>
      <c r="C77" t="str">
        <f>_xlfn.IFNA(VLOOKUP(Table1[[#This Row],[locationaddress]],VENUEID!$A$2:$B$28,2,TRUE),"")</f>
        <v/>
      </c>
      <c r="D77">
        <f>Table1[[#This Row],[description]]</f>
        <v>0</v>
      </c>
      <c r="E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7">
        <v>23</v>
      </c>
      <c r="G77" t="str">
        <f>IF((ISTEXT(Table1[[#This Row],[link]])),(Table1[[#This Row],[link]]),"")</f>
        <v/>
      </c>
      <c r="H77" t="e">
        <f>VLOOKUP(Table1[[#This Row],[locationaddress]],VENUEID!$A$2:$C99,3,TRUE)</f>
        <v>#N/A</v>
      </c>
      <c r="L77" s="1">
        <f>Table1[[#This Row],[startshortdate]]</f>
        <v>0</v>
      </c>
      <c r="M77" s="1">
        <f>Table1[[#This Row],[endshortdate]]</f>
        <v>0</v>
      </c>
      <c r="N77" s="11" t="str">
        <f>IF(Table1[[#This Row],[startdayname]]="Monday",Table1[[#This Row],[starttime]],"")</f>
        <v/>
      </c>
      <c r="O77" s="11" t="str">
        <f>IF(Table1[[#This Row],[startdayname]]="Tuesday",Table1[[#This Row],[starttime]],"")</f>
        <v/>
      </c>
      <c r="P77" s="11" t="str">
        <f>IF(Table1[[#This Row],[startdayname]]="Wednesday",Table1[[#This Row],[starttime]],"")</f>
        <v/>
      </c>
      <c r="Q77" s="11" t="str">
        <f>IF(Table1[[#This Row],[startdayname]]="Thursday",Table1[[#This Row],[starttime]],"")</f>
        <v/>
      </c>
      <c r="R77" s="11" t="str">
        <f>IF(Table1[[#This Row],[startdayname]]="Friday",Table1[[#This Row],[starttime]],"")</f>
        <v/>
      </c>
      <c r="S77" s="11" t="str">
        <f>IF(Table1[[#This Row],[startdayname]]="Saturday",Table1[[#This Row],[starttime]],"")</f>
        <v/>
      </c>
      <c r="T77" s="11" t="str">
        <f>IF(Table1[[#This Row],[startdayname]]="Sunday",Table1[[#This Row],[starttime]],"")</f>
        <v/>
      </c>
      <c r="V77" t="str">
        <f t="shared" ref="V77:X77" si="23">V76</f>
        <v>Kyle Cook</v>
      </c>
      <c r="W77" t="str">
        <f t="shared" si="23"/>
        <v>615-880-2367</v>
      </c>
      <c r="X77" t="str">
        <f t="shared" si="23"/>
        <v>kyle.cook@nashville.gov</v>
      </c>
    </row>
    <row r="78" spans="1:24" x14ac:dyDescent="0.25">
      <c r="A78">
        <f>Table1[[#This Row],[ summary]]</f>
        <v>0</v>
      </c>
      <c r="B78">
        <v>64836</v>
      </c>
      <c r="C78" t="str">
        <f>_xlfn.IFNA(VLOOKUP(Table1[[#This Row],[locationaddress]],VENUEID!$A$2:$B$28,2,TRUE),"")</f>
        <v/>
      </c>
      <c r="D78">
        <f>Table1[[#This Row],[description]]</f>
        <v>0</v>
      </c>
      <c r="E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8">
        <v>23</v>
      </c>
      <c r="G78" t="str">
        <f>IF((ISTEXT(Table1[[#This Row],[link]])),(Table1[[#This Row],[link]]),"")</f>
        <v/>
      </c>
      <c r="H78" t="e">
        <f>VLOOKUP(Table1[[#This Row],[locationaddress]],VENUEID!$A$2:$C101,3,TRUE)</f>
        <v>#N/A</v>
      </c>
      <c r="L78" s="1">
        <f>Table1[[#This Row],[startshortdate]]</f>
        <v>0</v>
      </c>
      <c r="M78" s="1">
        <f>Table1[[#This Row],[endshortdate]]</f>
        <v>0</v>
      </c>
      <c r="N78" s="11" t="str">
        <f>IF(Table1[[#This Row],[startdayname]]="Monday",Table1[[#This Row],[starttime]],"")</f>
        <v/>
      </c>
      <c r="O78" s="11" t="str">
        <f>IF(Table1[[#This Row],[startdayname]]="Tuesday",Table1[[#This Row],[starttime]],"")</f>
        <v/>
      </c>
      <c r="P78" s="11" t="str">
        <f>IF(Table1[[#This Row],[startdayname]]="Wednesday",Table1[[#This Row],[starttime]],"")</f>
        <v/>
      </c>
      <c r="Q78" s="11" t="str">
        <f>IF(Table1[[#This Row],[startdayname]]="Thursday",Table1[[#This Row],[starttime]],"")</f>
        <v/>
      </c>
      <c r="R78" s="11" t="str">
        <f>IF(Table1[[#This Row],[startdayname]]="Friday",Table1[[#This Row],[starttime]],"")</f>
        <v/>
      </c>
      <c r="S78" s="11" t="str">
        <f>IF(Table1[[#This Row],[startdayname]]="Saturday",Table1[[#This Row],[starttime]],"")</f>
        <v/>
      </c>
      <c r="T78" s="11" t="str">
        <f>IF(Table1[[#This Row],[startdayname]]="Sunday",Table1[[#This Row],[starttime]],"")</f>
        <v/>
      </c>
      <c r="V78" t="str">
        <f t="shared" ref="V78:X78" si="24">V77</f>
        <v>Kyle Cook</v>
      </c>
      <c r="W78" t="str">
        <f t="shared" si="24"/>
        <v>615-880-2367</v>
      </c>
      <c r="X78" t="str">
        <f t="shared" si="24"/>
        <v>kyle.cook@nashville.gov</v>
      </c>
    </row>
    <row r="79" spans="1:24" x14ac:dyDescent="0.25">
      <c r="A79">
        <f>Table1[[#This Row],[ summary]]</f>
        <v>0</v>
      </c>
      <c r="B79">
        <v>64836</v>
      </c>
      <c r="C79" t="str">
        <f>_xlfn.IFNA(VLOOKUP(Table1[[#This Row],[locationaddress]],VENUEID!$A$2:$B$28,2,TRUE),"")</f>
        <v/>
      </c>
      <c r="D79">
        <f>Table1[[#This Row],[description]]</f>
        <v>0</v>
      </c>
      <c r="E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9">
        <v>23</v>
      </c>
      <c r="G79" t="str">
        <f>IF((ISTEXT(Table1[[#This Row],[link]])),(Table1[[#This Row],[link]]),"")</f>
        <v/>
      </c>
      <c r="H79" t="e">
        <f>VLOOKUP(Table1[[#This Row],[locationaddress]],VENUEID!$A$2:$C101,3,TRUE)</f>
        <v>#N/A</v>
      </c>
      <c r="L79" s="1">
        <f>Table1[[#This Row],[startshortdate]]</f>
        <v>0</v>
      </c>
      <c r="M79" s="1">
        <f>Table1[[#This Row],[endshortdate]]</f>
        <v>0</v>
      </c>
      <c r="N79" s="11" t="str">
        <f>IF(Table1[[#This Row],[startdayname]]="Monday",Table1[[#This Row],[starttime]],"")</f>
        <v/>
      </c>
      <c r="O79" s="11" t="str">
        <f>IF(Table1[[#This Row],[startdayname]]="Tuesday",Table1[[#This Row],[starttime]],"")</f>
        <v/>
      </c>
      <c r="P79" s="11" t="str">
        <f>IF(Table1[[#This Row],[startdayname]]="Wednesday",Table1[[#This Row],[starttime]],"")</f>
        <v/>
      </c>
      <c r="Q79" s="11" t="str">
        <f>IF(Table1[[#This Row],[startdayname]]="Thursday",Table1[[#This Row],[starttime]],"")</f>
        <v/>
      </c>
      <c r="R79" s="11" t="str">
        <f>IF(Table1[[#This Row],[startdayname]]="Friday",Table1[[#This Row],[starttime]],"")</f>
        <v/>
      </c>
      <c r="S79" s="11" t="str">
        <f>IF(Table1[[#This Row],[startdayname]]="Saturday",Table1[[#This Row],[starttime]],"")</f>
        <v/>
      </c>
      <c r="T79" s="11" t="str">
        <f>IF(Table1[[#This Row],[startdayname]]="Sunday",Table1[[#This Row],[starttime]],"")</f>
        <v/>
      </c>
      <c r="V79" t="str">
        <f t="shared" ref="V79:X79" si="25">V78</f>
        <v>Kyle Cook</v>
      </c>
      <c r="W79" t="str">
        <f t="shared" si="25"/>
        <v>615-880-2367</v>
      </c>
      <c r="X79" t="str">
        <f t="shared" si="25"/>
        <v>kyle.cook@nashville.gov</v>
      </c>
    </row>
    <row r="80" spans="1:24" x14ac:dyDescent="0.25">
      <c r="A80">
        <f>Table1[[#This Row],[ summary]]</f>
        <v>0</v>
      </c>
      <c r="B80">
        <v>64836</v>
      </c>
      <c r="C80" t="str">
        <f>_xlfn.IFNA(VLOOKUP(Table1[[#This Row],[locationaddress]],VENUEID!$A$2:$B$28,2,TRUE),"")</f>
        <v/>
      </c>
      <c r="D80">
        <f>Table1[[#This Row],[description]]</f>
        <v>0</v>
      </c>
      <c r="E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0">
        <v>23</v>
      </c>
      <c r="G80" t="str">
        <f>IF((ISTEXT(Table1[[#This Row],[link]])),(Table1[[#This Row],[link]]),"")</f>
        <v/>
      </c>
      <c r="H80" t="e">
        <f>VLOOKUP(Table1[[#This Row],[locationaddress]],VENUEID!$A$2:$C103,3,TRUE)</f>
        <v>#N/A</v>
      </c>
      <c r="L80" s="1">
        <f>Table1[[#This Row],[startshortdate]]</f>
        <v>0</v>
      </c>
      <c r="M80" s="1">
        <f>Table1[[#This Row],[endshortdate]]</f>
        <v>0</v>
      </c>
      <c r="N80" s="11" t="str">
        <f>IF(Table1[[#This Row],[startdayname]]="Monday",Table1[[#This Row],[starttime]],"")</f>
        <v/>
      </c>
      <c r="O80" s="11" t="str">
        <f>IF(Table1[[#This Row],[startdayname]]="Tuesday",Table1[[#This Row],[starttime]],"")</f>
        <v/>
      </c>
      <c r="P80" s="11" t="str">
        <f>IF(Table1[[#This Row],[startdayname]]="Wednesday",Table1[[#This Row],[starttime]],"")</f>
        <v/>
      </c>
      <c r="Q80" s="11" t="str">
        <f>IF(Table1[[#This Row],[startdayname]]="Thursday",Table1[[#This Row],[starttime]],"")</f>
        <v/>
      </c>
      <c r="R80" s="11" t="str">
        <f>IF(Table1[[#This Row],[startdayname]]="Friday",Table1[[#This Row],[starttime]],"")</f>
        <v/>
      </c>
      <c r="S80" s="11" t="str">
        <f>IF(Table1[[#This Row],[startdayname]]="Saturday",Table1[[#This Row],[starttime]],"")</f>
        <v/>
      </c>
      <c r="T80" s="11" t="str">
        <f>IF(Table1[[#This Row],[startdayname]]="Sunday",Table1[[#This Row],[starttime]],"")</f>
        <v/>
      </c>
      <c r="V80" t="str">
        <f t="shared" ref="V80:X80" si="26">V79</f>
        <v>Kyle Cook</v>
      </c>
      <c r="W80" t="str">
        <f t="shared" si="26"/>
        <v>615-880-2367</v>
      </c>
      <c r="X80" t="str">
        <f t="shared" si="26"/>
        <v>kyle.cook@nashville.gov</v>
      </c>
    </row>
    <row r="81" spans="1:24" x14ac:dyDescent="0.25">
      <c r="A81">
        <f>Table1[[#This Row],[ summary]]</f>
        <v>0</v>
      </c>
      <c r="B81">
        <v>64836</v>
      </c>
      <c r="C81" t="str">
        <f>_xlfn.IFNA(VLOOKUP(Table1[[#This Row],[locationaddress]],VENUEID!$A$2:$B$28,2,TRUE),"")</f>
        <v/>
      </c>
      <c r="D81">
        <f>Table1[[#This Row],[description]]</f>
        <v>0</v>
      </c>
      <c r="E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1">
        <v>23</v>
      </c>
      <c r="G81" t="str">
        <f>IF((ISTEXT(Table1[[#This Row],[link]])),(Table1[[#This Row],[link]]),"")</f>
        <v/>
      </c>
      <c r="H81" t="e">
        <f>VLOOKUP(Table1[[#This Row],[locationaddress]],VENUEID!$A$2:$C103,3,TRUE)</f>
        <v>#N/A</v>
      </c>
      <c r="L81" s="1">
        <f>Table1[[#This Row],[startshortdate]]</f>
        <v>0</v>
      </c>
      <c r="M81" s="1">
        <f>Table1[[#This Row],[endshortdate]]</f>
        <v>0</v>
      </c>
      <c r="N81" s="11" t="str">
        <f>IF(Table1[[#This Row],[startdayname]]="Monday",Table1[[#This Row],[starttime]],"")</f>
        <v/>
      </c>
      <c r="O81" s="11" t="str">
        <f>IF(Table1[[#This Row],[startdayname]]="Tuesday",Table1[[#This Row],[starttime]],"")</f>
        <v/>
      </c>
      <c r="P81" s="11" t="str">
        <f>IF(Table1[[#This Row],[startdayname]]="Wednesday",Table1[[#This Row],[starttime]],"")</f>
        <v/>
      </c>
      <c r="Q81" s="11" t="str">
        <f>IF(Table1[[#This Row],[startdayname]]="Thursday",Table1[[#This Row],[starttime]],"")</f>
        <v/>
      </c>
      <c r="R81" s="11" t="str">
        <f>IF(Table1[[#This Row],[startdayname]]="Friday",Table1[[#This Row],[starttime]],"")</f>
        <v/>
      </c>
      <c r="S81" s="11" t="str">
        <f>IF(Table1[[#This Row],[startdayname]]="Saturday",Table1[[#This Row],[starttime]],"")</f>
        <v/>
      </c>
      <c r="T81" s="11" t="str">
        <f>IF(Table1[[#This Row],[startdayname]]="Sunday",Table1[[#This Row],[starttime]],"")</f>
        <v/>
      </c>
      <c r="V81" t="str">
        <f t="shared" ref="V81:X81" si="27">V80</f>
        <v>Kyle Cook</v>
      </c>
      <c r="W81" t="str">
        <f t="shared" si="27"/>
        <v>615-880-2367</v>
      </c>
      <c r="X81" t="str">
        <f t="shared" si="27"/>
        <v>kyle.cook@nashville.gov</v>
      </c>
    </row>
    <row r="82" spans="1:24" x14ac:dyDescent="0.25">
      <c r="A82">
        <f>Table1[[#This Row],[ summary]]</f>
        <v>0</v>
      </c>
      <c r="B82">
        <v>64836</v>
      </c>
      <c r="C82" t="str">
        <f>_xlfn.IFNA(VLOOKUP(Table1[[#This Row],[locationaddress]],VENUEID!$A$2:$B$28,2,TRUE),"")</f>
        <v/>
      </c>
      <c r="D82">
        <f>Table1[[#This Row],[description]]</f>
        <v>0</v>
      </c>
      <c r="E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2">
        <v>23</v>
      </c>
      <c r="G82" t="str">
        <f>IF((ISTEXT(Table1[[#This Row],[link]])),(Table1[[#This Row],[link]]),"")</f>
        <v/>
      </c>
      <c r="H82" t="e">
        <f>VLOOKUP(Table1[[#This Row],[locationaddress]],VENUEID!$A$2:$C105,3,TRUE)</f>
        <v>#N/A</v>
      </c>
      <c r="L82" s="1">
        <f>Table1[[#This Row],[startshortdate]]</f>
        <v>0</v>
      </c>
      <c r="M82" s="1">
        <f>Table1[[#This Row],[endshortdate]]</f>
        <v>0</v>
      </c>
      <c r="N82" s="11" t="str">
        <f>IF(Table1[[#This Row],[startdayname]]="Monday",Table1[[#This Row],[starttime]],"")</f>
        <v/>
      </c>
      <c r="O82" s="11" t="str">
        <f>IF(Table1[[#This Row],[startdayname]]="Tuesday",Table1[[#This Row],[starttime]],"")</f>
        <v/>
      </c>
      <c r="P82" s="11" t="str">
        <f>IF(Table1[[#This Row],[startdayname]]="Wednesday",Table1[[#This Row],[starttime]],"")</f>
        <v/>
      </c>
      <c r="Q82" s="11" t="str">
        <f>IF(Table1[[#This Row],[startdayname]]="Thursday",Table1[[#This Row],[starttime]],"")</f>
        <v/>
      </c>
      <c r="R82" s="11" t="str">
        <f>IF(Table1[[#This Row],[startdayname]]="Friday",Table1[[#This Row],[starttime]],"")</f>
        <v/>
      </c>
      <c r="S82" s="11" t="str">
        <f>IF(Table1[[#This Row],[startdayname]]="Saturday",Table1[[#This Row],[starttime]],"")</f>
        <v/>
      </c>
      <c r="T82" s="11" t="str">
        <f>IF(Table1[[#This Row],[startdayname]]="Sunday",Table1[[#This Row],[starttime]],"")</f>
        <v/>
      </c>
      <c r="V82" t="str">
        <f t="shared" ref="V82:X82" si="28">V81</f>
        <v>Kyle Cook</v>
      </c>
      <c r="W82" t="str">
        <f t="shared" si="28"/>
        <v>615-880-2367</v>
      </c>
      <c r="X82" t="str">
        <f t="shared" si="28"/>
        <v>kyle.cook@nashville.gov</v>
      </c>
    </row>
    <row r="83" spans="1:24" x14ac:dyDescent="0.25">
      <c r="A83">
        <f>Table1[[#This Row],[ summary]]</f>
        <v>0</v>
      </c>
      <c r="B83">
        <v>64836</v>
      </c>
      <c r="C83" t="str">
        <f>_xlfn.IFNA(VLOOKUP(Table1[[#This Row],[locationaddress]],VENUEID!$A$2:$B$28,2,TRUE),"")</f>
        <v/>
      </c>
      <c r="D83">
        <f>Table1[[#This Row],[description]]</f>
        <v>0</v>
      </c>
      <c r="E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3">
        <v>23</v>
      </c>
      <c r="G83" t="str">
        <f>IF((ISTEXT(Table1[[#This Row],[link]])),(Table1[[#This Row],[link]]),"")</f>
        <v/>
      </c>
      <c r="H83" t="e">
        <f>VLOOKUP(Table1[[#This Row],[locationaddress]],VENUEID!$A$2:$C105,3,TRUE)</f>
        <v>#N/A</v>
      </c>
      <c r="L83" s="1">
        <f>Table1[[#This Row],[startshortdate]]</f>
        <v>0</v>
      </c>
      <c r="M83" s="1">
        <f>Table1[[#This Row],[endshortdate]]</f>
        <v>0</v>
      </c>
      <c r="N83" s="11" t="str">
        <f>IF(Table1[[#This Row],[startdayname]]="Monday",Table1[[#This Row],[starttime]],"")</f>
        <v/>
      </c>
      <c r="O83" s="11" t="str">
        <f>IF(Table1[[#This Row],[startdayname]]="Tuesday",Table1[[#This Row],[starttime]],"")</f>
        <v/>
      </c>
      <c r="P83" s="11" t="str">
        <f>IF(Table1[[#This Row],[startdayname]]="Wednesday",Table1[[#This Row],[starttime]],"")</f>
        <v/>
      </c>
      <c r="Q83" s="11" t="str">
        <f>IF(Table1[[#This Row],[startdayname]]="Thursday",Table1[[#This Row],[starttime]],"")</f>
        <v/>
      </c>
      <c r="R83" s="11" t="str">
        <f>IF(Table1[[#This Row],[startdayname]]="Friday",Table1[[#This Row],[starttime]],"")</f>
        <v/>
      </c>
      <c r="S83" s="11" t="str">
        <f>IF(Table1[[#This Row],[startdayname]]="Saturday",Table1[[#This Row],[starttime]],"")</f>
        <v/>
      </c>
      <c r="T83" s="11" t="str">
        <f>IF(Table1[[#This Row],[startdayname]]="Sunday",Table1[[#This Row],[starttime]],"")</f>
        <v/>
      </c>
      <c r="V83" t="str">
        <f t="shared" ref="V83:X83" si="29">V82</f>
        <v>Kyle Cook</v>
      </c>
      <c r="W83" t="str">
        <f t="shared" si="29"/>
        <v>615-880-2367</v>
      </c>
      <c r="X83" t="str">
        <f t="shared" si="29"/>
        <v>kyle.cook@nashville.gov</v>
      </c>
    </row>
    <row r="84" spans="1:24" x14ac:dyDescent="0.25">
      <c r="A84">
        <f>Table1[[#This Row],[ summary]]</f>
        <v>0</v>
      </c>
      <c r="B84">
        <v>64836</v>
      </c>
      <c r="C84" t="str">
        <f>_xlfn.IFNA(VLOOKUP(Table1[[#This Row],[locationaddress]],VENUEID!$A$2:$B$28,2,TRUE),"")</f>
        <v/>
      </c>
      <c r="D84">
        <f>Table1[[#This Row],[description]]</f>
        <v>0</v>
      </c>
      <c r="E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4">
        <v>23</v>
      </c>
      <c r="G84" t="str">
        <f>IF((ISTEXT(Table1[[#This Row],[link]])),(Table1[[#This Row],[link]]),"")</f>
        <v/>
      </c>
      <c r="H84" t="e">
        <f>VLOOKUP(Table1[[#This Row],[locationaddress]],VENUEID!$A$2:$C107,3,TRUE)</f>
        <v>#N/A</v>
      </c>
      <c r="L84" s="1">
        <f>Table1[[#This Row],[startshortdate]]</f>
        <v>0</v>
      </c>
      <c r="M84" s="1">
        <f>Table1[[#This Row],[endshortdate]]</f>
        <v>0</v>
      </c>
      <c r="N84" s="11" t="str">
        <f>IF(Table1[[#This Row],[startdayname]]="Monday",Table1[[#This Row],[starttime]],"")</f>
        <v/>
      </c>
      <c r="O84" s="11" t="str">
        <f>IF(Table1[[#This Row],[startdayname]]="Tuesday",Table1[[#This Row],[starttime]],"")</f>
        <v/>
      </c>
      <c r="P84" s="11" t="str">
        <f>IF(Table1[[#This Row],[startdayname]]="Wednesday",Table1[[#This Row],[starttime]],"")</f>
        <v/>
      </c>
      <c r="Q84" s="11" t="str">
        <f>IF(Table1[[#This Row],[startdayname]]="Thursday",Table1[[#This Row],[starttime]],"")</f>
        <v/>
      </c>
      <c r="R84" s="11" t="str">
        <f>IF(Table1[[#This Row],[startdayname]]="Friday",Table1[[#This Row],[starttime]],"")</f>
        <v/>
      </c>
      <c r="S84" s="11" t="str">
        <f>IF(Table1[[#This Row],[startdayname]]="Saturday",Table1[[#This Row],[starttime]],"")</f>
        <v/>
      </c>
      <c r="T84" s="11" t="str">
        <f>IF(Table1[[#This Row],[startdayname]]="Sunday",Table1[[#This Row],[starttime]],"")</f>
        <v/>
      </c>
      <c r="V84" t="str">
        <f t="shared" ref="V84:X84" si="30">V83</f>
        <v>Kyle Cook</v>
      </c>
      <c r="W84" t="str">
        <f t="shared" si="30"/>
        <v>615-880-2367</v>
      </c>
      <c r="X84" t="str">
        <f t="shared" si="30"/>
        <v>kyle.cook@nashville.gov</v>
      </c>
    </row>
    <row r="85" spans="1:24" x14ac:dyDescent="0.25">
      <c r="A85">
        <f>Table1[[#This Row],[ summary]]</f>
        <v>0</v>
      </c>
      <c r="B85">
        <v>64836</v>
      </c>
      <c r="C85" t="str">
        <f>_xlfn.IFNA(VLOOKUP(Table1[[#This Row],[locationaddress]],VENUEID!$A$2:$B$28,2,TRUE),"")</f>
        <v/>
      </c>
      <c r="D85">
        <f>Table1[[#This Row],[description]]</f>
        <v>0</v>
      </c>
      <c r="E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5">
        <v>23</v>
      </c>
      <c r="G85" t="str">
        <f>IF((ISTEXT(Table1[[#This Row],[link]])),(Table1[[#This Row],[link]]),"")</f>
        <v/>
      </c>
      <c r="H85" t="e">
        <f>VLOOKUP(Table1[[#This Row],[locationaddress]],VENUEID!$A$2:$C107,3,TRUE)</f>
        <v>#N/A</v>
      </c>
      <c r="L85" s="1">
        <f>Table1[[#This Row],[startshortdate]]</f>
        <v>0</v>
      </c>
      <c r="M85" s="1">
        <f>Table1[[#This Row],[endshortdate]]</f>
        <v>0</v>
      </c>
      <c r="N85" s="11" t="str">
        <f>IF(Table1[[#This Row],[startdayname]]="Monday",Table1[[#This Row],[starttime]],"")</f>
        <v/>
      </c>
      <c r="O85" s="11" t="str">
        <f>IF(Table1[[#This Row],[startdayname]]="Tuesday",Table1[[#This Row],[starttime]],"")</f>
        <v/>
      </c>
      <c r="P85" s="11" t="str">
        <f>IF(Table1[[#This Row],[startdayname]]="Wednesday",Table1[[#This Row],[starttime]],"")</f>
        <v/>
      </c>
      <c r="Q85" s="11" t="str">
        <f>IF(Table1[[#This Row],[startdayname]]="Thursday",Table1[[#This Row],[starttime]],"")</f>
        <v/>
      </c>
      <c r="R85" s="11" t="str">
        <f>IF(Table1[[#This Row],[startdayname]]="Friday",Table1[[#This Row],[starttime]],"")</f>
        <v/>
      </c>
      <c r="S85" s="11" t="str">
        <f>IF(Table1[[#This Row],[startdayname]]="Saturday",Table1[[#This Row],[starttime]],"")</f>
        <v/>
      </c>
      <c r="T85" s="11" t="str">
        <f>IF(Table1[[#This Row],[startdayname]]="Sunday",Table1[[#This Row],[starttime]],"")</f>
        <v/>
      </c>
      <c r="V85" t="str">
        <f t="shared" ref="V85:X85" si="31">V84</f>
        <v>Kyle Cook</v>
      </c>
      <c r="W85" t="str">
        <f t="shared" si="31"/>
        <v>615-880-2367</v>
      </c>
      <c r="X85" t="str">
        <f t="shared" si="31"/>
        <v>kyle.cook@nashville.gov</v>
      </c>
    </row>
    <row r="86" spans="1:24" x14ac:dyDescent="0.25">
      <c r="A86">
        <f>Table1[[#This Row],[ summary]]</f>
        <v>0</v>
      </c>
      <c r="B86">
        <v>64836</v>
      </c>
      <c r="C86" t="str">
        <f>_xlfn.IFNA(VLOOKUP(Table1[[#This Row],[locationaddress]],VENUEID!$A$2:$B$28,2,TRUE),"")</f>
        <v/>
      </c>
      <c r="D86">
        <f>Table1[[#This Row],[description]]</f>
        <v>0</v>
      </c>
      <c r="E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6">
        <v>23</v>
      </c>
      <c r="G86" t="str">
        <f>IF((ISTEXT(Table1[[#This Row],[link]])),(Table1[[#This Row],[link]]),"")</f>
        <v/>
      </c>
      <c r="H86" t="e">
        <f>VLOOKUP(Table1[[#This Row],[locationaddress]],VENUEID!$A$2:$C109,3,TRUE)</f>
        <v>#N/A</v>
      </c>
      <c r="L86" s="1">
        <f>Table1[[#This Row],[startshortdate]]</f>
        <v>0</v>
      </c>
      <c r="M86" s="1">
        <f>Table1[[#This Row],[endshortdate]]</f>
        <v>0</v>
      </c>
      <c r="N86" s="11" t="str">
        <f>IF(Table1[[#This Row],[startdayname]]="Monday",Table1[[#This Row],[starttime]],"")</f>
        <v/>
      </c>
      <c r="O86" s="11" t="str">
        <f>IF(Table1[[#This Row],[startdayname]]="Tuesday",Table1[[#This Row],[starttime]],"")</f>
        <v/>
      </c>
      <c r="P86" s="11" t="str">
        <f>IF(Table1[[#This Row],[startdayname]]="Wednesday",Table1[[#This Row],[starttime]],"")</f>
        <v/>
      </c>
      <c r="Q86" s="11" t="str">
        <f>IF(Table1[[#This Row],[startdayname]]="Thursday",Table1[[#This Row],[starttime]],"")</f>
        <v/>
      </c>
      <c r="R86" s="11" t="str">
        <f>IF(Table1[[#This Row],[startdayname]]="Friday",Table1[[#This Row],[starttime]],"")</f>
        <v/>
      </c>
      <c r="S86" s="11" t="str">
        <f>IF(Table1[[#This Row],[startdayname]]="Saturday",Table1[[#This Row],[starttime]],"")</f>
        <v/>
      </c>
      <c r="T86" s="11" t="str">
        <f>IF(Table1[[#This Row],[startdayname]]="Sunday",Table1[[#This Row],[starttime]],"")</f>
        <v/>
      </c>
      <c r="V86" t="str">
        <f t="shared" ref="V86:X86" si="32">V85</f>
        <v>Kyle Cook</v>
      </c>
      <c r="W86" t="str">
        <f t="shared" si="32"/>
        <v>615-880-2367</v>
      </c>
      <c r="X86" t="str">
        <f t="shared" si="32"/>
        <v>kyle.cook@nashville.gov</v>
      </c>
    </row>
    <row r="87" spans="1:24" x14ac:dyDescent="0.25">
      <c r="A87">
        <f>Table1[[#This Row],[ summary]]</f>
        <v>0</v>
      </c>
      <c r="B87">
        <v>64836</v>
      </c>
      <c r="C87" t="str">
        <f>_xlfn.IFNA(VLOOKUP(Table1[[#This Row],[locationaddress]],VENUEID!$A$2:$B$28,2,TRUE),"")</f>
        <v/>
      </c>
      <c r="D87">
        <f>Table1[[#This Row],[description]]</f>
        <v>0</v>
      </c>
      <c r="E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7">
        <v>23</v>
      </c>
      <c r="G87" t="str">
        <f>IF((ISTEXT(Table1[[#This Row],[link]])),(Table1[[#This Row],[link]]),"")</f>
        <v/>
      </c>
      <c r="H87" t="e">
        <f>VLOOKUP(Table1[[#This Row],[locationaddress]],VENUEID!$A$2:$C109,3,TRUE)</f>
        <v>#N/A</v>
      </c>
      <c r="L87" s="1">
        <f>Table1[[#This Row],[startshortdate]]</f>
        <v>0</v>
      </c>
      <c r="M87" s="1">
        <f>Table1[[#This Row],[endshortdate]]</f>
        <v>0</v>
      </c>
      <c r="N87" s="11" t="str">
        <f>IF(Table1[[#This Row],[startdayname]]="Monday",Table1[[#This Row],[starttime]],"")</f>
        <v/>
      </c>
      <c r="O87" s="11" t="str">
        <f>IF(Table1[[#This Row],[startdayname]]="Tuesday",Table1[[#This Row],[starttime]],"")</f>
        <v/>
      </c>
      <c r="P87" s="11" t="str">
        <f>IF(Table1[[#This Row],[startdayname]]="Wednesday",Table1[[#This Row],[starttime]],"")</f>
        <v/>
      </c>
      <c r="Q87" s="11" t="str">
        <f>IF(Table1[[#This Row],[startdayname]]="Thursday",Table1[[#This Row],[starttime]],"")</f>
        <v/>
      </c>
      <c r="R87" s="11" t="str">
        <f>IF(Table1[[#This Row],[startdayname]]="Friday",Table1[[#This Row],[starttime]],"")</f>
        <v/>
      </c>
      <c r="S87" s="11" t="str">
        <f>IF(Table1[[#This Row],[startdayname]]="Saturday",Table1[[#This Row],[starttime]],"")</f>
        <v/>
      </c>
      <c r="T87" s="11" t="str">
        <f>IF(Table1[[#This Row],[startdayname]]="Sunday",Table1[[#This Row],[starttime]],"")</f>
        <v/>
      </c>
      <c r="V87" t="str">
        <f t="shared" ref="V87:X87" si="33">V86</f>
        <v>Kyle Cook</v>
      </c>
      <c r="W87" t="str">
        <f t="shared" si="33"/>
        <v>615-880-2367</v>
      </c>
      <c r="X87" t="str">
        <f t="shared" si="33"/>
        <v>kyle.cook@nashville.gov</v>
      </c>
    </row>
    <row r="88" spans="1:24" x14ac:dyDescent="0.25">
      <c r="A88">
        <f>Table1[[#This Row],[ summary]]</f>
        <v>0</v>
      </c>
      <c r="B88">
        <v>64836</v>
      </c>
      <c r="C88" t="str">
        <f>_xlfn.IFNA(VLOOKUP(Table1[[#This Row],[locationaddress]],VENUEID!$A$2:$B$28,2,TRUE),"")</f>
        <v/>
      </c>
      <c r="D88">
        <f>Table1[[#This Row],[description]]</f>
        <v>0</v>
      </c>
      <c r="E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8">
        <v>23</v>
      </c>
      <c r="G88" t="str">
        <f>IF((ISTEXT(Table1[[#This Row],[link]])),(Table1[[#This Row],[link]]),"")</f>
        <v/>
      </c>
      <c r="H88" t="e">
        <f>VLOOKUP(Table1[[#This Row],[locationaddress]],VENUEID!$A$2:$C111,3,TRUE)</f>
        <v>#N/A</v>
      </c>
      <c r="L88" s="1">
        <f>Table1[[#This Row],[startshortdate]]</f>
        <v>0</v>
      </c>
      <c r="M88" s="1">
        <f>Table1[[#This Row],[endshortdate]]</f>
        <v>0</v>
      </c>
      <c r="N88" s="11" t="str">
        <f>IF(Table1[[#This Row],[startdayname]]="Monday",Table1[[#This Row],[starttime]],"")</f>
        <v/>
      </c>
      <c r="O88" s="11" t="str">
        <f>IF(Table1[[#This Row],[startdayname]]="Tuesday",Table1[[#This Row],[starttime]],"")</f>
        <v/>
      </c>
      <c r="P88" s="11" t="str">
        <f>IF(Table1[[#This Row],[startdayname]]="Wednesday",Table1[[#This Row],[starttime]],"")</f>
        <v/>
      </c>
      <c r="Q88" s="11" t="str">
        <f>IF(Table1[[#This Row],[startdayname]]="Thursday",Table1[[#This Row],[starttime]],"")</f>
        <v/>
      </c>
      <c r="R88" s="11" t="str">
        <f>IF(Table1[[#This Row],[startdayname]]="Friday",Table1[[#This Row],[starttime]],"")</f>
        <v/>
      </c>
      <c r="S88" s="11" t="str">
        <f>IF(Table1[[#This Row],[startdayname]]="Saturday",Table1[[#This Row],[starttime]],"")</f>
        <v/>
      </c>
      <c r="T88" s="11" t="str">
        <f>IF(Table1[[#This Row],[startdayname]]="Sunday",Table1[[#This Row],[starttime]],"")</f>
        <v/>
      </c>
      <c r="V88" t="str">
        <f t="shared" ref="V88:X88" si="34">V87</f>
        <v>Kyle Cook</v>
      </c>
      <c r="W88" t="str">
        <f t="shared" si="34"/>
        <v>615-880-2367</v>
      </c>
      <c r="X88" t="str">
        <f t="shared" si="34"/>
        <v>kyle.cook@nashville.gov</v>
      </c>
    </row>
    <row r="89" spans="1:24" x14ac:dyDescent="0.25">
      <c r="A89">
        <f>Table1[[#This Row],[ summary]]</f>
        <v>0</v>
      </c>
      <c r="B89">
        <v>64836</v>
      </c>
      <c r="C89" t="str">
        <f>_xlfn.IFNA(VLOOKUP(Table1[[#This Row],[locationaddress]],VENUEID!$A$2:$B$28,2,TRUE),"")</f>
        <v/>
      </c>
      <c r="D89">
        <f>Table1[[#This Row],[description]]</f>
        <v>0</v>
      </c>
      <c r="E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9">
        <v>23</v>
      </c>
      <c r="G89" t="str">
        <f>IF((ISTEXT(Table1[[#This Row],[link]])),(Table1[[#This Row],[link]]),"")</f>
        <v/>
      </c>
      <c r="H89" t="e">
        <f>VLOOKUP(Table1[[#This Row],[locationaddress]],VENUEID!$A$2:$C111,3,TRUE)</f>
        <v>#N/A</v>
      </c>
      <c r="L89" s="1">
        <f>Table1[[#This Row],[startshortdate]]</f>
        <v>0</v>
      </c>
      <c r="M89" s="1">
        <f>Table1[[#This Row],[endshortdate]]</f>
        <v>0</v>
      </c>
      <c r="N89" s="11" t="str">
        <f>IF(Table1[[#This Row],[startdayname]]="Monday",Table1[[#This Row],[starttime]],"")</f>
        <v/>
      </c>
      <c r="O89" s="11" t="str">
        <f>IF(Table1[[#This Row],[startdayname]]="Tuesday",Table1[[#This Row],[starttime]],"")</f>
        <v/>
      </c>
      <c r="P89" s="11" t="str">
        <f>IF(Table1[[#This Row],[startdayname]]="Wednesday",Table1[[#This Row],[starttime]],"")</f>
        <v/>
      </c>
      <c r="Q89" s="11" t="str">
        <f>IF(Table1[[#This Row],[startdayname]]="Thursday",Table1[[#This Row],[starttime]],"")</f>
        <v/>
      </c>
      <c r="R89" s="11" t="str">
        <f>IF(Table1[[#This Row],[startdayname]]="Friday",Table1[[#This Row],[starttime]],"")</f>
        <v/>
      </c>
      <c r="S89" s="11" t="str">
        <f>IF(Table1[[#This Row],[startdayname]]="Saturday",Table1[[#This Row],[starttime]],"")</f>
        <v/>
      </c>
      <c r="T89" s="11" t="str">
        <f>IF(Table1[[#This Row],[startdayname]]="Sunday",Table1[[#This Row],[starttime]],"")</f>
        <v/>
      </c>
      <c r="V89" t="str">
        <f t="shared" ref="V89:X89" si="35">V88</f>
        <v>Kyle Cook</v>
      </c>
      <c r="W89" t="str">
        <f t="shared" si="35"/>
        <v>615-880-2367</v>
      </c>
      <c r="X89" t="str">
        <f t="shared" si="35"/>
        <v>kyle.cook@nashville.gov</v>
      </c>
    </row>
    <row r="90" spans="1:24" x14ac:dyDescent="0.25">
      <c r="A90">
        <f>Table1[[#This Row],[ summary]]</f>
        <v>0</v>
      </c>
      <c r="B90">
        <v>64836</v>
      </c>
      <c r="C90" t="str">
        <f>_xlfn.IFNA(VLOOKUP(Table1[[#This Row],[locationaddress]],VENUEID!$A$2:$B$28,2,TRUE),"")</f>
        <v/>
      </c>
      <c r="D90">
        <f>Table1[[#This Row],[description]]</f>
        <v>0</v>
      </c>
      <c r="E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0">
        <v>23</v>
      </c>
      <c r="G90" t="str">
        <f>IF((ISTEXT(Table1[[#This Row],[link]])),(Table1[[#This Row],[link]]),"")</f>
        <v/>
      </c>
      <c r="H90" t="e">
        <f>VLOOKUP(Table1[[#This Row],[locationaddress]],VENUEID!$A$2:$C113,3,TRUE)</f>
        <v>#N/A</v>
      </c>
      <c r="L90" s="1">
        <f>Table1[[#This Row],[startshortdate]]</f>
        <v>0</v>
      </c>
      <c r="M90" s="1">
        <f>Table1[[#This Row],[endshortdate]]</f>
        <v>0</v>
      </c>
      <c r="N90" s="11" t="str">
        <f>IF(Table1[[#This Row],[startdayname]]="Monday",Table1[[#This Row],[starttime]],"")</f>
        <v/>
      </c>
      <c r="O90" s="11" t="str">
        <f>IF(Table1[[#This Row],[startdayname]]="Tuesday",Table1[[#This Row],[starttime]],"")</f>
        <v/>
      </c>
      <c r="P90" s="11" t="str">
        <f>IF(Table1[[#This Row],[startdayname]]="Wednesday",Table1[[#This Row],[starttime]],"")</f>
        <v/>
      </c>
      <c r="Q90" s="11" t="str">
        <f>IF(Table1[[#This Row],[startdayname]]="Thursday",Table1[[#This Row],[starttime]],"")</f>
        <v/>
      </c>
      <c r="R90" s="11" t="str">
        <f>IF(Table1[[#This Row],[startdayname]]="Friday",Table1[[#This Row],[starttime]],"")</f>
        <v/>
      </c>
      <c r="S90" s="11" t="str">
        <f>IF(Table1[[#This Row],[startdayname]]="Saturday",Table1[[#This Row],[starttime]],"")</f>
        <v/>
      </c>
      <c r="T90" s="11" t="str">
        <f>IF(Table1[[#This Row],[startdayname]]="Sunday",Table1[[#This Row],[starttime]],"")</f>
        <v/>
      </c>
      <c r="V90" t="str">
        <f t="shared" ref="V90:X90" si="36">V89</f>
        <v>Kyle Cook</v>
      </c>
      <c r="W90" t="str">
        <f t="shared" si="36"/>
        <v>615-880-2367</v>
      </c>
      <c r="X90" t="str">
        <f t="shared" si="36"/>
        <v>kyle.cook@nashville.gov</v>
      </c>
    </row>
    <row r="91" spans="1:24" x14ac:dyDescent="0.25">
      <c r="A91">
        <f>Table1[[#This Row],[ summary]]</f>
        <v>0</v>
      </c>
      <c r="B91">
        <v>64836</v>
      </c>
      <c r="C91" t="str">
        <f>_xlfn.IFNA(VLOOKUP(Table1[[#This Row],[locationaddress]],VENUEID!$A$2:$B$28,2,TRUE),"")</f>
        <v/>
      </c>
      <c r="D91">
        <f>Table1[[#This Row],[description]]</f>
        <v>0</v>
      </c>
      <c r="E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1">
        <v>23</v>
      </c>
      <c r="G91" t="str">
        <f>IF((ISTEXT(Table1[[#This Row],[link]])),(Table1[[#This Row],[link]]),"")</f>
        <v/>
      </c>
      <c r="H91" t="e">
        <f>VLOOKUP(Table1[[#This Row],[locationaddress]],VENUEID!$A$2:$C113,3,TRUE)</f>
        <v>#N/A</v>
      </c>
      <c r="L91" s="1">
        <f>Table1[[#This Row],[startshortdate]]</f>
        <v>0</v>
      </c>
      <c r="M91" s="1">
        <f>Table1[[#This Row],[endshortdate]]</f>
        <v>0</v>
      </c>
      <c r="N91" s="11" t="str">
        <f>IF(Table1[[#This Row],[startdayname]]="Monday",Table1[[#This Row],[starttime]],"")</f>
        <v/>
      </c>
      <c r="O91" s="11" t="str">
        <f>IF(Table1[[#This Row],[startdayname]]="Tuesday",Table1[[#This Row],[starttime]],"")</f>
        <v/>
      </c>
      <c r="P91" s="11" t="str">
        <f>IF(Table1[[#This Row],[startdayname]]="Wednesday",Table1[[#This Row],[starttime]],"")</f>
        <v/>
      </c>
      <c r="Q91" s="11" t="str">
        <f>IF(Table1[[#This Row],[startdayname]]="Thursday",Table1[[#This Row],[starttime]],"")</f>
        <v/>
      </c>
      <c r="R91" s="11" t="str">
        <f>IF(Table1[[#This Row],[startdayname]]="Friday",Table1[[#This Row],[starttime]],"")</f>
        <v/>
      </c>
      <c r="S91" s="11" t="str">
        <f>IF(Table1[[#This Row],[startdayname]]="Saturday",Table1[[#This Row],[starttime]],"")</f>
        <v/>
      </c>
      <c r="T91" s="11" t="str">
        <f>IF(Table1[[#This Row],[startdayname]]="Sunday",Table1[[#This Row],[starttime]],"")</f>
        <v/>
      </c>
      <c r="V91" t="str">
        <f t="shared" ref="V91:X91" si="37">V90</f>
        <v>Kyle Cook</v>
      </c>
      <c r="W91" t="str">
        <f t="shared" si="37"/>
        <v>615-880-2367</v>
      </c>
      <c r="X91" t="str">
        <f t="shared" si="37"/>
        <v>kyle.cook@nashville.gov</v>
      </c>
    </row>
    <row r="92" spans="1:24" x14ac:dyDescent="0.25">
      <c r="A92">
        <f>Table1[[#This Row],[ summary]]</f>
        <v>0</v>
      </c>
      <c r="B92">
        <v>64836</v>
      </c>
      <c r="C92" t="str">
        <f>_xlfn.IFNA(VLOOKUP(Table1[[#This Row],[locationaddress]],VENUEID!$A$2:$B$28,2,TRUE),"")</f>
        <v/>
      </c>
      <c r="D92">
        <f>Table1[[#This Row],[description]]</f>
        <v>0</v>
      </c>
      <c r="E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2">
        <v>23</v>
      </c>
      <c r="G92" t="str">
        <f>IF((ISTEXT(Table1[[#This Row],[link]])),(Table1[[#This Row],[link]]),"")</f>
        <v/>
      </c>
      <c r="H92" t="e">
        <f>VLOOKUP(Table1[[#This Row],[locationaddress]],VENUEID!$A$2:$C115,3,TRUE)</f>
        <v>#N/A</v>
      </c>
      <c r="L92" s="1">
        <f>Table1[[#This Row],[startshortdate]]</f>
        <v>0</v>
      </c>
      <c r="M92" s="1">
        <f>Table1[[#This Row],[endshortdate]]</f>
        <v>0</v>
      </c>
      <c r="N92" s="11" t="str">
        <f>IF(Table1[[#This Row],[startdayname]]="Monday",Table1[[#This Row],[starttime]],"")</f>
        <v/>
      </c>
      <c r="O92" s="11" t="str">
        <f>IF(Table1[[#This Row],[startdayname]]="Tuesday",Table1[[#This Row],[starttime]],"")</f>
        <v/>
      </c>
      <c r="P92" s="11" t="str">
        <f>IF(Table1[[#This Row],[startdayname]]="Wednesday",Table1[[#This Row],[starttime]],"")</f>
        <v/>
      </c>
      <c r="Q92" s="11" t="str">
        <f>IF(Table1[[#This Row],[startdayname]]="Thursday",Table1[[#This Row],[starttime]],"")</f>
        <v/>
      </c>
      <c r="R92" s="11" t="str">
        <f>IF(Table1[[#This Row],[startdayname]]="Friday",Table1[[#This Row],[starttime]],"")</f>
        <v/>
      </c>
      <c r="S92" s="11" t="str">
        <f>IF(Table1[[#This Row],[startdayname]]="Saturday",Table1[[#This Row],[starttime]],"")</f>
        <v/>
      </c>
      <c r="T92" s="11" t="str">
        <f>IF(Table1[[#This Row],[startdayname]]="Sunday",Table1[[#This Row],[starttime]],"")</f>
        <v/>
      </c>
      <c r="V92" t="str">
        <f t="shared" ref="V92:X92" si="38">V91</f>
        <v>Kyle Cook</v>
      </c>
      <c r="W92" t="str">
        <f t="shared" si="38"/>
        <v>615-880-2367</v>
      </c>
      <c r="X92" t="str">
        <f t="shared" si="38"/>
        <v>kyle.cook@nashville.gov</v>
      </c>
    </row>
    <row r="93" spans="1:24" x14ac:dyDescent="0.25">
      <c r="A93">
        <f>Table1[[#This Row],[ summary]]</f>
        <v>0</v>
      </c>
      <c r="B93">
        <v>64836</v>
      </c>
      <c r="C93" t="str">
        <f>_xlfn.IFNA(VLOOKUP(Table1[[#This Row],[locationaddress]],VENUEID!$A$2:$B$28,2,TRUE),"")</f>
        <v/>
      </c>
      <c r="D93">
        <f>Table1[[#This Row],[description]]</f>
        <v>0</v>
      </c>
      <c r="E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3">
        <v>23</v>
      </c>
      <c r="G93" t="str">
        <f>IF((ISTEXT(Table1[[#This Row],[link]])),(Table1[[#This Row],[link]]),"")</f>
        <v/>
      </c>
      <c r="H93" t="e">
        <f>VLOOKUP(Table1[[#This Row],[locationaddress]],VENUEID!$A$2:$C115,3,TRUE)</f>
        <v>#N/A</v>
      </c>
      <c r="L93" s="1">
        <f>Table1[[#This Row],[startshortdate]]</f>
        <v>0</v>
      </c>
      <c r="M93" s="1">
        <f>Table1[[#This Row],[endshortdate]]</f>
        <v>0</v>
      </c>
      <c r="N93" s="11" t="str">
        <f>IF(Table1[[#This Row],[startdayname]]="Monday",Table1[[#This Row],[starttime]],"")</f>
        <v/>
      </c>
      <c r="O93" s="11" t="str">
        <f>IF(Table1[[#This Row],[startdayname]]="Tuesday",Table1[[#This Row],[starttime]],"")</f>
        <v/>
      </c>
      <c r="P93" s="11" t="str">
        <f>IF(Table1[[#This Row],[startdayname]]="Wednesday",Table1[[#This Row],[starttime]],"")</f>
        <v/>
      </c>
      <c r="Q93" s="11" t="str">
        <f>IF(Table1[[#This Row],[startdayname]]="Thursday",Table1[[#This Row],[starttime]],"")</f>
        <v/>
      </c>
      <c r="R93" s="11" t="str">
        <f>IF(Table1[[#This Row],[startdayname]]="Friday",Table1[[#This Row],[starttime]],"")</f>
        <v/>
      </c>
      <c r="S93" s="11" t="str">
        <f>IF(Table1[[#This Row],[startdayname]]="Saturday",Table1[[#This Row],[starttime]],"")</f>
        <v/>
      </c>
      <c r="T93" s="11" t="str">
        <f>IF(Table1[[#This Row],[startdayname]]="Sunday",Table1[[#This Row],[starttime]],"")</f>
        <v/>
      </c>
      <c r="V93" t="str">
        <f t="shared" ref="V93:X93" si="39">V92</f>
        <v>Kyle Cook</v>
      </c>
      <c r="W93" t="str">
        <f t="shared" si="39"/>
        <v>615-880-2367</v>
      </c>
      <c r="X93" t="str">
        <f t="shared" si="39"/>
        <v>kyle.cook@nashville.gov</v>
      </c>
    </row>
    <row r="94" spans="1:24" x14ac:dyDescent="0.25">
      <c r="A94">
        <f>Table1[[#This Row],[ summary]]</f>
        <v>0</v>
      </c>
      <c r="B94">
        <v>64836</v>
      </c>
      <c r="C94" t="str">
        <f>_xlfn.IFNA(VLOOKUP(Table1[[#This Row],[locationaddress]],VENUEID!$A$2:$B$28,2,TRUE),"")</f>
        <v/>
      </c>
      <c r="D94">
        <f>Table1[[#This Row],[description]]</f>
        <v>0</v>
      </c>
      <c r="E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4">
        <v>23</v>
      </c>
      <c r="G94" t="str">
        <f>IF((ISTEXT(Table1[[#This Row],[link]])),(Table1[[#This Row],[link]]),"")</f>
        <v/>
      </c>
      <c r="H94" t="e">
        <f>VLOOKUP(Table1[[#This Row],[locationaddress]],VENUEID!$A$2:$C117,3,TRUE)</f>
        <v>#N/A</v>
      </c>
      <c r="L94" s="1">
        <f>Table1[[#This Row],[startshortdate]]</f>
        <v>0</v>
      </c>
      <c r="M94" s="1">
        <f>Table1[[#This Row],[endshortdate]]</f>
        <v>0</v>
      </c>
      <c r="N94" s="11" t="str">
        <f>IF(Table1[[#This Row],[startdayname]]="Monday",Table1[[#This Row],[starttime]],"")</f>
        <v/>
      </c>
      <c r="O94" s="11" t="str">
        <f>IF(Table1[[#This Row],[startdayname]]="Tuesday",Table1[[#This Row],[starttime]],"")</f>
        <v/>
      </c>
      <c r="P94" s="11" t="str">
        <f>IF(Table1[[#This Row],[startdayname]]="Wednesday",Table1[[#This Row],[starttime]],"")</f>
        <v/>
      </c>
      <c r="Q94" s="11" t="str">
        <f>IF(Table1[[#This Row],[startdayname]]="Thursday",Table1[[#This Row],[starttime]],"")</f>
        <v/>
      </c>
      <c r="R94" s="11" t="str">
        <f>IF(Table1[[#This Row],[startdayname]]="Friday",Table1[[#This Row],[starttime]],"")</f>
        <v/>
      </c>
      <c r="S94" s="11" t="str">
        <f>IF(Table1[[#This Row],[startdayname]]="Saturday",Table1[[#This Row],[starttime]],"")</f>
        <v/>
      </c>
      <c r="T94" s="11" t="str">
        <f>IF(Table1[[#This Row],[startdayname]]="Sunday",Table1[[#This Row],[starttime]],"")</f>
        <v/>
      </c>
      <c r="V94" t="str">
        <f t="shared" ref="V94:X94" si="40">V93</f>
        <v>Kyle Cook</v>
      </c>
      <c r="W94" t="str">
        <f t="shared" si="40"/>
        <v>615-880-2367</v>
      </c>
      <c r="X94" t="str">
        <f t="shared" si="40"/>
        <v>kyle.cook@nashville.gov</v>
      </c>
    </row>
    <row r="95" spans="1:24" x14ac:dyDescent="0.25">
      <c r="A95">
        <f>Table1[[#This Row],[ summary]]</f>
        <v>0</v>
      </c>
      <c r="B95">
        <v>64836</v>
      </c>
      <c r="C95" t="str">
        <f>_xlfn.IFNA(VLOOKUP(Table1[[#This Row],[locationaddress]],VENUEID!$A$2:$B$28,2,TRUE),"")</f>
        <v/>
      </c>
      <c r="D95">
        <f>Table1[[#This Row],[description]]</f>
        <v>0</v>
      </c>
      <c r="E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5">
        <v>23</v>
      </c>
      <c r="G95" t="str">
        <f>IF((ISTEXT(Table1[[#This Row],[link]])),(Table1[[#This Row],[link]]),"")</f>
        <v/>
      </c>
      <c r="H95" t="e">
        <f>VLOOKUP(Table1[[#This Row],[locationaddress]],VENUEID!$A$2:$C117,3,TRUE)</f>
        <v>#N/A</v>
      </c>
      <c r="L95" s="1">
        <f>Table1[[#This Row],[startshortdate]]</f>
        <v>0</v>
      </c>
      <c r="M95" s="1">
        <f>Table1[[#This Row],[endshortdate]]</f>
        <v>0</v>
      </c>
      <c r="N95" s="11" t="str">
        <f>IF(Table1[[#This Row],[startdayname]]="Monday",Table1[[#This Row],[starttime]],"")</f>
        <v/>
      </c>
      <c r="O95" s="11" t="str">
        <f>IF(Table1[[#This Row],[startdayname]]="Tuesday",Table1[[#This Row],[starttime]],"")</f>
        <v/>
      </c>
      <c r="P95" s="11" t="str">
        <f>IF(Table1[[#This Row],[startdayname]]="Wednesday",Table1[[#This Row],[starttime]],"")</f>
        <v/>
      </c>
      <c r="Q95" s="11" t="str">
        <f>IF(Table1[[#This Row],[startdayname]]="Thursday",Table1[[#This Row],[starttime]],"")</f>
        <v/>
      </c>
      <c r="R95" s="11" t="str">
        <f>IF(Table1[[#This Row],[startdayname]]="Friday",Table1[[#This Row],[starttime]],"")</f>
        <v/>
      </c>
      <c r="S95" s="11" t="str">
        <f>IF(Table1[[#This Row],[startdayname]]="Saturday",Table1[[#This Row],[starttime]],"")</f>
        <v/>
      </c>
      <c r="T95" s="11" t="str">
        <f>IF(Table1[[#This Row],[startdayname]]="Sunday",Table1[[#This Row],[starttime]],"")</f>
        <v/>
      </c>
      <c r="V95" t="str">
        <f t="shared" ref="V95:X95" si="41">V94</f>
        <v>Kyle Cook</v>
      </c>
      <c r="W95" t="str">
        <f t="shared" si="41"/>
        <v>615-880-2367</v>
      </c>
      <c r="X95" t="str">
        <f t="shared" si="41"/>
        <v>kyle.cook@nashville.gov</v>
      </c>
    </row>
    <row r="96" spans="1:24" x14ac:dyDescent="0.25">
      <c r="A96">
        <f>Table1[[#This Row],[ summary]]</f>
        <v>0</v>
      </c>
      <c r="B96">
        <v>64836</v>
      </c>
      <c r="C96" t="str">
        <f>_xlfn.IFNA(VLOOKUP(Table1[[#This Row],[locationaddress]],VENUEID!$A$2:$B$28,2,TRUE),"")</f>
        <v/>
      </c>
      <c r="D96">
        <f>Table1[[#This Row],[description]]</f>
        <v>0</v>
      </c>
      <c r="E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6">
        <v>23</v>
      </c>
      <c r="G96" t="str">
        <f>IF((ISTEXT(Table1[[#This Row],[link]])),(Table1[[#This Row],[link]]),"")</f>
        <v/>
      </c>
      <c r="H96" t="e">
        <f>VLOOKUP(Table1[[#This Row],[locationaddress]],VENUEID!$A$2:$C119,3,TRUE)</f>
        <v>#N/A</v>
      </c>
      <c r="L96" s="1">
        <f>Table1[[#This Row],[startshortdate]]</f>
        <v>0</v>
      </c>
      <c r="M96" s="1">
        <f>Table1[[#This Row],[endshortdate]]</f>
        <v>0</v>
      </c>
      <c r="N96" s="11" t="str">
        <f>IF(Table1[[#This Row],[startdayname]]="Monday",Table1[[#This Row],[starttime]],"")</f>
        <v/>
      </c>
      <c r="O96" s="11" t="str">
        <f>IF(Table1[[#This Row],[startdayname]]="Tuesday",Table1[[#This Row],[starttime]],"")</f>
        <v/>
      </c>
      <c r="P96" s="11" t="str">
        <f>IF(Table1[[#This Row],[startdayname]]="Wednesday",Table1[[#This Row],[starttime]],"")</f>
        <v/>
      </c>
      <c r="Q96" s="11" t="str">
        <f>IF(Table1[[#This Row],[startdayname]]="Thursday",Table1[[#This Row],[starttime]],"")</f>
        <v/>
      </c>
      <c r="R96" s="11" t="str">
        <f>IF(Table1[[#This Row],[startdayname]]="Friday",Table1[[#This Row],[starttime]],"")</f>
        <v/>
      </c>
      <c r="S96" s="11" t="str">
        <f>IF(Table1[[#This Row],[startdayname]]="Saturday",Table1[[#This Row],[starttime]],"")</f>
        <v/>
      </c>
      <c r="T96" s="11" t="str">
        <f>IF(Table1[[#This Row],[startdayname]]="Sunday",Table1[[#This Row],[starttime]],"")</f>
        <v/>
      </c>
      <c r="V96" t="str">
        <f t="shared" ref="V96:X96" si="42">V95</f>
        <v>Kyle Cook</v>
      </c>
      <c r="W96" t="str">
        <f t="shared" si="42"/>
        <v>615-880-2367</v>
      </c>
      <c r="X96" t="str">
        <f t="shared" si="42"/>
        <v>kyle.cook@nashville.gov</v>
      </c>
    </row>
    <row r="97" spans="1:24" x14ac:dyDescent="0.25">
      <c r="A97">
        <f>Table1[[#This Row],[ summary]]</f>
        <v>0</v>
      </c>
      <c r="B97">
        <v>64836</v>
      </c>
      <c r="C97" t="str">
        <f>_xlfn.IFNA(VLOOKUP(Table1[[#This Row],[locationaddress]],VENUEID!$A$2:$B$28,2,TRUE),"")</f>
        <v/>
      </c>
      <c r="D97">
        <f>Table1[[#This Row],[description]]</f>
        <v>0</v>
      </c>
      <c r="E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7">
        <v>23</v>
      </c>
      <c r="G97" t="str">
        <f>IF((ISTEXT(Table1[[#This Row],[link]])),(Table1[[#This Row],[link]]),"")</f>
        <v/>
      </c>
      <c r="H97" t="e">
        <f>VLOOKUP(Table1[[#This Row],[locationaddress]],VENUEID!$A$2:$C119,3,TRUE)</f>
        <v>#N/A</v>
      </c>
      <c r="L97" s="1">
        <f>Table1[[#This Row],[startshortdate]]</f>
        <v>0</v>
      </c>
      <c r="M97" s="1">
        <f>Table1[[#This Row],[endshortdate]]</f>
        <v>0</v>
      </c>
      <c r="N97" s="11" t="str">
        <f>IF(Table1[[#This Row],[startdayname]]="Monday",Table1[[#This Row],[starttime]],"")</f>
        <v/>
      </c>
      <c r="O97" s="11" t="str">
        <f>IF(Table1[[#This Row],[startdayname]]="Tuesday",Table1[[#This Row],[starttime]],"")</f>
        <v/>
      </c>
      <c r="P97" s="11" t="str">
        <f>IF(Table1[[#This Row],[startdayname]]="Wednesday",Table1[[#This Row],[starttime]],"")</f>
        <v/>
      </c>
      <c r="Q97" s="11" t="str">
        <f>IF(Table1[[#This Row],[startdayname]]="Thursday",Table1[[#This Row],[starttime]],"")</f>
        <v/>
      </c>
      <c r="R97" s="11" t="str">
        <f>IF(Table1[[#This Row],[startdayname]]="Friday",Table1[[#This Row],[starttime]],"")</f>
        <v/>
      </c>
      <c r="S97" s="11" t="str">
        <f>IF(Table1[[#This Row],[startdayname]]="Saturday",Table1[[#This Row],[starttime]],"")</f>
        <v/>
      </c>
      <c r="T97" s="11" t="str">
        <f>IF(Table1[[#This Row],[startdayname]]="Sunday",Table1[[#This Row],[starttime]],"")</f>
        <v/>
      </c>
      <c r="V97" t="str">
        <f t="shared" ref="V97:X97" si="43">V96</f>
        <v>Kyle Cook</v>
      </c>
      <c r="W97" t="str">
        <f t="shared" si="43"/>
        <v>615-880-2367</v>
      </c>
      <c r="X97" t="str">
        <f t="shared" si="43"/>
        <v>kyle.cook@nashville.gov</v>
      </c>
    </row>
    <row r="98" spans="1:24" x14ac:dyDescent="0.25">
      <c r="A98">
        <f>Table1[[#This Row],[ summary]]</f>
        <v>0</v>
      </c>
      <c r="B98">
        <v>64836</v>
      </c>
      <c r="C98" t="str">
        <f>_xlfn.IFNA(VLOOKUP(Table1[[#This Row],[locationaddress]],VENUEID!$A$2:$B$28,2,TRUE),"")</f>
        <v/>
      </c>
      <c r="D98">
        <f>Table1[[#This Row],[description]]</f>
        <v>0</v>
      </c>
      <c r="E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8">
        <v>23</v>
      </c>
      <c r="G98" t="str">
        <f>IF((ISTEXT(Table1[[#This Row],[link]])),(Table1[[#This Row],[link]]),"")</f>
        <v/>
      </c>
      <c r="H98" t="e">
        <f>VLOOKUP(Table1[[#This Row],[locationaddress]],VENUEID!$A$2:$C121,3,TRUE)</f>
        <v>#N/A</v>
      </c>
      <c r="L98" s="1">
        <f>Table1[[#This Row],[startshortdate]]</f>
        <v>0</v>
      </c>
      <c r="M98" s="1">
        <f>Table1[[#This Row],[endshortdate]]</f>
        <v>0</v>
      </c>
      <c r="N98" s="11" t="str">
        <f>IF(Table1[[#This Row],[startdayname]]="Monday",Table1[[#This Row],[starttime]],"")</f>
        <v/>
      </c>
      <c r="O98" s="11" t="str">
        <f>IF(Table1[[#This Row],[startdayname]]="Tuesday",Table1[[#This Row],[starttime]],"")</f>
        <v/>
      </c>
      <c r="P98" s="11" t="str">
        <f>IF(Table1[[#This Row],[startdayname]]="Wednesday",Table1[[#This Row],[starttime]],"")</f>
        <v/>
      </c>
      <c r="Q98" s="11" t="str">
        <f>IF(Table1[[#This Row],[startdayname]]="Thursday",Table1[[#This Row],[starttime]],"")</f>
        <v/>
      </c>
      <c r="R98" s="11" t="str">
        <f>IF(Table1[[#This Row],[startdayname]]="Friday",Table1[[#This Row],[starttime]],"")</f>
        <v/>
      </c>
      <c r="S98" s="11" t="str">
        <f>IF(Table1[[#This Row],[startdayname]]="Saturday",Table1[[#This Row],[starttime]],"")</f>
        <v/>
      </c>
      <c r="T98" s="11" t="str">
        <f>IF(Table1[[#This Row],[startdayname]]="Sunday",Table1[[#This Row],[starttime]],"")</f>
        <v/>
      </c>
      <c r="V98" t="str">
        <f t="shared" ref="V98:X98" si="44">V97</f>
        <v>Kyle Cook</v>
      </c>
      <c r="W98" t="str">
        <f t="shared" si="44"/>
        <v>615-880-2367</v>
      </c>
      <c r="X98" t="str">
        <f t="shared" si="44"/>
        <v>kyle.cook@nashville.gov</v>
      </c>
    </row>
    <row r="99" spans="1:24" x14ac:dyDescent="0.25">
      <c r="A99">
        <f>Table1[[#This Row],[ summary]]</f>
        <v>0</v>
      </c>
      <c r="B99">
        <v>64836</v>
      </c>
      <c r="C99" t="str">
        <f>_xlfn.IFNA(VLOOKUP(Table1[[#This Row],[locationaddress]],VENUEID!$A$2:$B$28,2,TRUE),"")</f>
        <v/>
      </c>
      <c r="D99">
        <f>Table1[[#This Row],[description]]</f>
        <v>0</v>
      </c>
      <c r="E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9">
        <v>23</v>
      </c>
      <c r="G99" t="str">
        <f>IF((ISTEXT(Table1[[#This Row],[link]])),(Table1[[#This Row],[link]]),"")</f>
        <v/>
      </c>
      <c r="H99" t="e">
        <f>VLOOKUP(Table1[[#This Row],[locationaddress]],VENUEID!$A$2:$C121,3,TRUE)</f>
        <v>#N/A</v>
      </c>
      <c r="L99" s="1">
        <f>Table1[[#This Row],[startshortdate]]</f>
        <v>0</v>
      </c>
      <c r="M99" s="1">
        <f>Table1[[#This Row],[endshortdate]]</f>
        <v>0</v>
      </c>
      <c r="N99" s="11" t="str">
        <f>IF(Table1[[#This Row],[startdayname]]="Monday",Table1[[#This Row],[starttime]],"")</f>
        <v/>
      </c>
      <c r="O99" s="11" t="str">
        <f>IF(Table1[[#This Row],[startdayname]]="Tuesday",Table1[[#This Row],[starttime]],"")</f>
        <v/>
      </c>
      <c r="P99" s="11" t="str">
        <f>IF(Table1[[#This Row],[startdayname]]="Wednesday",Table1[[#This Row],[starttime]],"")</f>
        <v/>
      </c>
      <c r="Q99" s="11" t="str">
        <f>IF(Table1[[#This Row],[startdayname]]="Thursday",Table1[[#This Row],[starttime]],"")</f>
        <v/>
      </c>
      <c r="R99" s="11" t="str">
        <f>IF(Table1[[#This Row],[startdayname]]="Friday",Table1[[#This Row],[starttime]],"")</f>
        <v/>
      </c>
      <c r="S99" s="11" t="str">
        <f>IF(Table1[[#This Row],[startdayname]]="Saturday",Table1[[#This Row],[starttime]],"")</f>
        <v/>
      </c>
      <c r="T99" s="11" t="str">
        <f>IF(Table1[[#This Row],[startdayname]]="Sunday",Table1[[#This Row],[starttime]],"")</f>
        <v/>
      </c>
      <c r="V99" t="str">
        <f t="shared" ref="V99:X99" si="45">V98</f>
        <v>Kyle Cook</v>
      </c>
      <c r="W99" t="str">
        <f t="shared" si="45"/>
        <v>615-880-2367</v>
      </c>
      <c r="X99" t="str">
        <f t="shared" si="45"/>
        <v>kyle.cook@nashville.gov</v>
      </c>
    </row>
    <row r="100" spans="1:24" x14ac:dyDescent="0.25">
      <c r="A100">
        <f>Table1[[#This Row],[ summary]]</f>
        <v>0</v>
      </c>
      <c r="B100">
        <v>64836</v>
      </c>
      <c r="C100" t="str">
        <f>_xlfn.IFNA(VLOOKUP(Table1[[#This Row],[locationaddress]],VENUEID!$A$2:$B$28,2,TRUE),"")</f>
        <v/>
      </c>
      <c r="D100">
        <f>Table1[[#This Row],[description]]</f>
        <v>0</v>
      </c>
      <c r="E1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0">
        <v>23</v>
      </c>
      <c r="G100" t="str">
        <f>IF((ISTEXT(Table1[[#This Row],[link]])),(Table1[[#This Row],[link]]),"")</f>
        <v/>
      </c>
      <c r="H100" t="e">
        <f>VLOOKUP(Table1[[#This Row],[locationaddress]],VENUEID!$A$2:$C123,3,TRUE)</f>
        <v>#N/A</v>
      </c>
      <c r="L100" s="1">
        <f>Table1[[#This Row],[startshortdate]]</f>
        <v>0</v>
      </c>
      <c r="M100" s="1">
        <f>Table1[[#This Row],[endshortdate]]</f>
        <v>0</v>
      </c>
      <c r="N100" s="11" t="str">
        <f>IF(Table1[[#This Row],[startdayname]]="Monday",Table1[[#This Row],[starttime]],"")</f>
        <v/>
      </c>
      <c r="O100" s="11" t="str">
        <f>IF(Table1[[#This Row],[startdayname]]="Tuesday",Table1[[#This Row],[starttime]],"")</f>
        <v/>
      </c>
      <c r="P100" s="11" t="str">
        <f>IF(Table1[[#This Row],[startdayname]]="Wednesday",Table1[[#This Row],[starttime]],"")</f>
        <v/>
      </c>
      <c r="Q100" s="11" t="str">
        <f>IF(Table1[[#This Row],[startdayname]]="Thursday",Table1[[#This Row],[starttime]],"")</f>
        <v/>
      </c>
      <c r="R100" s="11" t="str">
        <f>IF(Table1[[#This Row],[startdayname]]="Friday",Table1[[#This Row],[starttime]],"")</f>
        <v/>
      </c>
      <c r="S100" s="11" t="str">
        <f>IF(Table1[[#This Row],[startdayname]]="Saturday",Table1[[#This Row],[starttime]],"")</f>
        <v/>
      </c>
      <c r="T100" s="11" t="str">
        <f>IF(Table1[[#This Row],[startdayname]]="Sunday",Table1[[#This Row],[starttime]],"")</f>
        <v/>
      </c>
      <c r="V100" t="str">
        <f t="shared" ref="V100:X100" si="46">V99</f>
        <v>Kyle Cook</v>
      </c>
      <c r="W100" t="str">
        <f t="shared" si="46"/>
        <v>615-880-2367</v>
      </c>
      <c r="X100" t="str">
        <f t="shared" si="46"/>
        <v>kyle.cook@nashville.gov</v>
      </c>
    </row>
    <row r="101" spans="1:24" x14ac:dyDescent="0.25">
      <c r="A101">
        <f>Table1[[#This Row],[ summary]]</f>
        <v>0</v>
      </c>
      <c r="B101">
        <v>64836</v>
      </c>
      <c r="C101" t="str">
        <f>_xlfn.IFNA(VLOOKUP(Table1[[#This Row],[locationaddress]],VENUEID!$A$2:$B$28,2,TRUE),"")</f>
        <v/>
      </c>
      <c r="D101">
        <f>Table1[[#This Row],[description]]</f>
        <v>0</v>
      </c>
      <c r="E1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1">
        <v>23</v>
      </c>
      <c r="G101" t="str">
        <f>IF((ISTEXT(Table1[[#This Row],[link]])),(Table1[[#This Row],[link]]),"")</f>
        <v/>
      </c>
      <c r="H101" t="e">
        <f>VLOOKUP(Table1[[#This Row],[locationaddress]],VENUEID!$A$2:$C123,3,TRUE)</f>
        <v>#N/A</v>
      </c>
      <c r="L101" s="1">
        <f>Table1[[#This Row],[startshortdate]]</f>
        <v>0</v>
      </c>
      <c r="M101" s="1">
        <f>Table1[[#This Row],[endshortdate]]</f>
        <v>0</v>
      </c>
      <c r="N101" s="11" t="str">
        <f>IF(Table1[[#This Row],[startdayname]]="Monday",Table1[[#This Row],[starttime]],"")</f>
        <v/>
      </c>
      <c r="O101" s="11" t="str">
        <f>IF(Table1[[#This Row],[startdayname]]="Tuesday",Table1[[#This Row],[starttime]],"")</f>
        <v/>
      </c>
      <c r="P101" s="11" t="str">
        <f>IF(Table1[[#This Row],[startdayname]]="Wednesday",Table1[[#This Row],[starttime]],"")</f>
        <v/>
      </c>
      <c r="Q101" s="11" t="str">
        <f>IF(Table1[[#This Row],[startdayname]]="Thursday",Table1[[#This Row],[starttime]],"")</f>
        <v/>
      </c>
      <c r="R101" s="11" t="str">
        <f>IF(Table1[[#This Row],[startdayname]]="Friday",Table1[[#This Row],[starttime]],"")</f>
        <v/>
      </c>
      <c r="S101" s="11" t="str">
        <f>IF(Table1[[#This Row],[startdayname]]="Saturday",Table1[[#This Row],[starttime]],"")</f>
        <v/>
      </c>
      <c r="T101" s="11" t="str">
        <f>IF(Table1[[#This Row],[startdayname]]="Sunday",Table1[[#This Row],[starttime]],"")</f>
        <v/>
      </c>
      <c r="V101" t="str">
        <f t="shared" ref="V101:X101" si="47">V100</f>
        <v>Kyle Cook</v>
      </c>
      <c r="W101" t="str">
        <f t="shared" si="47"/>
        <v>615-880-2367</v>
      </c>
      <c r="X101" t="str">
        <f t="shared" si="47"/>
        <v>kyle.cook@nashville.gov</v>
      </c>
    </row>
    <row r="102" spans="1:24" x14ac:dyDescent="0.25">
      <c r="A102">
        <f>Table1[[#This Row],[ summary]]</f>
        <v>0</v>
      </c>
      <c r="B102">
        <v>64836</v>
      </c>
      <c r="C102" t="str">
        <f>_xlfn.IFNA(VLOOKUP(Table1[[#This Row],[locationaddress]],VENUEID!$A$2:$B$28,2,TRUE),"")</f>
        <v/>
      </c>
      <c r="D102">
        <f>Table1[[#This Row],[description]]</f>
        <v>0</v>
      </c>
      <c r="E1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2">
        <v>23</v>
      </c>
      <c r="G102" t="str">
        <f>IF((ISTEXT(Table1[[#This Row],[link]])),(Table1[[#This Row],[link]]),"")</f>
        <v/>
      </c>
      <c r="H102" t="e">
        <f>VLOOKUP(Table1[[#This Row],[locationaddress]],VENUEID!$A$2:$C125,3,TRUE)</f>
        <v>#N/A</v>
      </c>
      <c r="L102" s="1">
        <f>Table1[[#This Row],[startshortdate]]</f>
        <v>0</v>
      </c>
      <c r="M102" s="1">
        <f>Table1[[#This Row],[endshortdate]]</f>
        <v>0</v>
      </c>
      <c r="N102" s="11" t="str">
        <f>IF(Table1[[#This Row],[startdayname]]="Monday",Table1[[#This Row],[starttime]],"")</f>
        <v/>
      </c>
      <c r="O102" s="11" t="str">
        <f>IF(Table1[[#This Row],[startdayname]]="Tuesday",Table1[[#This Row],[starttime]],"")</f>
        <v/>
      </c>
      <c r="P102" s="11" t="str">
        <f>IF(Table1[[#This Row],[startdayname]]="Wednesday",Table1[[#This Row],[starttime]],"")</f>
        <v/>
      </c>
      <c r="Q102" s="11" t="str">
        <f>IF(Table1[[#This Row],[startdayname]]="Thursday",Table1[[#This Row],[starttime]],"")</f>
        <v/>
      </c>
      <c r="R102" s="11" t="str">
        <f>IF(Table1[[#This Row],[startdayname]]="Friday",Table1[[#This Row],[starttime]],"")</f>
        <v/>
      </c>
      <c r="S102" s="11" t="str">
        <f>IF(Table1[[#This Row],[startdayname]]="Saturday",Table1[[#This Row],[starttime]],"")</f>
        <v/>
      </c>
      <c r="T102" s="11" t="str">
        <f>IF(Table1[[#This Row],[startdayname]]="Sunday",Table1[[#This Row],[starttime]],"")</f>
        <v/>
      </c>
      <c r="V102" t="str">
        <f t="shared" ref="V102:X102" si="48">V101</f>
        <v>Kyle Cook</v>
      </c>
      <c r="W102" t="str">
        <f t="shared" si="48"/>
        <v>615-880-2367</v>
      </c>
      <c r="X102" t="str">
        <f t="shared" si="48"/>
        <v>kyle.cook@nashville.gov</v>
      </c>
    </row>
    <row r="103" spans="1:24" x14ac:dyDescent="0.25">
      <c r="A103">
        <f>Table1[[#This Row],[ summary]]</f>
        <v>0</v>
      </c>
      <c r="B103">
        <v>64836</v>
      </c>
      <c r="C103" t="str">
        <f>_xlfn.IFNA(VLOOKUP(Table1[[#This Row],[locationaddress]],VENUEID!$A$2:$B$28,2,TRUE),"")</f>
        <v/>
      </c>
      <c r="D103">
        <f>Table1[[#This Row],[description]]</f>
        <v>0</v>
      </c>
      <c r="E1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3">
        <v>23</v>
      </c>
      <c r="G103" t="str">
        <f>IF((ISTEXT(Table1[[#This Row],[link]])),(Table1[[#This Row],[link]]),"")</f>
        <v/>
      </c>
      <c r="H103" t="e">
        <f>VLOOKUP(Table1[[#This Row],[locationaddress]],VENUEID!$A$2:$C125,3,TRUE)</f>
        <v>#N/A</v>
      </c>
      <c r="L103" s="1">
        <f>Table1[[#This Row],[startshortdate]]</f>
        <v>0</v>
      </c>
      <c r="M103" s="1">
        <f>Table1[[#This Row],[endshortdate]]</f>
        <v>0</v>
      </c>
      <c r="N103" s="11" t="str">
        <f>IF(Table1[[#This Row],[startdayname]]="Monday",Table1[[#This Row],[starttime]],"")</f>
        <v/>
      </c>
      <c r="O103" s="11" t="str">
        <f>IF(Table1[[#This Row],[startdayname]]="Tuesday",Table1[[#This Row],[starttime]],"")</f>
        <v/>
      </c>
      <c r="P103" s="11" t="str">
        <f>IF(Table1[[#This Row],[startdayname]]="Wednesday",Table1[[#This Row],[starttime]],"")</f>
        <v/>
      </c>
      <c r="Q103" s="11" t="str">
        <f>IF(Table1[[#This Row],[startdayname]]="Thursday",Table1[[#This Row],[starttime]],"")</f>
        <v/>
      </c>
      <c r="R103" s="11" t="str">
        <f>IF(Table1[[#This Row],[startdayname]]="Friday",Table1[[#This Row],[starttime]],"")</f>
        <v/>
      </c>
      <c r="S103" s="11" t="str">
        <f>IF(Table1[[#This Row],[startdayname]]="Saturday",Table1[[#This Row],[starttime]],"")</f>
        <v/>
      </c>
      <c r="T103" s="11" t="str">
        <f>IF(Table1[[#This Row],[startdayname]]="Sunday",Table1[[#This Row],[starttime]],"")</f>
        <v/>
      </c>
      <c r="V103" t="str">
        <f t="shared" ref="V103:X103" si="49">V102</f>
        <v>Kyle Cook</v>
      </c>
      <c r="W103" t="str">
        <f t="shared" si="49"/>
        <v>615-880-2367</v>
      </c>
      <c r="X103" t="str">
        <f t="shared" si="49"/>
        <v>kyle.cook@nashville.gov</v>
      </c>
    </row>
    <row r="104" spans="1:24" x14ac:dyDescent="0.25">
      <c r="A104">
        <f>Table1[[#This Row],[ summary]]</f>
        <v>0</v>
      </c>
      <c r="B104">
        <v>64836</v>
      </c>
      <c r="C104" t="str">
        <f>_xlfn.IFNA(VLOOKUP(Table1[[#This Row],[locationaddress]],VENUEID!$A$2:$B$28,2,TRUE),"")</f>
        <v/>
      </c>
      <c r="D104">
        <f>Table1[[#This Row],[description]]</f>
        <v>0</v>
      </c>
      <c r="E1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4">
        <v>23</v>
      </c>
      <c r="G104" t="str">
        <f>IF((ISTEXT(Table1[[#This Row],[link]])),(Table1[[#This Row],[link]]),"")</f>
        <v/>
      </c>
      <c r="H104" t="e">
        <f>VLOOKUP(Table1[[#This Row],[locationaddress]],VENUEID!$A$2:$C127,3,TRUE)</f>
        <v>#N/A</v>
      </c>
      <c r="L104" s="1">
        <f>Table1[[#This Row],[startshortdate]]</f>
        <v>0</v>
      </c>
      <c r="M104" s="1">
        <f>Table1[[#This Row],[endshortdate]]</f>
        <v>0</v>
      </c>
      <c r="N104" s="11" t="str">
        <f>IF(Table1[[#This Row],[startdayname]]="Monday",Table1[[#This Row],[starttime]],"")</f>
        <v/>
      </c>
      <c r="O104" s="11" t="str">
        <f>IF(Table1[[#This Row],[startdayname]]="Tuesday",Table1[[#This Row],[starttime]],"")</f>
        <v/>
      </c>
      <c r="P104" s="11" t="str">
        <f>IF(Table1[[#This Row],[startdayname]]="Wednesday",Table1[[#This Row],[starttime]],"")</f>
        <v/>
      </c>
      <c r="Q104" s="11" t="str">
        <f>IF(Table1[[#This Row],[startdayname]]="Thursday",Table1[[#This Row],[starttime]],"")</f>
        <v/>
      </c>
      <c r="R104" s="11" t="str">
        <f>IF(Table1[[#This Row],[startdayname]]="Friday",Table1[[#This Row],[starttime]],"")</f>
        <v/>
      </c>
      <c r="S104" s="11" t="str">
        <f>IF(Table1[[#This Row],[startdayname]]="Saturday",Table1[[#This Row],[starttime]],"")</f>
        <v/>
      </c>
      <c r="T104" s="11" t="str">
        <f>IF(Table1[[#This Row],[startdayname]]="Sunday",Table1[[#This Row],[starttime]],"")</f>
        <v/>
      </c>
      <c r="V104" t="str">
        <f t="shared" ref="V104:X104" si="50">V103</f>
        <v>Kyle Cook</v>
      </c>
      <c r="W104" t="str">
        <f t="shared" si="50"/>
        <v>615-880-2367</v>
      </c>
      <c r="X104" t="str">
        <f t="shared" si="50"/>
        <v>kyle.cook@nashville.gov</v>
      </c>
    </row>
    <row r="105" spans="1:24" x14ac:dyDescent="0.25">
      <c r="A105">
        <f>Table1[[#This Row],[ summary]]</f>
        <v>0</v>
      </c>
      <c r="B105">
        <v>64836</v>
      </c>
      <c r="C105" t="str">
        <f>_xlfn.IFNA(VLOOKUP(Table1[[#This Row],[locationaddress]],VENUEID!$A$2:$B$28,2,TRUE),"")</f>
        <v/>
      </c>
      <c r="D105">
        <f>Table1[[#This Row],[description]]</f>
        <v>0</v>
      </c>
      <c r="E1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5">
        <v>23</v>
      </c>
      <c r="G105" t="str">
        <f>IF((ISTEXT(Table1[[#This Row],[link]])),(Table1[[#This Row],[link]]),"")</f>
        <v/>
      </c>
      <c r="H105" t="e">
        <f>VLOOKUP(Table1[[#This Row],[locationaddress]],VENUEID!$A$2:$C127,3,TRUE)</f>
        <v>#N/A</v>
      </c>
      <c r="L105" s="1">
        <f>Table1[[#This Row],[startshortdate]]</f>
        <v>0</v>
      </c>
      <c r="M105" s="1">
        <f>Table1[[#This Row],[endshortdate]]</f>
        <v>0</v>
      </c>
      <c r="N105" s="11" t="str">
        <f>IF(Table1[[#This Row],[startdayname]]="Monday",Table1[[#This Row],[starttime]],"")</f>
        <v/>
      </c>
      <c r="O105" s="11" t="str">
        <f>IF(Table1[[#This Row],[startdayname]]="Tuesday",Table1[[#This Row],[starttime]],"")</f>
        <v/>
      </c>
      <c r="P105" s="11" t="str">
        <f>IF(Table1[[#This Row],[startdayname]]="Wednesday",Table1[[#This Row],[starttime]],"")</f>
        <v/>
      </c>
      <c r="Q105" s="11" t="str">
        <f>IF(Table1[[#This Row],[startdayname]]="Thursday",Table1[[#This Row],[starttime]],"")</f>
        <v/>
      </c>
      <c r="R105" s="11" t="str">
        <f>IF(Table1[[#This Row],[startdayname]]="Friday",Table1[[#This Row],[starttime]],"")</f>
        <v/>
      </c>
      <c r="S105" s="11" t="str">
        <f>IF(Table1[[#This Row],[startdayname]]="Saturday",Table1[[#This Row],[starttime]],"")</f>
        <v/>
      </c>
      <c r="T105" s="11" t="str">
        <f>IF(Table1[[#This Row],[startdayname]]="Sunday",Table1[[#This Row],[starttime]],"")</f>
        <v/>
      </c>
      <c r="V105" t="str">
        <f t="shared" ref="V105:X105" si="51">V104</f>
        <v>Kyle Cook</v>
      </c>
      <c r="W105" t="str">
        <f t="shared" si="51"/>
        <v>615-880-2367</v>
      </c>
      <c r="X105" t="str">
        <f t="shared" si="51"/>
        <v>kyle.cook@nashville.gov</v>
      </c>
    </row>
    <row r="106" spans="1:24" x14ac:dyDescent="0.25">
      <c r="A106">
        <f>Table1[[#This Row],[ summary]]</f>
        <v>0</v>
      </c>
      <c r="B106">
        <v>64836</v>
      </c>
      <c r="C106" t="str">
        <f>_xlfn.IFNA(VLOOKUP(Table1[[#This Row],[locationaddress]],VENUEID!$A$2:$B$28,2,TRUE),"")</f>
        <v/>
      </c>
      <c r="D106">
        <f>Table1[[#This Row],[description]]</f>
        <v>0</v>
      </c>
      <c r="E1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6">
        <v>23</v>
      </c>
      <c r="G106" t="str">
        <f>IF((ISTEXT(Table1[[#This Row],[link]])),(Table1[[#This Row],[link]]),"")</f>
        <v/>
      </c>
      <c r="H106" t="e">
        <f>VLOOKUP(Table1[[#This Row],[locationaddress]],VENUEID!$A$2:$C129,3,TRUE)</f>
        <v>#N/A</v>
      </c>
      <c r="L106" s="1">
        <f>Table1[[#This Row],[startshortdate]]</f>
        <v>0</v>
      </c>
      <c r="M106" s="1">
        <f>Table1[[#This Row],[endshortdate]]</f>
        <v>0</v>
      </c>
      <c r="N106" s="11" t="str">
        <f>IF(Table1[[#This Row],[startdayname]]="Monday",Table1[[#This Row],[starttime]],"")</f>
        <v/>
      </c>
      <c r="O106" s="11" t="str">
        <f>IF(Table1[[#This Row],[startdayname]]="Tuesday",Table1[[#This Row],[starttime]],"")</f>
        <v/>
      </c>
      <c r="P106" s="11" t="str">
        <f>IF(Table1[[#This Row],[startdayname]]="Wednesday",Table1[[#This Row],[starttime]],"")</f>
        <v/>
      </c>
      <c r="Q106" s="11" t="str">
        <f>IF(Table1[[#This Row],[startdayname]]="Thursday",Table1[[#This Row],[starttime]],"")</f>
        <v/>
      </c>
      <c r="R106" s="11" t="str">
        <f>IF(Table1[[#This Row],[startdayname]]="Friday",Table1[[#This Row],[starttime]],"")</f>
        <v/>
      </c>
      <c r="S106" s="11" t="str">
        <f>IF(Table1[[#This Row],[startdayname]]="Saturday",Table1[[#This Row],[starttime]],"")</f>
        <v/>
      </c>
      <c r="T106" s="11" t="str">
        <f>IF(Table1[[#This Row],[startdayname]]="Sunday",Table1[[#This Row],[starttime]],"")</f>
        <v/>
      </c>
      <c r="V106" t="str">
        <f t="shared" ref="V106:X106" si="52">V105</f>
        <v>Kyle Cook</v>
      </c>
      <c r="W106" t="str">
        <f t="shared" si="52"/>
        <v>615-880-2367</v>
      </c>
      <c r="X106" t="str">
        <f t="shared" si="52"/>
        <v>kyle.cook@nashville.gov</v>
      </c>
    </row>
    <row r="107" spans="1:24" x14ac:dyDescent="0.25">
      <c r="A107">
        <f>Table1[[#This Row],[ summary]]</f>
        <v>0</v>
      </c>
      <c r="B107">
        <v>64836</v>
      </c>
      <c r="C107" t="str">
        <f>_xlfn.IFNA(VLOOKUP(Table1[[#This Row],[locationaddress]],VENUEID!$A$2:$B$28,2,TRUE),"")</f>
        <v/>
      </c>
      <c r="D107">
        <f>Table1[[#This Row],[description]]</f>
        <v>0</v>
      </c>
      <c r="E1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7">
        <v>23</v>
      </c>
      <c r="G107" t="str">
        <f>IF((ISTEXT(Table1[[#This Row],[link]])),(Table1[[#This Row],[link]]),"")</f>
        <v/>
      </c>
      <c r="H107" t="e">
        <f>VLOOKUP(Table1[[#This Row],[locationaddress]],VENUEID!$A$2:$C129,3,TRUE)</f>
        <v>#N/A</v>
      </c>
      <c r="L107" s="1">
        <f>Table1[[#This Row],[startshortdate]]</f>
        <v>0</v>
      </c>
      <c r="M107" s="1">
        <f>Table1[[#This Row],[endshortdate]]</f>
        <v>0</v>
      </c>
      <c r="N107" s="11" t="str">
        <f>IF(Table1[[#This Row],[startdayname]]="Monday",Table1[[#This Row],[starttime]],"")</f>
        <v/>
      </c>
      <c r="O107" s="11" t="str">
        <f>IF(Table1[[#This Row],[startdayname]]="Tuesday",Table1[[#This Row],[starttime]],"")</f>
        <v/>
      </c>
      <c r="P107" s="11" t="str">
        <f>IF(Table1[[#This Row],[startdayname]]="Wednesday",Table1[[#This Row],[starttime]],"")</f>
        <v/>
      </c>
      <c r="Q107" s="11" t="str">
        <f>IF(Table1[[#This Row],[startdayname]]="Thursday",Table1[[#This Row],[starttime]],"")</f>
        <v/>
      </c>
      <c r="R107" s="11" t="str">
        <f>IF(Table1[[#This Row],[startdayname]]="Friday",Table1[[#This Row],[starttime]],"")</f>
        <v/>
      </c>
      <c r="S107" s="11" t="str">
        <f>IF(Table1[[#This Row],[startdayname]]="Saturday",Table1[[#This Row],[starttime]],"")</f>
        <v/>
      </c>
      <c r="T107" s="11" t="str">
        <f>IF(Table1[[#This Row],[startdayname]]="Sunday",Table1[[#This Row],[starttime]],"")</f>
        <v/>
      </c>
      <c r="V107" t="str">
        <f t="shared" ref="V107:X107" si="53">V106</f>
        <v>Kyle Cook</v>
      </c>
      <c r="W107" t="str">
        <f t="shared" si="53"/>
        <v>615-880-2367</v>
      </c>
      <c r="X107" t="str">
        <f t="shared" si="53"/>
        <v>kyle.cook@nashville.gov</v>
      </c>
    </row>
    <row r="108" spans="1:24" x14ac:dyDescent="0.25">
      <c r="A108">
        <f>Table1[[#This Row],[ summary]]</f>
        <v>0</v>
      </c>
      <c r="B108">
        <v>64836</v>
      </c>
      <c r="C108" t="str">
        <f>_xlfn.IFNA(VLOOKUP(Table1[[#This Row],[locationaddress]],VENUEID!$A$2:$B$28,2,TRUE),"")</f>
        <v/>
      </c>
      <c r="D108">
        <f>Table1[[#This Row],[description]]</f>
        <v>0</v>
      </c>
      <c r="E1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8">
        <v>23</v>
      </c>
      <c r="G108" t="str">
        <f>IF((ISTEXT(Table1[[#This Row],[link]])),(Table1[[#This Row],[link]]),"")</f>
        <v/>
      </c>
      <c r="H108" t="e">
        <f>VLOOKUP(Table1[[#This Row],[locationaddress]],VENUEID!$A$2:$C131,3,TRUE)</f>
        <v>#N/A</v>
      </c>
      <c r="L108" s="1">
        <f>Table1[[#This Row],[startshortdate]]</f>
        <v>0</v>
      </c>
      <c r="M108" s="1">
        <f>Table1[[#This Row],[endshortdate]]</f>
        <v>0</v>
      </c>
      <c r="N108" s="11" t="str">
        <f>IF(Table1[[#This Row],[startdayname]]="Monday",Table1[[#This Row],[starttime]],"")</f>
        <v/>
      </c>
      <c r="O108" s="11" t="str">
        <f>IF(Table1[[#This Row],[startdayname]]="Tuesday",Table1[[#This Row],[starttime]],"")</f>
        <v/>
      </c>
      <c r="P108" s="11" t="str">
        <f>IF(Table1[[#This Row],[startdayname]]="Wednesday",Table1[[#This Row],[starttime]],"")</f>
        <v/>
      </c>
      <c r="Q108" s="11" t="str">
        <f>IF(Table1[[#This Row],[startdayname]]="Thursday",Table1[[#This Row],[starttime]],"")</f>
        <v/>
      </c>
      <c r="R108" s="11" t="str">
        <f>IF(Table1[[#This Row],[startdayname]]="Friday",Table1[[#This Row],[starttime]],"")</f>
        <v/>
      </c>
      <c r="S108" s="11" t="str">
        <f>IF(Table1[[#This Row],[startdayname]]="Saturday",Table1[[#This Row],[starttime]],"")</f>
        <v/>
      </c>
      <c r="T108" s="11" t="str">
        <f>IF(Table1[[#This Row],[startdayname]]="Sunday",Table1[[#This Row],[starttime]],"")</f>
        <v/>
      </c>
      <c r="V108" t="str">
        <f t="shared" ref="V108:X108" si="54">V107</f>
        <v>Kyle Cook</v>
      </c>
      <c r="W108" t="str">
        <f t="shared" si="54"/>
        <v>615-880-2367</v>
      </c>
      <c r="X108" t="str">
        <f t="shared" si="54"/>
        <v>kyle.cook@nashville.gov</v>
      </c>
    </row>
    <row r="109" spans="1:24" x14ac:dyDescent="0.25">
      <c r="A109">
        <f>Table1[[#This Row],[ summary]]</f>
        <v>0</v>
      </c>
      <c r="B109">
        <v>64836</v>
      </c>
      <c r="C109" t="str">
        <f>_xlfn.IFNA(VLOOKUP(Table1[[#This Row],[locationaddress]],VENUEID!$A$2:$B$28,2,TRUE),"")</f>
        <v/>
      </c>
      <c r="D109">
        <f>Table1[[#This Row],[description]]</f>
        <v>0</v>
      </c>
      <c r="E1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9">
        <v>23</v>
      </c>
      <c r="G109" t="str">
        <f>IF((ISTEXT(Table1[[#This Row],[link]])),(Table1[[#This Row],[link]]),"")</f>
        <v/>
      </c>
      <c r="H109" t="e">
        <f>VLOOKUP(Table1[[#This Row],[locationaddress]],VENUEID!$A$2:$C131,3,TRUE)</f>
        <v>#N/A</v>
      </c>
      <c r="L109" s="1">
        <f>Table1[[#This Row],[startshortdate]]</f>
        <v>0</v>
      </c>
      <c r="M109" s="1">
        <f>Table1[[#This Row],[endshortdate]]</f>
        <v>0</v>
      </c>
      <c r="N109" s="11" t="str">
        <f>IF(Table1[[#This Row],[startdayname]]="Monday",Table1[[#This Row],[starttime]],"")</f>
        <v/>
      </c>
      <c r="O109" s="11" t="str">
        <f>IF(Table1[[#This Row],[startdayname]]="Tuesday",Table1[[#This Row],[starttime]],"")</f>
        <v/>
      </c>
      <c r="P109" s="11" t="str">
        <f>IF(Table1[[#This Row],[startdayname]]="Wednesday",Table1[[#This Row],[starttime]],"")</f>
        <v/>
      </c>
      <c r="Q109" s="11" t="str">
        <f>IF(Table1[[#This Row],[startdayname]]="Thursday",Table1[[#This Row],[starttime]],"")</f>
        <v/>
      </c>
      <c r="R109" s="11" t="str">
        <f>IF(Table1[[#This Row],[startdayname]]="Friday",Table1[[#This Row],[starttime]],"")</f>
        <v/>
      </c>
      <c r="S109" s="11" t="str">
        <f>IF(Table1[[#This Row],[startdayname]]="Saturday",Table1[[#This Row],[starttime]],"")</f>
        <v/>
      </c>
      <c r="T109" s="11" t="str">
        <f>IF(Table1[[#This Row],[startdayname]]="Sunday",Table1[[#This Row],[starttime]],"")</f>
        <v/>
      </c>
      <c r="V109" t="str">
        <f t="shared" ref="V109:X109" si="55">V108</f>
        <v>Kyle Cook</v>
      </c>
      <c r="W109" t="str">
        <f t="shared" si="55"/>
        <v>615-880-2367</v>
      </c>
      <c r="X109" t="str">
        <f t="shared" si="55"/>
        <v>kyle.cook@nashville.gov</v>
      </c>
    </row>
    <row r="110" spans="1:24" x14ac:dyDescent="0.25">
      <c r="A110">
        <f>Table1[[#This Row],[ summary]]</f>
        <v>0</v>
      </c>
      <c r="B110">
        <v>64836</v>
      </c>
      <c r="C110" t="str">
        <f>_xlfn.IFNA(VLOOKUP(Table1[[#This Row],[locationaddress]],VENUEID!$A$2:$B$28,2,TRUE),"")</f>
        <v/>
      </c>
      <c r="D110">
        <f>Table1[[#This Row],[description]]</f>
        <v>0</v>
      </c>
      <c r="E1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0">
        <v>23</v>
      </c>
      <c r="G110" t="str">
        <f>IF((ISTEXT(Table1[[#This Row],[link]])),(Table1[[#This Row],[link]]),"")</f>
        <v/>
      </c>
      <c r="H110" t="e">
        <f>VLOOKUP(Table1[[#This Row],[locationaddress]],VENUEID!$A$2:$C133,3,TRUE)</f>
        <v>#N/A</v>
      </c>
      <c r="L110" s="1">
        <f>Table1[[#This Row],[startshortdate]]</f>
        <v>0</v>
      </c>
      <c r="M110" s="1">
        <f>Table1[[#This Row],[endshortdate]]</f>
        <v>0</v>
      </c>
      <c r="N110" s="11" t="str">
        <f>IF(Table1[[#This Row],[startdayname]]="Monday",Table1[[#This Row],[starttime]],"")</f>
        <v/>
      </c>
      <c r="O110" s="11" t="str">
        <f>IF(Table1[[#This Row],[startdayname]]="Tuesday",Table1[[#This Row],[starttime]],"")</f>
        <v/>
      </c>
      <c r="P110" s="11" t="str">
        <f>IF(Table1[[#This Row],[startdayname]]="Wednesday",Table1[[#This Row],[starttime]],"")</f>
        <v/>
      </c>
      <c r="Q110" s="11" t="str">
        <f>IF(Table1[[#This Row],[startdayname]]="Thursday",Table1[[#This Row],[starttime]],"")</f>
        <v/>
      </c>
      <c r="R110" s="11" t="str">
        <f>IF(Table1[[#This Row],[startdayname]]="Friday",Table1[[#This Row],[starttime]],"")</f>
        <v/>
      </c>
      <c r="S110" s="11" t="str">
        <f>IF(Table1[[#This Row],[startdayname]]="Saturday",Table1[[#This Row],[starttime]],"")</f>
        <v/>
      </c>
      <c r="T110" s="11" t="str">
        <f>IF(Table1[[#This Row],[startdayname]]="Sunday",Table1[[#This Row],[starttime]],"")</f>
        <v/>
      </c>
      <c r="V110" t="str">
        <f t="shared" ref="V110:X110" si="56">V109</f>
        <v>Kyle Cook</v>
      </c>
      <c r="W110" t="str">
        <f t="shared" si="56"/>
        <v>615-880-2367</v>
      </c>
      <c r="X110" t="str">
        <f t="shared" si="56"/>
        <v>kyle.cook@nashville.gov</v>
      </c>
    </row>
    <row r="111" spans="1:24" x14ac:dyDescent="0.25">
      <c r="A111">
        <f>Table1[[#This Row],[ summary]]</f>
        <v>0</v>
      </c>
      <c r="B111">
        <v>64836</v>
      </c>
      <c r="C111" t="str">
        <f>_xlfn.IFNA(VLOOKUP(Table1[[#This Row],[locationaddress]],VENUEID!$A$2:$B$28,2,TRUE),"")</f>
        <v/>
      </c>
      <c r="D111">
        <f>Table1[[#This Row],[description]]</f>
        <v>0</v>
      </c>
      <c r="E1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1">
        <v>23</v>
      </c>
      <c r="G111" t="str">
        <f>IF((ISTEXT(Table1[[#This Row],[link]])),(Table1[[#This Row],[link]]),"")</f>
        <v/>
      </c>
      <c r="H111" t="e">
        <f>VLOOKUP(Table1[[#This Row],[locationaddress]],VENUEID!$A$2:$C133,3,TRUE)</f>
        <v>#N/A</v>
      </c>
      <c r="L111" s="1">
        <f>Table1[[#This Row],[startshortdate]]</f>
        <v>0</v>
      </c>
      <c r="M111" s="1">
        <f>Table1[[#This Row],[endshortdate]]</f>
        <v>0</v>
      </c>
      <c r="N111" s="11" t="str">
        <f>IF(Table1[[#This Row],[startdayname]]="Monday",Table1[[#This Row],[starttime]],"")</f>
        <v/>
      </c>
      <c r="O111" s="11" t="str">
        <f>IF(Table1[[#This Row],[startdayname]]="Tuesday",Table1[[#This Row],[starttime]],"")</f>
        <v/>
      </c>
      <c r="P111" s="11" t="str">
        <f>IF(Table1[[#This Row],[startdayname]]="Wednesday",Table1[[#This Row],[starttime]],"")</f>
        <v/>
      </c>
      <c r="Q111" s="11" t="str">
        <f>IF(Table1[[#This Row],[startdayname]]="Thursday",Table1[[#This Row],[starttime]],"")</f>
        <v/>
      </c>
      <c r="R111" s="11" t="str">
        <f>IF(Table1[[#This Row],[startdayname]]="Friday",Table1[[#This Row],[starttime]],"")</f>
        <v/>
      </c>
      <c r="S111" s="11" t="str">
        <f>IF(Table1[[#This Row],[startdayname]]="Saturday",Table1[[#This Row],[starttime]],"")</f>
        <v/>
      </c>
      <c r="T111" s="11" t="str">
        <f>IF(Table1[[#This Row],[startdayname]]="Sunday",Table1[[#This Row],[starttime]],"")</f>
        <v/>
      </c>
      <c r="V111" t="str">
        <f t="shared" ref="V111:X111" si="57">V110</f>
        <v>Kyle Cook</v>
      </c>
      <c r="W111" t="str">
        <f t="shared" si="57"/>
        <v>615-880-2367</v>
      </c>
      <c r="X111" t="str">
        <f t="shared" si="57"/>
        <v>kyle.cook@nashville.gov</v>
      </c>
    </row>
    <row r="112" spans="1:24" x14ac:dyDescent="0.25">
      <c r="A112">
        <f>Table1[[#This Row],[ summary]]</f>
        <v>0</v>
      </c>
      <c r="B112">
        <v>64836</v>
      </c>
      <c r="C112" t="str">
        <f>_xlfn.IFNA(VLOOKUP(Table1[[#This Row],[locationaddress]],VENUEID!$A$2:$B$28,2,TRUE),"")</f>
        <v/>
      </c>
      <c r="D112">
        <f>Table1[[#This Row],[description]]</f>
        <v>0</v>
      </c>
      <c r="E1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2">
        <v>23</v>
      </c>
      <c r="G112" t="str">
        <f>IF((ISTEXT(Table1[[#This Row],[link]])),(Table1[[#This Row],[link]]),"")</f>
        <v/>
      </c>
      <c r="H112" t="e">
        <f>VLOOKUP(Table1[[#This Row],[locationaddress]],VENUEID!$A$2:$C135,3,TRUE)</f>
        <v>#N/A</v>
      </c>
      <c r="L112" s="1">
        <f>Table1[[#This Row],[startshortdate]]</f>
        <v>0</v>
      </c>
      <c r="M112" s="1">
        <f>Table1[[#This Row],[endshortdate]]</f>
        <v>0</v>
      </c>
      <c r="N112" s="11" t="str">
        <f>IF(Table1[[#This Row],[startdayname]]="Monday",Table1[[#This Row],[starttime]],"")</f>
        <v/>
      </c>
      <c r="O112" s="11" t="str">
        <f>IF(Table1[[#This Row],[startdayname]]="Tuesday",Table1[[#This Row],[starttime]],"")</f>
        <v/>
      </c>
      <c r="P112" s="11" t="str">
        <f>IF(Table1[[#This Row],[startdayname]]="Wednesday",Table1[[#This Row],[starttime]],"")</f>
        <v/>
      </c>
      <c r="Q112" s="11" t="str">
        <f>IF(Table1[[#This Row],[startdayname]]="Thursday",Table1[[#This Row],[starttime]],"")</f>
        <v/>
      </c>
      <c r="R112" s="11" t="str">
        <f>IF(Table1[[#This Row],[startdayname]]="Friday",Table1[[#This Row],[starttime]],"")</f>
        <v/>
      </c>
      <c r="S112" s="11" t="str">
        <f>IF(Table1[[#This Row],[startdayname]]="Saturday",Table1[[#This Row],[starttime]],"")</f>
        <v/>
      </c>
      <c r="T112" s="11" t="str">
        <f>IF(Table1[[#This Row],[startdayname]]="Sunday",Table1[[#This Row],[starttime]],"")</f>
        <v/>
      </c>
      <c r="V112" t="str">
        <f t="shared" ref="V112:X112" si="58">V111</f>
        <v>Kyle Cook</v>
      </c>
      <c r="W112" t="str">
        <f t="shared" si="58"/>
        <v>615-880-2367</v>
      </c>
      <c r="X112" t="str">
        <f t="shared" si="58"/>
        <v>kyle.cook@nashville.gov</v>
      </c>
    </row>
    <row r="113" spans="1:24" x14ac:dyDescent="0.25">
      <c r="A113">
        <f>Table1[[#This Row],[ summary]]</f>
        <v>0</v>
      </c>
      <c r="B113">
        <v>64836</v>
      </c>
      <c r="C113" t="str">
        <f>_xlfn.IFNA(VLOOKUP(Table1[[#This Row],[locationaddress]],VENUEID!$A$2:$B$28,2,TRUE),"")</f>
        <v/>
      </c>
      <c r="D113">
        <f>Table1[[#This Row],[description]]</f>
        <v>0</v>
      </c>
      <c r="E1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3">
        <v>23</v>
      </c>
      <c r="G113" t="str">
        <f>IF((ISTEXT(Table1[[#This Row],[link]])),(Table1[[#This Row],[link]]),"")</f>
        <v/>
      </c>
      <c r="H113" t="e">
        <f>VLOOKUP(Table1[[#This Row],[locationaddress]],VENUEID!$A$2:$C135,3,TRUE)</f>
        <v>#N/A</v>
      </c>
      <c r="L113" s="1">
        <f>Table1[[#This Row],[startshortdate]]</f>
        <v>0</v>
      </c>
      <c r="M113" s="1">
        <f>Table1[[#This Row],[endshortdate]]</f>
        <v>0</v>
      </c>
      <c r="N113" s="11" t="str">
        <f>IF(Table1[[#This Row],[startdayname]]="Monday",Table1[[#This Row],[starttime]],"")</f>
        <v/>
      </c>
      <c r="O113" s="11" t="str">
        <f>IF(Table1[[#This Row],[startdayname]]="Tuesday",Table1[[#This Row],[starttime]],"")</f>
        <v/>
      </c>
      <c r="P113" s="11" t="str">
        <f>IF(Table1[[#This Row],[startdayname]]="Wednesday",Table1[[#This Row],[starttime]],"")</f>
        <v/>
      </c>
      <c r="Q113" s="11" t="str">
        <f>IF(Table1[[#This Row],[startdayname]]="Thursday",Table1[[#This Row],[starttime]],"")</f>
        <v/>
      </c>
      <c r="R113" s="11" t="str">
        <f>IF(Table1[[#This Row],[startdayname]]="Friday",Table1[[#This Row],[starttime]],"")</f>
        <v/>
      </c>
      <c r="S113" s="11" t="str">
        <f>IF(Table1[[#This Row],[startdayname]]="Saturday",Table1[[#This Row],[starttime]],"")</f>
        <v/>
      </c>
      <c r="T113" s="11" t="str">
        <f>IF(Table1[[#This Row],[startdayname]]="Sunday",Table1[[#This Row],[starttime]],"")</f>
        <v/>
      </c>
      <c r="V113" t="str">
        <f t="shared" ref="V113:X113" si="59">V112</f>
        <v>Kyle Cook</v>
      </c>
      <c r="W113" t="str">
        <f t="shared" si="59"/>
        <v>615-880-2367</v>
      </c>
      <c r="X113" t="str">
        <f t="shared" si="59"/>
        <v>kyle.cook@nashville.gov</v>
      </c>
    </row>
    <row r="114" spans="1:24" x14ac:dyDescent="0.25">
      <c r="A114">
        <f>Table1[[#This Row],[ summary]]</f>
        <v>0</v>
      </c>
      <c r="B114">
        <v>64836</v>
      </c>
      <c r="C114" t="str">
        <f>_xlfn.IFNA(VLOOKUP(Table1[[#This Row],[locationaddress]],VENUEID!$A$2:$B$28,2,TRUE),"")</f>
        <v/>
      </c>
      <c r="D114">
        <f>Table1[[#This Row],[description]]</f>
        <v>0</v>
      </c>
      <c r="E1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4">
        <v>23</v>
      </c>
      <c r="G114" t="str">
        <f>IF((ISTEXT(Table1[[#This Row],[link]])),(Table1[[#This Row],[link]]),"")</f>
        <v/>
      </c>
      <c r="H114" t="e">
        <f>VLOOKUP(Table1[[#This Row],[locationaddress]],VENUEID!$A$2:$C137,3,TRUE)</f>
        <v>#N/A</v>
      </c>
      <c r="L114" s="1">
        <f>Table1[[#This Row],[startshortdate]]</f>
        <v>0</v>
      </c>
      <c r="M114" s="1">
        <f>Table1[[#This Row],[endshortdate]]</f>
        <v>0</v>
      </c>
      <c r="N114" s="11" t="str">
        <f>IF(Table1[[#This Row],[startdayname]]="Monday",Table1[[#This Row],[starttime]],"")</f>
        <v/>
      </c>
      <c r="O114" s="11" t="str">
        <f>IF(Table1[[#This Row],[startdayname]]="Tuesday",Table1[[#This Row],[starttime]],"")</f>
        <v/>
      </c>
      <c r="P114" s="11" t="str">
        <f>IF(Table1[[#This Row],[startdayname]]="Wednesday",Table1[[#This Row],[starttime]],"")</f>
        <v/>
      </c>
      <c r="Q114" s="11" t="str">
        <f>IF(Table1[[#This Row],[startdayname]]="Thursday",Table1[[#This Row],[starttime]],"")</f>
        <v/>
      </c>
      <c r="R114" s="11" t="str">
        <f>IF(Table1[[#This Row],[startdayname]]="Friday",Table1[[#This Row],[starttime]],"")</f>
        <v/>
      </c>
      <c r="S114" s="11" t="str">
        <f>IF(Table1[[#This Row],[startdayname]]="Saturday",Table1[[#This Row],[starttime]],"")</f>
        <v/>
      </c>
      <c r="T114" s="11" t="str">
        <f>IF(Table1[[#This Row],[startdayname]]="Sunday",Table1[[#This Row],[starttime]],"")</f>
        <v/>
      </c>
      <c r="V114" t="str">
        <f t="shared" ref="V114:X114" si="60">V113</f>
        <v>Kyle Cook</v>
      </c>
      <c r="W114" t="str">
        <f t="shared" si="60"/>
        <v>615-880-2367</v>
      </c>
      <c r="X114" t="str">
        <f t="shared" si="60"/>
        <v>kyle.cook@nashville.gov</v>
      </c>
    </row>
    <row r="115" spans="1:24" x14ac:dyDescent="0.25">
      <c r="A115">
        <f>Table1[[#This Row],[ summary]]</f>
        <v>0</v>
      </c>
      <c r="B115">
        <v>64836</v>
      </c>
      <c r="C115" t="str">
        <f>_xlfn.IFNA(VLOOKUP(Table1[[#This Row],[locationaddress]],VENUEID!$A$2:$B$28,2,TRUE),"")</f>
        <v/>
      </c>
      <c r="D115">
        <f>Table1[[#This Row],[description]]</f>
        <v>0</v>
      </c>
      <c r="E1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5">
        <v>23</v>
      </c>
      <c r="G115" t="str">
        <f>IF((ISTEXT(Table1[[#This Row],[link]])),(Table1[[#This Row],[link]]),"")</f>
        <v/>
      </c>
      <c r="H115" t="e">
        <f>VLOOKUP(Table1[[#This Row],[locationaddress]],VENUEID!$A$2:$C137,3,TRUE)</f>
        <v>#N/A</v>
      </c>
      <c r="L115" s="1">
        <f>Table1[[#This Row],[startshortdate]]</f>
        <v>0</v>
      </c>
      <c r="M115" s="1">
        <f>Table1[[#This Row],[endshortdate]]</f>
        <v>0</v>
      </c>
      <c r="N115" s="11" t="str">
        <f>IF(Table1[[#This Row],[startdayname]]="Monday",Table1[[#This Row],[starttime]],"")</f>
        <v/>
      </c>
      <c r="O115" s="11" t="str">
        <f>IF(Table1[[#This Row],[startdayname]]="Tuesday",Table1[[#This Row],[starttime]],"")</f>
        <v/>
      </c>
      <c r="P115" s="11" t="str">
        <f>IF(Table1[[#This Row],[startdayname]]="Wednesday",Table1[[#This Row],[starttime]],"")</f>
        <v/>
      </c>
      <c r="Q115" s="11" t="str">
        <f>IF(Table1[[#This Row],[startdayname]]="Thursday",Table1[[#This Row],[starttime]],"")</f>
        <v/>
      </c>
      <c r="R115" s="11" t="str">
        <f>IF(Table1[[#This Row],[startdayname]]="Friday",Table1[[#This Row],[starttime]],"")</f>
        <v/>
      </c>
      <c r="S115" s="11" t="str">
        <f>IF(Table1[[#This Row],[startdayname]]="Saturday",Table1[[#This Row],[starttime]],"")</f>
        <v/>
      </c>
      <c r="T115" s="11" t="str">
        <f>IF(Table1[[#This Row],[startdayname]]="Sunday",Table1[[#This Row],[starttime]],"")</f>
        <v/>
      </c>
      <c r="V115" t="str">
        <f t="shared" ref="V115:X115" si="61">V114</f>
        <v>Kyle Cook</v>
      </c>
      <c r="W115" t="str">
        <f t="shared" si="61"/>
        <v>615-880-2367</v>
      </c>
      <c r="X115" t="str">
        <f t="shared" si="61"/>
        <v>kyle.cook@nashville.gov</v>
      </c>
    </row>
    <row r="116" spans="1:24" x14ac:dyDescent="0.25">
      <c r="A116">
        <f>Table1[[#This Row],[ summary]]</f>
        <v>0</v>
      </c>
      <c r="B116">
        <v>64836</v>
      </c>
      <c r="C116" t="str">
        <f>_xlfn.IFNA(VLOOKUP(Table1[[#This Row],[locationaddress]],VENUEID!$A$2:$B$28,2,TRUE),"")</f>
        <v/>
      </c>
      <c r="D116">
        <f>Table1[[#This Row],[description]]</f>
        <v>0</v>
      </c>
      <c r="E1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6">
        <v>23</v>
      </c>
      <c r="G116" t="str">
        <f>IF((ISTEXT(Table1[[#This Row],[link]])),(Table1[[#This Row],[link]]),"")</f>
        <v/>
      </c>
      <c r="H116" t="e">
        <f>VLOOKUP(Table1[[#This Row],[locationaddress]],VENUEID!$A$2:$C139,3,TRUE)</f>
        <v>#N/A</v>
      </c>
      <c r="L116" s="1">
        <f>Table1[[#This Row],[startshortdate]]</f>
        <v>0</v>
      </c>
      <c r="M116" s="1">
        <f>Table1[[#This Row],[endshortdate]]</f>
        <v>0</v>
      </c>
      <c r="N116" s="11" t="str">
        <f>IF(Table1[[#This Row],[startdayname]]="Monday",Table1[[#This Row],[starttime]],"")</f>
        <v/>
      </c>
      <c r="O116" s="11" t="str">
        <f>IF(Table1[[#This Row],[startdayname]]="Tuesday",Table1[[#This Row],[starttime]],"")</f>
        <v/>
      </c>
      <c r="P116" s="11" t="str">
        <f>IF(Table1[[#This Row],[startdayname]]="Wednesday",Table1[[#This Row],[starttime]],"")</f>
        <v/>
      </c>
      <c r="Q116" s="11" t="str">
        <f>IF(Table1[[#This Row],[startdayname]]="Thursday",Table1[[#This Row],[starttime]],"")</f>
        <v/>
      </c>
      <c r="R116" s="11" t="str">
        <f>IF(Table1[[#This Row],[startdayname]]="Friday",Table1[[#This Row],[starttime]],"")</f>
        <v/>
      </c>
      <c r="S116" s="11" t="str">
        <f>IF(Table1[[#This Row],[startdayname]]="Saturday",Table1[[#This Row],[starttime]],"")</f>
        <v/>
      </c>
      <c r="T116" s="11" t="str">
        <f>IF(Table1[[#This Row],[startdayname]]="Sunday",Table1[[#This Row],[starttime]],"")</f>
        <v/>
      </c>
      <c r="V116" t="str">
        <f t="shared" ref="V116:X116" si="62">V115</f>
        <v>Kyle Cook</v>
      </c>
      <c r="W116" t="str">
        <f t="shared" si="62"/>
        <v>615-880-2367</v>
      </c>
      <c r="X116" t="str">
        <f t="shared" si="62"/>
        <v>kyle.cook@nashville.gov</v>
      </c>
    </row>
    <row r="117" spans="1:24" x14ac:dyDescent="0.25">
      <c r="A117">
        <f>Table1[[#This Row],[ summary]]</f>
        <v>0</v>
      </c>
      <c r="B117">
        <v>64836</v>
      </c>
      <c r="C117" t="str">
        <f>_xlfn.IFNA(VLOOKUP(Table1[[#This Row],[locationaddress]],VENUEID!$A$2:$B$28,2,TRUE),"")</f>
        <v/>
      </c>
      <c r="D117">
        <f>Table1[[#This Row],[description]]</f>
        <v>0</v>
      </c>
      <c r="E1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7">
        <v>23</v>
      </c>
      <c r="G117" t="str">
        <f>IF((ISTEXT(Table1[[#This Row],[link]])),(Table1[[#This Row],[link]]),"")</f>
        <v/>
      </c>
      <c r="H117" t="e">
        <f>VLOOKUP(Table1[[#This Row],[locationaddress]],VENUEID!$A$2:$C139,3,TRUE)</f>
        <v>#N/A</v>
      </c>
      <c r="L117" s="1">
        <f>Table1[[#This Row],[startshortdate]]</f>
        <v>0</v>
      </c>
      <c r="M117" s="1">
        <f>Table1[[#This Row],[endshortdate]]</f>
        <v>0</v>
      </c>
      <c r="N117" s="11" t="str">
        <f>IF(Table1[[#This Row],[startdayname]]="Monday",Table1[[#This Row],[starttime]],"")</f>
        <v/>
      </c>
      <c r="O117" s="11" t="str">
        <f>IF(Table1[[#This Row],[startdayname]]="Tuesday",Table1[[#This Row],[starttime]],"")</f>
        <v/>
      </c>
      <c r="P117" s="11" t="str">
        <f>IF(Table1[[#This Row],[startdayname]]="Wednesday",Table1[[#This Row],[starttime]],"")</f>
        <v/>
      </c>
      <c r="Q117" s="11" t="str">
        <f>IF(Table1[[#This Row],[startdayname]]="Thursday",Table1[[#This Row],[starttime]],"")</f>
        <v/>
      </c>
      <c r="R117" s="11" t="str">
        <f>IF(Table1[[#This Row],[startdayname]]="Friday",Table1[[#This Row],[starttime]],"")</f>
        <v/>
      </c>
      <c r="S117" s="11" t="str">
        <f>IF(Table1[[#This Row],[startdayname]]="Saturday",Table1[[#This Row],[starttime]],"")</f>
        <v/>
      </c>
      <c r="T117" s="11" t="str">
        <f>IF(Table1[[#This Row],[startdayname]]="Sunday",Table1[[#This Row],[starttime]],"")</f>
        <v/>
      </c>
      <c r="V117" t="str">
        <f t="shared" ref="V117:X117" si="63">V116</f>
        <v>Kyle Cook</v>
      </c>
      <c r="W117" t="str">
        <f t="shared" si="63"/>
        <v>615-880-2367</v>
      </c>
      <c r="X117" t="str">
        <f t="shared" si="63"/>
        <v>kyle.cook@nashville.gov</v>
      </c>
    </row>
    <row r="118" spans="1:24" x14ac:dyDescent="0.25">
      <c r="A118">
        <f>Table1[[#This Row],[ summary]]</f>
        <v>0</v>
      </c>
      <c r="B118">
        <v>64836</v>
      </c>
      <c r="C118" t="str">
        <f>_xlfn.IFNA(VLOOKUP(Table1[[#This Row],[locationaddress]],VENUEID!$A$2:$B$28,2,TRUE),"")</f>
        <v/>
      </c>
      <c r="D118">
        <f>Table1[[#This Row],[description]]</f>
        <v>0</v>
      </c>
      <c r="E1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8">
        <v>23</v>
      </c>
      <c r="G118" t="str">
        <f>IF((ISTEXT(Table1[[#This Row],[link]])),(Table1[[#This Row],[link]]),"")</f>
        <v/>
      </c>
      <c r="H118" t="e">
        <f>VLOOKUP(Table1[[#This Row],[locationaddress]],VENUEID!$A$2:$C141,3,TRUE)</f>
        <v>#N/A</v>
      </c>
      <c r="L118" s="1">
        <f>Table1[[#This Row],[startshortdate]]</f>
        <v>0</v>
      </c>
      <c r="M118" s="1">
        <f>Table1[[#This Row],[endshortdate]]</f>
        <v>0</v>
      </c>
      <c r="N118" s="11" t="str">
        <f>IF(Table1[[#This Row],[startdayname]]="Monday",Table1[[#This Row],[starttime]],"")</f>
        <v/>
      </c>
      <c r="O118" s="11" t="str">
        <f>IF(Table1[[#This Row],[startdayname]]="Tuesday",Table1[[#This Row],[starttime]],"")</f>
        <v/>
      </c>
      <c r="P118" s="11" t="str">
        <f>IF(Table1[[#This Row],[startdayname]]="Wednesday",Table1[[#This Row],[starttime]],"")</f>
        <v/>
      </c>
      <c r="Q118" s="11" t="str">
        <f>IF(Table1[[#This Row],[startdayname]]="Thursday",Table1[[#This Row],[starttime]],"")</f>
        <v/>
      </c>
      <c r="R118" s="11" t="str">
        <f>IF(Table1[[#This Row],[startdayname]]="Friday",Table1[[#This Row],[starttime]],"")</f>
        <v/>
      </c>
      <c r="S118" s="11" t="str">
        <f>IF(Table1[[#This Row],[startdayname]]="Saturday",Table1[[#This Row],[starttime]],"")</f>
        <v/>
      </c>
      <c r="T118" s="11" t="str">
        <f>IF(Table1[[#This Row],[startdayname]]="Sunday",Table1[[#This Row],[starttime]],"")</f>
        <v/>
      </c>
      <c r="V118" t="str">
        <f t="shared" ref="V118:X118" si="64">V117</f>
        <v>Kyle Cook</v>
      </c>
      <c r="W118" t="str">
        <f t="shared" si="64"/>
        <v>615-880-2367</v>
      </c>
      <c r="X118" t="str">
        <f t="shared" si="64"/>
        <v>kyle.cook@nashville.gov</v>
      </c>
    </row>
    <row r="119" spans="1:24" x14ac:dyDescent="0.25">
      <c r="A119">
        <f>Table1[[#This Row],[ summary]]</f>
        <v>0</v>
      </c>
      <c r="B119">
        <v>64836</v>
      </c>
      <c r="C119" t="str">
        <f>_xlfn.IFNA(VLOOKUP(Table1[[#This Row],[locationaddress]],VENUEID!$A$2:$B$28,2,TRUE),"")</f>
        <v/>
      </c>
      <c r="D119">
        <f>Table1[[#This Row],[description]]</f>
        <v>0</v>
      </c>
      <c r="E1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9">
        <v>23</v>
      </c>
      <c r="G119" t="str">
        <f>IF((ISTEXT(Table1[[#This Row],[link]])),(Table1[[#This Row],[link]]),"")</f>
        <v/>
      </c>
      <c r="H119" t="e">
        <f>VLOOKUP(Table1[[#This Row],[locationaddress]],VENUEID!$A$2:$C141,3,TRUE)</f>
        <v>#N/A</v>
      </c>
      <c r="L119" s="1">
        <f>Table1[[#This Row],[startshortdate]]</f>
        <v>0</v>
      </c>
      <c r="M119" s="1">
        <f>Table1[[#This Row],[endshortdate]]</f>
        <v>0</v>
      </c>
      <c r="N119" s="11" t="str">
        <f>IF(Table1[[#This Row],[startdayname]]="Monday",Table1[[#This Row],[starttime]],"")</f>
        <v/>
      </c>
      <c r="O119" s="11" t="str">
        <f>IF(Table1[[#This Row],[startdayname]]="Tuesday",Table1[[#This Row],[starttime]],"")</f>
        <v/>
      </c>
      <c r="P119" s="11" t="str">
        <f>IF(Table1[[#This Row],[startdayname]]="Wednesday",Table1[[#This Row],[starttime]],"")</f>
        <v/>
      </c>
      <c r="Q119" s="11" t="str">
        <f>IF(Table1[[#This Row],[startdayname]]="Thursday",Table1[[#This Row],[starttime]],"")</f>
        <v/>
      </c>
      <c r="R119" s="11" t="str">
        <f>IF(Table1[[#This Row],[startdayname]]="Friday",Table1[[#This Row],[starttime]],"")</f>
        <v/>
      </c>
      <c r="S119" s="11" t="str">
        <f>IF(Table1[[#This Row],[startdayname]]="Saturday",Table1[[#This Row],[starttime]],"")</f>
        <v/>
      </c>
      <c r="T119" s="11" t="str">
        <f>IF(Table1[[#This Row],[startdayname]]="Sunday",Table1[[#This Row],[starttime]],"")</f>
        <v/>
      </c>
      <c r="V119" t="str">
        <f t="shared" ref="V119:X119" si="65">V118</f>
        <v>Kyle Cook</v>
      </c>
      <c r="W119" t="str">
        <f t="shared" si="65"/>
        <v>615-880-2367</v>
      </c>
      <c r="X119" t="str">
        <f t="shared" si="65"/>
        <v>kyle.cook@nashville.gov</v>
      </c>
    </row>
    <row r="120" spans="1:24" x14ac:dyDescent="0.25">
      <c r="A120">
        <f>Table1[[#This Row],[ summary]]</f>
        <v>0</v>
      </c>
      <c r="B120">
        <v>64836</v>
      </c>
      <c r="C120" t="str">
        <f>_xlfn.IFNA(VLOOKUP(Table1[[#This Row],[locationaddress]],VENUEID!$A$2:$B$28,2,TRUE),"")</f>
        <v/>
      </c>
      <c r="D120">
        <f>Table1[[#This Row],[description]]</f>
        <v>0</v>
      </c>
      <c r="E1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0">
        <v>23</v>
      </c>
      <c r="G120" t="str">
        <f>IF((ISTEXT(Table1[[#This Row],[link]])),(Table1[[#This Row],[link]]),"")</f>
        <v/>
      </c>
      <c r="H120" t="e">
        <f>VLOOKUP(Table1[[#This Row],[locationaddress]],VENUEID!$A$2:$C143,3,TRUE)</f>
        <v>#N/A</v>
      </c>
      <c r="L120" s="1">
        <f>Table1[[#This Row],[startshortdate]]</f>
        <v>0</v>
      </c>
      <c r="M120" s="1">
        <f>Table1[[#This Row],[endshortdate]]</f>
        <v>0</v>
      </c>
      <c r="N120" s="11" t="str">
        <f>IF(Table1[[#This Row],[startdayname]]="Monday",Table1[[#This Row],[starttime]],"")</f>
        <v/>
      </c>
      <c r="O120" s="11" t="str">
        <f>IF(Table1[[#This Row],[startdayname]]="Tuesday",Table1[[#This Row],[starttime]],"")</f>
        <v/>
      </c>
      <c r="P120" s="11" t="str">
        <f>IF(Table1[[#This Row],[startdayname]]="Wednesday",Table1[[#This Row],[starttime]],"")</f>
        <v/>
      </c>
      <c r="Q120" s="11" t="str">
        <f>IF(Table1[[#This Row],[startdayname]]="Thursday",Table1[[#This Row],[starttime]],"")</f>
        <v/>
      </c>
      <c r="R120" s="11" t="str">
        <f>IF(Table1[[#This Row],[startdayname]]="Friday",Table1[[#This Row],[starttime]],"")</f>
        <v/>
      </c>
      <c r="S120" s="11" t="str">
        <f>IF(Table1[[#This Row],[startdayname]]="Saturday",Table1[[#This Row],[starttime]],"")</f>
        <v/>
      </c>
      <c r="T120" s="11" t="str">
        <f>IF(Table1[[#This Row],[startdayname]]="Sunday",Table1[[#This Row],[starttime]],"")</f>
        <v/>
      </c>
      <c r="V120" t="str">
        <f t="shared" ref="V120:X120" si="66">V119</f>
        <v>Kyle Cook</v>
      </c>
      <c r="W120" t="str">
        <f t="shared" si="66"/>
        <v>615-880-2367</v>
      </c>
      <c r="X120" t="str">
        <f t="shared" si="66"/>
        <v>kyle.cook@nashville.gov</v>
      </c>
    </row>
    <row r="121" spans="1:24" x14ac:dyDescent="0.25">
      <c r="A121">
        <f>Table1[[#This Row],[ summary]]</f>
        <v>0</v>
      </c>
      <c r="B121">
        <v>64836</v>
      </c>
      <c r="C121" t="str">
        <f>_xlfn.IFNA(VLOOKUP(Table1[[#This Row],[locationaddress]],VENUEID!$A$2:$B$28,2,TRUE),"")</f>
        <v/>
      </c>
      <c r="D121">
        <f>Table1[[#This Row],[description]]</f>
        <v>0</v>
      </c>
      <c r="E1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1">
        <v>23</v>
      </c>
      <c r="G121" t="str">
        <f>IF((ISTEXT(Table1[[#This Row],[link]])),(Table1[[#This Row],[link]]),"")</f>
        <v/>
      </c>
      <c r="H121" t="e">
        <f>VLOOKUP(Table1[[#This Row],[locationaddress]],VENUEID!$A$2:$C143,3,TRUE)</f>
        <v>#N/A</v>
      </c>
      <c r="L121" s="1">
        <f>Table1[[#This Row],[startshortdate]]</f>
        <v>0</v>
      </c>
      <c r="M121" s="1">
        <f>Table1[[#This Row],[endshortdate]]</f>
        <v>0</v>
      </c>
      <c r="N121" s="11" t="str">
        <f>IF(Table1[[#This Row],[startdayname]]="Monday",Table1[[#This Row],[starttime]],"")</f>
        <v/>
      </c>
      <c r="O121" s="11" t="str">
        <f>IF(Table1[[#This Row],[startdayname]]="Tuesday",Table1[[#This Row],[starttime]],"")</f>
        <v/>
      </c>
      <c r="P121" s="11" t="str">
        <f>IF(Table1[[#This Row],[startdayname]]="Wednesday",Table1[[#This Row],[starttime]],"")</f>
        <v/>
      </c>
      <c r="Q121" s="11" t="str">
        <f>IF(Table1[[#This Row],[startdayname]]="Thursday",Table1[[#This Row],[starttime]],"")</f>
        <v/>
      </c>
      <c r="R121" s="11" t="str">
        <f>IF(Table1[[#This Row],[startdayname]]="Friday",Table1[[#This Row],[starttime]],"")</f>
        <v/>
      </c>
      <c r="S121" s="11" t="str">
        <f>IF(Table1[[#This Row],[startdayname]]="Saturday",Table1[[#This Row],[starttime]],"")</f>
        <v/>
      </c>
      <c r="T121" s="11" t="str">
        <f>IF(Table1[[#This Row],[startdayname]]="Sunday",Table1[[#This Row],[starttime]],"")</f>
        <v/>
      </c>
      <c r="V121" t="str">
        <f t="shared" ref="V121:X121" si="67">V120</f>
        <v>Kyle Cook</v>
      </c>
      <c r="W121" t="str">
        <f t="shared" si="67"/>
        <v>615-880-2367</v>
      </c>
      <c r="X121" t="str">
        <f t="shared" si="67"/>
        <v>kyle.cook@nashville.gov</v>
      </c>
    </row>
    <row r="122" spans="1:24" x14ac:dyDescent="0.25">
      <c r="A122">
        <f>Table1[[#This Row],[ summary]]</f>
        <v>0</v>
      </c>
      <c r="B122">
        <v>64836</v>
      </c>
      <c r="C122" t="str">
        <f>_xlfn.IFNA(VLOOKUP(Table1[[#This Row],[locationaddress]],VENUEID!$A$2:$B$28,2,TRUE),"")</f>
        <v/>
      </c>
      <c r="D122">
        <f>Table1[[#This Row],[description]]</f>
        <v>0</v>
      </c>
      <c r="E1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2">
        <v>23</v>
      </c>
      <c r="G122" t="str">
        <f>IF((ISTEXT(Table1[[#This Row],[link]])),(Table1[[#This Row],[link]]),"")</f>
        <v/>
      </c>
      <c r="H122" t="e">
        <f>VLOOKUP(Table1[[#This Row],[locationaddress]],VENUEID!$A$2:$C145,3,TRUE)</f>
        <v>#N/A</v>
      </c>
      <c r="L122" s="1">
        <f>Table1[[#This Row],[startshortdate]]</f>
        <v>0</v>
      </c>
      <c r="M122" s="1">
        <f>Table1[[#This Row],[endshortdate]]</f>
        <v>0</v>
      </c>
      <c r="N122" s="11" t="str">
        <f>IF(Table1[[#This Row],[startdayname]]="Monday",Table1[[#This Row],[starttime]],"")</f>
        <v/>
      </c>
      <c r="O122" s="11" t="str">
        <f>IF(Table1[[#This Row],[startdayname]]="Tuesday",Table1[[#This Row],[starttime]],"")</f>
        <v/>
      </c>
      <c r="P122" s="11" t="str">
        <f>IF(Table1[[#This Row],[startdayname]]="Wednesday",Table1[[#This Row],[starttime]],"")</f>
        <v/>
      </c>
      <c r="Q122" s="11" t="str">
        <f>IF(Table1[[#This Row],[startdayname]]="Thursday",Table1[[#This Row],[starttime]],"")</f>
        <v/>
      </c>
      <c r="R122" s="11" t="str">
        <f>IF(Table1[[#This Row],[startdayname]]="Friday",Table1[[#This Row],[starttime]],"")</f>
        <v/>
      </c>
      <c r="S122" s="11" t="str">
        <f>IF(Table1[[#This Row],[startdayname]]="Saturday",Table1[[#This Row],[starttime]],"")</f>
        <v/>
      </c>
      <c r="T122" s="11" t="str">
        <f>IF(Table1[[#This Row],[startdayname]]="Sunday",Table1[[#This Row],[starttime]],"")</f>
        <v/>
      </c>
      <c r="V122" t="str">
        <f t="shared" ref="V122:X122" si="68">V121</f>
        <v>Kyle Cook</v>
      </c>
      <c r="W122" t="str">
        <f t="shared" si="68"/>
        <v>615-880-2367</v>
      </c>
      <c r="X122" t="str">
        <f t="shared" si="68"/>
        <v>kyle.cook@nashville.gov</v>
      </c>
    </row>
    <row r="123" spans="1:24" x14ac:dyDescent="0.25">
      <c r="A123">
        <f>Table1[[#This Row],[ summary]]</f>
        <v>0</v>
      </c>
      <c r="B123">
        <v>64836</v>
      </c>
      <c r="C123" t="str">
        <f>_xlfn.IFNA(VLOOKUP(Table1[[#This Row],[locationaddress]],VENUEID!$A$2:$B$28,2,TRUE),"")</f>
        <v/>
      </c>
      <c r="D123">
        <f>Table1[[#This Row],[description]]</f>
        <v>0</v>
      </c>
      <c r="E1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3">
        <v>23</v>
      </c>
      <c r="G123" t="str">
        <f>IF((ISTEXT(Table1[[#This Row],[link]])),(Table1[[#This Row],[link]]),"")</f>
        <v/>
      </c>
      <c r="H123" t="e">
        <f>VLOOKUP(Table1[[#This Row],[locationaddress]],VENUEID!$A$2:$C145,3,TRUE)</f>
        <v>#N/A</v>
      </c>
      <c r="L123" s="1">
        <f>Table1[[#This Row],[startshortdate]]</f>
        <v>0</v>
      </c>
      <c r="M123" s="1">
        <f>Table1[[#This Row],[endshortdate]]</f>
        <v>0</v>
      </c>
      <c r="N123" s="11" t="str">
        <f>IF(Table1[[#This Row],[startdayname]]="Monday",Table1[[#This Row],[starttime]],"")</f>
        <v/>
      </c>
      <c r="O123" s="11" t="str">
        <f>IF(Table1[[#This Row],[startdayname]]="Tuesday",Table1[[#This Row],[starttime]],"")</f>
        <v/>
      </c>
      <c r="P123" s="11" t="str">
        <f>IF(Table1[[#This Row],[startdayname]]="Wednesday",Table1[[#This Row],[starttime]],"")</f>
        <v/>
      </c>
      <c r="Q123" s="11" t="str">
        <f>IF(Table1[[#This Row],[startdayname]]="Thursday",Table1[[#This Row],[starttime]],"")</f>
        <v/>
      </c>
      <c r="R123" s="11" t="str">
        <f>IF(Table1[[#This Row],[startdayname]]="Friday",Table1[[#This Row],[starttime]],"")</f>
        <v/>
      </c>
      <c r="S123" s="11" t="str">
        <f>IF(Table1[[#This Row],[startdayname]]="Saturday",Table1[[#This Row],[starttime]],"")</f>
        <v/>
      </c>
      <c r="T123" s="11" t="str">
        <f>IF(Table1[[#This Row],[startdayname]]="Sunday",Table1[[#This Row],[starttime]],"")</f>
        <v/>
      </c>
      <c r="V123" t="str">
        <f t="shared" ref="V123:X123" si="69">V122</f>
        <v>Kyle Cook</v>
      </c>
      <c r="W123" t="str">
        <f t="shared" si="69"/>
        <v>615-880-2367</v>
      </c>
      <c r="X123" t="str">
        <f t="shared" si="69"/>
        <v>kyle.cook@nashville.gov</v>
      </c>
    </row>
    <row r="124" spans="1:24" x14ac:dyDescent="0.25">
      <c r="A124">
        <f>Table1[[#This Row],[ summary]]</f>
        <v>0</v>
      </c>
      <c r="B124">
        <v>64836</v>
      </c>
      <c r="C124" t="str">
        <f>_xlfn.IFNA(VLOOKUP(Table1[[#This Row],[locationaddress]],VENUEID!$A$2:$B$28,2,TRUE),"")</f>
        <v/>
      </c>
      <c r="D124">
        <f>Table1[[#This Row],[description]]</f>
        <v>0</v>
      </c>
      <c r="E1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4">
        <v>23</v>
      </c>
      <c r="G124" t="str">
        <f>IF((ISTEXT(Table1[[#This Row],[link]])),(Table1[[#This Row],[link]]),"")</f>
        <v/>
      </c>
      <c r="H124" t="e">
        <f>VLOOKUP(Table1[[#This Row],[locationaddress]],VENUEID!$A$2:$C147,3,TRUE)</f>
        <v>#N/A</v>
      </c>
      <c r="L124" s="1">
        <f>Table1[[#This Row],[startshortdate]]</f>
        <v>0</v>
      </c>
      <c r="M124" s="1">
        <f>Table1[[#This Row],[endshortdate]]</f>
        <v>0</v>
      </c>
      <c r="N124" s="11" t="str">
        <f>IF(Table1[[#This Row],[startdayname]]="Monday",Table1[[#This Row],[starttime]],"")</f>
        <v/>
      </c>
      <c r="O124" s="11" t="str">
        <f>IF(Table1[[#This Row],[startdayname]]="Tuesday",Table1[[#This Row],[starttime]],"")</f>
        <v/>
      </c>
      <c r="P124" s="11" t="str">
        <f>IF(Table1[[#This Row],[startdayname]]="Wednesday",Table1[[#This Row],[starttime]],"")</f>
        <v/>
      </c>
      <c r="Q124" s="11" t="str">
        <f>IF(Table1[[#This Row],[startdayname]]="Thursday",Table1[[#This Row],[starttime]],"")</f>
        <v/>
      </c>
      <c r="R124" s="11" t="str">
        <f>IF(Table1[[#This Row],[startdayname]]="Friday",Table1[[#This Row],[starttime]],"")</f>
        <v/>
      </c>
      <c r="S124" s="11" t="str">
        <f>IF(Table1[[#This Row],[startdayname]]="Saturday",Table1[[#This Row],[starttime]],"")</f>
        <v/>
      </c>
      <c r="T124" s="11" t="str">
        <f>IF(Table1[[#This Row],[startdayname]]="Sunday",Table1[[#This Row],[starttime]],"")</f>
        <v/>
      </c>
      <c r="V124" t="str">
        <f t="shared" ref="V124:X124" si="70">V123</f>
        <v>Kyle Cook</v>
      </c>
      <c r="W124" t="str">
        <f t="shared" si="70"/>
        <v>615-880-2367</v>
      </c>
      <c r="X124" t="str">
        <f t="shared" si="70"/>
        <v>kyle.cook@nashville.gov</v>
      </c>
    </row>
    <row r="125" spans="1:24" x14ac:dyDescent="0.25">
      <c r="A125">
        <f>Table1[[#This Row],[ summary]]</f>
        <v>0</v>
      </c>
      <c r="B125">
        <v>64836</v>
      </c>
      <c r="C125" t="str">
        <f>_xlfn.IFNA(VLOOKUP(Table1[[#This Row],[locationaddress]],VENUEID!$A$2:$B$28,2,TRUE),"")</f>
        <v/>
      </c>
      <c r="D125">
        <f>Table1[[#This Row],[description]]</f>
        <v>0</v>
      </c>
      <c r="E1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5">
        <v>23</v>
      </c>
      <c r="G125" t="str">
        <f>IF((ISTEXT(Table1[[#This Row],[link]])),(Table1[[#This Row],[link]]),"")</f>
        <v/>
      </c>
      <c r="H125" t="e">
        <f>VLOOKUP(Table1[[#This Row],[locationaddress]],VENUEID!$A$2:$C147,3,TRUE)</f>
        <v>#N/A</v>
      </c>
      <c r="L125" s="1">
        <f>Table1[[#This Row],[startshortdate]]</f>
        <v>0</v>
      </c>
      <c r="M125" s="1">
        <f>Table1[[#This Row],[endshortdate]]</f>
        <v>0</v>
      </c>
      <c r="N125" s="11" t="str">
        <f>IF(Table1[[#This Row],[startdayname]]="Monday",Table1[[#This Row],[starttime]],"")</f>
        <v/>
      </c>
      <c r="O125" s="11" t="str">
        <f>IF(Table1[[#This Row],[startdayname]]="Tuesday",Table1[[#This Row],[starttime]],"")</f>
        <v/>
      </c>
      <c r="P125" s="11" t="str">
        <f>IF(Table1[[#This Row],[startdayname]]="Wednesday",Table1[[#This Row],[starttime]],"")</f>
        <v/>
      </c>
      <c r="Q125" s="11" t="str">
        <f>IF(Table1[[#This Row],[startdayname]]="Thursday",Table1[[#This Row],[starttime]],"")</f>
        <v/>
      </c>
      <c r="R125" s="11" t="str">
        <f>IF(Table1[[#This Row],[startdayname]]="Friday",Table1[[#This Row],[starttime]],"")</f>
        <v/>
      </c>
      <c r="S125" s="11" t="str">
        <f>IF(Table1[[#This Row],[startdayname]]="Saturday",Table1[[#This Row],[starttime]],"")</f>
        <v/>
      </c>
      <c r="T125" s="11" t="str">
        <f>IF(Table1[[#This Row],[startdayname]]="Sunday",Table1[[#This Row],[starttime]],"")</f>
        <v/>
      </c>
      <c r="V125" t="str">
        <f t="shared" ref="V125:X125" si="71">V124</f>
        <v>Kyle Cook</v>
      </c>
      <c r="W125" t="str">
        <f t="shared" si="71"/>
        <v>615-880-2367</v>
      </c>
      <c r="X125" t="str">
        <f t="shared" si="71"/>
        <v>kyle.cook@nashville.gov</v>
      </c>
    </row>
    <row r="126" spans="1:24" x14ac:dyDescent="0.25">
      <c r="A126">
        <f>Table1[[#This Row],[ summary]]</f>
        <v>0</v>
      </c>
      <c r="B126">
        <v>64836</v>
      </c>
      <c r="C126" t="str">
        <f>_xlfn.IFNA(VLOOKUP(Table1[[#This Row],[locationaddress]],VENUEID!$A$2:$B$28,2,TRUE),"")</f>
        <v/>
      </c>
      <c r="D126">
        <f>Table1[[#This Row],[description]]</f>
        <v>0</v>
      </c>
      <c r="E1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6">
        <v>23</v>
      </c>
      <c r="G126" t="str">
        <f>IF((ISTEXT(Table1[[#This Row],[link]])),(Table1[[#This Row],[link]]),"")</f>
        <v/>
      </c>
      <c r="H126" t="e">
        <f>VLOOKUP(Table1[[#This Row],[locationaddress]],VENUEID!$A$2:$C149,3,TRUE)</f>
        <v>#N/A</v>
      </c>
      <c r="L126" s="1">
        <f>Table1[[#This Row],[startshortdate]]</f>
        <v>0</v>
      </c>
      <c r="M126" s="1">
        <f>Table1[[#This Row],[endshortdate]]</f>
        <v>0</v>
      </c>
      <c r="N126" s="11" t="str">
        <f>IF(Table1[[#This Row],[startdayname]]="Monday",Table1[[#This Row],[starttime]],"")</f>
        <v/>
      </c>
      <c r="O126" s="11" t="str">
        <f>IF(Table1[[#This Row],[startdayname]]="Tuesday",Table1[[#This Row],[starttime]],"")</f>
        <v/>
      </c>
      <c r="P126" s="11" t="str">
        <f>IF(Table1[[#This Row],[startdayname]]="Wednesday",Table1[[#This Row],[starttime]],"")</f>
        <v/>
      </c>
      <c r="Q126" s="11" t="str">
        <f>IF(Table1[[#This Row],[startdayname]]="Thursday",Table1[[#This Row],[starttime]],"")</f>
        <v/>
      </c>
      <c r="R126" s="11" t="str">
        <f>IF(Table1[[#This Row],[startdayname]]="Friday",Table1[[#This Row],[starttime]],"")</f>
        <v/>
      </c>
      <c r="S126" s="11" t="str">
        <f>IF(Table1[[#This Row],[startdayname]]="Saturday",Table1[[#This Row],[starttime]],"")</f>
        <v/>
      </c>
      <c r="T126" s="11" t="str">
        <f>IF(Table1[[#This Row],[startdayname]]="Sunday",Table1[[#This Row],[starttime]],"")</f>
        <v/>
      </c>
      <c r="V126" t="str">
        <f t="shared" ref="V126:X126" si="72">V125</f>
        <v>Kyle Cook</v>
      </c>
      <c r="W126" t="str">
        <f t="shared" si="72"/>
        <v>615-880-2367</v>
      </c>
      <c r="X126" t="str">
        <f t="shared" si="72"/>
        <v>kyle.cook@nashville.gov</v>
      </c>
    </row>
    <row r="127" spans="1:24" x14ac:dyDescent="0.25">
      <c r="A127">
        <f>Table1[[#This Row],[ summary]]</f>
        <v>0</v>
      </c>
      <c r="B127">
        <v>64836</v>
      </c>
      <c r="C127" t="str">
        <f>_xlfn.IFNA(VLOOKUP(Table1[[#This Row],[locationaddress]],VENUEID!$A$2:$B$28,2,TRUE),"")</f>
        <v/>
      </c>
      <c r="D127">
        <f>Table1[[#This Row],[description]]</f>
        <v>0</v>
      </c>
      <c r="E1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7">
        <v>23</v>
      </c>
      <c r="G127" t="str">
        <f>IF((ISTEXT(Table1[[#This Row],[link]])),(Table1[[#This Row],[link]]),"")</f>
        <v/>
      </c>
      <c r="H127" t="e">
        <f>VLOOKUP(Table1[[#This Row],[locationaddress]],VENUEID!$A$2:$C149,3,TRUE)</f>
        <v>#N/A</v>
      </c>
      <c r="L127" s="1">
        <f>Table1[[#This Row],[startshortdate]]</f>
        <v>0</v>
      </c>
      <c r="M127" s="1">
        <f>Table1[[#This Row],[endshortdate]]</f>
        <v>0</v>
      </c>
      <c r="N127" s="11" t="str">
        <f>IF(Table1[[#This Row],[startdayname]]="Monday",Table1[[#This Row],[starttime]],"")</f>
        <v/>
      </c>
      <c r="O127" s="11" t="str">
        <f>IF(Table1[[#This Row],[startdayname]]="Tuesday",Table1[[#This Row],[starttime]],"")</f>
        <v/>
      </c>
      <c r="P127" s="11" t="str">
        <f>IF(Table1[[#This Row],[startdayname]]="Wednesday",Table1[[#This Row],[starttime]],"")</f>
        <v/>
      </c>
      <c r="Q127" s="11" t="str">
        <f>IF(Table1[[#This Row],[startdayname]]="Thursday",Table1[[#This Row],[starttime]],"")</f>
        <v/>
      </c>
      <c r="R127" s="11" t="str">
        <f>IF(Table1[[#This Row],[startdayname]]="Friday",Table1[[#This Row],[starttime]],"")</f>
        <v/>
      </c>
      <c r="S127" s="11" t="str">
        <f>IF(Table1[[#This Row],[startdayname]]="Saturday",Table1[[#This Row],[starttime]],"")</f>
        <v/>
      </c>
      <c r="T127" s="11" t="str">
        <f>IF(Table1[[#This Row],[startdayname]]="Sunday",Table1[[#This Row],[starttime]],"")</f>
        <v/>
      </c>
      <c r="V127" t="str">
        <f t="shared" ref="V127:X127" si="73">V126</f>
        <v>Kyle Cook</v>
      </c>
      <c r="W127" t="str">
        <f t="shared" si="73"/>
        <v>615-880-2367</v>
      </c>
      <c r="X127" t="str">
        <f t="shared" si="73"/>
        <v>kyle.cook@nashville.gov</v>
      </c>
    </row>
    <row r="128" spans="1:24" x14ac:dyDescent="0.25">
      <c r="A128">
        <f>Table1[[#This Row],[ summary]]</f>
        <v>0</v>
      </c>
      <c r="B128">
        <v>64836</v>
      </c>
      <c r="C128" t="str">
        <f>_xlfn.IFNA(VLOOKUP(Table1[[#This Row],[locationaddress]],VENUEID!$A$2:$B$28,2,TRUE),"")</f>
        <v/>
      </c>
      <c r="D128">
        <f>Table1[[#This Row],[description]]</f>
        <v>0</v>
      </c>
      <c r="E1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8">
        <v>23</v>
      </c>
      <c r="G128" t="str">
        <f>IF((ISTEXT(Table1[[#This Row],[link]])),(Table1[[#This Row],[link]]),"")</f>
        <v/>
      </c>
      <c r="H128" t="e">
        <f>VLOOKUP(Table1[[#This Row],[locationaddress]],VENUEID!$A$2:$C151,3,TRUE)</f>
        <v>#N/A</v>
      </c>
      <c r="L128" s="1">
        <f>Table1[[#This Row],[startshortdate]]</f>
        <v>0</v>
      </c>
      <c r="M128" s="1">
        <f>Table1[[#This Row],[endshortdate]]</f>
        <v>0</v>
      </c>
      <c r="N128" s="11" t="str">
        <f>IF(Table1[[#This Row],[startdayname]]="Monday",Table1[[#This Row],[starttime]],"")</f>
        <v/>
      </c>
      <c r="O128" s="11" t="str">
        <f>IF(Table1[[#This Row],[startdayname]]="Tuesday",Table1[[#This Row],[starttime]],"")</f>
        <v/>
      </c>
      <c r="P128" s="11" t="str">
        <f>IF(Table1[[#This Row],[startdayname]]="Wednesday",Table1[[#This Row],[starttime]],"")</f>
        <v/>
      </c>
      <c r="Q128" s="11" t="str">
        <f>IF(Table1[[#This Row],[startdayname]]="Thursday",Table1[[#This Row],[starttime]],"")</f>
        <v/>
      </c>
      <c r="R128" s="11" t="str">
        <f>IF(Table1[[#This Row],[startdayname]]="Friday",Table1[[#This Row],[starttime]],"")</f>
        <v/>
      </c>
      <c r="S128" s="11" t="str">
        <f>IF(Table1[[#This Row],[startdayname]]="Saturday",Table1[[#This Row],[starttime]],"")</f>
        <v/>
      </c>
      <c r="T128" s="11" t="str">
        <f>IF(Table1[[#This Row],[startdayname]]="Sunday",Table1[[#This Row],[starttime]],"")</f>
        <v/>
      </c>
      <c r="V128" t="str">
        <f t="shared" ref="V128:X128" si="74">V127</f>
        <v>Kyle Cook</v>
      </c>
      <c r="W128" t="str">
        <f t="shared" si="74"/>
        <v>615-880-2367</v>
      </c>
      <c r="X128" t="str">
        <f t="shared" si="74"/>
        <v>kyle.cook@nashville.gov</v>
      </c>
    </row>
    <row r="129" spans="1:24" x14ac:dyDescent="0.25">
      <c r="A129">
        <f>Table1[[#This Row],[ summary]]</f>
        <v>0</v>
      </c>
      <c r="B129">
        <v>64836</v>
      </c>
      <c r="C129" t="str">
        <f>_xlfn.IFNA(VLOOKUP(Table1[[#This Row],[locationaddress]],VENUEID!$A$2:$B$28,2,TRUE),"")</f>
        <v/>
      </c>
      <c r="D129">
        <f>Table1[[#This Row],[description]]</f>
        <v>0</v>
      </c>
      <c r="E1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9">
        <v>23</v>
      </c>
      <c r="G129" t="str">
        <f>IF((ISTEXT(Table1[[#This Row],[link]])),(Table1[[#This Row],[link]]),"")</f>
        <v/>
      </c>
      <c r="H129" t="e">
        <f>VLOOKUP(Table1[[#This Row],[locationaddress]],VENUEID!$A$2:$C151,3,TRUE)</f>
        <v>#N/A</v>
      </c>
      <c r="L129" s="1">
        <f>Table1[[#This Row],[startshortdate]]</f>
        <v>0</v>
      </c>
      <c r="M129" s="1">
        <f>Table1[[#This Row],[endshortdate]]</f>
        <v>0</v>
      </c>
      <c r="N129" s="11" t="str">
        <f>IF(Table1[[#This Row],[startdayname]]="Monday",Table1[[#This Row],[starttime]],"")</f>
        <v/>
      </c>
      <c r="O129" s="11" t="str">
        <f>IF(Table1[[#This Row],[startdayname]]="Tuesday",Table1[[#This Row],[starttime]],"")</f>
        <v/>
      </c>
      <c r="P129" s="11" t="str">
        <f>IF(Table1[[#This Row],[startdayname]]="Wednesday",Table1[[#This Row],[starttime]],"")</f>
        <v/>
      </c>
      <c r="Q129" s="11" t="str">
        <f>IF(Table1[[#This Row],[startdayname]]="Thursday",Table1[[#This Row],[starttime]],"")</f>
        <v/>
      </c>
      <c r="R129" s="11" t="str">
        <f>IF(Table1[[#This Row],[startdayname]]="Friday",Table1[[#This Row],[starttime]],"")</f>
        <v/>
      </c>
      <c r="S129" s="11" t="str">
        <f>IF(Table1[[#This Row],[startdayname]]="Saturday",Table1[[#This Row],[starttime]],"")</f>
        <v/>
      </c>
      <c r="T129" s="11" t="str">
        <f>IF(Table1[[#This Row],[startdayname]]="Sunday",Table1[[#This Row],[starttime]],"")</f>
        <v/>
      </c>
      <c r="V129" t="str">
        <f t="shared" ref="V129:X129" si="75">V128</f>
        <v>Kyle Cook</v>
      </c>
      <c r="W129" t="str">
        <f t="shared" si="75"/>
        <v>615-880-2367</v>
      </c>
      <c r="X129" t="str">
        <f t="shared" si="75"/>
        <v>kyle.cook@nashville.gov</v>
      </c>
    </row>
    <row r="130" spans="1:24" x14ac:dyDescent="0.25">
      <c r="A130">
        <f>Table1[[#This Row],[ summary]]</f>
        <v>0</v>
      </c>
      <c r="B130">
        <v>64836</v>
      </c>
      <c r="C130" t="str">
        <f>_xlfn.IFNA(VLOOKUP(Table1[[#This Row],[locationaddress]],VENUEID!$A$2:$B$28,2,TRUE),"")</f>
        <v/>
      </c>
      <c r="D130">
        <f>Table1[[#This Row],[description]]</f>
        <v>0</v>
      </c>
      <c r="E1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0">
        <v>23</v>
      </c>
      <c r="G130" t="str">
        <f>IF((ISTEXT(Table1[[#This Row],[link]])),(Table1[[#This Row],[link]]),"")</f>
        <v/>
      </c>
      <c r="H130" t="e">
        <f>VLOOKUP(Table1[[#This Row],[locationaddress]],VENUEID!$A$2:$C153,3,TRUE)</f>
        <v>#N/A</v>
      </c>
      <c r="L130" s="1">
        <f>Table1[[#This Row],[startshortdate]]</f>
        <v>0</v>
      </c>
      <c r="M130" s="1">
        <f>Table1[[#This Row],[endshortdate]]</f>
        <v>0</v>
      </c>
      <c r="N130" s="11" t="str">
        <f>IF(Table1[[#This Row],[startdayname]]="Monday",Table1[[#This Row],[starttime]],"")</f>
        <v/>
      </c>
      <c r="O130" s="11" t="str">
        <f>IF(Table1[[#This Row],[startdayname]]="Tuesday",Table1[[#This Row],[starttime]],"")</f>
        <v/>
      </c>
      <c r="P130" s="11" t="str">
        <f>IF(Table1[[#This Row],[startdayname]]="Wednesday",Table1[[#This Row],[starttime]],"")</f>
        <v/>
      </c>
      <c r="Q130" s="11" t="str">
        <f>IF(Table1[[#This Row],[startdayname]]="Thursday",Table1[[#This Row],[starttime]],"")</f>
        <v/>
      </c>
      <c r="R130" s="11" t="str">
        <f>IF(Table1[[#This Row],[startdayname]]="Friday",Table1[[#This Row],[starttime]],"")</f>
        <v/>
      </c>
      <c r="S130" s="11" t="str">
        <f>IF(Table1[[#This Row],[startdayname]]="Saturday",Table1[[#This Row],[starttime]],"")</f>
        <v/>
      </c>
      <c r="T130" s="11" t="str">
        <f>IF(Table1[[#This Row],[startdayname]]="Sunday",Table1[[#This Row],[starttime]],"")</f>
        <v/>
      </c>
      <c r="V130" t="str">
        <f t="shared" ref="V130:X130" si="76">V129</f>
        <v>Kyle Cook</v>
      </c>
      <c r="W130" t="str">
        <f t="shared" si="76"/>
        <v>615-880-2367</v>
      </c>
      <c r="X130" t="str">
        <f t="shared" si="76"/>
        <v>kyle.cook@nashville.gov</v>
      </c>
    </row>
    <row r="131" spans="1:24" x14ac:dyDescent="0.25">
      <c r="A131">
        <f>Table1[[#This Row],[ summary]]</f>
        <v>0</v>
      </c>
      <c r="B131">
        <v>64836</v>
      </c>
      <c r="C131" t="str">
        <f>_xlfn.IFNA(VLOOKUP(Table1[[#This Row],[locationaddress]],VENUEID!$A$2:$B$28,2,TRUE),"")</f>
        <v/>
      </c>
      <c r="D131">
        <f>Table1[[#This Row],[description]]</f>
        <v>0</v>
      </c>
      <c r="E1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1">
        <v>23</v>
      </c>
      <c r="G131" t="str">
        <f>IF((ISTEXT(Table1[[#This Row],[link]])),(Table1[[#This Row],[link]]),"")</f>
        <v/>
      </c>
      <c r="H131" t="e">
        <f>VLOOKUP(Table1[[#This Row],[locationaddress]],VENUEID!$A$2:$C153,3,TRUE)</f>
        <v>#N/A</v>
      </c>
      <c r="L131" s="1">
        <f>Table1[[#This Row],[startshortdate]]</f>
        <v>0</v>
      </c>
      <c r="M131" s="1">
        <f>Table1[[#This Row],[endshortdate]]</f>
        <v>0</v>
      </c>
      <c r="N131" s="11" t="str">
        <f>IF(Table1[[#This Row],[startdayname]]="Monday",Table1[[#This Row],[starttime]],"")</f>
        <v/>
      </c>
      <c r="O131" s="11" t="str">
        <f>IF(Table1[[#This Row],[startdayname]]="Tuesday",Table1[[#This Row],[starttime]],"")</f>
        <v/>
      </c>
      <c r="P131" s="11" t="str">
        <f>IF(Table1[[#This Row],[startdayname]]="Wednesday",Table1[[#This Row],[starttime]],"")</f>
        <v/>
      </c>
      <c r="Q131" s="11" t="str">
        <f>IF(Table1[[#This Row],[startdayname]]="Thursday",Table1[[#This Row],[starttime]],"")</f>
        <v/>
      </c>
      <c r="R131" s="11" t="str">
        <f>IF(Table1[[#This Row],[startdayname]]="Friday",Table1[[#This Row],[starttime]],"")</f>
        <v/>
      </c>
      <c r="S131" s="11" t="str">
        <f>IF(Table1[[#This Row],[startdayname]]="Saturday",Table1[[#This Row],[starttime]],"")</f>
        <v/>
      </c>
      <c r="T131" s="11" t="str">
        <f>IF(Table1[[#This Row],[startdayname]]="Sunday",Table1[[#This Row],[starttime]],"")</f>
        <v/>
      </c>
      <c r="V131" t="str">
        <f t="shared" ref="V131:X131" si="77">V130</f>
        <v>Kyle Cook</v>
      </c>
      <c r="W131" t="str">
        <f t="shared" si="77"/>
        <v>615-880-2367</v>
      </c>
      <c r="X131" t="str">
        <f t="shared" si="77"/>
        <v>kyle.cook@nashville.gov</v>
      </c>
    </row>
    <row r="132" spans="1:24" x14ac:dyDescent="0.25">
      <c r="A132">
        <f>Table1[[#This Row],[ summary]]</f>
        <v>0</v>
      </c>
      <c r="B132">
        <v>64836</v>
      </c>
      <c r="C132" t="str">
        <f>_xlfn.IFNA(VLOOKUP(Table1[[#This Row],[locationaddress]],VENUEID!$A$2:$B$28,2,TRUE),"")</f>
        <v/>
      </c>
      <c r="D132">
        <f>Table1[[#This Row],[description]]</f>
        <v>0</v>
      </c>
      <c r="E1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2">
        <v>23</v>
      </c>
      <c r="G132" t="str">
        <f>IF((ISTEXT(Table1[[#This Row],[link]])),(Table1[[#This Row],[link]]),"")</f>
        <v/>
      </c>
      <c r="H132" t="e">
        <f>VLOOKUP(Table1[[#This Row],[locationaddress]],VENUEID!$A$2:$C155,3,TRUE)</f>
        <v>#N/A</v>
      </c>
      <c r="L132" s="1">
        <f>Table1[[#This Row],[startshortdate]]</f>
        <v>0</v>
      </c>
      <c r="M132" s="1">
        <f>Table1[[#This Row],[endshortdate]]</f>
        <v>0</v>
      </c>
      <c r="N132" s="11" t="str">
        <f>IF(Table1[[#This Row],[startdayname]]="Monday",Table1[[#This Row],[starttime]],"")</f>
        <v/>
      </c>
      <c r="O132" s="11" t="str">
        <f>IF(Table1[[#This Row],[startdayname]]="Tuesday",Table1[[#This Row],[starttime]],"")</f>
        <v/>
      </c>
      <c r="P132" s="11" t="str">
        <f>IF(Table1[[#This Row],[startdayname]]="Wednesday",Table1[[#This Row],[starttime]],"")</f>
        <v/>
      </c>
      <c r="Q132" s="11" t="str">
        <f>IF(Table1[[#This Row],[startdayname]]="Thursday",Table1[[#This Row],[starttime]],"")</f>
        <v/>
      </c>
      <c r="R132" s="11" t="str">
        <f>IF(Table1[[#This Row],[startdayname]]="Friday",Table1[[#This Row],[starttime]],"")</f>
        <v/>
      </c>
      <c r="S132" s="11" t="str">
        <f>IF(Table1[[#This Row],[startdayname]]="Saturday",Table1[[#This Row],[starttime]],"")</f>
        <v/>
      </c>
      <c r="T132" s="11" t="str">
        <f>IF(Table1[[#This Row],[startdayname]]="Sunday",Table1[[#This Row],[starttime]],"")</f>
        <v/>
      </c>
      <c r="V132" t="str">
        <f t="shared" ref="V132:X132" si="78">V131</f>
        <v>Kyle Cook</v>
      </c>
      <c r="W132" t="str">
        <f t="shared" si="78"/>
        <v>615-880-2367</v>
      </c>
      <c r="X132" t="str">
        <f t="shared" si="78"/>
        <v>kyle.cook@nashville.gov</v>
      </c>
    </row>
    <row r="133" spans="1:24" x14ac:dyDescent="0.25">
      <c r="A133">
        <f>Table1[[#This Row],[ summary]]</f>
        <v>0</v>
      </c>
      <c r="B133">
        <v>64836</v>
      </c>
      <c r="C133" t="str">
        <f>_xlfn.IFNA(VLOOKUP(Table1[[#This Row],[locationaddress]],VENUEID!$A$2:$B$28,2,TRUE),"")</f>
        <v/>
      </c>
      <c r="D133">
        <f>Table1[[#This Row],[description]]</f>
        <v>0</v>
      </c>
      <c r="E1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3">
        <v>23</v>
      </c>
      <c r="G133" t="str">
        <f>IF((ISTEXT(Table1[[#This Row],[link]])),(Table1[[#This Row],[link]]),"")</f>
        <v/>
      </c>
      <c r="H133" t="e">
        <f>VLOOKUP(Table1[[#This Row],[locationaddress]],VENUEID!$A$2:$C155,3,TRUE)</f>
        <v>#N/A</v>
      </c>
      <c r="L133" s="1">
        <f>Table1[[#This Row],[startshortdate]]</f>
        <v>0</v>
      </c>
      <c r="M133" s="1">
        <f>Table1[[#This Row],[endshortdate]]</f>
        <v>0</v>
      </c>
      <c r="N133" s="11" t="str">
        <f>IF(Table1[[#This Row],[startdayname]]="Monday",Table1[[#This Row],[starttime]],"")</f>
        <v/>
      </c>
      <c r="O133" s="11" t="str">
        <f>IF(Table1[[#This Row],[startdayname]]="Tuesday",Table1[[#This Row],[starttime]],"")</f>
        <v/>
      </c>
      <c r="P133" s="11" t="str">
        <f>IF(Table1[[#This Row],[startdayname]]="Wednesday",Table1[[#This Row],[starttime]],"")</f>
        <v/>
      </c>
      <c r="Q133" s="11" t="str">
        <f>IF(Table1[[#This Row],[startdayname]]="Thursday",Table1[[#This Row],[starttime]],"")</f>
        <v/>
      </c>
      <c r="R133" s="11" t="str">
        <f>IF(Table1[[#This Row],[startdayname]]="Friday",Table1[[#This Row],[starttime]],"")</f>
        <v/>
      </c>
      <c r="S133" s="11" t="str">
        <f>IF(Table1[[#This Row],[startdayname]]="Saturday",Table1[[#This Row],[starttime]],"")</f>
        <v/>
      </c>
      <c r="T133" s="11" t="str">
        <f>IF(Table1[[#This Row],[startdayname]]="Sunday",Table1[[#This Row],[starttime]],"")</f>
        <v/>
      </c>
      <c r="V133" t="str">
        <f t="shared" ref="V133:X133" si="79">V132</f>
        <v>Kyle Cook</v>
      </c>
      <c r="W133" t="str">
        <f t="shared" si="79"/>
        <v>615-880-2367</v>
      </c>
      <c r="X133" t="str">
        <f t="shared" si="79"/>
        <v>kyle.cook@nashville.gov</v>
      </c>
    </row>
    <row r="134" spans="1:24" x14ac:dyDescent="0.25">
      <c r="A134">
        <f>Table1[[#This Row],[ summary]]</f>
        <v>0</v>
      </c>
      <c r="B134">
        <v>64836</v>
      </c>
      <c r="C134" t="str">
        <f>_xlfn.IFNA(VLOOKUP(Table1[[#This Row],[locationaddress]],VENUEID!$A$2:$B$28,2,TRUE),"")</f>
        <v/>
      </c>
      <c r="D134">
        <f>Table1[[#This Row],[description]]</f>
        <v>0</v>
      </c>
      <c r="E1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4">
        <v>23</v>
      </c>
      <c r="G134" t="str">
        <f>IF((ISTEXT(Table1[[#This Row],[link]])),(Table1[[#This Row],[link]]),"")</f>
        <v/>
      </c>
      <c r="H134" t="e">
        <f>VLOOKUP(Table1[[#This Row],[locationaddress]],VENUEID!$A$2:$C157,3,TRUE)</f>
        <v>#N/A</v>
      </c>
      <c r="L134" s="1">
        <f>Table1[[#This Row],[startshortdate]]</f>
        <v>0</v>
      </c>
      <c r="M134" s="1">
        <f>Table1[[#This Row],[endshortdate]]</f>
        <v>0</v>
      </c>
      <c r="N134" s="11" t="str">
        <f>IF(Table1[[#This Row],[startdayname]]="Monday",Table1[[#This Row],[starttime]],"")</f>
        <v/>
      </c>
      <c r="O134" s="11" t="str">
        <f>IF(Table1[[#This Row],[startdayname]]="Tuesday",Table1[[#This Row],[starttime]],"")</f>
        <v/>
      </c>
      <c r="P134" s="11" t="str">
        <f>IF(Table1[[#This Row],[startdayname]]="Wednesday",Table1[[#This Row],[starttime]],"")</f>
        <v/>
      </c>
      <c r="Q134" s="11" t="str">
        <f>IF(Table1[[#This Row],[startdayname]]="Thursday",Table1[[#This Row],[starttime]],"")</f>
        <v/>
      </c>
      <c r="R134" s="11" t="str">
        <f>IF(Table1[[#This Row],[startdayname]]="Friday",Table1[[#This Row],[starttime]],"")</f>
        <v/>
      </c>
      <c r="S134" s="11" t="str">
        <f>IF(Table1[[#This Row],[startdayname]]="Saturday",Table1[[#This Row],[starttime]],"")</f>
        <v/>
      </c>
      <c r="T134" s="11" t="str">
        <f>IF(Table1[[#This Row],[startdayname]]="Sunday",Table1[[#This Row],[starttime]],"")</f>
        <v/>
      </c>
      <c r="V134" t="str">
        <f t="shared" ref="V134:X134" si="80">V133</f>
        <v>Kyle Cook</v>
      </c>
      <c r="W134" t="str">
        <f t="shared" si="80"/>
        <v>615-880-2367</v>
      </c>
      <c r="X134" t="str">
        <f t="shared" si="80"/>
        <v>kyle.cook@nashville.gov</v>
      </c>
    </row>
    <row r="135" spans="1:24" x14ac:dyDescent="0.25">
      <c r="A135">
        <f>Table1[[#This Row],[ summary]]</f>
        <v>0</v>
      </c>
      <c r="B135">
        <v>64836</v>
      </c>
      <c r="C135" t="str">
        <f>_xlfn.IFNA(VLOOKUP(Table1[[#This Row],[locationaddress]],VENUEID!$A$2:$B$28,2,TRUE),"")</f>
        <v/>
      </c>
      <c r="D135">
        <f>Table1[[#This Row],[description]]</f>
        <v>0</v>
      </c>
      <c r="E1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5">
        <v>23</v>
      </c>
      <c r="G135" t="str">
        <f>IF((ISTEXT(Table1[[#This Row],[link]])),(Table1[[#This Row],[link]]),"")</f>
        <v/>
      </c>
      <c r="H135" t="e">
        <f>VLOOKUP(Table1[[#This Row],[locationaddress]],VENUEID!$A$2:$C157,3,TRUE)</f>
        <v>#N/A</v>
      </c>
      <c r="L135" s="1">
        <f>Table1[[#This Row],[startshortdate]]</f>
        <v>0</v>
      </c>
      <c r="M135" s="1">
        <f>Table1[[#This Row],[endshortdate]]</f>
        <v>0</v>
      </c>
      <c r="N135" s="11" t="str">
        <f>IF(Table1[[#This Row],[startdayname]]="Monday",Table1[[#This Row],[starttime]],"")</f>
        <v/>
      </c>
      <c r="O135" s="11" t="str">
        <f>IF(Table1[[#This Row],[startdayname]]="Tuesday",Table1[[#This Row],[starttime]],"")</f>
        <v/>
      </c>
      <c r="P135" s="11" t="str">
        <f>IF(Table1[[#This Row],[startdayname]]="Wednesday",Table1[[#This Row],[starttime]],"")</f>
        <v/>
      </c>
      <c r="Q135" s="11" t="str">
        <f>IF(Table1[[#This Row],[startdayname]]="Thursday",Table1[[#This Row],[starttime]],"")</f>
        <v/>
      </c>
      <c r="R135" s="11" t="str">
        <f>IF(Table1[[#This Row],[startdayname]]="Friday",Table1[[#This Row],[starttime]],"")</f>
        <v/>
      </c>
      <c r="S135" s="11" t="str">
        <f>IF(Table1[[#This Row],[startdayname]]="Saturday",Table1[[#This Row],[starttime]],"")</f>
        <v/>
      </c>
      <c r="T135" s="11" t="str">
        <f>IF(Table1[[#This Row],[startdayname]]="Sunday",Table1[[#This Row],[starttime]],"")</f>
        <v/>
      </c>
      <c r="V135" t="str">
        <f t="shared" ref="V135:X135" si="81">V134</f>
        <v>Kyle Cook</v>
      </c>
      <c r="W135" t="str">
        <f t="shared" si="81"/>
        <v>615-880-2367</v>
      </c>
      <c r="X135" t="str">
        <f t="shared" si="81"/>
        <v>kyle.cook@nashville.gov</v>
      </c>
    </row>
    <row r="136" spans="1:24" x14ac:dyDescent="0.25">
      <c r="A136">
        <f>Table1[[#This Row],[ summary]]</f>
        <v>0</v>
      </c>
      <c r="B136">
        <v>64836</v>
      </c>
      <c r="C136" t="str">
        <f>_xlfn.IFNA(VLOOKUP(Table1[[#This Row],[locationaddress]],VENUEID!$A$2:$B$28,2,TRUE),"")</f>
        <v/>
      </c>
      <c r="D136">
        <f>Table1[[#This Row],[description]]</f>
        <v>0</v>
      </c>
      <c r="E1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6">
        <v>23</v>
      </c>
      <c r="G136" t="str">
        <f>IF((ISTEXT(Table1[[#This Row],[link]])),(Table1[[#This Row],[link]]),"")</f>
        <v/>
      </c>
      <c r="H136" t="e">
        <f>VLOOKUP(Table1[[#This Row],[locationaddress]],VENUEID!$A$2:$C159,3,TRUE)</f>
        <v>#N/A</v>
      </c>
      <c r="L136" s="1">
        <f>Table1[[#This Row],[startshortdate]]</f>
        <v>0</v>
      </c>
      <c r="M136" s="1">
        <f>Table1[[#This Row],[endshortdate]]</f>
        <v>0</v>
      </c>
      <c r="N136" s="11" t="str">
        <f>IF(Table1[[#This Row],[startdayname]]="Monday",Table1[[#This Row],[starttime]],"")</f>
        <v/>
      </c>
      <c r="O136" s="11" t="str">
        <f>IF(Table1[[#This Row],[startdayname]]="Tuesday",Table1[[#This Row],[starttime]],"")</f>
        <v/>
      </c>
      <c r="P136" s="11" t="str">
        <f>IF(Table1[[#This Row],[startdayname]]="Wednesday",Table1[[#This Row],[starttime]],"")</f>
        <v/>
      </c>
      <c r="Q136" s="11" t="str">
        <f>IF(Table1[[#This Row],[startdayname]]="Thursday",Table1[[#This Row],[starttime]],"")</f>
        <v/>
      </c>
      <c r="R136" s="11" t="str">
        <f>IF(Table1[[#This Row],[startdayname]]="Friday",Table1[[#This Row],[starttime]],"")</f>
        <v/>
      </c>
      <c r="S136" s="11" t="str">
        <f>IF(Table1[[#This Row],[startdayname]]="Saturday",Table1[[#This Row],[starttime]],"")</f>
        <v/>
      </c>
      <c r="T136" s="11" t="str">
        <f>IF(Table1[[#This Row],[startdayname]]="Sunday",Table1[[#This Row],[starttime]],"")</f>
        <v/>
      </c>
      <c r="V136" t="str">
        <f t="shared" ref="V136:X136" si="82">V135</f>
        <v>Kyle Cook</v>
      </c>
      <c r="W136" t="str">
        <f t="shared" si="82"/>
        <v>615-880-2367</v>
      </c>
      <c r="X136" t="str">
        <f t="shared" si="82"/>
        <v>kyle.cook@nashville.gov</v>
      </c>
    </row>
    <row r="137" spans="1:24" x14ac:dyDescent="0.25">
      <c r="A137">
        <f>Table1[[#This Row],[ summary]]</f>
        <v>0</v>
      </c>
      <c r="B137">
        <v>64836</v>
      </c>
      <c r="C137" t="str">
        <f>_xlfn.IFNA(VLOOKUP(Table1[[#This Row],[locationaddress]],VENUEID!$A$2:$B$28,2,TRUE),"")</f>
        <v/>
      </c>
      <c r="D137">
        <f>Table1[[#This Row],[description]]</f>
        <v>0</v>
      </c>
      <c r="E1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7">
        <v>23</v>
      </c>
      <c r="G137" t="str">
        <f>IF((ISTEXT(Table1[[#This Row],[link]])),(Table1[[#This Row],[link]]),"")</f>
        <v/>
      </c>
      <c r="H137" t="e">
        <f>VLOOKUP(Table1[[#This Row],[locationaddress]],VENUEID!$A$2:$C159,3,TRUE)</f>
        <v>#N/A</v>
      </c>
      <c r="L137" s="1">
        <f>Table1[[#This Row],[startshortdate]]</f>
        <v>0</v>
      </c>
      <c r="M137" s="1">
        <f>Table1[[#This Row],[endshortdate]]</f>
        <v>0</v>
      </c>
      <c r="N137" s="11" t="str">
        <f>IF(Table1[[#This Row],[startdayname]]="Monday",Table1[[#This Row],[starttime]],"")</f>
        <v/>
      </c>
      <c r="O137" s="11" t="str">
        <f>IF(Table1[[#This Row],[startdayname]]="Tuesday",Table1[[#This Row],[starttime]],"")</f>
        <v/>
      </c>
      <c r="P137" s="11" t="str">
        <f>IF(Table1[[#This Row],[startdayname]]="Wednesday",Table1[[#This Row],[starttime]],"")</f>
        <v/>
      </c>
      <c r="Q137" s="11" t="str">
        <f>IF(Table1[[#This Row],[startdayname]]="Thursday",Table1[[#This Row],[starttime]],"")</f>
        <v/>
      </c>
      <c r="R137" s="11" t="str">
        <f>IF(Table1[[#This Row],[startdayname]]="Friday",Table1[[#This Row],[starttime]],"")</f>
        <v/>
      </c>
      <c r="S137" s="11" t="str">
        <f>IF(Table1[[#This Row],[startdayname]]="Saturday",Table1[[#This Row],[starttime]],"")</f>
        <v/>
      </c>
      <c r="T137" s="11" t="str">
        <f>IF(Table1[[#This Row],[startdayname]]="Sunday",Table1[[#This Row],[starttime]],"")</f>
        <v/>
      </c>
      <c r="V137" t="str">
        <f t="shared" ref="V137:X137" si="83">V136</f>
        <v>Kyle Cook</v>
      </c>
      <c r="W137" t="str">
        <f t="shared" si="83"/>
        <v>615-880-2367</v>
      </c>
      <c r="X137" t="str">
        <f t="shared" si="83"/>
        <v>kyle.cook@nashville.gov</v>
      </c>
    </row>
    <row r="138" spans="1:24" x14ac:dyDescent="0.25">
      <c r="A138">
        <f>Table1[[#This Row],[ summary]]</f>
        <v>0</v>
      </c>
      <c r="B138">
        <v>64836</v>
      </c>
      <c r="C138" t="str">
        <f>_xlfn.IFNA(VLOOKUP(Table1[[#This Row],[locationaddress]],VENUEID!$A$2:$B$28,2,TRUE),"")</f>
        <v/>
      </c>
      <c r="D138">
        <f>Table1[[#This Row],[description]]</f>
        <v>0</v>
      </c>
      <c r="E1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8">
        <v>23</v>
      </c>
      <c r="G138" t="str">
        <f>IF((ISTEXT(Table1[[#This Row],[link]])),(Table1[[#This Row],[link]]),"")</f>
        <v/>
      </c>
      <c r="H138" t="e">
        <f>VLOOKUP(Table1[[#This Row],[locationaddress]],VENUEID!$A$2:$C161,3,TRUE)</f>
        <v>#N/A</v>
      </c>
      <c r="L138" s="1">
        <f>Table1[[#This Row],[startshortdate]]</f>
        <v>0</v>
      </c>
      <c r="M138" s="1">
        <f>Table1[[#This Row],[endshortdate]]</f>
        <v>0</v>
      </c>
      <c r="N138" s="11" t="str">
        <f>IF(Table1[[#This Row],[startdayname]]="Monday",Table1[[#This Row],[starttime]],"")</f>
        <v/>
      </c>
      <c r="O138" s="11" t="str">
        <f>IF(Table1[[#This Row],[startdayname]]="Tuesday",Table1[[#This Row],[starttime]],"")</f>
        <v/>
      </c>
      <c r="P138" s="11" t="str">
        <f>IF(Table1[[#This Row],[startdayname]]="Wednesday",Table1[[#This Row],[starttime]],"")</f>
        <v/>
      </c>
      <c r="Q138" s="11" t="str">
        <f>IF(Table1[[#This Row],[startdayname]]="Thursday",Table1[[#This Row],[starttime]],"")</f>
        <v/>
      </c>
      <c r="R138" s="11" t="str">
        <f>IF(Table1[[#This Row],[startdayname]]="Friday",Table1[[#This Row],[starttime]],"")</f>
        <v/>
      </c>
      <c r="S138" s="11" t="str">
        <f>IF(Table1[[#This Row],[startdayname]]="Saturday",Table1[[#This Row],[starttime]],"")</f>
        <v/>
      </c>
      <c r="T138" s="11" t="str">
        <f>IF(Table1[[#This Row],[startdayname]]="Sunday",Table1[[#This Row],[starttime]],"")</f>
        <v/>
      </c>
      <c r="V138" t="str">
        <f t="shared" ref="V138:X138" si="84">V137</f>
        <v>Kyle Cook</v>
      </c>
      <c r="W138" t="str">
        <f t="shared" si="84"/>
        <v>615-880-2367</v>
      </c>
      <c r="X138" t="str">
        <f t="shared" si="84"/>
        <v>kyle.cook@nashville.gov</v>
      </c>
    </row>
    <row r="139" spans="1:24" x14ac:dyDescent="0.25">
      <c r="A139">
        <f>Table1[[#This Row],[ summary]]</f>
        <v>0</v>
      </c>
      <c r="B139">
        <v>64836</v>
      </c>
      <c r="C139" t="str">
        <f>_xlfn.IFNA(VLOOKUP(Table1[[#This Row],[locationaddress]],VENUEID!$A$2:$B$28,2,TRUE),"")</f>
        <v/>
      </c>
      <c r="D139">
        <f>Table1[[#This Row],[description]]</f>
        <v>0</v>
      </c>
      <c r="E1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9">
        <v>23</v>
      </c>
      <c r="G139" t="str">
        <f>IF((ISTEXT(Table1[[#This Row],[link]])),(Table1[[#This Row],[link]]),"")</f>
        <v/>
      </c>
      <c r="H139" t="e">
        <f>VLOOKUP(Table1[[#This Row],[locationaddress]],VENUEID!$A$2:$C161,3,TRUE)</f>
        <v>#N/A</v>
      </c>
      <c r="L139" s="1">
        <f>Table1[[#This Row],[startshortdate]]</f>
        <v>0</v>
      </c>
      <c r="M139" s="1">
        <f>Table1[[#This Row],[endshortdate]]</f>
        <v>0</v>
      </c>
      <c r="N139" s="11" t="str">
        <f>IF(Table1[[#This Row],[startdayname]]="Monday",Table1[[#This Row],[starttime]],"")</f>
        <v/>
      </c>
      <c r="O139" s="11" t="str">
        <f>IF(Table1[[#This Row],[startdayname]]="Tuesday",Table1[[#This Row],[starttime]],"")</f>
        <v/>
      </c>
      <c r="P139" s="11" t="str">
        <f>IF(Table1[[#This Row],[startdayname]]="Wednesday",Table1[[#This Row],[starttime]],"")</f>
        <v/>
      </c>
      <c r="Q139" s="11" t="str">
        <f>IF(Table1[[#This Row],[startdayname]]="Thursday",Table1[[#This Row],[starttime]],"")</f>
        <v/>
      </c>
      <c r="R139" s="11" t="str">
        <f>IF(Table1[[#This Row],[startdayname]]="Friday",Table1[[#This Row],[starttime]],"")</f>
        <v/>
      </c>
      <c r="S139" s="11" t="str">
        <f>IF(Table1[[#This Row],[startdayname]]="Saturday",Table1[[#This Row],[starttime]],"")</f>
        <v/>
      </c>
      <c r="T139" s="11" t="str">
        <f>IF(Table1[[#This Row],[startdayname]]="Sunday",Table1[[#This Row],[starttime]],"")</f>
        <v/>
      </c>
      <c r="V139" t="str">
        <f t="shared" ref="V139:X139" si="85">V138</f>
        <v>Kyle Cook</v>
      </c>
      <c r="W139" t="str">
        <f t="shared" si="85"/>
        <v>615-880-2367</v>
      </c>
      <c r="X139" t="str">
        <f t="shared" si="85"/>
        <v>kyle.cook@nashville.gov</v>
      </c>
    </row>
    <row r="140" spans="1:24" x14ac:dyDescent="0.25">
      <c r="A140">
        <f>Table1[[#This Row],[ summary]]</f>
        <v>0</v>
      </c>
      <c r="B140">
        <v>64836</v>
      </c>
      <c r="C140" t="str">
        <f>_xlfn.IFNA(VLOOKUP(Table1[[#This Row],[locationaddress]],VENUEID!$A$2:$B$28,2,TRUE),"")</f>
        <v/>
      </c>
      <c r="D140">
        <f>Table1[[#This Row],[description]]</f>
        <v>0</v>
      </c>
      <c r="E1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0">
        <v>23</v>
      </c>
      <c r="G140" t="str">
        <f>IF((ISTEXT(Table1[[#This Row],[link]])),(Table1[[#This Row],[link]]),"")</f>
        <v/>
      </c>
      <c r="H140" t="e">
        <f>VLOOKUP(Table1[[#This Row],[locationaddress]],VENUEID!$A$2:$C163,3,TRUE)</f>
        <v>#N/A</v>
      </c>
      <c r="L140" s="1">
        <f>Table1[[#This Row],[startshortdate]]</f>
        <v>0</v>
      </c>
      <c r="M140" s="1">
        <f>Table1[[#This Row],[endshortdate]]</f>
        <v>0</v>
      </c>
      <c r="N140" s="11" t="str">
        <f>IF(Table1[[#This Row],[startdayname]]="Monday",Table1[[#This Row],[starttime]],"")</f>
        <v/>
      </c>
      <c r="O140" s="11" t="str">
        <f>IF(Table1[[#This Row],[startdayname]]="Tuesday",Table1[[#This Row],[starttime]],"")</f>
        <v/>
      </c>
      <c r="P140" s="11" t="str">
        <f>IF(Table1[[#This Row],[startdayname]]="Wednesday",Table1[[#This Row],[starttime]],"")</f>
        <v/>
      </c>
      <c r="Q140" s="11" t="str">
        <f>IF(Table1[[#This Row],[startdayname]]="Thursday",Table1[[#This Row],[starttime]],"")</f>
        <v/>
      </c>
      <c r="R140" s="11" t="str">
        <f>IF(Table1[[#This Row],[startdayname]]="Friday",Table1[[#This Row],[starttime]],"")</f>
        <v/>
      </c>
      <c r="S140" s="11" t="str">
        <f>IF(Table1[[#This Row],[startdayname]]="Saturday",Table1[[#This Row],[starttime]],"")</f>
        <v/>
      </c>
      <c r="T140" s="11" t="str">
        <f>IF(Table1[[#This Row],[startdayname]]="Sunday",Table1[[#This Row],[starttime]],"")</f>
        <v/>
      </c>
      <c r="V140" t="str">
        <f t="shared" ref="V140:X140" si="86">V139</f>
        <v>Kyle Cook</v>
      </c>
      <c r="W140" t="str">
        <f t="shared" si="86"/>
        <v>615-880-2367</v>
      </c>
      <c r="X140" t="str">
        <f t="shared" si="86"/>
        <v>kyle.cook@nashville.gov</v>
      </c>
    </row>
    <row r="141" spans="1:24" x14ac:dyDescent="0.25">
      <c r="A141">
        <f>Table1[[#This Row],[ summary]]</f>
        <v>0</v>
      </c>
      <c r="B141">
        <v>64836</v>
      </c>
      <c r="C141" t="str">
        <f>_xlfn.IFNA(VLOOKUP(Table1[[#This Row],[locationaddress]],VENUEID!$A$2:$B$28,2,TRUE),"")</f>
        <v/>
      </c>
      <c r="D141">
        <f>Table1[[#This Row],[description]]</f>
        <v>0</v>
      </c>
      <c r="E1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1">
        <v>23</v>
      </c>
      <c r="G141" t="str">
        <f>IF((ISTEXT(Table1[[#This Row],[link]])),(Table1[[#This Row],[link]]),"")</f>
        <v/>
      </c>
      <c r="H141" t="e">
        <f>VLOOKUP(Table1[[#This Row],[locationaddress]],VENUEID!$A$2:$C163,3,TRUE)</f>
        <v>#N/A</v>
      </c>
      <c r="L141" s="1">
        <f>Table1[[#This Row],[startshortdate]]</f>
        <v>0</v>
      </c>
      <c r="M141" s="1">
        <f>Table1[[#This Row],[endshortdate]]</f>
        <v>0</v>
      </c>
      <c r="N141" s="11" t="str">
        <f>IF(Table1[[#This Row],[startdayname]]="Monday",Table1[[#This Row],[starttime]],"")</f>
        <v/>
      </c>
      <c r="O141" s="11" t="str">
        <f>IF(Table1[[#This Row],[startdayname]]="Tuesday",Table1[[#This Row],[starttime]],"")</f>
        <v/>
      </c>
      <c r="P141" s="11" t="str">
        <f>IF(Table1[[#This Row],[startdayname]]="Wednesday",Table1[[#This Row],[starttime]],"")</f>
        <v/>
      </c>
      <c r="Q141" s="11" t="str">
        <f>IF(Table1[[#This Row],[startdayname]]="Thursday",Table1[[#This Row],[starttime]],"")</f>
        <v/>
      </c>
      <c r="R141" s="11" t="str">
        <f>IF(Table1[[#This Row],[startdayname]]="Friday",Table1[[#This Row],[starttime]],"")</f>
        <v/>
      </c>
      <c r="S141" s="11" t="str">
        <f>IF(Table1[[#This Row],[startdayname]]="Saturday",Table1[[#This Row],[starttime]],"")</f>
        <v/>
      </c>
      <c r="T141" s="11" t="str">
        <f>IF(Table1[[#This Row],[startdayname]]="Sunday",Table1[[#This Row],[starttime]],"")</f>
        <v/>
      </c>
      <c r="V141" t="str">
        <f t="shared" ref="V141:X141" si="87">V140</f>
        <v>Kyle Cook</v>
      </c>
      <c r="W141" t="str">
        <f t="shared" si="87"/>
        <v>615-880-2367</v>
      </c>
      <c r="X141" t="str">
        <f t="shared" si="87"/>
        <v>kyle.cook@nashville.gov</v>
      </c>
    </row>
    <row r="142" spans="1:24" x14ac:dyDescent="0.25">
      <c r="A142">
        <f>Table1[[#This Row],[ summary]]</f>
        <v>0</v>
      </c>
      <c r="B142">
        <v>64836</v>
      </c>
      <c r="C142" t="str">
        <f>_xlfn.IFNA(VLOOKUP(Table1[[#This Row],[locationaddress]],VENUEID!$A$2:$B$28,2,TRUE),"")</f>
        <v/>
      </c>
      <c r="D142">
        <f>Table1[[#This Row],[description]]</f>
        <v>0</v>
      </c>
      <c r="E1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2">
        <v>23</v>
      </c>
      <c r="G142" t="str">
        <f>IF((ISTEXT(Table1[[#This Row],[link]])),(Table1[[#This Row],[link]]),"")</f>
        <v/>
      </c>
      <c r="H142" t="e">
        <f>VLOOKUP(Table1[[#This Row],[locationaddress]],VENUEID!$A$2:$C165,3,TRUE)</f>
        <v>#N/A</v>
      </c>
      <c r="L142" s="1">
        <f>Table1[[#This Row],[startshortdate]]</f>
        <v>0</v>
      </c>
      <c r="M142" s="1">
        <f>Table1[[#This Row],[endshortdate]]</f>
        <v>0</v>
      </c>
      <c r="N142" s="11" t="str">
        <f>IF(Table1[[#This Row],[startdayname]]="Monday",Table1[[#This Row],[starttime]],"")</f>
        <v/>
      </c>
      <c r="O142" s="11" t="str">
        <f>IF(Table1[[#This Row],[startdayname]]="Tuesday",Table1[[#This Row],[starttime]],"")</f>
        <v/>
      </c>
      <c r="P142" s="11" t="str">
        <f>IF(Table1[[#This Row],[startdayname]]="Wednesday",Table1[[#This Row],[starttime]],"")</f>
        <v/>
      </c>
      <c r="Q142" s="11" t="str">
        <f>IF(Table1[[#This Row],[startdayname]]="Thursday",Table1[[#This Row],[starttime]],"")</f>
        <v/>
      </c>
      <c r="R142" s="11" t="str">
        <f>IF(Table1[[#This Row],[startdayname]]="Friday",Table1[[#This Row],[starttime]],"")</f>
        <v/>
      </c>
      <c r="S142" s="11" t="str">
        <f>IF(Table1[[#This Row],[startdayname]]="Saturday",Table1[[#This Row],[starttime]],"")</f>
        <v/>
      </c>
      <c r="T142" s="11" t="str">
        <f>IF(Table1[[#This Row],[startdayname]]="Sunday",Table1[[#This Row],[starttime]],"")</f>
        <v/>
      </c>
      <c r="V142" t="str">
        <f t="shared" ref="V142:X142" si="88">V141</f>
        <v>Kyle Cook</v>
      </c>
      <c r="W142" t="str">
        <f t="shared" si="88"/>
        <v>615-880-2367</v>
      </c>
      <c r="X142" t="str">
        <f t="shared" si="88"/>
        <v>kyle.cook@nashville.gov</v>
      </c>
    </row>
    <row r="143" spans="1:24" x14ac:dyDescent="0.25">
      <c r="A143">
        <f>Table1[[#This Row],[ summary]]</f>
        <v>0</v>
      </c>
      <c r="B143">
        <v>64836</v>
      </c>
      <c r="C143" t="str">
        <f>_xlfn.IFNA(VLOOKUP(Table1[[#This Row],[locationaddress]],VENUEID!$A$2:$B$28,2,TRUE),"")</f>
        <v/>
      </c>
      <c r="D143">
        <f>Table1[[#This Row],[description]]</f>
        <v>0</v>
      </c>
      <c r="E1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3">
        <v>23</v>
      </c>
      <c r="G143" t="str">
        <f>IF((ISTEXT(Table1[[#This Row],[link]])),(Table1[[#This Row],[link]]),"")</f>
        <v/>
      </c>
      <c r="H143" t="e">
        <f>VLOOKUP(Table1[[#This Row],[locationaddress]],VENUEID!$A$2:$C165,3,TRUE)</f>
        <v>#N/A</v>
      </c>
      <c r="L143" s="1">
        <f>Table1[[#This Row],[startshortdate]]</f>
        <v>0</v>
      </c>
      <c r="M143" s="1">
        <f>Table1[[#This Row],[endshortdate]]</f>
        <v>0</v>
      </c>
      <c r="N143" s="11" t="str">
        <f>IF(Table1[[#This Row],[startdayname]]="Monday",Table1[[#This Row],[starttime]],"")</f>
        <v/>
      </c>
      <c r="O143" s="11" t="str">
        <f>IF(Table1[[#This Row],[startdayname]]="Tuesday",Table1[[#This Row],[starttime]],"")</f>
        <v/>
      </c>
      <c r="P143" s="11" t="str">
        <f>IF(Table1[[#This Row],[startdayname]]="Wednesday",Table1[[#This Row],[starttime]],"")</f>
        <v/>
      </c>
      <c r="Q143" s="11" t="str">
        <f>IF(Table1[[#This Row],[startdayname]]="Thursday",Table1[[#This Row],[starttime]],"")</f>
        <v/>
      </c>
      <c r="R143" s="11" t="str">
        <f>IF(Table1[[#This Row],[startdayname]]="Friday",Table1[[#This Row],[starttime]],"")</f>
        <v/>
      </c>
      <c r="S143" s="11" t="str">
        <f>IF(Table1[[#This Row],[startdayname]]="Saturday",Table1[[#This Row],[starttime]],"")</f>
        <v/>
      </c>
      <c r="T143" s="11" t="str">
        <f>IF(Table1[[#This Row],[startdayname]]="Sunday",Table1[[#This Row],[starttime]],"")</f>
        <v/>
      </c>
      <c r="V143" t="str">
        <f t="shared" ref="V143:X143" si="89">V142</f>
        <v>Kyle Cook</v>
      </c>
      <c r="W143" t="str">
        <f t="shared" si="89"/>
        <v>615-880-2367</v>
      </c>
      <c r="X143" t="str">
        <f t="shared" si="89"/>
        <v>kyle.cook@nashville.gov</v>
      </c>
    </row>
    <row r="144" spans="1:24" x14ac:dyDescent="0.25">
      <c r="A144">
        <f>Table1[[#This Row],[ summary]]</f>
        <v>0</v>
      </c>
      <c r="B144">
        <v>64836</v>
      </c>
      <c r="C144" t="str">
        <f>_xlfn.IFNA(VLOOKUP(Table1[[#This Row],[locationaddress]],VENUEID!$A$2:$B$28,2,TRUE),"")</f>
        <v/>
      </c>
      <c r="D144">
        <f>Table1[[#This Row],[description]]</f>
        <v>0</v>
      </c>
      <c r="E1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4">
        <v>23</v>
      </c>
      <c r="G144" t="str">
        <f>IF((ISTEXT(Table1[[#This Row],[link]])),(Table1[[#This Row],[link]]),"")</f>
        <v/>
      </c>
      <c r="H144" t="e">
        <f>VLOOKUP(Table1[[#This Row],[locationaddress]],VENUEID!$A$2:$C167,3,TRUE)</f>
        <v>#N/A</v>
      </c>
      <c r="L144" s="1">
        <f>Table1[[#This Row],[startshortdate]]</f>
        <v>0</v>
      </c>
      <c r="M144" s="1">
        <f>Table1[[#This Row],[endshortdate]]</f>
        <v>0</v>
      </c>
      <c r="N144" s="11" t="str">
        <f>IF(Table1[[#This Row],[startdayname]]="Monday",Table1[[#This Row],[starttime]],"")</f>
        <v/>
      </c>
      <c r="O144" s="11" t="str">
        <f>IF(Table1[[#This Row],[startdayname]]="Tuesday",Table1[[#This Row],[starttime]],"")</f>
        <v/>
      </c>
      <c r="P144" s="11" t="str">
        <f>IF(Table1[[#This Row],[startdayname]]="Wednesday",Table1[[#This Row],[starttime]],"")</f>
        <v/>
      </c>
      <c r="Q144" s="11" t="str">
        <f>IF(Table1[[#This Row],[startdayname]]="Thursday",Table1[[#This Row],[starttime]],"")</f>
        <v/>
      </c>
      <c r="R144" s="11" t="str">
        <f>IF(Table1[[#This Row],[startdayname]]="Friday",Table1[[#This Row],[starttime]],"")</f>
        <v/>
      </c>
      <c r="S144" s="11" t="str">
        <f>IF(Table1[[#This Row],[startdayname]]="Saturday",Table1[[#This Row],[starttime]],"")</f>
        <v/>
      </c>
      <c r="T144" s="11" t="str">
        <f>IF(Table1[[#This Row],[startdayname]]="Sunday",Table1[[#This Row],[starttime]],"")</f>
        <v/>
      </c>
      <c r="V144" t="str">
        <f t="shared" ref="V144:X144" si="90">V143</f>
        <v>Kyle Cook</v>
      </c>
      <c r="W144" t="str">
        <f t="shared" si="90"/>
        <v>615-880-2367</v>
      </c>
      <c r="X144" t="str">
        <f t="shared" si="90"/>
        <v>kyle.cook@nashville.gov</v>
      </c>
    </row>
    <row r="145" spans="1:24" x14ac:dyDescent="0.25">
      <c r="A145">
        <f>Table1[[#This Row],[ summary]]</f>
        <v>0</v>
      </c>
      <c r="B145">
        <v>64836</v>
      </c>
      <c r="C145" t="str">
        <f>_xlfn.IFNA(VLOOKUP(Table1[[#This Row],[locationaddress]],VENUEID!$A$2:$B$28,2,TRUE),"")</f>
        <v/>
      </c>
      <c r="D145">
        <f>Table1[[#This Row],[description]]</f>
        <v>0</v>
      </c>
      <c r="E1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5">
        <v>23</v>
      </c>
      <c r="G145" t="str">
        <f>IF((ISTEXT(Table1[[#This Row],[link]])),(Table1[[#This Row],[link]]),"")</f>
        <v/>
      </c>
      <c r="H145" t="e">
        <f>VLOOKUP(Table1[[#This Row],[locationaddress]],VENUEID!$A$2:$C167,3,TRUE)</f>
        <v>#N/A</v>
      </c>
      <c r="L145" s="1">
        <f>Table1[[#This Row],[startshortdate]]</f>
        <v>0</v>
      </c>
      <c r="M145" s="1">
        <f>Table1[[#This Row],[endshortdate]]</f>
        <v>0</v>
      </c>
      <c r="N145" s="11" t="str">
        <f>IF(Table1[[#This Row],[startdayname]]="Monday",Table1[[#This Row],[starttime]],"")</f>
        <v/>
      </c>
      <c r="O145" s="11" t="str">
        <f>IF(Table1[[#This Row],[startdayname]]="Tuesday",Table1[[#This Row],[starttime]],"")</f>
        <v/>
      </c>
      <c r="P145" s="11" t="str">
        <f>IF(Table1[[#This Row],[startdayname]]="Wednesday",Table1[[#This Row],[starttime]],"")</f>
        <v/>
      </c>
      <c r="Q145" s="11" t="str">
        <f>IF(Table1[[#This Row],[startdayname]]="Thursday",Table1[[#This Row],[starttime]],"")</f>
        <v/>
      </c>
      <c r="R145" s="11" t="str">
        <f>IF(Table1[[#This Row],[startdayname]]="Friday",Table1[[#This Row],[starttime]],"")</f>
        <v/>
      </c>
      <c r="S145" s="11" t="str">
        <f>IF(Table1[[#This Row],[startdayname]]="Saturday",Table1[[#This Row],[starttime]],"")</f>
        <v/>
      </c>
      <c r="T145" s="11" t="str">
        <f>IF(Table1[[#This Row],[startdayname]]="Sunday",Table1[[#This Row],[starttime]],"")</f>
        <v/>
      </c>
      <c r="V145" t="str">
        <f t="shared" ref="V145:X145" si="91">V144</f>
        <v>Kyle Cook</v>
      </c>
      <c r="W145" t="str">
        <f t="shared" si="91"/>
        <v>615-880-2367</v>
      </c>
      <c r="X145" t="str">
        <f t="shared" si="91"/>
        <v>kyle.cook@nashville.gov</v>
      </c>
    </row>
    <row r="146" spans="1:24" x14ac:dyDescent="0.25">
      <c r="A146">
        <f>Table1[[#This Row],[ summary]]</f>
        <v>0</v>
      </c>
      <c r="B146">
        <v>64836</v>
      </c>
      <c r="C146" t="str">
        <f>_xlfn.IFNA(VLOOKUP(Table1[[#This Row],[locationaddress]],VENUEID!$A$2:$B$28,2,TRUE),"")</f>
        <v/>
      </c>
      <c r="D146">
        <f>Table1[[#This Row],[description]]</f>
        <v>0</v>
      </c>
      <c r="E1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6">
        <v>23</v>
      </c>
      <c r="G146" t="str">
        <f>IF((ISTEXT(Table1[[#This Row],[link]])),(Table1[[#This Row],[link]]),"")</f>
        <v/>
      </c>
      <c r="H146" t="e">
        <f>VLOOKUP(Table1[[#This Row],[locationaddress]],VENUEID!$A$2:$C169,3,TRUE)</f>
        <v>#N/A</v>
      </c>
      <c r="L146" s="1">
        <f>Table1[[#This Row],[startshortdate]]</f>
        <v>0</v>
      </c>
      <c r="M146" s="1">
        <f>Table1[[#This Row],[endshortdate]]</f>
        <v>0</v>
      </c>
      <c r="N146" s="11" t="str">
        <f>IF(Table1[[#This Row],[startdayname]]="Monday",Table1[[#This Row],[starttime]],"")</f>
        <v/>
      </c>
      <c r="O146" s="11" t="str">
        <f>IF(Table1[[#This Row],[startdayname]]="Tuesday",Table1[[#This Row],[starttime]],"")</f>
        <v/>
      </c>
      <c r="P146" s="11" t="str">
        <f>IF(Table1[[#This Row],[startdayname]]="Wednesday",Table1[[#This Row],[starttime]],"")</f>
        <v/>
      </c>
      <c r="Q146" s="11" t="str">
        <f>IF(Table1[[#This Row],[startdayname]]="Thursday",Table1[[#This Row],[starttime]],"")</f>
        <v/>
      </c>
      <c r="R146" s="11" t="str">
        <f>IF(Table1[[#This Row],[startdayname]]="Friday",Table1[[#This Row],[starttime]],"")</f>
        <v/>
      </c>
      <c r="S146" s="11" t="str">
        <f>IF(Table1[[#This Row],[startdayname]]="Saturday",Table1[[#This Row],[starttime]],"")</f>
        <v/>
      </c>
      <c r="T146" s="11" t="str">
        <f>IF(Table1[[#This Row],[startdayname]]="Sunday",Table1[[#This Row],[starttime]],"")</f>
        <v/>
      </c>
      <c r="V146" t="str">
        <f t="shared" ref="V146:X146" si="92">V145</f>
        <v>Kyle Cook</v>
      </c>
      <c r="W146" t="str">
        <f t="shared" si="92"/>
        <v>615-880-2367</v>
      </c>
      <c r="X146" t="str">
        <f t="shared" si="92"/>
        <v>kyle.cook@nashville.gov</v>
      </c>
    </row>
    <row r="147" spans="1:24" x14ac:dyDescent="0.25">
      <c r="A147">
        <f>Table1[[#This Row],[ summary]]</f>
        <v>0</v>
      </c>
      <c r="B147">
        <v>64836</v>
      </c>
      <c r="C147" t="str">
        <f>_xlfn.IFNA(VLOOKUP(Table1[[#This Row],[locationaddress]],VENUEID!$A$2:$B$28,2,TRUE),"")</f>
        <v/>
      </c>
      <c r="D147">
        <f>Table1[[#This Row],[description]]</f>
        <v>0</v>
      </c>
      <c r="E1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7">
        <v>23</v>
      </c>
      <c r="G147" t="str">
        <f>IF((ISTEXT(Table1[[#This Row],[link]])),(Table1[[#This Row],[link]]),"")</f>
        <v/>
      </c>
      <c r="H147" t="e">
        <f>VLOOKUP(Table1[[#This Row],[locationaddress]],VENUEID!$A$2:$C169,3,TRUE)</f>
        <v>#N/A</v>
      </c>
      <c r="L147" s="1">
        <f>Table1[[#This Row],[startshortdate]]</f>
        <v>0</v>
      </c>
      <c r="M147" s="1">
        <f>Table1[[#This Row],[endshortdate]]</f>
        <v>0</v>
      </c>
      <c r="N147" s="11" t="str">
        <f>IF(Table1[[#This Row],[startdayname]]="Monday",Table1[[#This Row],[starttime]],"")</f>
        <v/>
      </c>
      <c r="O147" s="11" t="str">
        <f>IF(Table1[[#This Row],[startdayname]]="Tuesday",Table1[[#This Row],[starttime]],"")</f>
        <v/>
      </c>
      <c r="P147" s="11" t="str">
        <f>IF(Table1[[#This Row],[startdayname]]="Wednesday",Table1[[#This Row],[starttime]],"")</f>
        <v/>
      </c>
      <c r="Q147" s="11" t="str">
        <f>IF(Table1[[#This Row],[startdayname]]="Thursday",Table1[[#This Row],[starttime]],"")</f>
        <v/>
      </c>
      <c r="R147" s="11" t="str">
        <f>IF(Table1[[#This Row],[startdayname]]="Friday",Table1[[#This Row],[starttime]],"")</f>
        <v/>
      </c>
      <c r="S147" s="11" t="str">
        <f>IF(Table1[[#This Row],[startdayname]]="Saturday",Table1[[#This Row],[starttime]],"")</f>
        <v/>
      </c>
      <c r="T147" s="11" t="str">
        <f>IF(Table1[[#This Row],[startdayname]]="Sunday",Table1[[#This Row],[starttime]],"")</f>
        <v/>
      </c>
      <c r="V147" t="str">
        <f t="shared" ref="V147:X147" si="93">V146</f>
        <v>Kyle Cook</v>
      </c>
      <c r="W147" t="str">
        <f t="shared" si="93"/>
        <v>615-880-2367</v>
      </c>
      <c r="X147" t="str">
        <f t="shared" si="93"/>
        <v>kyle.cook@nashville.gov</v>
      </c>
    </row>
    <row r="148" spans="1:24" x14ac:dyDescent="0.25">
      <c r="A148">
        <f>Table1[[#This Row],[ summary]]</f>
        <v>0</v>
      </c>
      <c r="B148">
        <v>64836</v>
      </c>
      <c r="C148" t="str">
        <f>_xlfn.IFNA(VLOOKUP(Table1[[#This Row],[locationaddress]],VENUEID!$A$2:$B$28,2,TRUE),"")</f>
        <v/>
      </c>
      <c r="D148">
        <f>Table1[[#This Row],[description]]</f>
        <v>0</v>
      </c>
      <c r="E1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8">
        <v>23</v>
      </c>
      <c r="G148" t="str">
        <f>IF((ISTEXT(Table1[[#This Row],[link]])),(Table1[[#This Row],[link]]),"")</f>
        <v/>
      </c>
      <c r="H148" t="e">
        <f>VLOOKUP(Table1[[#This Row],[locationaddress]],VENUEID!$A$2:$C171,3,TRUE)</f>
        <v>#N/A</v>
      </c>
      <c r="L148" s="1">
        <f>Table1[[#This Row],[startshortdate]]</f>
        <v>0</v>
      </c>
      <c r="M148" s="1">
        <f>Table1[[#This Row],[endshortdate]]</f>
        <v>0</v>
      </c>
      <c r="N148" s="11" t="str">
        <f>IF(Table1[[#This Row],[startdayname]]="Monday",Table1[[#This Row],[starttime]],"")</f>
        <v/>
      </c>
      <c r="O148" s="11" t="str">
        <f>IF(Table1[[#This Row],[startdayname]]="Tuesday",Table1[[#This Row],[starttime]],"")</f>
        <v/>
      </c>
      <c r="P148" s="11" t="str">
        <f>IF(Table1[[#This Row],[startdayname]]="Wednesday",Table1[[#This Row],[starttime]],"")</f>
        <v/>
      </c>
      <c r="Q148" s="11" t="str">
        <f>IF(Table1[[#This Row],[startdayname]]="Thursday",Table1[[#This Row],[starttime]],"")</f>
        <v/>
      </c>
      <c r="R148" s="11" t="str">
        <f>IF(Table1[[#This Row],[startdayname]]="Friday",Table1[[#This Row],[starttime]],"")</f>
        <v/>
      </c>
      <c r="S148" s="11" t="str">
        <f>IF(Table1[[#This Row],[startdayname]]="Saturday",Table1[[#This Row],[starttime]],"")</f>
        <v/>
      </c>
      <c r="T148" s="11" t="str">
        <f>IF(Table1[[#This Row],[startdayname]]="Sunday",Table1[[#This Row],[starttime]],"")</f>
        <v/>
      </c>
      <c r="V148" t="str">
        <f t="shared" ref="V148:X148" si="94">V147</f>
        <v>Kyle Cook</v>
      </c>
      <c r="W148" t="str">
        <f t="shared" si="94"/>
        <v>615-880-2367</v>
      </c>
      <c r="X148" t="str">
        <f t="shared" si="94"/>
        <v>kyle.cook@nashville.gov</v>
      </c>
    </row>
    <row r="149" spans="1:24" x14ac:dyDescent="0.25">
      <c r="A149">
        <f>Table1[[#This Row],[ summary]]</f>
        <v>0</v>
      </c>
      <c r="B149">
        <v>64836</v>
      </c>
      <c r="C149" t="str">
        <f>_xlfn.IFNA(VLOOKUP(Table1[[#This Row],[locationaddress]],VENUEID!$A$2:$B$28,2,TRUE),"")</f>
        <v/>
      </c>
      <c r="D149">
        <f>Table1[[#This Row],[description]]</f>
        <v>0</v>
      </c>
      <c r="E1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9">
        <v>23</v>
      </c>
      <c r="G149" t="str">
        <f>IF((ISTEXT(Table1[[#This Row],[link]])),(Table1[[#This Row],[link]]),"")</f>
        <v/>
      </c>
      <c r="H149" t="e">
        <f>VLOOKUP(Table1[[#This Row],[locationaddress]],VENUEID!$A$2:$C171,3,TRUE)</f>
        <v>#N/A</v>
      </c>
      <c r="L149" s="1">
        <f>Table1[[#This Row],[startshortdate]]</f>
        <v>0</v>
      </c>
      <c r="M149" s="1">
        <f>Table1[[#This Row],[endshortdate]]</f>
        <v>0</v>
      </c>
      <c r="N149" s="11" t="str">
        <f>IF(Table1[[#This Row],[startdayname]]="Monday",Table1[[#This Row],[starttime]],"")</f>
        <v/>
      </c>
      <c r="O149" s="11" t="str">
        <f>IF(Table1[[#This Row],[startdayname]]="Tuesday",Table1[[#This Row],[starttime]],"")</f>
        <v/>
      </c>
      <c r="P149" s="11" t="str">
        <f>IF(Table1[[#This Row],[startdayname]]="Wednesday",Table1[[#This Row],[starttime]],"")</f>
        <v/>
      </c>
      <c r="Q149" s="11" t="str">
        <f>IF(Table1[[#This Row],[startdayname]]="Thursday",Table1[[#This Row],[starttime]],"")</f>
        <v/>
      </c>
      <c r="R149" s="11" t="str">
        <f>IF(Table1[[#This Row],[startdayname]]="Friday",Table1[[#This Row],[starttime]],"")</f>
        <v/>
      </c>
      <c r="S149" s="11" t="str">
        <f>IF(Table1[[#This Row],[startdayname]]="Saturday",Table1[[#This Row],[starttime]],"")</f>
        <v/>
      </c>
      <c r="T149" s="11" t="str">
        <f>IF(Table1[[#This Row],[startdayname]]="Sunday",Table1[[#This Row],[starttime]],"")</f>
        <v/>
      </c>
      <c r="V149" t="str">
        <f t="shared" ref="V149:X149" si="95">V148</f>
        <v>Kyle Cook</v>
      </c>
      <c r="W149" t="str">
        <f t="shared" si="95"/>
        <v>615-880-2367</v>
      </c>
      <c r="X149" t="str">
        <f t="shared" si="95"/>
        <v>kyle.cook@nashville.gov</v>
      </c>
    </row>
    <row r="150" spans="1:24" x14ac:dyDescent="0.25">
      <c r="A150">
        <f>Table1[[#This Row],[ summary]]</f>
        <v>0</v>
      </c>
      <c r="B150">
        <v>64836</v>
      </c>
      <c r="C150" t="str">
        <f>_xlfn.IFNA(VLOOKUP(Table1[[#This Row],[locationaddress]],VENUEID!$A$2:$B$28,2,TRUE),"")</f>
        <v/>
      </c>
      <c r="D150">
        <f>Table1[[#This Row],[description]]</f>
        <v>0</v>
      </c>
      <c r="E1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0">
        <v>23</v>
      </c>
      <c r="G150" t="str">
        <f>IF((ISTEXT(Table1[[#This Row],[link]])),(Table1[[#This Row],[link]]),"")</f>
        <v/>
      </c>
      <c r="H150" t="e">
        <f>VLOOKUP(Table1[[#This Row],[locationaddress]],VENUEID!$A$2:$C173,3,TRUE)</f>
        <v>#N/A</v>
      </c>
      <c r="L150" s="1">
        <f>Table1[[#This Row],[startshortdate]]</f>
        <v>0</v>
      </c>
      <c r="M150" s="1">
        <f>Table1[[#This Row],[endshortdate]]</f>
        <v>0</v>
      </c>
      <c r="N150" s="11" t="str">
        <f>IF(Table1[[#This Row],[startdayname]]="Monday",Table1[[#This Row],[starttime]],"")</f>
        <v/>
      </c>
      <c r="O150" s="11" t="str">
        <f>IF(Table1[[#This Row],[startdayname]]="Tuesday",Table1[[#This Row],[starttime]],"")</f>
        <v/>
      </c>
      <c r="P150" s="11" t="str">
        <f>IF(Table1[[#This Row],[startdayname]]="Wednesday",Table1[[#This Row],[starttime]],"")</f>
        <v/>
      </c>
      <c r="Q150" s="11" t="str">
        <f>IF(Table1[[#This Row],[startdayname]]="Thursday",Table1[[#This Row],[starttime]],"")</f>
        <v/>
      </c>
      <c r="R150" s="11" t="str">
        <f>IF(Table1[[#This Row],[startdayname]]="Friday",Table1[[#This Row],[starttime]],"")</f>
        <v/>
      </c>
      <c r="S150" s="11" t="str">
        <f>IF(Table1[[#This Row],[startdayname]]="Saturday",Table1[[#This Row],[starttime]],"")</f>
        <v/>
      </c>
      <c r="T150" s="11" t="str">
        <f>IF(Table1[[#This Row],[startdayname]]="Sunday",Table1[[#This Row],[starttime]],"")</f>
        <v/>
      </c>
      <c r="V150" t="str">
        <f t="shared" ref="V150:X150" si="96">V149</f>
        <v>Kyle Cook</v>
      </c>
      <c r="W150" t="str">
        <f t="shared" si="96"/>
        <v>615-880-2367</v>
      </c>
      <c r="X150" t="str">
        <f t="shared" si="96"/>
        <v>kyle.cook@nashville.gov</v>
      </c>
    </row>
    <row r="151" spans="1:24" x14ac:dyDescent="0.25">
      <c r="A151">
        <f>Table1[[#This Row],[ summary]]</f>
        <v>0</v>
      </c>
      <c r="B151">
        <v>64836</v>
      </c>
      <c r="C151" t="str">
        <f>_xlfn.IFNA(VLOOKUP(Table1[[#This Row],[locationaddress]],VENUEID!$A$2:$B$28,2,TRUE),"")</f>
        <v/>
      </c>
      <c r="D151">
        <f>Table1[[#This Row],[description]]</f>
        <v>0</v>
      </c>
      <c r="E1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1">
        <v>23</v>
      </c>
      <c r="G151" t="str">
        <f>IF((ISTEXT(Table1[[#This Row],[link]])),(Table1[[#This Row],[link]]),"")</f>
        <v/>
      </c>
      <c r="H151" t="e">
        <f>VLOOKUP(Table1[[#This Row],[locationaddress]],VENUEID!$A$2:$C173,3,TRUE)</f>
        <v>#N/A</v>
      </c>
      <c r="L151" s="1">
        <f>Table1[[#This Row],[startshortdate]]</f>
        <v>0</v>
      </c>
      <c r="M151" s="1">
        <f>Table1[[#This Row],[endshortdate]]</f>
        <v>0</v>
      </c>
      <c r="N151" s="11" t="str">
        <f>IF(Table1[[#This Row],[startdayname]]="Monday",Table1[[#This Row],[starttime]],"")</f>
        <v/>
      </c>
      <c r="O151" s="11" t="str">
        <f>IF(Table1[[#This Row],[startdayname]]="Tuesday",Table1[[#This Row],[starttime]],"")</f>
        <v/>
      </c>
      <c r="P151" s="11" t="str">
        <f>IF(Table1[[#This Row],[startdayname]]="Wednesday",Table1[[#This Row],[starttime]],"")</f>
        <v/>
      </c>
      <c r="Q151" s="11" t="str">
        <f>IF(Table1[[#This Row],[startdayname]]="Thursday",Table1[[#This Row],[starttime]],"")</f>
        <v/>
      </c>
      <c r="R151" s="11" t="str">
        <f>IF(Table1[[#This Row],[startdayname]]="Friday",Table1[[#This Row],[starttime]],"")</f>
        <v/>
      </c>
      <c r="S151" s="11" t="str">
        <f>IF(Table1[[#This Row],[startdayname]]="Saturday",Table1[[#This Row],[starttime]],"")</f>
        <v/>
      </c>
      <c r="T151" s="11" t="str">
        <f>IF(Table1[[#This Row],[startdayname]]="Sunday",Table1[[#This Row],[starttime]],"")</f>
        <v/>
      </c>
      <c r="V151" t="str">
        <f t="shared" ref="V151:X151" si="97">V150</f>
        <v>Kyle Cook</v>
      </c>
      <c r="W151" t="str">
        <f t="shared" si="97"/>
        <v>615-880-2367</v>
      </c>
      <c r="X151" t="str">
        <f t="shared" si="97"/>
        <v>kyle.cook@nashville.gov</v>
      </c>
    </row>
    <row r="152" spans="1:24" x14ac:dyDescent="0.25">
      <c r="A152">
        <f>Table1[[#This Row],[ summary]]</f>
        <v>0</v>
      </c>
      <c r="B152">
        <v>64836</v>
      </c>
      <c r="C152" t="str">
        <f>_xlfn.IFNA(VLOOKUP(Table1[[#This Row],[locationaddress]],VENUEID!$A$2:$B$28,2,TRUE),"")</f>
        <v/>
      </c>
      <c r="D152">
        <f>Table1[[#This Row],[description]]</f>
        <v>0</v>
      </c>
      <c r="E1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2">
        <v>23</v>
      </c>
      <c r="G152" t="str">
        <f>IF((ISTEXT(Table1[[#This Row],[link]])),(Table1[[#This Row],[link]]),"")</f>
        <v/>
      </c>
      <c r="H152" t="e">
        <f>VLOOKUP(Table1[[#This Row],[locationaddress]],VENUEID!$A$2:$C175,3,TRUE)</f>
        <v>#N/A</v>
      </c>
      <c r="L152" s="1">
        <f>Table1[[#This Row],[startshortdate]]</f>
        <v>0</v>
      </c>
      <c r="M152" s="1">
        <f>Table1[[#This Row],[endshortdate]]</f>
        <v>0</v>
      </c>
      <c r="N152" s="11" t="str">
        <f>IF(Table1[[#This Row],[startdayname]]="Monday",Table1[[#This Row],[starttime]],"")</f>
        <v/>
      </c>
      <c r="O152" s="11" t="str">
        <f>IF(Table1[[#This Row],[startdayname]]="Tuesday",Table1[[#This Row],[starttime]],"")</f>
        <v/>
      </c>
      <c r="P152" s="11" t="str">
        <f>IF(Table1[[#This Row],[startdayname]]="Wednesday",Table1[[#This Row],[starttime]],"")</f>
        <v/>
      </c>
      <c r="Q152" s="11" t="str">
        <f>IF(Table1[[#This Row],[startdayname]]="Thursday",Table1[[#This Row],[starttime]],"")</f>
        <v/>
      </c>
      <c r="R152" s="11" t="str">
        <f>IF(Table1[[#This Row],[startdayname]]="Friday",Table1[[#This Row],[starttime]],"")</f>
        <v/>
      </c>
      <c r="S152" s="11" t="str">
        <f>IF(Table1[[#This Row],[startdayname]]="Saturday",Table1[[#This Row],[starttime]],"")</f>
        <v/>
      </c>
      <c r="T152" s="11" t="str">
        <f>IF(Table1[[#This Row],[startdayname]]="Sunday",Table1[[#This Row],[starttime]],"")</f>
        <v/>
      </c>
      <c r="V152" t="str">
        <f t="shared" ref="V152:X152" si="98">V151</f>
        <v>Kyle Cook</v>
      </c>
      <c r="W152" t="str">
        <f t="shared" si="98"/>
        <v>615-880-2367</v>
      </c>
      <c r="X152" t="str">
        <f t="shared" si="98"/>
        <v>kyle.cook@nashville.gov</v>
      </c>
    </row>
    <row r="153" spans="1:24" x14ac:dyDescent="0.25">
      <c r="A153">
        <f>Table1[[#This Row],[ summary]]</f>
        <v>0</v>
      </c>
      <c r="B153">
        <v>64836</v>
      </c>
      <c r="C153" t="str">
        <f>_xlfn.IFNA(VLOOKUP(Table1[[#This Row],[locationaddress]],VENUEID!$A$2:$B$28,2,TRUE),"")</f>
        <v/>
      </c>
      <c r="D153">
        <f>Table1[[#This Row],[description]]</f>
        <v>0</v>
      </c>
      <c r="E1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3">
        <v>23</v>
      </c>
      <c r="G153" t="str">
        <f>IF((ISTEXT(Table1[[#This Row],[link]])),(Table1[[#This Row],[link]]),"")</f>
        <v/>
      </c>
      <c r="H153" t="e">
        <f>VLOOKUP(Table1[[#This Row],[locationaddress]],VENUEID!$A$2:$C175,3,TRUE)</f>
        <v>#N/A</v>
      </c>
      <c r="L153" s="1">
        <f>Table1[[#This Row],[startshortdate]]</f>
        <v>0</v>
      </c>
      <c r="M153" s="1">
        <f>Table1[[#This Row],[endshortdate]]</f>
        <v>0</v>
      </c>
      <c r="N153" s="11" t="str">
        <f>IF(Table1[[#This Row],[startdayname]]="Monday",Table1[[#This Row],[starttime]],"")</f>
        <v/>
      </c>
      <c r="O153" s="11" t="str">
        <f>IF(Table1[[#This Row],[startdayname]]="Tuesday",Table1[[#This Row],[starttime]],"")</f>
        <v/>
      </c>
      <c r="P153" s="11" t="str">
        <f>IF(Table1[[#This Row],[startdayname]]="Wednesday",Table1[[#This Row],[starttime]],"")</f>
        <v/>
      </c>
      <c r="Q153" s="11" t="str">
        <f>IF(Table1[[#This Row],[startdayname]]="Thursday",Table1[[#This Row],[starttime]],"")</f>
        <v/>
      </c>
      <c r="R153" s="11" t="str">
        <f>IF(Table1[[#This Row],[startdayname]]="Friday",Table1[[#This Row],[starttime]],"")</f>
        <v/>
      </c>
      <c r="S153" s="11" t="str">
        <f>IF(Table1[[#This Row],[startdayname]]="Saturday",Table1[[#This Row],[starttime]],"")</f>
        <v/>
      </c>
      <c r="T153" s="11" t="str">
        <f>IF(Table1[[#This Row],[startdayname]]="Sunday",Table1[[#This Row],[starttime]],"")</f>
        <v/>
      </c>
      <c r="V153" t="str">
        <f t="shared" ref="V153:X153" si="99">V152</f>
        <v>Kyle Cook</v>
      </c>
      <c r="W153" t="str">
        <f t="shared" si="99"/>
        <v>615-880-2367</v>
      </c>
      <c r="X153" t="str">
        <f t="shared" si="99"/>
        <v>kyle.cook@nashville.gov</v>
      </c>
    </row>
    <row r="154" spans="1:24" x14ac:dyDescent="0.25">
      <c r="A154">
        <f>Table1[[#This Row],[ summary]]</f>
        <v>0</v>
      </c>
      <c r="B154">
        <v>64836</v>
      </c>
      <c r="C154" t="str">
        <f>_xlfn.IFNA(VLOOKUP(Table1[[#This Row],[locationaddress]],VENUEID!$A$2:$B$28,2,TRUE),"")</f>
        <v/>
      </c>
      <c r="D154">
        <f>Table1[[#This Row],[description]]</f>
        <v>0</v>
      </c>
      <c r="E1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4">
        <v>23</v>
      </c>
      <c r="G154" t="str">
        <f>IF((ISTEXT(Table1[[#This Row],[link]])),(Table1[[#This Row],[link]]),"")</f>
        <v/>
      </c>
      <c r="H154" t="e">
        <f>VLOOKUP(Table1[[#This Row],[locationaddress]],VENUEID!$A$2:$C177,3,TRUE)</f>
        <v>#N/A</v>
      </c>
      <c r="L154" s="1">
        <f>Table1[[#This Row],[startshortdate]]</f>
        <v>0</v>
      </c>
      <c r="M154" s="1">
        <f>Table1[[#This Row],[endshortdate]]</f>
        <v>0</v>
      </c>
      <c r="N154" s="11" t="str">
        <f>IF(Table1[[#This Row],[startdayname]]="Monday",Table1[[#This Row],[starttime]],"")</f>
        <v/>
      </c>
      <c r="O154" s="11" t="str">
        <f>IF(Table1[[#This Row],[startdayname]]="Tuesday",Table1[[#This Row],[starttime]],"")</f>
        <v/>
      </c>
      <c r="P154" s="11" t="str">
        <f>IF(Table1[[#This Row],[startdayname]]="Wednesday",Table1[[#This Row],[starttime]],"")</f>
        <v/>
      </c>
      <c r="Q154" s="11" t="str">
        <f>IF(Table1[[#This Row],[startdayname]]="Thursday",Table1[[#This Row],[starttime]],"")</f>
        <v/>
      </c>
      <c r="R154" s="11" t="str">
        <f>IF(Table1[[#This Row],[startdayname]]="Friday",Table1[[#This Row],[starttime]],"")</f>
        <v/>
      </c>
      <c r="S154" s="11" t="str">
        <f>IF(Table1[[#This Row],[startdayname]]="Saturday",Table1[[#This Row],[starttime]],"")</f>
        <v/>
      </c>
      <c r="T154" s="11" t="str">
        <f>IF(Table1[[#This Row],[startdayname]]="Sunday",Table1[[#This Row],[starttime]],"")</f>
        <v/>
      </c>
      <c r="V154" t="str">
        <f t="shared" ref="V154:X154" si="100">V153</f>
        <v>Kyle Cook</v>
      </c>
      <c r="W154" t="str">
        <f t="shared" si="100"/>
        <v>615-880-2367</v>
      </c>
      <c r="X154" t="str">
        <f t="shared" si="100"/>
        <v>kyle.cook@nashville.gov</v>
      </c>
    </row>
    <row r="155" spans="1:24" x14ac:dyDescent="0.25">
      <c r="A155">
        <f>Table1[[#This Row],[ summary]]</f>
        <v>0</v>
      </c>
      <c r="B155">
        <v>64836</v>
      </c>
      <c r="C155" t="str">
        <f>_xlfn.IFNA(VLOOKUP(Table1[[#This Row],[locationaddress]],VENUEID!$A$2:$B$28,2,TRUE),"")</f>
        <v/>
      </c>
      <c r="D155">
        <f>Table1[[#This Row],[description]]</f>
        <v>0</v>
      </c>
      <c r="E1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5">
        <v>23</v>
      </c>
      <c r="G155" t="str">
        <f>IF((ISTEXT(Table1[[#This Row],[link]])),(Table1[[#This Row],[link]]),"")</f>
        <v/>
      </c>
      <c r="H155" t="e">
        <f>VLOOKUP(Table1[[#This Row],[locationaddress]],VENUEID!$A$2:$C177,3,TRUE)</f>
        <v>#N/A</v>
      </c>
      <c r="L155" s="1">
        <f>Table1[[#This Row],[startshortdate]]</f>
        <v>0</v>
      </c>
      <c r="M155" s="1">
        <f>Table1[[#This Row],[endshortdate]]</f>
        <v>0</v>
      </c>
      <c r="N155" s="11" t="str">
        <f>IF(Table1[[#This Row],[startdayname]]="Monday",Table1[[#This Row],[starttime]],"")</f>
        <v/>
      </c>
      <c r="O155" s="11" t="str">
        <f>IF(Table1[[#This Row],[startdayname]]="Tuesday",Table1[[#This Row],[starttime]],"")</f>
        <v/>
      </c>
      <c r="P155" s="11" t="str">
        <f>IF(Table1[[#This Row],[startdayname]]="Wednesday",Table1[[#This Row],[starttime]],"")</f>
        <v/>
      </c>
      <c r="Q155" s="11" t="str">
        <f>IF(Table1[[#This Row],[startdayname]]="Thursday",Table1[[#This Row],[starttime]],"")</f>
        <v/>
      </c>
      <c r="R155" s="11" t="str">
        <f>IF(Table1[[#This Row],[startdayname]]="Friday",Table1[[#This Row],[starttime]],"")</f>
        <v/>
      </c>
      <c r="S155" s="11" t="str">
        <f>IF(Table1[[#This Row],[startdayname]]="Saturday",Table1[[#This Row],[starttime]],"")</f>
        <v/>
      </c>
      <c r="T155" s="11" t="str">
        <f>IF(Table1[[#This Row],[startdayname]]="Sunday",Table1[[#This Row],[starttime]],"")</f>
        <v/>
      </c>
      <c r="V155" t="str">
        <f t="shared" ref="V155:X155" si="101">V154</f>
        <v>Kyle Cook</v>
      </c>
      <c r="W155" t="str">
        <f t="shared" si="101"/>
        <v>615-880-2367</v>
      </c>
      <c r="X155" t="str">
        <f t="shared" si="101"/>
        <v>kyle.cook@nashville.gov</v>
      </c>
    </row>
    <row r="156" spans="1:24" x14ac:dyDescent="0.25">
      <c r="A156">
        <f>Table1[[#This Row],[ summary]]</f>
        <v>0</v>
      </c>
      <c r="B156">
        <v>64836</v>
      </c>
      <c r="C156" t="str">
        <f>_xlfn.IFNA(VLOOKUP(Table1[[#This Row],[locationaddress]],VENUEID!$A$2:$B$28,2,TRUE),"")</f>
        <v/>
      </c>
      <c r="D156">
        <f>Table1[[#This Row],[description]]</f>
        <v>0</v>
      </c>
      <c r="E1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6">
        <v>23</v>
      </c>
      <c r="G156" t="str">
        <f>IF((ISTEXT(Table1[[#This Row],[link]])),(Table1[[#This Row],[link]]),"")</f>
        <v/>
      </c>
      <c r="H156" t="e">
        <f>VLOOKUP(Table1[[#This Row],[locationaddress]],VENUEID!$A$2:$C179,3,TRUE)</f>
        <v>#N/A</v>
      </c>
      <c r="L156" s="1">
        <f>Table1[[#This Row],[startshortdate]]</f>
        <v>0</v>
      </c>
      <c r="M156" s="1">
        <f>Table1[[#This Row],[endshortdate]]</f>
        <v>0</v>
      </c>
      <c r="N156" s="11" t="str">
        <f>IF(Table1[[#This Row],[startdayname]]="Monday",Table1[[#This Row],[starttime]],"")</f>
        <v/>
      </c>
      <c r="O156" s="11" t="str">
        <f>IF(Table1[[#This Row],[startdayname]]="Tuesday",Table1[[#This Row],[starttime]],"")</f>
        <v/>
      </c>
      <c r="P156" s="11" t="str">
        <f>IF(Table1[[#This Row],[startdayname]]="Wednesday",Table1[[#This Row],[starttime]],"")</f>
        <v/>
      </c>
      <c r="Q156" s="11" t="str">
        <f>IF(Table1[[#This Row],[startdayname]]="Thursday",Table1[[#This Row],[starttime]],"")</f>
        <v/>
      </c>
      <c r="R156" s="11" t="str">
        <f>IF(Table1[[#This Row],[startdayname]]="Friday",Table1[[#This Row],[starttime]],"")</f>
        <v/>
      </c>
      <c r="S156" s="11" t="str">
        <f>IF(Table1[[#This Row],[startdayname]]="Saturday",Table1[[#This Row],[starttime]],"")</f>
        <v/>
      </c>
      <c r="T156" s="11" t="str">
        <f>IF(Table1[[#This Row],[startdayname]]="Sunday",Table1[[#This Row],[starttime]],"")</f>
        <v/>
      </c>
      <c r="V156" t="str">
        <f t="shared" ref="V156:X156" si="102">V155</f>
        <v>Kyle Cook</v>
      </c>
      <c r="W156" t="str">
        <f t="shared" si="102"/>
        <v>615-880-2367</v>
      </c>
      <c r="X156" t="str">
        <f t="shared" si="102"/>
        <v>kyle.cook@nashville.gov</v>
      </c>
    </row>
    <row r="157" spans="1:24" x14ac:dyDescent="0.25">
      <c r="A157">
        <f>Table1[[#This Row],[ summary]]</f>
        <v>0</v>
      </c>
      <c r="B157">
        <v>64836</v>
      </c>
      <c r="C157" t="str">
        <f>_xlfn.IFNA(VLOOKUP(Table1[[#This Row],[locationaddress]],VENUEID!$A$2:$B$28,2,TRUE),"")</f>
        <v/>
      </c>
      <c r="D157">
        <f>Table1[[#This Row],[description]]</f>
        <v>0</v>
      </c>
      <c r="E1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7">
        <v>23</v>
      </c>
      <c r="G157" t="str">
        <f>IF((ISTEXT(Table1[[#This Row],[link]])),(Table1[[#This Row],[link]]),"")</f>
        <v/>
      </c>
      <c r="H157" t="e">
        <f>VLOOKUP(Table1[[#This Row],[locationaddress]],VENUEID!$A$2:$C179,3,TRUE)</f>
        <v>#N/A</v>
      </c>
      <c r="L157" s="1">
        <f>Table1[[#This Row],[startshortdate]]</f>
        <v>0</v>
      </c>
      <c r="M157" s="1">
        <f>Table1[[#This Row],[endshortdate]]</f>
        <v>0</v>
      </c>
      <c r="N157" s="11" t="str">
        <f>IF(Table1[[#This Row],[startdayname]]="Monday",Table1[[#This Row],[starttime]],"")</f>
        <v/>
      </c>
      <c r="O157" s="11" t="str">
        <f>IF(Table1[[#This Row],[startdayname]]="Tuesday",Table1[[#This Row],[starttime]],"")</f>
        <v/>
      </c>
      <c r="P157" s="11" t="str">
        <f>IF(Table1[[#This Row],[startdayname]]="Wednesday",Table1[[#This Row],[starttime]],"")</f>
        <v/>
      </c>
      <c r="Q157" s="11" t="str">
        <f>IF(Table1[[#This Row],[startdayname]]="Thursday",Table1[[#This Row],[starttime]],"")</f>
        <v/>
      </c>
      <c r="R157" s="11" t="str">
        <f>IF(Table1[[#This Row],[startdayname]]="Friday",Table1[[#This Row],[starttime]],"")</f>
        <v/>
      </c>
      <c r="S157" s="11" t="str">
        <f>IF(Table1[[#This Row],[startdayname]]="Saturday",Table1[[#This Row],[starttime]],"")</f>
        <v/>
      </c>
      <c r="T157" s="11" t="str">
        <f>IF(Table1[[#This Row],[startdayname]]="Sunday",Table1[[#This Row],[starttime]],"")</f>
        <v/>
      </c>
      <c r="V157" t="str">
        <f t="shared" ref="V157:X157" si="103">V156</f>
        <v>Kyle Cook</v>
      </c>
      <c r="W157" t="str">
        <f t="shared" si="103"/>
        <v>615-880-2367</v>
      </c>
      <c r="X157" t="str">
        <f t="shared" si="103"/>
        <v>kyle.cook@nashville.gov</v>
      </c>
    </row>
    <row r="158" spans="1:24" x14ac:dyDescent="0.25">
      <c r="A158">
        <f>Table1[[#This Row],[ summary]]</f>
        <v>0</v>
      </c>
      <c r="B158">
        <v>64836</v>
      </c>
      <c r="C158" t="str">
        <f>_xlfn.IFNA(VLOOKUP(Table1[[#This Row],[locationaddress]],VENUEID!$A$2:$B$28,2,TRUE),"")</f>
        <v/>
      </c>
      <c r="D158">
        <f>Table1[[#This Row],[description]]</f>
        <v>0</v>
      </c>
      <c r="E1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8">
        <v>23</v>
      </c>
      <c r="G158" t="str">
        <f>IF((ISTEXT(Table1[[#This Row],[link]])),(Table1[[#This Row],[link]]),"")</f>
        <v/>
      </c>
      <c r="H158" t="e">
        <f>VLOOKUP(Table1[[#This Row],[locationaddress]],VENUEID!$A$2:$C181,3,TRUE)</f>
        <v>#N/A</v>
      </c>
      <c r="L158" s="1">
        <f>Table1[[#This Row],[startshortdate]]</f>
        <v>0</v>
      </c>
      <c r="M158" s="1">
        <f>Table1[[#This Row],[endshortdate]]</f>
        <v>0</v>
      </c>
      <c r="N158" s="11" t="str">
        <f>IF(Table1[[#This Row],[startdayname]]="Monday",Table1[[#This Row],[starttime]],"")</f>
        <v/>
      </c>
      <c r="O158" s="11" t="str">
        <f>IF(Table1[[#This Row],[startdayname]]="Tuesday",Table1[[#This Row],[starttime]],"")</f>
        <v/>
      </c>
      <c r="P158" s="11" t="str">
        <f>IF(Table1[[#This Row],[startdayname]]="Wednesday",Table1[[#This Row],[starttime]],"")</f>
        <v/>
      </c>
      <c r="Q158" s="11" t="str">
        <f>IF(Table1[[#This Row],[startdayname]]="Thursday",Table1[[#This Row],[starttime]],"")</f>
        <v/>
      </c>
      <c r="R158" s="11" t="str">
        <f>IF(Table1[[#This Row],[startdayname]]="Friday",Table1[[#This Row],[starttime]],"")</f>
        <v/>
      </c>
      <c r="S158" s="11" t="str">
        <f>IF(Table1[[#This Row],[startdayname]]="Saturday",Table1[[#This Row],[starttime]],"")</f>
        <v/>
      </c>
      <c r="T158" s="11" t="str">
        <f>IF(Table1[[#This Row],[startdayname]]="Sunday",Table1[[#This Row],[starttime]],"")</f>
        <v/>
      </c>
      <c r="V158" t="str">
        <f t="shared" ref="V158:X158" si="104">V157</f>
        <v>Kyle Cook</v>
      </c>
      <c r="W158" t="str">
        <f t="shared" si="104"/>
        <v>615-880-2367</v>
      </c>
      <c r="X158" t="str">
        <f t="shared" si="104"/>
        <v>kyle.cook@nashville.gov</v>
      </c>
    </row>
    <row r="159" spans="1:24" x14ac:dyDescent="0.25">
      <c r="A159">
        <f>Table1[[#This Row],[ summary]]</f>
        <v>0</v>
      </c>
      <c r="B159">
        <v>64836</v>
      </c>
      <c r="C159" t="str">
        <f>_xlfn.IFNA(VLOOKUP(Table1[[#This Row],[locationaddress]],VENUEID!$A$2:$B$28,2,TRUE),"")</f>
        <v/>
      </c>
      <c r="D159">
        <f>Table1[[#This Row],[description]]</f>
        <v>0</v>
      </c>
      <c r="E1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9">
        <v>23</v>
      </c>
      <c r="G159" t="str">
        <f>IF((ISTEXT(Table1[[#This Row],[link]])),(Table1[[#This Row],[link]]),"")</f>
        <v/>
      </c>
      <c r="H159" t="e">
        <f>VLOOKUP(Table1[[#This Row],[locationaddress]],VENUEID!$A$2:$C181,3,TRUE)</f>
        <v>#N/A</v>
      </c>
      <c r="L159" s="1">
        <f>Table1[[#This Row],[startshortdate]]</f>
        <v>0</v>
      </c>
      <c r="M159" s="1">
        <f>Table1[[#This Row],[endshortdate]]</f>
        <v>0</v>
      </c>
      <c r="N159" s="11" t="str">
        <f>IF(Table1[[#This Row],[startdayname]]="Monday",Table1[[#This Row],[starttime]],"")</f>
        <v/>
      </c>
      <c r="O159" s="11" t="str">
        <f>IF(Table1[[#This Row],[startdayname]]="Tuesday",Table1[[#This Row],[starttime]],"")</f>
        <v/>
      </c>
      <c r="P159" s="11" t="str">
        <f>IF(Table1[[#This Row],[startdayname]]="Wednesday",Table1[[#This Row],[starttime]],"")</f>
        <v/>
      </c>
      <c r="Q159" s="11" t="str">
        <f>IF(Table1[[#This Row],[startdayname]]="Thursday",Table1[[#This Row],[starttime]],"")</f>
        <v/>
      </c>
      <c r="R159" s="11" t="str">
        <f>IF(Table1[[#This Row],[startdayname]]="Friday",Table1[[#This Row],[starttime]],"")</f>
        <v/>
      </c>
      <c r="S159" s="11" t="str">
        <f>IF(Table1[[#This Row],[startdayname]]="Saturday",Table1[[#This Row],[starttime]],"")</f>
        <v/>
      </c>
      <c r="T159" s="11" t="str">
        <f>IF(Table1[[#This Row],[startdayname]]="Sunday",Table1[[#This Row],[starttime]],"")</f>
        <v/>
      </c>
      <c r="V159" t="str">
        <f t="shared" ref="V159:X159" si="105">V158</f>
        <v>Kyle Cook</v>
      </c>
      <c r="W159" t="str">
        <f t="shared" si="105"/>
        <v>615-880-2367</v>
      </c>
      <c r="X159" t="str">
        <f t="shared" si="105"/>
        <v>kyle.cook@nashville.gov</v>
      </c>
    </row>
    <row r="160" spans="1:24" x14ac:dyDescent="0.25">
      <c r="A160">
        <f>Table1[[#This Row],[ summary]]</f>
        <v>0</v>
      </c>
      <c r="B160">
        <v>64836</v>
      </c>
      <c r="C160" t="str">
        <f>_xlfn.IFNA(VLOOKUP(Table1[[#This Row],[locationaddress]],VENUEID!$A$2:$B$28,2,TRUE),"")</f>
        <v/>
      </c>
      <c r="D160">
        <f>Table1[[#This Row],[description]]</f>
        <v>0</v>
      </c>
      <c r="E1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0">
        <v>23</v>
      </c>
      <c r="G160" t="str">
        <f>IF((ISTEXT(Table1[[#This Row],[link]])),(Table1[[#This Row],[link]]),"")</f>
        <v/>
      </c>
      <c r="H160" t="e">
        <f>VLOOKUP(Table1[[#This Row],[locationaddress]],VENUEID!$A$2:$C183,3,TRUE)</f>
        <v>#N/A</v>
      </c>
      <c r="L160" s="1">
        <f>Table1[[#This Row],[startshortdate]]</f>
        <v>0</v>
      </c>
      <c r="M160" s="1">
        <f>Table1[[#This Row],[endshortdate]]</f>
        <v>0</v>
      </c>
      <c r="N160" s="11" t="str">
        <f>IF(Table1[[#This Row],[startdayname]]="Monday",Table1[[#This Row],[starttime]],"")</f>
        <v/>
      </c>
      <c r="O160" s="11" t="str">
        <f>IF(Table1[[#This Row],[startdayname]]="Tuesday",Table1[[#This Row],[starttime]],"")</f>
        <v/>
      </c>
      <c r="P160" s="11" t="str">
        <f>IF(Table1[[#This Row],[startdayname]]="Wednesday",Table1[[#This Row],[starttime]],"")</f>
        <v/>
      </c>
      <c r="Q160" s="11" t="str">
        <f>IF(Table1[[#This Row],[startdayname]]="Thursday",Table1[[#This Row],[starttime]],"")</f>
        <v/>
      </c>
      <c r="R160" s="11" t="str">
        <f>IF(Table1[[#This Row],[startdayname]]="Friday",Table1[[#This Row],[starttime]],"")</f>
        <v/>
      </c>
      <c r="S160" s="11" t="str">
        <f>IF(Table1[[#This Row],[startdayname]]="Saturday",Table1[[#This Row],[starttime]],"")</f>
        <v/>
      </c>
      <c r="T160" s="11" t="str">
        <f>IF(Table1[[#This Row],[startdayname]]="Sunday",Table1[[#This Row],[starttime]],"")</f>
        <v/>
      </c>
      <c r="V160" t="str">
        <f t="shared" ref="V160:X160" si="106">V159</f>
        <v>Kyle Cook</v>
      </c>
      <c r="W160" t="str">
        <f t="shared" si="106"/>
        <v>615-880-2367</v>
      </c>
      <c r="X160" t="str">
        <f t="shared" si="106"/>
        <v>kyle.cook@nashville.gov</v>
      </c>
    </row>
    <row r="161" spans="1:24" x14ac:dyDescent="0.25">
      <c r="A161">
        <f>Table1[[#This Row],[ summary]]</f>
        <v>0</v>
      </c>
      <c r="B161">
        <v>64836</v>
      </c>
      <c r="C161" t="str">
        <f>_xlfn.IFNA(VLOOKUP(Table1[[#This Row],[locationaddress]],VENUEID!$A$2:$B$28,2,TRUE),"")</f>
        <v/>
      </c>
      <c r="D161">
        <f>Table1[[#This Row],[description]]</f>
        <v>0</v>
      </c>
      <c r="E1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1">
        <v>23</v>
      </c>
      <c r="G161" t="str">
        <f>IF((ISTEXT(Table1[[#This Row],[link]])),(Table1[[#This Row],[link]]),"")</f>
        <v/>
      </c>
      <c r="H161" t="e">
        <f>VLOOKUP(Table1[[#This Row],[locationaddress]],VENUEID!$A$2:$C183,3,TRUE)</f>
        <v>#N/A</v>
      </c>
      <c r="L161" s="1">
        <f>Table1[[#This Row],[startshortdate]]</f>
        <v>0</v>
      </c>
      <c r="M161" s="1">
        <f>Table1[[#This Row],[endshortdate]]</f>
        <v>0</v>
      </c>
      <c r="N161" s="11" t="str">
        <f>IF(Table1[[#This Row],[startdayname]]="Monday",Table1[[#This Row],[starttime]],"")</f>
        <v/>
      </c>
      <c r="O161" s="11" t="str">
        <f>IF(Table1[[#This Row],[startdayname]]="Tuesday",Table1[[#This Row],[starttime]],"")</f>
        <v/>
      </c>
      <c r="P161" s="11" t="str">
        <f>IF(Table1[[#This Row],[startdayname]]="Wednesday",Table1[[#This Row],[starttime]],"")</f>
        <v/>
      </c>
      <c r="Q161" s="11" t="str">
        <f>IF(Table1[[#This Row],[startdayname]]="Thursday",Table1[[#This Row],[starttime]],"")</f>
        <v/>
      </c>
      <c r="R161" s="11" t="str">
        <f>IF(Table1[[#This Row],[startdayname]]="Friday",Table1[[#This Row],[starttime]],"")</f>
        <v/>
      </c>
      <c r="S161" s="11" t="str">
        <f>IF(Table1[[#This Row],[startdayname]]="Saturday",Table1[[#This Row],[starttime]],"")</f>
        <v/>
      </c>
      <c r="T161" s="11" t="str">
        <f>IF(Table1[[#This Row],[startdayname]]="Sunday",Table1[[#This Row],[starttime]],"")</f>
        <v/>
      </c>
      <c r="V161" t="str">
        <f t="shared" ref="V161:X161" si="107">V160</f>
        <v>Kyle Cook</v>
      </c>
      <c r="W161" t="str">
        <f t="shared" si="107"/>
        <v>615-880-2367</v>
      </c>
      <c r="X161" t="str">
        <f t="shared" si="107"/>
        <v>kyle.cook@nashville.gov</v>
      </c>
    </row>
    <row r="162" spans="1:24" x14ac:dyDescent="0.25">
      <c r="A162">
        <f>Table1[[#This Row],[ summary]]</f>
        <v>0</v>
      </c>
      <c r="B162">
        <v>64836</v>
      </c>
      <c r="C162" t="str">
        <f>_xlfn.IFNA(VLOOKUP(Table1[[#This Row],[locationaddress]],VENUEID!$A$2:$B$28,2,TRUE),"")</f>
        <v/>
      </c>
      <c r="D162">
        <f>Table1[[#This Row],[description]]</f>
        <v>0</v>
      </c>
      <c r="E1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2">
        <v>23</v>
      </c>
      <c r="G162" t="str">
        <f>IF((ISTEXT(Table1[[#This Row],[link]])),(Table1[[#This Row],[link]]),"")</f>
        <v/>
      </c>
      <c r="H162" t="e">
        <f>VLOOKUP(Table1[[#This Row],[locationaddress]],VENUEID!$A$2:$C185,3,TRUE)</f>
        <v>#N/A</v>
      </c>
      <c r="L162" s="1">
        <f>Table1[[#This Row],[startshortdate]]</f>
        <v>0</v>
      </c>
      <c r="M162" s="1">
        <f>Table1[[#This Row],[endshortdate]]</f>
        <v>0</v>
      </c>
      <c r="N162" s="11" t="str">
        <f>IF(Table1[[#This Row],[startdayname]]="Monday",Table1[[#This Row],[starttime]],"")</f>
        <v/>
      </c>
      <c r="O162" s="11" t="str">
        <f>IF(Table1[[#This Row],[startdayname]]="Tuesday",Table1[[#This Row],[starttime]],"")</f>
        <v/>
      </c>
      <c r="P162" s="11" t="str">
        <f>IF(Table1[[#This Row],[startdayname]]="Wednesday",Table1[[#This Row],[starttime]],"")</f>
        <v/>
      </c>
      <c r="Q162" s="11" t="str">
        <f>IF(Table1[[#This Row],[startdayname]]="Thursday",Table1[[#This Row],[starttime]],"")</f>
        <v/>
      </c>
      <c r="R162" s="11" t="str">
        <f>IF(Table1[[#This Row],[startdayname]]="Friday",Table1[[#This Row],[starttime]],"")</f>
        <v/>
      </c>
      <c r="S162" s="11" t="str">
        <f>IF(Table1[[#This Row],[startdayname]]="Saturday",Table1[[#This Row],[starttime]],"")</f>
        <v/>
      </c>
      <c r="T162" s="11" t="str">
        <f>IF(Table1[[#This Row],[startdayname]]="Sunday",Table1[[#This Row],[starttime]],"")</f>
        <v/>
      </c>
      <c r="V162" t="str">
        <f t="shared" ref="V162:X162" si="108">V161</f>
        <v>Kyle Cook</v>
      </c>
      <c r="W162" t="str">
        <f t="shared" si="108"/>
        <v>615-880-2367</v>
      </c>
      <c r="X162" t="str">
        <f t="shared" si="108"/>
        <v>kyle.cook@nashville.gov</v>
      </c>
    </row>
    <row r="163" spans="1:24" x14ac:dyDescent="0.25">
      <c r="A163">
        <f>Table1[[#This Row],[ summary]]</f>
        <v>0</v>
      </c>
      <c r="B163">
        <v>64836</v>
      </c>
      <c r="C163" t="str">
        <f>_xlfn.IFNA(VLOOKUP(Table1[[#This Row],[locationaddress]],VENUEID!$A$2:$B$28,2,TRUE),"")</f>
        <v/>
      </c>
      <c r="D163">
        <f>Table1[[#This Row],[description]]</f>
        <v>0</v>
      </c>
      <c r="E1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3">
        <v>23</v>
      </c>
      <c r="G163" t="str">
        <f>IF((ISTEXT(Table1[[#This Row],[link]])),(Table1[[#This Row],[link]]),"")</f>
        <v/>
      </c>
      <c r="H163" t="e">
        <f>VLOOKUP(Table1[[#This Row],[locationaddress]],VENUEID!$A$2:$C185,3,TRUE)</f>
        <v>#N/A</v>
      </c>
      <c r="L163" s="1">
        <f>Table1[[#This Row],[startshortdate]]</f>
        <v>0</v>
      </c>
      <c r="M163" s="1">
        <f>Table1[[#This Row],[endshortdate]]</f>
        <v>0</v>
      </c>
      <c r="N163" s="11" t="str">
        <f>IF(Table1[[#This Row],[startdayname]]="Monday",Table1[[#This Row],[starttime]],"")</f>
        <v/>
      </c>
      <c r="O163" s="11" t="str">
        <f>IF(Table1[[#This Row],[startdayname]]="Tuesday",Table1[[#This Row],[starttime]],"")</f>
        <v/>
      </c>
      <c r="P163" s="11" t="str">
        <f>IF(Table1[[#This Row],[startdayname]]="Wednesday",Table1[[#This Row],[starttime]],"")</f>
        <v/>
      </c>
      <c r="Q163" s="11" t="str">
        <f>IF(Table1[[#This Row],[startdayname]]="Thursday",Table1[[#This Row],[starttime]],"")</f>
        <v/>
      </c>
      <c r="R163" s="11" t="str">
        <f>IF(Table1[[#This Row],[startdayname]]="Friday",Table1[[#This Row],[starttime]],"")</f>
        <v/>
      </c>
      <c r="S163" s="11" t="str">
        <f>IF(Table1[[#This Row],[startdayname]]="Saturday",Table1[[#This Row],[starttime]],"")</f>
        <v/>
      </c>
      <c r="T163" s="11" t="str">
        <f>IF(Table1[[#This Row],[startdayname]]="Sunday",Table1[[#This Row],[starttime]],"")</f>
        <v/>
      </c>
      <c r="V163" t="str">
        <f t="shared" ref="V163:X163" si="109">V162</f>
        <v>Kyle Cook</v>
      </c>
      <c r="W163" t="str">
        <f t="shared" si="109"/>
        <v>615-880-2367</v>
      </c>
      <c r="X163" t="str">
        <f t="shared" si="109"/>
        <v>kyle.cook@nashville.gov</v>
      </c>
    </row>
    <row r="164" spans="1:24" x14ac:dyDescent="0.25">
      <c r="A164">
        <f>Table1[[#This Row],[ summary]]</f>
        <v>0</v>
      </c>
      <c r="B164">
        <v>64836</v>
      </c>
      <c r="C164" t="str">
        <f>_xlfn.IFNA(VLOOKUP(Table1[[#This Row],[locationaddress]],VENUEID!$A$2:$B$28,2,TRUE),"")</f>
        <v/>
      </c>
      <c r="D164">
        <f>Table1[[#This Row],[description]]</f>
        <v>0</v>
      </c>
      <c r="E1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4">
        <v>23</v>
      </c>
      <c r="G164" t="str">
        <f>IF((ISTEXT(Table1[[#This Row],[link]])),(Table1[[#This Row],[link]]),"")</f>
        <v/>
      </c>
      <c r="H164" t="e">
        <f>VLOOKUP(Table1[[#This Row],[locationaddress]],VENUEID!$A$2:$C187,3,TRUE)</f>
        <v>#N/A</v>
      </c>
      <c r="L164" s="1">
        <f>Table1[[#This Row],[startshortdate]]</f>
        <v>0</v>
      </c>
      <c r="M164" s="1">
        <f>Table1[[#This Row],[endshortdate]]</f>
        <v>0</v>
      </c>
      <c r="N164" s="11" t="str">
        <f>IF(Table1[[#This Row],[startdayname]]="Monday",Table1[[#This Row],[starttime]],"")</f>
        <v/>
      </c>
      <c r="O164" s="11" t="str">
        <f>IF(Table1[[#This Row],[startdayname]]="Tuesday",Table1[[#This Row],[starttime]],"")</f>
        <v/>
      </c>
      <c r="P164" s="11" t="str">
        <f>IF(Table1[[#This Row],[startdayname]]="Wednesday",Table1[[#This Row],[starttime]],"")</f>
        <v/>
      </c>
      <c r="Q164" s="11" t="str">
        <f>IF(Table1[[#This Row],[startdayname]]="Thursday",Table1[[#This Row],[starttime]],"")</f>
        <v/>
      </c>
      <c r="R164" s="11" t="str">
        <f>IF(Table1[[#This Row],[startdayname]]="Friday",Table1[[#This Row],[starttime]],"")</f>
        <v/>
      </c>
      <c r="S164" s="11" t="str">
        <f>IF(Table1[[#This Row],[startdayname]]="Saturday",Table1[[#This Row],[starttime]],"")</f>
        <v/>
      </c>
      <c r="T164" s="11" t="str">
        <f>IF(Table1[[#This Row],[startdayname]]="Sunday",Table1[[#This Row],[starttime]],"")</f>
        <v/>
      </c>
      <c r="V164" t="str">
        <f t="shared" ref="V164:X164" si="110">V163</f>
        <v>Kyle Cook</v>
      </c>
      <c r="W164" t="str">
        <f t="shared" si="110"/>
        <v>615-880-2367</v>
      </c>
      <c r="X164" t="str">
        <f t="shared" si="110"/>
        <v>kyle.cook@nashville.gov</v>
      </c>
    </row>
    <row r="165" spans="1:24" x14ac:dyDescent="0.25">
      <c r="A165">
        <f>Table1[[#This Row],[ summary]]</f>
        <v>0</v>
      </c>
      <c r="B165">
        <v>64836</v>
      </c>
      <c r="C165" t="str">
        <f>_xlfn.IFNA(VLOOKUP(Table1[[#This Row],[locationaddress]],VENUEID!$A$2:$B$28,2,TRUE),"")</f>
        <v/>
      </c>
      <c r="D165">
        <f>Table1[[#This Row],[description]]</f>
        <v>0</v>
      </c>
      <c r="E1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5">
        <v>23</v>
      </c>
      <c r="G165" t="str">
        <f>IF((ISTEXT(Table1[[#This Row],[link]])),(Table1[[#This Row],[link]]),"")</f>
        <v/>
      </c>
      <c r="H165" t="e">
        <f>VLOOKUP(Table1[[#This Row],[locationaddress]],VENUEID!$A$2:$C187,3,TRUE)</f>
        <v>#N/A</v>
      </c>
      <c r="L165" s="1">
        <f>Table1[[#This Row],[startshortdate]]</f>
        <v>0</v>
      </c>
      <c r="M165" s="1">
        <f>Table1[[#This Row],[endshortdate]]</f>
        <v>0</v>
      </c>
      <c r="N165" s="11" t="str">
        <f>IF(Table1[[#This Row],[startdayname]]="Monday",Table1[[#This Row],[starttime]],"")</f>
        <v/>
      </c>
      <c r="O165" s="11" t="str">
        <f>IF(Table1[[#This Row],[startdayname]]="Tuesday",Table1[[#This Row],[starttime]],"")</f>
        <v/>
      </c>
      <c r="P165" s="11" t="str">
        <f>IF(Table1[[#This Row],[startdayname]]="Wednesday",Table1[[#This Row],[starttime]],"")</f>
        <v/>
      </c>
      <c r="Q165" s="11" t="str">
        <f>IF(Table1[[#This Row],[startdayname]]="Thursday",Table1[[#This Row],[starttime]],"")</f>
        <v/>
      </c>
      <c r="R165" s="11" t="str">
        <f>IF(Table1[[#This Row],[startdayname]]="Friday",Table1[[#This Row],[starttime]],"")</f>
        <v/>
      </c>
      <c r="S165" s="11" t="str">
        <f>IF(Table1[[#This Row],[startdayname]]="Saturday",Table1[[#This Row],[starttime]],"")</f>
        <v/>
      </c>
      <c r="T165" s="11" t="str">
        <f>IF(Table1[[#This Row],[startdayname]]="Sunday",Table1[[#This Row],[starttime]],"")</f>
        <v/>
      </c>
      <c r="V165" t="str">
        <f t="shared" ref="V165:X165" si="111">V164</f>
        <v>Kyle Cook</v>
      </c>
      <c r="W165" t="str">
        <f t="shared" si="111"/>
        <v>615-880-2367</v>
      </c>
      <c r="X165" t="str">
        <f t="shared" si="111"/>
        <v>kyle.cook@nashville.gov</v>
      </c>
    </row>
    <row r="166" spans="1:24" x14ac:dyDescent="0.25">
      <c r="A166">
        <f>Table1[[#This Row],[ summary]]</f>
        <v>0</v>
      </c>
      <c r="B166">
        <v>64836</v>
      </c>
      <c r="C166" t="str">
        <f>_xlfn.IFNA(VLOOKUP(Table1[[#This Row],[locationaddress]],VENUEID!$A$2:$B$28,2,TRUE),"")</f>
        <v/>
      </c>
      <c r="D166">
        <f>Table1[[#This Row],[description]]</f>
        <v>0</v>
      </c>
      <c r="E1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6">
        <v>23</v>
      </c>
      <c r="G166" t="str">
        <f>IF((ISTEXT(Table1[[#This Row],[link]])),(Table1[[#This Row],[link]]),"")</f>
        <v/>
      </c>
      <c r="H166" t="e">
        <f>VLOOKUP(Table1[[#This Row],[locationaddress]],VENUEID!$A$2:$C189,3,TRUE)</f>
        <v>#N/A</v>
      </c>
      <c r="L166" s="1">
        <f>Table1[[#This Row],[startshortdate]]</f>
        <v>0</v>
      </c>
      <c r="M166" s="1">
        <f>Table1[[#This Row],[endshortdate]]</f>
        <v>0</v>
      </c>
      <c r="N166" s="11" t="str">
        <f>IF(Table1[[#This Row],[startdayname]]="Monday",Table1[[#This Row],[starttime]],"")</f>
        <v/>
      </c>
      <c r="O166" s="11" t="str">
        <f>IF(Table1[[#This Row],[startdayname]]="Tuesday",Table1[[#This Row],[starttime]],"")</f>
        <v/>
      </c>
      <c r="P166" s="11" t="str">
        <f>IF(Table1[[#This Row],[startdayname]]="Wednesday",Table1[[#This Row],[starttime]],"")</f>
        <v/>
      </c>
      <c r="Q166" s="11" t="str">
        <f>IF(Table1[[#This Row],[startdayname]]="Thursday",Table1[[#This Row],[starttime]],"")</f>
        <v/>
      </c>
      <c r="R166" s="11" t="str">
        <f>IF(Table1[[#This Row],[startdayname]]="Friday",Table1[[#This Row],[starttime]],"")</f>
        <v/>
      </c>
      <c r="S166" s="11" t="str">
        <f>IF(Table1[[#This Row],[startdayname]]="Saturday",Table1[[#This Row],[starttime]],"")</f>
        <v/>
      </c>
      <c r="T166" s="11" t="str">
        <f>IF(Table1[[#This Row],[startdayname]]="Sunday",Table1[[#This Row],[starttime]],"")</f>
        <v/>
      </c>
      <c r="V166" t="str">
        <f t="shared" ref="V166:X166" si="112">V165</f>
        <v>Kyle Cook</v>
      </c>
      <c r="W166" t="str">
        <f t="shared" si="112"/>
        <v>615-880-2367</v>
      </c>
      <c r="X166" t="str">
        <f t="shared" si="112"/>
        <v>kyle.cook@nashville.gov</v>
      </c>
    </row>
    <row r="167" spans="1:24" x14ac:dyDescent="0.25">
      <c r="A167">
        <f>Table1[[#This Row],[ summary]]</f>
        <v>0</v>
      </c>
      <c r="B167">
        <v>64836</v>
      </c>
      <c r="C167" t="str">
        <f>_xlfn.IFNA(VLOOKUP(Table1[[#This Row],[locationaddress]],VENUEID!$A$2:$B$28,2,TRUE),"")</f>
        <v/>
      </c>
      <c r="D167">
        <f>Table1[[#This Row],[description]]</f>
        <v>0</v>
      </c>
      <c r="E1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7">
        <v>23</v>
      </c>
      <c r="G167" t="str">
        <f>IF((ISTEXT(Table1[[#This Row],[link]])),(Table1[[#This Row],[link]]),"")</f>
        <v/>
      </c>
      <c r="H167" t="e">
        <f>VLOOKUP(Table1[[#This Row],[locationaddress]],VENUEID!$A$2:$C189,3,TRUE)</f>
        <v>#N/A</v>
      </c>
      <c r="L167" s="1">
        <f>Table1[[#This Row],[startshortdate]]</f>
        <v>0</v>
      </c>
      <c r="M167" s="1">
        <f>Table1[[#This Row],[endshortdate]]</f>
        <v>0</v>
      </c>
      <c r="N167" s="11" t="str">
        <f>IF(Table1[[#This Row],[startdayname]]="Monday",Table1[[#This Row],[starttime]],"")</f>
        <v/>
      </c>
      <c r="O167" s="11" t="str">
        <f>IF(Table1[[#This Row],[startdayname]]="Tuesday",Table1[[#This Row],[starttime]],"")</f>
        <v/>
      </c>
      <c r="P167" s="11" t="str">
        <f>IF(Table1[[#This Row],[startdayname]]="Wednesday",Table1[[#This Row],[starttime]],"")</f>
        <v/>
      </c>
      <c r="Q167" s="11" t="str">
        <f>IF(Table1[[#This Row],[startdayname]]="Thursday",Table1[[#This Row],[starttime]],"")</f>
        <v/>
      </c>
      <c r="R167" s="11" t="str">
        <f>IF(Table1[[#This Row],[startdayname]]="Friday",Table1[[#This Row],[starttime]],"")</f>
        <v/>
      </c>
      <c r="S167" s="11" t="str">
        <f>IF(Table1[[#This Row],[startdayname]]="Saturday",Table1[[#This Row],[starttime]],"")</f>
        <v/>
      </c>
      <c r="T167" s="11" t="str">
        <f>IF(Table1[[#This Row],[startdayname]]="Sunday",Table1[[#This Row],[starttime]],"")</f>
        <v/>
      </c>
      <c r="V167" t="str">
        <f t="shared" ref="V167:X167" si="113">V166</f>
        <v>Kyle Cook</v>
      </c>
      <c r="W167" t="str">
        <f t="shared" si="113"/>
        <v>615-880-2367</v>
      </c>
      <c r="X167" t="str">
        <f t="shared" si="113"/>
        <v>kyle.cook@nashville.gov</v>
      </c>
    </row>
    <row r="168" spans="1:24" x14ac:dyDescent="0.25">
      <c r="A168">
        <f>Table1[[#This Row],[ summary]]</f>
        <v>0</v>
      </c>
      <c r="B168">
        <v>64836</v>
      </c>
      <c r="C168" t="str">
        <f>_xlfn.IFNA(VLOOKUP(Table1[[#This Row],[locationaddress]],VENUEID!$A$2:$B$28,2,TRUE),"")</f>
        <v/>
      </c>
      <c r="D168">
        <f>Table1[[#This Row],[description]]</f>
        <v>0</v>
      </c>
      <c r="E1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8">
        <v>23</v>
      </c>
      <c r="G168" t="str">
        <f>IF((ISTEXT(Table1[[#This Row],[link]])),(Table1[[#This Row],[link]]),"")</f>
        <v/>
      </c>
      <c r="H168" t="e">
        <f>VLOOKUP(Table1[[#This Row],[locationaddress]],VENUEID!$A$2:$C191,3,TRUE)</f>
        <v>#N/A</v>
      </c>
      <c r="L168" s="1">
        <f>Table1[[#This Row],[startshortdate]]</f>
        <v>0</v>
      </c>
      <c r="M168" s="1">
        <f>Table1[[#This Row],[endshortdate]]</f>
        <v>0</v>
      </c>
      <c r="N168" s="11" t="str">
        <f>IF(Table1[[#This Row],[startdayname]]="Monday",Table1[[#This Row],[starttime]],"")</f>
        <v/>
      </c>
      <c r="O168" s="11" t="str">
        <f>IF(Table1[[#This Row],[startdayname]]="Tuesday",Table1[[#This Row],[starttime]],"")</f>
        <v/>
      </c>
      <c r="P168" s="11" t="str">
        <f>IF(Table1[[#This Row],[startdayname]]="Wednesday",Table1[[#This Row],[starttime]],"")</f>
        <v/>
      </c>
      <c r="Q168" s="11" t="str">
        <f>IF(Table1[[#This Row],[startdayname]]="Thursday",Table1[[#This Row],[starttime]],"")</f>
        <v/>
      </c>
      <c r="R168" s="11" t="str">
        <f>IF(Table1[[#This Row],[startdayname]]="Friday",Table1[[#This Row],[starttime]],"")</f>
        <v/>
      </c>
      <c r="S168" s="11" t="str">
        <f>IF(Table1[[#This Row],[startdayname]]="Saturday",Table1[[#This Row],[starttime]],"")</f>
        <v/>
      </c>
      <c r="T168" s="11" t="str">
        <f>IF(Table1[[#This Row],[startdayname]]="Sunday",Table1[[#This Row],[starttime]],"")</f>
        <v/>
      </c>
      <c r="V168" t="str">
        <f t="shared" ref="V168:X168" si="114">V167</f>
        <v>Kyle Cook</v>
      </c>
      <c r="W168" t="str">
        <f t="shared" si="114"/>
        <v>615-880-2367</v>
      </c>
      <c r="X168" t="str">
        <f t="shared" si="114"/>
        <v>kyle.cook@nashville.gov</v>
      </c>
    </row>
    <row r="169" spans="1:24" x14ac:dyDescent="0.25">
      <c r="A169">
        <f>Table1[[#This Row],[ summary]]</f>
        <v>0</v>
      </c>
      <c r="B169">
        <v>64836</v>
      </c>
      <c r="C169" t="str">
        <f>_xlfn.IFNA(VLOOKUP(Table1[[#This Row],[locationaddress]],VENUEID!$A$2:$B$28,2,TRUE),"")</f>
        <v/>
      </c>
      <c r="D169">
        <f>Table1[[#This Row],[description]]</f>
        <v>0</v>
      </c>
      <c r="E1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9">
        <v>23</v>
      </c>
      <c r="G169" t="str">
        <f>IF((ISTEXT(Table1[[#This Row],[link]])),(Table1[[#This Row],[link]]),"")</f>
        <v/>
      </c>
      <c r="H169" t="e">
        <f>VLOOKUP(Table1[[#This Row],[locationaddress]],VENUEID!$A$2:$C191,3,TRUE)</f>
        <v>#N/A</v>
      </c>
      <c r="L169" s="1">
        <f>Table1[[#This Row],[startshortdate]]</f>
        <v>0</v>
      </c>
      <c r="M169" s="1">
        <f>Table1[[#This Row],[endshortdate]]</f>
        <v>0</v>
      </c>
      <c r="N169" s="11" t="str">
        <f>IF(Table1[[#This Row],[startdayname]]="Monday",Table1[[#This Row],[starttime]],"")</f>
        <v/>
      </c>
      <c r="O169" s="11" t="str">
        <f>IF(Table1[[#This Row],[startdayname]]="Tuesday",Table1[[#This Row],[starttime]],"")</f>
        <v/>
      </c>
      <c r="P169" s="11" t="str">
        <f>IF(Table1[[#This Row],[startdayname]]="Wednesday",Table1[[#This Row],[starttime]],"")</f>
        <v/>
      </c>
      <c r="Q169" s="11" t="str">
        <f>IF(Table1[[#This Row],[startdayname]]="Thursday",Table1[[#This Row],[starttime]],"")</f>
        <v/>
      </c>
      <c r="R169" s="11" t="str">
        <f>IF(Table1[[#This Row],[startdayname]]="Friday",Table1[[#This Row],[starttime]],"")</f>
        <v/>
      </c>
      <c r="S169" s="11" t="str">
        <f>IF(Table1[[#This Row],[startdayname]]="Saturday",Table1[[#This Row],[starttime]],"")</f>
        <v/>
      </c>
      <c r="T169" s="11" t="str">
        <f>IF(Table1[[#This Row],[startdayname]]="Sunday",Table1[[#This Row],[starttime]],"")</f>
        <v/>
      </c>
      <c r="V169" t="str">
        <f t="shared" ref="V169:X169" si="115">V168</f>
        <v>Kyle Cook</v>
      </c>
      <c r="W169" t="str">
        <f t="shared" si="115"/>
        <v>615-880-2367</v>
      </c>
      <c r="X169" t="str">
        <f t="shared" si="115"/>
        <v>kyle.cook@nashville.gov</v>
      </c>
    </row>
    <row r="170" spans="1:24" x14ac:dyDescent="0.25">
      <c r="A170">
        <f>Table1[[#This Row],[ summary]]</f>
        <v>0</v>
      </c>
      <c r="B170">
        <v>64836</v>
      </c>
      <c r="C170" t="str">
        <f>_xlfn.IFNA(VLOOKUP(Table1[[#This Row],[locationaddress]],VENUEID!$A$2:$B$28,2,TRUE),"")</f>
        <v/>
      </c>
      <c r="D170">
        <f>Table1[[#This Row],[description]]</f>
        <v>0</v>
      </c>
      <c r="E1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0">
        <v>23</v>
      </c>
      <c r="G170" t="str">
        <f>IF((ISTEXT(Table1[[#This Row],[link]])),(Table1[[#This Row],[link]]),"")</f>
        <v/>
      </c>
      <c r="H170" t="e">
        <f>VLOOKUP(Table1[[#This Row],[locationaddress]],VENUEID!$A$2:$C193,3,TRUE)</f>
        <v>#N/A</v>
      </c>
      <c r="L170" s="1">
        <f>Table1[[#This Row],[startshortdate]]</f>
        <v>0</v>
      </c>
      <c r="M170" s="1">
        <f>Table1[[#This Row],[endshortdate]]</f>
        <v>0</v>
      </c>
      <c r="N170" s="11" t="str">
        <f>IF(Table1[[#This Row],[startdayname]]="Monday",Table1[[#This Row],[starttime]],"")</f>
        <v/>
      </c>
      <c r="O170" s="11" t="str">
        <f>IF(Table1[[#This Row],[startdayname]]="Tuesday",Table1[[#This Row],[starttime]],"")</f>
        <v/>
      </c>
      <c r="P170" s="11" t="str">
        <f>IF(Table1[[#This Row],[startdayname]]="Wednesday",Table1[[#This Row],[starttime]],"")</f>
        <v/>
      </c>
      <c r="Q170" s="11" t="str">
        <f>IF(Table1[[#This Row],[startdayname]]="Thursday",Table1[[#This Row],[starttime]],"")</f>
        <v/>
      </c>
      <c r="R170" s="11" t="str">
        <f>IF(Table1[[#This Row],[startdayname]]="Friday",Table1[[#This Row],[starttime]],"")</f>
        <v/>
      </c>
      <c r="S170" s="11" t="str">
        <f>IF(Table1[[#This Row],[startdayname]]="Saturday",Table1[[#This Row],[starttime]],"")</f>
        <v/>
      </c>
      <c r="T170" s="11" t="str">
        <f>IF(Table1[[#This Row],[startdayname]]="Sunday",Table1[[#This Row],[starttime]],"")</f>
        <v/>
      </c>
      <c r="V170" t="str">
        <f t="shared" ref="V170:X170" si="116">V169</f>
        <v>Kyle Cook</v>
      </c>
      <c r="W170" t="str">
        <f t="shared" si="116"/>
        <v>615-880-2367</v>
      </c>
      <c r="X170" t="str">
        <f t="shared" si="116"/>
        <v>kyle.cook@nashville.gov</v>
      </c>
    </row>
    <row r="171" spans="1:24" x14ac:dyDescent="0.25">
      <c r="A171">
        <f>Table1[[#This Row],[ summary]]</f>
        <v>0</v>
      </c>
      <c r="B171">
        <v>64836</v>
      </c>
      <c r="C171" t="str">
        <f>_xlfn.IFNA(VLOOKUP(Table1[[#This Row],[locationaddress]],VENUEID!$A$2:$B$28,2,TRUE),"")</f>
        <v/>
      </c>
      <c r="D171">
        <f>Table1[[#This Row],[description]]</f>
        <v>0</v>
      </c>
      <c r="E1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1">
        <v>23</v>
      </c>
      <c r="G171" t="str">
        <f>IF((ISTEXT(Table1[[#This Row],[link]])),(Table1[[#This Row],[link]]),"")</f>
        <v/>
      </c>
      <c r="H171" t="e">
        <f>VLOOKUP(Table1[[#This Row],[locationaddress]],VENUEID!$A$2:$C193,3,TRUE)</f>
        <v>#N/A</v>
      </c>
      <c r="L171" s="1">
        <f>Table1[[#This Row],[startshortdate]]</f>
        <v>0</v>
      </c>
      <c r="M171" s="1">
        <f>Table1[[#This Row],[endshortdate]]</f>
        <v>0</v>
      </c>
      <c r="N171" s="11" t="str">
        <f>IF(Table1[[#This Row],[startdayname]]="Monday",Table1[[#This Row],[starttime]],"")</f>
        <v/>
      </c>
      <c r="O171" s="11" t="str">
        <f>IF(Table1[[#This Row],[startdayname]]="Tuesday",Table1[[#This Row],[starttime]],"")</f>
        <v/>
      </c>
      <c r="P171" s="11" t="str">
        <f>IF(Table1[[#This Row],[startdayname]]="Wednesday",Table1[[#This Row],[starttime]],"")</f>
        <v/>
      </c>
      <c r="Q171" s="11" t="str">
        <f>IF(Table1[[#This Row],[startdayname]]="Thursday",Table1[[#This Row],[starttime]],"")</f>
        <v/>
      </c>
      <c r="R171" s="11" t="str">
        <f>IF(Table1[[#This Row],[startdayname]]="Friday",Table1[[#This Row],[starttime]],"")</f>
        <v/>
      </c>
      <c r="S171" s="11" t="str">
        <f>IF(Table1[[#This Row],[startdayname]]="Saturday",Table1[[#This Row],[starttime]],"")</f>
        <v/>
      </c>
      <c r="T171" s="11" t="str">
        <f>IF(Table1[[#This Row],[startdayname]]="Sunday",Table1[[#This Row],[starttime]],"")</f>
        <v/>
      </c>
      <c r="V171" t="str">
        <f t="shared" ref="V171:X171" si="117">V170</f>
        <v>Kyle Cook</v>
      </c>
      <c r="W171" t="str">
        <f t="shared" si="117"/>
        <v>615-880-2367</v>
      </c>
      <c r="X171" t="str">
        <f t="shared" si="117"/>
        <v>kyle.cook@nashville.gov</v>
      </c>
    </row>
    <row r="172" spans="1:24" x14ac:dyDescent="0.25">
      <c r="A172">
        <f>Table1[[#This Row],[ summary]]</f>
        <v>0</v>
      </c>
      <c r="B172">
        <v>64836</v>
      </c>
      <c r="C172" t="str">
        <f>_xlfn.IFNA(VLOOKUP(Table1[[#This Row],[locationaddress]],VENUEID!$A$2:$B$28,2,TRUE),"")</f>
        <v/>
      </c>
      <c r="D172">
        <f>Table1[[#This Row],[description]]</f>
        <v>0</v>
      </c>
      <c r="E1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2">
        <v>23</v>
      </c>
      <c r="G172" t="str">
        <f>IF((ISTEXT(Table1[[#This Row],[link]])),(Table1[[#This Row],[link]]),"")</f>
        <v/>
      </c>
      <c r="H172" t="e">
        <f>VLOOKUP(Table1[[#This Row],[locationaddress]],VENUEID!$A$2:$C195,3,TRUE)</f>
        <v>#N/A</v>
      </c>
      <c r="L172" s="1">
        <f>Table1[[#This Row],[startshortdate]]</f>
        <v>0</v>
      </c>
      <c r="M172" s="1">
        <f>Table1[[#This Row],[endshortdate]]</f>
        <v>0</v>
      </c>
      <c r="N172" s="11" t="str">
        <f>IF(Table1[[#This Row],[startdayname]]="Monday",Table1[[#This Row],[starttime]],"")</f>
        <v/>
      </c>
      <c r="O172" s="11" t="str">
        <f>IF(Table1[[#This Row],[startdayname]]="Tuesday",Table1[[#This Row],[starttime]],"")</f>
        <v/>
      </c>
      <c r="P172" s="11" t="str">
        <f>IF(Table1[[#This Row],[startdayname]]="Wednesday",Table1[[#This Row],[starttime]],"")</f>
        <v/>
      </c>
      <c r="Q172" s="11" t="str">
        <f>IF(Table1[[#This Row],[startdayname]]="Thursday",Table1[[#This Row],[starttime]],"")</f>
        <v/>
      </c>
      <c r="R172" s="11" t="str">
        <f>IF(Table1[[#This Row],[startdayname]]="Friday",Table1[[#This Row],[starttime]],"")</f>
        <v/>
      </c>
      <c r="S172" s="11" t="str">
        <f>IF(Table1[[#This Row],[startdayname]]="Saturday",Table1[[#This Row],[starttime]],"")</f>
        <v/>
      </c>
      <c r="T172" s="11" t="str">
        <f>IF(Table1[[#This Row],[startdayname]]="Sunday",Table1[[#This Row],[starttime]],"")</f>
        <v/>
      </c>
      <c r="V172" t="str">
        <f t="shared" ref="V172:X172" si="118">V171</f>
        <v>Kyle Cook</v>
      </c>
      <c r="W172" t="str">
        <f t="shared" si="118"/>
        <v>615-880-2367</v>
      </c>
      <c r="X172" t="str">
        <f t="shared" si="118"/>
        <v>kyle.cook@nashville.gov</v>
      </c>
    </row>
    <row r="173" spans="1:24" x14ac:dyDescent="0.25">
      <c r="A173">
        <f>Table1[[#This Row],[ summary]]</f>
        <v>0</v>
      </c>
      <c r="B173">
        <v>64836</v>
      </c>
      <c r="C173" t="str">
        <f>_xlfn.IFNA(VLOOKUP(Table1[[#This Row],[locationaddress]],VENUEID!$A$2:$B$28,2,TRUE),"")</f>
        <v/>
      </c>
      <c r="D173">
        <f>Table1[[#This Row],[description]]</f>
        <v>0</v>
      </c>
      <c r="E1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3">
        <v>23</v>
      </c>
      <c r="G173" t="str">
        <f>IF((ISTEXT(Table1[[#This Row],[link]])),(Table1[[#This Row],[link]]),"")</f>
        <v/>
      </c>
      <c r="H173" t="e">
        <f>VLOOKUP(Table1[[#This Row],[locationaddress]],VENUEID!$A$2:$C195,3,TRUE)</f>
        <v>#N/A</v>
      </c>
      <c r="L173" s="1">
        <f>Table1[[#This Row],[startshortdate]]</f>
        <v>0</v>
      </c>
      <c r="M173" s="1">
        <f>Table1[[#This Row],[endshortdate]]</f>
        <v>0</v>
      </c>
      <c r="N173" s="11" t="str">
        <f>IF(Table1[[#This Row],[startdayname]]="Monday",Table1[[#This Row],[starttime]],"")</f>
        <v/>
      </c>
      <c r="O173" s="11" t="str">
        <f>IF(Table1[[#This Row],[startdayname]]="Tuesday",Table1[[#This Row],[starttime]],"")</f>
        <v/>
      </c>
      <c r="P173" s="11" t="str">
        <f>IF(Table1[[#This Row],[startdayname]]="Wednesday",Table1[[#This Row],[starttime]],"")</f>
        <v/>
      </c>
      <c r="Q173" s="11" t="str">
        <f>IF(Table1[[#This Row],[startdayname]]="Thursday",Table1[[#This Row],[starttime]],"")</f>
        <v/>
      </c>
      <c r="R173" s="11" t="str">
        <f>IF(Table1[[#This Row],[startdayname]]="Friday",Table1[[#This Row],[starttime]],"")</f>
        <v/>
      </c>
      <c r="S173" s="11" t="str">
        <f>IF(Table1[[#This Row],[startdayname]]="Saturday",Table1[[#This Row],[starttime]],"")</f>
        <v/>
      </c>
      <c r="T173" s="11" t="str">
        <f>IF(Table1[[#This Row],[startdayname]]="Sunday",Table1[[#This Row],[starttime]],"")</f>
        <v/>
      </c>
      <c r="V173" t="str">
        <f t="shared" ref="V173:X173" si="119">V172</f>
        <v>Kyle Cook</v>
      </c>
      <c r="W173" t="str">
        <f t="shared" si="119"/>
        <v>615-880-2367</v>
      </c>
      <c r="X173" t="str">
        <f t="shared" si="119"/>
        <v>kyle.cook@nashville.gov</v>
      </c>
    </row>
    <row r="174" spans="1:24" x14ac:dyDescent="0.25">
      <c r="A174">
        <f>Table1[[#This Row],[ summary]]</f>
        <v>0</v>
      </c>
      <c r="B174">
        <v>64836</v>
      </c>
      <c r="C174" t="str">
        <f>_xlfn.IFNA(VLOOKUP(Table1[[#This Row],[locationaddress]],VENUEID!$A$2:$B$28,2,TRUE),"")</f>
        <v/>
      </c>
      <c r="D174">
        <f>Table1[[#This Row],[description]]</f>
        <v>0</v>
      </c>
      <c r="E1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4">
        <v>23</v>
      </c>
      <c r="G174" t="str">
        <f>IF((ISTEXT(Table1[[#This Row],[link]])),(Table1[[#This Row],[link]]),"")</f>
        <v/>
      </c>
      <c r="H174" t="e">
        <f>VLOOKUP(Table1[[#This Row],[locationaddress]],VENUEID!$A$2:$C197,3,TRUE)</f>
        <v>#N/A</v>
      </c>
      <c r="L174" s="1">
        <f>Table1[[#This Row],[startshortdate]]</f>
        <v>0</v>
      </c>
      <c r="M174" s="1">
        <f>Table1[[#This Row],[endshortdate]]</f>
        <v>0</v>
      </c>
      <c r="N174" s="11" t="str">
        <f>IF(Table1[[#This Row],[startdayname]]="Monday",Table1[[#This Row],[starttime]],"")</f>
        <v/>
      </c>
      <c r="O174" s="11" t="str">
        <f>IF(Table1[[#This Row],[startdayname]]="Tuesday",Table1[[#This Row],[starttime]],"")</f>
        <v/>
      </c>
      <c r="P174" s="11" t="str">
        <f>IF(Table1[[#This Row],[startdayname]]="Wednesday",Table1[[#This Row],[starttime]],"")</f>
        <v/>
      </c>
      <c r="Q174" s="11" t="str">
        <f>IF(Table1[[#This Row],[startdayname]]="Thursday",Table1[[#This Row],[starttime]],"")</f>
        <v/>
      </c>
      <c r="R174" s="11" t="str">
        <f>IF(Table1[[#This Row],[startdayname]]="Friday",Table1[[#This Row],[starttime]],"")</f>
        <v/>
      </c>
      <c r="S174" s="11" t="str">
        <f>IF(Table1[[#This Row],[startdayname]]="Saturday",Table1[[#This Row],[starttime]],"")</f>
        <v/>
      </c>
      <c r="T174" s="11" t="str">
        <f>IF(Table1[[#This Row],[startdayname]]="Sunday",Table1[[#This Row],[starttime]],"")</f>
        <v/>
      </c>
      <c r="V174" t="str">
        <f t="shared" ref="V174:X174" si="120">V173</f>
        <v>Kyle Cook</v>
      </c>
      <c r="W174" t="str">
        <f t="shared" si="120"/>
        <v>615-880-2367</v>
      </c>
      <c r="X174" t="str">
        <f t="shared" si="120"/>
        <v>kyle.cook@nashville.gov</v>
      </c>
    </row>
    <row r="175" spans="1:24" x14ac:dyDescent="0.25">
      <c r="A175">
        <f>Table1[[#This Row],[ summary]]</f>
        <v>0</v>
      </c>
      <c r="B175">
        <v>64836</v>
      </c>
      <c r="C175" t="str">
        <f>_xlfn.IFNA(VLOOKUP(Table1[[#This Row],[locationaddress]],VENUEID!$A$2:$B$28,2,TRUE),"")</f>
        <v/>
      </c>
      <c r="D175">
        <f>Table1[[#This Row],[description]]</f>
        <v>0</v>
      </c>
      <c r="E1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5">
        <v>23</v>
      </c>
      <c r="G175" t="str">
        <f>IF((ISTEXT(Table1[[#This Row],[link]])),(Table1[[#This Row],[link]]),"")</f>
        <v/>
      </c>
      <c r="H175" t="e">
        <f>VLOOKUP(Table1[[#This Row],[locationaddress]],VENUEID!$A$2:$C197,3,TRUE)</f>
        <v>#N/A</v>
      </c>
      <c r="L175" s="1">
        <f>Table1[[#This Row],[startshortdate]]</f>
        <v>0</v>
      </c>
      <c r="M175" s="1">
        <f>Table1[[#This Row],[endshortdate]]</f>
        <v>0</v>
      </c>
      <c r="N175" s="11" t="str">
        <f>IF(Table1[[#This Row],[startdayname]]="Monday",Table1[[#This Row],[starttime]],"")</f>
        <v/>
      </c>
      <c r="O175" s="11" t="str">
        <f>IF(Table1[[#This Row],[startdayname]]="Tuesday",Table1[[#This Row],[starttime]],"")</f>
        <v/>
      </c>
      <c r="P175" s="11" t="str">
        <f>IF(Table1[[#This Row],[startdayname]]="Wednesday",Table1[[#This Row],[starttime]],"")</f>
        <v/>
      </c>
      <c r="Q175" s="11" t="str">
        <f>IF(Table1[[#This Row],[startdayname]]="Thursday",Table1[[#This Row],[starttime]],"")</f>
        <v/>
      </c>
      <c r="R175" s="11" t="str">
        <f>IF(Table1[[#This Row],[startdayname]]="Friday",Table1[[#This Row],[starttime]],"")</f>
        <v/>
      </c>
      <c r="S175" s="11" t="str">
        <f>IF(Table1[[#This Row],[startdayname]]="Saturday",Table1[[#This Row],[starttime]],"")</f>
        <v/>
      </c>
      <c r="T175" s="11" t="str">
        <f>IF(Table1[[#This Row],[startdayname]]="Sunday",Table1[[#This Row],[starttime]],"")</f>
        <v/>
      </c>
      <c r="V175" t="str">
        <f t="shared" ref="V175:X175" si="121">V174</f>
        <v>Kyle Cook</v>
      </c>
      <c r="W175" t="str">
        <f t="shared" si="121"/>
        <v>615-880-2367</v>
      </c>
      <c r="X175" t="str">
        <f t="shared" si="121"/>
        <v>kyle.cook@nashville.gov</v>
      </c>
    </row>
    <row r="176" spans="1:24" x14ac:dyDescent="0.25">
      <c r="A176">
        <f>Table1[[#This Row],[ summary]]</f>
        <v>0</v>
      </c>
      <c r="B176">
        <v>64836</v>
      </c>
      <c r="C176" t="str">
        <f>_xlfn.IFNA(VLOOKUP(Table1[[#This Row],[locationaddress]],VENUEID!$A$2:$B$28,2,TRUE),"")</f>
        <v/>
      </c>
      <c r="D176">
        <f>Table1[[#This Row],[description]]</f>
        <v>0</v>
      </c>
      <c r="E1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6">
        <v>23</v>
      </c>
      <c r="G176" t="str">
        <f>IF((ISTEXT(Table1[[#This Row],[link]])),(Table1[[#This Row],[link]]),"")</f>
        <v/>
      </c>
      <c r="H176" t="e">
        <f>VLOOKUP(Table1[[#This Row],[locationaddress]],VENUEID!$A$2:$C199,3,TRUE)</f>
        <v>#N/A</v>
      </c>
      <c r="L176" s="1">
        <f>Table1[[#This Row],[startshortdate]]</f>
        <v>0</v>
      </c>
      <c r="M176" s="1">
        <f>Table1[[#This Row],[endshortdate]]</f>
        <v>0</v>
      </c>
      <c r="N176" s="11" t="str">
        <f>IF(Table1[[#This Row],[startdayname]]="Monday",Table1[[#This Row],[starttime]],"")</f>
        <v/>
      </c>
      <c r="O176" s="11" t="str">
        <f>IF(Table1[[#This Row],[startdayname]]="Tuesday",Table1[[#This Row],[starttime]],"")</f>
        <v/>
      </c>
      <c r="P176" s="11" t="str">
        <f>IF(Table1[[#This Row],[startdayname]]="Wednesday",Table1[[#This Row],[starttime]],"")</f>
        <v/>
      </c>
      <c r="Q176" s="11" t="str">
        <f>IF(Table1[[#This Row],[startdayname]]="Thursday",Table1[[#This Row],[starttime]],"")</f>
        <v/>
      </c>
      <c r="R176" s="11" t="str">
        <f>IF(Table1[[#This Row],[startdayname]]="Friday",Table1[[#This Row],[starttime]],"")</f>
        <v/>
      </c>
      <c r="S176" s="11" t="str">
        <f>IF(Table1[[#This Row],[startdayname]]="Saturday",Table1[[#This Row],[starttime]],"")</f>
        <v/>
      </c>
      <c r="T176" s="11" t="str">
        <f>IF(Table1[[#This Row],[startdayname]]="Sunday",Table1[[#This Row],[starttime]],"")</f>
        <v/>
      </c>
      <c r="V176" t="str">
        <f t="shared" ref="V176:X176" si="122">V175</f>
        <v>Kyle Cook</v>
      </c>
      <c r="W176" t="str">
        <f t="shared" si="122"/>
        <v>615-880-2367</v>
      </c>
      <c r="X176" t="str">
        <f t="shared" si="122"/>
        <v>kyle.cook@nashville.gov</v>
      </c>
    </row>
    <row r="177" spans="1:24" x14ac:dyDescent="0.25">
      <c r="A177">
        <f>Table1[[#This Row],[ summary]]</f>
        <v>0</v>
      </c>
      <c r="B177">
        <v>64836</v>
      </c>
      <c r="C177" t="str">
        <f>_xlfn.IFNA(VLOOKUP(Table1[[#This Row],[locationaddress]],VENUEID!$A$2:$B$28,2,TRUE),"")</f>
        <v/>
      </c>
      <c r="D177">
        <f>Table1[[#This Row],[description]]</f>
        <v>0</v>
      </c>
      <c r="E1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7">
        <v>23</v>
      </c>
      <c r="G177" t="str">
        <f>IF((ISTEXT(Table1[[#This Row],[link]])),(Table1[[#This Row],[link]]),"")</f>
        <v/>
      </c>
      <c r="H177" t="e">
        <f>VLOOKUP(Table1[[#This Row],[locationaddress]],VENUEID!$A$2:$C199,3,TRUE)</f>
        <v>#N/A</v>
      </c>
      <c r="L177" s="1">
        <f>Table1[[#This Row],[startshortdate]]</f>
        <v>0</v>
      </c>
      <c r="M177" s="1">
        <f>Table1[[#This Row],[endshortdate]]</f>
        <v>0</v>
      </c>
      <c r="N177" s="11" t="str">
        <f>IF(Table1[[#This Row],[startdayname]]="Monday",Table1[[#This Row],[starttime]],"")</f>
        <v/>
      </c>
      <c r="O177" s="11" t="str">
        <f>IF(Table1[[#This Row],[startdayname]]="Tuesday",Table1[[#This Row],[starttime]],"")</f>
        <v/>
      </c>
      <c r="P177" s="11" t="str">
        <f>IF(Table1[[#This Row],[startdayname]]="Wednesday",Table1[[#This Row],[starttime]],"")</f>
        <v/>
      </c>
      <c r="Q177" s="11" t="str">
        <f>IF(Table1[[#This Row],[startdayname]]="Thursday",Table1[[#This Row],[starttime]],"")</f>
        <v/>
      </c>
      <c r="R177" s="11" t="str">
        <f>IF(Table1[[#This Row],[startdayname]]="Friday",Table1[[#This Row],[starttime]],"")</f>
        <v/>
      </c>
      <c r="S177" s="11" t="str">
        <f>IF(Table1[[#This Row],[startdayname]]="Saturday",Table1[[#This Row],[starttime]],"")</f>
        <v/>
      </c>
      <c r="T177" s="11" t="str">
        <f>IF(Table1[[#This Row],[startdayname]]="Sunday",Table1[[#This Row],[starttime]],"")</f>
        <v/>
      </c>
      <c r="V177" t="str">
        <f t="shared" ref="V177:X177" si="123">V176</f>
        <v>Kyle Cook</v>
      </c>
      <c r="W177" t="str">
        <f t="shared" si="123"/>
        <v>615-880-2367</v>
      </c>
      <c r="X177" t="str">
        <f t="shared" si="123"/>
        <v>kyle.cook@nashville.gov</v>
      </c>
    </row>
    <row r="178" spans="1:24" x14ac:dyDescent="0.25">
      <c r="A178">
        <f>Table1[[#This Row],[ summary]]</f>
        <v>0</v>
      </c>
      <c r="B178">
        <v>64836</v>
      </c>
      <c r="C178" t="str">
        <f>_xlfn.IFNA(VLOOKUP(Table1[[#This Row],[locationaddress]],VENUEID!$A$2:$B$28,2,TRUE),"")</f>
        <v/>
      </c>
      <c r="D178">
        <f>Table1[[#This Row],[description]]</f>
        <v>0</v>
      </c>
      <c r="E1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8">
        <v>23</v>
      </c>
      <c r="G178" t="str">
        <f>IF((ISTEXT(Table1[[#This Row],[link]])),(Table1[[#This Row],[link]]),"")</f>
        <v/>
      </c>
      <c r="H178" t="e">
        <f>VLOOKUP(Table1[[#This Row],[locationaddress]],VENUEID!$A$2:$C201,3,TRUE)</f>
        <v>#N/A</v>
      </c>
      <c r="L178" s="1">
        <f>Table1[[#This Row],[startshortdate]]</f>
        <v>0</v>
      </c>
      <c r="M178" s="1">
        <f>Table1[[#This Row],[endshortdate]]</f>
        <v>0</v>
      </c>
      <c r="N178" s="11" t="str">
        <f>IF(Table1[[#This Row],[startdayname]]="Monday",Table1[[#This Row],[starttime]],"")</f>
        <v/>
      </c>
      <c r="O178" s="11" t="str">
        <f>IF(Table1[[#This Row],[startdayname]]="Tuesday",Table1[[#This Row],[starttime]],"")</f>
        <v/>
      </c>
      <c r="P178" s="11" t="str">
        <f>IF(Table1[[#This Row],[startdayname]]="Wednesday",Table1[[#This Row],[starttime]],"")</f>
        <v/>
      </c>
      <c r="Q178" s="11" t="str">
        <f>IF(Table1[[#This Row],[startdayname]]="Thursday",Table1[[#This Row],[starttime]],"")</f>
        <v/>
      </c>
      <c r="R178" s="11" t="str">
        <f>IF(Table1[[#This Row],[startdayname]]="Friday",Table1[[#This Row],[starttime]],"")</f>
        <v/>
      </c>
      <c r="S178" s="11" t="str">
        <f>IF(Table1[[#This Row],[startdayname]]="Saturday",Table1[[#This Row],[starttime]],"")</f>
        <v/>
      </c>
      <c r="T178" s="11" t="str">
        <f>IF(Table1[[#This Row],[startdayname]]="Sunday",Table1[[#This Row],[starttime]],"")</f>
        <v/>
      </c>
      <c r="V178" t="str">
        <f t="shared" ref="V178:X178" si="124">V177</f>
        <v>Kyle Cook</v>
      </c>
      <c r="W178" t="str">
        <f t="shared" si="124"/>
        <v>615-880-2367</v>
      </c>
      <c r="X178" t="str">
        <f t="shared" si="124"/>
        <v>kyle.cook@nashville.gov</v>
      </c>
    </row>
    <row r="179" spans="1:24" x14ac:dyDescent="0.25">
      <c r="A179">
        <f>Table1[[#This Row],[ summary]]</f>
        <v>0</v>
      </c>
      <c r="B179">
        <v>64836</v>
      </c>
      <c r="C179" t="str">
        <f>_xlfn.IFNA(VLOOKUP(Table1[[#This Row],[locationaddress]],VENUEID!$A$2:$B$28,2,TRUE),"")</f>
        <v/>
      </c>
      <c r="D179">
        <f>Table1[[#This Row],[description]]</f>
        <v>0</v>
      </c>
      <c r="E1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9">
        <v>23</v>
      </c>
      <c r="G179" t="str">
        <f>IF((ISTEXT(Table1[[#This Row],[link]])),(Table1[[#This Row],[link]]),"")</f>
        <v/>
      </c>
      <c r="H179" t="e">
        <f>VLOOKUP(Table1[[#This Row],[locationaddress]],VENUEID!$A$2:$C201,3,TRUE)</f>
        <v>#N/A</v>
      </c>
      <c r="L179" s="1">
        <f>Table1[[#This Row],[startshortdate]]</f>
        <v>0</v>
      </c>
      <c r="M179" s="1">
        <f>Table1[[#This Row],[endshortdate]]</f>
        <v>0</v>
      </c>
      <c r="N179" s="11" t="str">
        <f>IF(Table1[[#This Row],[startdayname]]="Monday",Table1[[#This Row],[starttime]],"")</f>
        <v/>
      </c>
      <c r="O179" s="11" t="str">
        <f>IF(Table1[[#This Row],[startdayname]]="Tuesday",Table1[[#This Row],[starttime]],"")</f>
        <v/>
      </c>
      <c r="P179" s="11" t="str">
        <f>IF(Table1[[#This Row],[startdayname]]="Wednesday",Table1[[#This Row],[starttime]],"")</f>
        <v/>
      </c>
      <c r="Q179" s="11" t="str">
        <f>IF(Table1[[#This Row],[startdayname]]="Thursday",Table1[[#This Row],[starttime]],"")</f>
        <v/>
      </c>
      <c r="R179" s="11" t="str">
        <f>IF(Table1[[#This Row],[startdayname]]="Friday",Table1[[#This Row],[starttime]],"")</f>
        <v/>
      </c>
      <c r="S179" s="11" t="str">
        <f>IF(Table1[[#This Row],[startdayname]]="Saturday",Table1[[#This Row],[starttime]],"")</f>
        <v/>
      </c>
      <c r="T179" s="11" t="str">
        <f>IF(Table1[[#This Row],[startdayname]]="Sunday",Table1[[#This Row],[starttime]],"")</f>
        <v/>
      </c>
      <c r="V179" t="str">
        <f t="shared" ref="V179:X179" si="125">V178</f>
        <v>Kyle Cook</v>
      </c>
      <c r="W179" t="str">
        <f t="shared" si="125"/>
        <v>615-880-2367</v>
      </c>
      <c r="X179" t="str">
        <f t="shared" si="125"/>
        <v>kyle.cook@nashville.gov</v>
      </c>
    </row>
    <row r="180" spans="1:24" x14ac:dyDescent="0.25">
      <c r="A180">
        <f>Table1[[#This Row],[ summary]]</f>
        <v>0</v>
      </c>
      <c r="B180">
        <v>64836</v>
      </c>
      <c r="C180" t="str">
        <f>_xlfn.IFNA(VLOOKUP(Table1[[#This Row],[locationaddress]],VENUEID!$A$2:$B$28,2,TRUE),"")</f>
        <v/>
      </c>
      <c r="D180">
        <f>Table1[[#This Row],[description]]</f>
        <v>0</v>
      </c>
      <c r="E1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0">
        <v>23</v>
      </c>
      <c r="G180" t="str">
        <f>IF((ISTEXT(Table1[[#This Row],[link]])),(Table1[[#This Row],[link]]),"")</f>
        <v/>
      </c>
      <c r="H180" t="e">
        <f>VLOOKUP(Table1[[#This Row],[locationaddress]],VENUEID!$A$2:$C203,3,TRUE)</f>
        <v>#N/A</v>
      </c>
      <c r="L180" s="1">
        <f>Table1[[#This Row],[startshortdate]]</f>
        <v>0</v>
      </c>
      <c r="M180" s="1">
        <f>Table1[[#This Row],[endshortdate]]</f>
        <v>0</v>
      </c>
      <c r="N180" s="11" t="str">
        <f>IF(Table1[[#This Row],[startdayname]]="Monday",Table1[[#This Row],[starttime]],"")</f>
        <v/>
      </c>
      <c r="O180" s="11" t="str">
        <f>IF(Table1[[#This Row],[startdayname]]="Tuesday",Table1[[#This Row],[starttime]],"")</f>
        <v/>
      </c>
      <c r="P180" s="11" t="str">
        <f>IF(Table1[[#This Row],[startdayname]]="Wednesday",Table1[[#This Row],[starttime]],"")</f>
        <v/>
      </c>
      <c r="Q180" s="11" t="str">
        <f>IF(Table1[[#This Row],[startdayname]]="Thursday",Table1[[#This Row],[starttime]],"")</f>
        <v/>
      </c>
      <c r="R180" s="11" t="str">
        <f>IF(Table1[[#This Row],[startdayname]]="Friday",Table1[[#This Row],[starttime]],"")</f>
        <v/>
      </c>
      <c r="S180" s="11" t="str">
        <f>IF(Table1[[#This Row],[startdayname]]="Saturday",Table1[[#This Row],[starttime]],"")</f>
        <v/>
      </c>
      <c r="T180" s="11" t="str">
        <f>IF(Table1[[#This Row],[startdayname]]="Sunday",Table1[[#This Row],[starttime]],"")</f>
        <v/>
      </c>
      <c r="V180" t="str">
        <f t="shared" ref="V180:X180" si="126">V179</f>
        <v>Kyle Cook</v>
      </c>
      <c r="W180" t="str">
        <f t="shared" si="126"/>
        <v>615-880-2367</v>
      </c>
      <c r="X180" t="str">
        <f t="shared" si="126"/>
        <v>kyle.cook@nashville.gov</v>
      </c>
    </row>
    <row r="181" spans="1:24" x14ac:dyDescent="0.25">
      <c r="A181">
        <f>Table1[[#This Row],[ summary]]</f>
        <v>0</v>
      </c>
      <c r="B181">
        <v>64836</v>
      </c>
      <c r="C181" t="str">
        <f>_xlfn.IFNA(VLOOKUP(Table1[[#This Row],[locationaddress]],VENUEID!$A$2:$B$28,2,TRUE),"")</f>
        <v/>
      </c>
      <c r="D181">
        <f>Table1[[#This Row],[description]]</f>
        <v>0</v>
      </c>
      <c r="E1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1">
        <v>23</v>
      </c>
      <c r="G181" t="str">
        <f>IF((ISTEXT(Table1[[#This Row],[link]])),(Table1[[#This Row],[link]]),"")</f>
        <v/>
      </c>
      <c r="H181" t="e">
        <f>VLOOKUP(Table1[[#This Row],[locationaddress]],VENUEID!$A$2:$C203,3,TRUE)</f>
        <v>#N/A</v>
      </c>
      <c r="L181" s="1">
        <f>Table1[[#This Row],[startshortdate]]</f>
        <v>0</v>
      </c>
      <c r="M181" s="1">
        <f>Table1[[#This Row],[endshortdate]]</f>
        <v>0</v>
      </c>
      <c r="N181" s="11" t="str">
        <f>IF(Table1[[#This Row],[startdayname]]="Monday",Table1[[#This Row],[starttime]],"")</f>
        <v/>
      </c>
      <c r="O181" s="11" t="str">
        <f>IF(Table1[[#This Row],[startdayname]]="Tuesday",Table1[[#This Row],[starttime]],"")</f>
        <v/>
      </c>
      <c r="P181" s="11" t="str">
        <f>IF(Table1[[#This Row],[startdayname]]="Wednesday",Table1[[#This Row],[starttime]],"")</f>
        <v/>
      </c>
      <c r="Q181" s="11" t="str">
        <f>IF(Table1[[#This Row],[startdayname]]="Thursday",Table1[[#This Row],[starttime]],"")</f>
        <v/>
      </c>
      <c r="R181" s="11" t="str">
        <f>IF(Table1[[#This Row],[startdayname]]="Friday",Table1[[#This Row],[starttime]],"")</f>
        <v/>
      </c>
      <c r="S181" s="11" t="str">
        <f>IF(Table1[[#This Row],[startdayname]]="Saturday",Table1[[#This Row],[starttime]],"")</f>
        <v/>
      </c>
      <c r="T181" s="11" t="str">
        <f>IF(Table1[[#This Row],[startdayname]]="Sunday",Table1[[#This Row],[starttime]],"")</f>
        <v/>
      </c>
      <c r="V181" t="str">
        <f t="shared" ref="V181:X181" si="127">V180</f>
        <v>Kyle Cook</v>
      </c>
      <c r="W181" t="str">
        <f t="shared" si="127"/>
        <v>615-880-2367</v>
      </c>
      <c r="X181" t="str">
        <f t="shared" si="127"/>
        <v>kyle.cook@nashville.gov</v>
      </c>
    </row>
    <row r="182" spans="1:24" x14ac:dyDescent="0.25">
      <c r="A182">
        <f>Table1[[#This Row],[ summary]]</f>
        <v>0</v>
      </c>
      <c r="B182">
        <v>64836</v>
      </c>
      <c r="C182" t="str">
        <f>_xlfn.IFNA(VLOOKUP(Table1[[#This Row],[locationaddress]],VENUEID!$A$2:$B$28,2,TRUE),"")</f>
        <v/>
      </c>
      <c r="D182">
        <f>Table1[[#This Row],[description]]</f>
        <v>0</v>
      </c>
      <c r="E1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2">
        <v>23</v>
      </c>
      <c r="G182" t="str">
        <f>IF((ISTEXT(Table1[[#This Row],[link]])),(Table1[[#This Row],[link]]),"")</f>
        <v/>
      </c>
      <c r="H182" t="e">
        <f>VLOOKUP(Table1[[#This Row],[locationaddress]],VENUEID!$A$2:$C205,3,TRUE)</f>
        <v>#N/A</v>
      </c>
      <c r="L182" s="1">
        <f>Table1[[#This Row],[startshortdate]]</f>
        <v>0</v>
      </c>
      <c r="M182" s="1">
        <f>Table1[[#This Row],[endshortdate]]</f>
        <v>0</v>
      </c>
      <c r="N182" s="11" t="str">
        <f>IF(Table1[[#This Row],[startdayname]]="Monday",Table1[[#This Row],[starttime]],"")</f>
        <v/>
      </c>
      <c r="O182" s="11" t="str">
        <f>IF(Table1[[#This Row],[startdayname]]="Tuesday",Table1[[#This Row],[starttime]],"")</f>
        <v/>
      </c>
      <c r="P182" s="11" t="str">
        <f>IF(Table1[[#This Row],[startdayname]]="Wednesday",Table1[[#This Row],[starttime]],"")</f>
        <v/>
      </c>
      <c r="Q182" s="11" t="str">
        <f>IF(Table1[[#This Row],[startdayname]]="Thursday",Table1[[#This Row],[starttime]],"")</f>
        <v/>
      </c>
      <c r="R182" s="11" t="str">
        <f>IF(Table1[[#This Row],[startdayname]]="Friday",Table1[[#This Row],[starttime]],"")</f>
        <v/>
      </c>
      <c r="S182" s="11" t="str">
        <f>IF(Table1[[#This Row],[startdayname]]="Saturday",Table1[[#This Row],[starttime]],"")</f>
        <v/>
      </c>
      <c r="T182" s="11" t="str">
        <f>IF(Table1[[#This Row],[startdayname]]="Sunday",Table1[[#This Row],[starttime]],"")</f>
        <v/>
      </c>
      <c r="V182" t="str">
        <f t="shared" ref="V182:X182" si="128">V181</f>
        <v>Kyle Cook</v>
      </c>
      <c r="W182" t="str">
        <f t="shared" si="128"/>
        <v>615-880-2367</v>
      </c>
      <c r="X182" t="str">
        <f t="shared" si="128"/>
        <v>kyle.cook@nashville.gov</v>
      </c>
    </row>
    <row r="183" spans="1:24" x14ac:dyDescent="0.25">
      <c r="A183">
        <f>Table1[[#This Row],[ summary]]</f>
        <v>0</v>
      </c>
      <c r="B183">
        <v>64836</v>
      </c>
      <c r="C183" t="str">
        <f>_xlfn.IFNA(VLOOKUP(Table1[[#This Row],[locationaddress]],VENUEID!$A$2:$B$28,2,TRUE),"")</f>
        <v/>
      </c>
      <c r="D183">
        <f>Table1[[#This Row],[description]]</f>
        <v>0</v>
      </c>
      <c r="E1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3">
        <v>23</v>
      </c>
      <c r="G183" t="str">
        <f>IF((ISTEXT(Table1[[#This Row],[link]])),(Table1[[#This Row],[link]]),"")</f>
        <v/>
      </c>
      <c r="H183" t="e">
        <f>VLOOKUP(Table1[[#This Row],[locationaddress]],VENUEID!$A$2:$C205,3,TRUE)</f>
        <v>#N/A</v>
      </c>
      <c r="L183" s="1">
        <f>Table1[[#This Row],[startshortdate]]</f>
        <v>0</v>
      </c>
      <c r="M183" s="1">
        <f>Table1[[#This Row],[endshortdate]]</f>
        <v>0</v>
      </c>
      <c r="N183" s="11" t="str">
        <f>IF(Table1[[#This Row],[startdayname]]="Monday",Table1[[#This Row],[starttime]],"")</f>
        <v/>
      </c>
      <c r="O183" s="11" t="str">
        <f>IF(Table1[[#This Row],[startdayname]]="Tuesday",Table1[[#This Row],[starttime]],"")</f>
        <v/>
      </c>
      <c r="P183" s="11" t="str">
        <f>IF(Table1[[#This Row],[startdayname]]="Wednesday",Table1[[#This Row],[starttime]],"")</f>
        <v/>
      </c>
      <c r="Q183" s="11" t="str">
        <f>IF(Table1[[#This Row],[startdayname]]="Thursday",Table1[[#This Row],[starttime]],"")</f>
        <v/>
      </c>
      <c r="R183" s="11" t="str">
        <f>IF(Table1[[#This Row],[startdayname]]="Friday",Table1[[#This Row],[starttime]],"")</f>
        <v/>
      </c>
      <c r="S183" s="11" t="str">
        <f>IF(Table1[[#This Row],[startdayname]]="Saturday",Table1[[#This Row],[starttime]],"")</f>
        <v/>
      </c>
      <c r="T183" s="11" t="str">
        <f>IF(Table1[[#This Row],[startdayname]]="Sunday",Table1[[#This Row],[starttime]],"")</f>
        <v/>
      </c>
      <c r="V183" t="str">
        <f t="shared" ref="V183:X183" si="129">V182</f>
        <v>Kyle Cook</v>
      </c>
      <c r="W183" t="str">
        <f t="shared" si="129"/>
        <v>615-880-2367</v>
      </c>
      <c r="X183" t="str">
        <f t="shared" si="129"/>
        <v>kyle.cook@nashville.gov</v>
      </c>
    </row>
    <row r="184" spans="1:24" x14ac:dyDescent="0.25">
      <c r="A184">
        <f>Table1[[#This Row],[ summary]]</f>
        <v>0</v>
      </c>
      <c r="B184">
        <v>64836</v>
      </c>
      <c r="C184" t="str">
        <f>_xlfn.IFNA(VLOOKUP(Table1[[#This Row],[locationaddress]],VENUEID!$A$2:$B$28,2,TRUE),"")</f>
        <v/>
      </c>
      <c r="D184">
        <f>Table1[[#This Row],[description]]</f>
        <v>0</v>
      </c>
      <c r="E1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4">
        <v>23</v>
      </c>
      <c r="G184" t="str">
        <f>IF((ISTEXT(Table1[[#This Row],[link]])),(Table1[[#This Row],[link]]),"")</f>
        <v/>
      </c>
      <c r="H184" t="e">
        <f>VLOOKUP(Table1[[#This Row],[locationaddress]],VENUEID!$A$2:$C207,3,TRUE)</f>
        <v>#N/A</v>
      </c>
      <c r="L184" s="1">
        <f>Table1[[#This Row],[startshortdate]]</f>
        <v>0</v>
      </c>
      <c r="M184" s="1">
        <f>Table1[[#This Row],[endshortdate]]</f>
        <v>0</v>
      </c>
      <c r="N184" s="11" t="str">
        <f>IF(Table1[[#This Row],[startdayname]]="Monday",Table1[[#This Row],[starttime]],"")</f>
        <v/>
      </c>
      <c r="O184" s="11" t="str">
        <f>IF(Table1[[#This Row],[startdayname]]="Tuesday",Table1[[#This Row],[starttime]],"")</f>
        <v/>
      </c>
      <c r="P184" s="11" t="str">
        <f>IF(Table1[[#This Row],[startdayname]]="Wednesday",Table1[[#This Row],[starttime]],"")</f>
        <v/>
      </c>
      <c r="Q184" s="11" t="str">
        <f>IF(Table1[[#This Row],[startdayname]]="Thursday",Table1[[#This Row],[starttime]],"")</f>
        <v/>
      </c>
      <c r="R184" s="11" t="str">
        <f>IF(Table1[[#This Row],[startdayname]]="Friday",Table1[[#This Row],[starttime]],"")</f>
        <v/>
      </c>
      <c r="S184" s="11" t="str">
        <f>IF(Table1[[#This Row],[startdayname]]="Saturday",Table1[[#This Row],[starttime]],"")</f>
        <v/>
      </c>
      <c r="T184" s="11" t="str">
        <f>IF(Table1[[#This Row],[startdayname]]="Sunday",Table1[[#This Row],[starttime]],"")</f>
        <v/>
      </c>
      <c r="V184" t="str">
        <f t="shared" ref="V184:X184" si="130">V183</f>
        <v>Kyle Cook</v>
      </c>
      <c r="W184" t="str">
        <f t="shared" si="130"/>
        <v>615-880-2367</v>
      </c>
      <c r="X184" t="str">
        <f t="shared" si="130"/>
        <v>kyle.cook@nashville.gov</v>
      </c>
    </row>
    <row r="185" spans="1:24" x14ac:dyDescent="0.25">
      <c r="A185">
        <f>Table1[[#This Row],[ summary]]</f>
        <v>0</v>
      </c>
      <c r="B185">
        <v>64836</v>
      </c>
      <c r="C185" t="str">
        <f>_xlfn.IFNA(VLOOKUP(Table1[[#This Row],[locationaddress]],VENUEID!$A$2:$B$28,2,TRUE),"")</f>
        <v/>
      </c>
      <c r="D185">
        <f>Table1[[#This Row],[description]]</f>
        <v>0</v>
      </c>
      <c r="E1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5">
        <v>23</v>
      </c>
      <c r="G185" t="str">
        <f>IF((ISTEXT(Table1[[#This Row],[link]])),(Table1[[#This Row],[link]]),"")</f>
        <v/>
      </c>
      <c r="H185" t="e">
        <f>VLOOKUP(Table1[[#This Row],[locationaddress]],VENUEID!$A$2:$C207,3,TRUE)</f>
        <v>#N/A</v>
      </c>
      <c r="L185" s="1">
        <f>Table1[[#This Row],[startshortdate]]</f>
        <v>0</v>
      </c>
      <c r="M185" s="1">
        <f>Table1[[#This Row],[endshortdate]]</f>
        <v>0</v>
      </c>
      <c r="N185" s="11" t="str">
        <f>IF(Table1[[#This Row],[startdayname]]="Monday",Table1[[#This Row],[starttime]],"")</f>
        <v/>
      </c>
      <c r="O185" s="11" t="str">
        <f>IF(Table1[[#This Row],[startdayname]]="Tuesday",Table1[[#This Row],[starttime]],"")</f>
        <v/>
      </c>
      <c r="P185" s="11" t="str">
        <f>IF(Table1[[#This Row],[startdayname]]="Wednesday",Table1[[#This Row],[starttime]],"")</f>
        <v/>
      </c>
      <c r="Q185" s="11" t="str">
        <f>IF(Table1[[#This Row],[startdayname]]="Thursday",Table1[[#This Row],[starttime]],"")</f>
        <v/>
      </c>
      <c r="R185" s="11" t="str">
        <f>IF(Table1[[#This Row],[startdayname]]="Friday",Table1[[#This Row],[starttime]],"")</f>
        <v/>
      </c>
      <c r="S185" s="11" t="str">
        <f>IF(Table1[[#This Row],[startdayname]]="Saturday",Table1[[#This Row],[starttime]],"")</f>
        <v/>
      </c>
      <c r="T185" s="11" t="str">
        <f>IF(Table1[[#This Row],[startdayname]]="Sunday",Table1[[#This Row],[starttime]],"")</f>
        <v/>
      </c>
      <c r="V185" t="str">
        <f t="shared" ref="V185:X185" si="131">V184</f>
        <v>Kyle Cook</v>
      </c>
      <c r="W185" t="str">
        <f t="shared" si="131"/>
        <v>615-880-2367</v>
      </c>
      <c r="X185" t="str">
        <f t="shared" si="131"/>
        <v>kyle.cook@nashville.gov</v>
      </c>
    </row>
    <row r="186" spans="1:24" x14ac:dyDescent="0.25">
      <c r="A186">
        <f>Table1[[#This Row],[ summary]]</f>
        <v>0</v>
      </c>
      <c r="B186">
        <v>64836</v>
      </c>
      <c r="C186" t="str">
        <f>_xlfn.IFNA(VLOOKUP(Table1[[#This Row],[locationaddress]],VENUEID!$A$2:$B$28,2,TRUE),"")</f>
        <v/>
      </c>
      <c r="D186">
        <f>Table1[[#This Row],[description]]</f>
        <v>0</v>
      </c>
      <c r="E1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6">
        <v>23</v>
      </c>
      <c r="G186" t="str">
        <f>IF((ISTEXT(Table1[[#This Row],[link]])),(Table1[[#This Row],[link]]),"")</f>
        <v/>
      </c>
      <c r="H186" t="e">
        <f>VLOOKUP(Table1[[#This Row],[locationaddress]],VENUEID!$A$2:$C209,3,TRUE)</f>
        <v>#N/A</v>
      </c>
      <c r="L186" s="1">
        <f>Table1[[#This Row],[startshortdate]]</f>
        <v>0</v>
      </c>
      <c r="M186" s="1">
        <f>Table1[[#This Row],[endshortdate]]</f>
        <v>0</v>
      </c>
      <c r="N186" s="11" t="str">
        <f>IF(Table1[[#This Row],[startdayname]]="Monday",Table1[[#This Row],[starttime]],"")</f>
        <v/>
      </c>
      <c r="O186" s="11" t="str">
        <f>IF(Table1[[#This Row],[startdayname]]="Tuesday",Table1[[#This Row],[starttime]],"")</f>
        <v/>
      </c>
      <c r="P186" s="11" t="str">
        <f>IF(Table1[[#This Row],[startdayname]]="Wednesday",Table1[[#This Row],[starttime]],"")</f>
        <v/>
      </c>
      <c r="Q186" s="11" t="str">
        <f>IF(Table1[[#This Row],[startdayname]]="Thursday",Table1[[#This Row],[starttime]],"")</f>
        <v/>
      </c>
      <c r="R186" s="11" t="str">
        <f>IF(Table1[[#This Row],[startdayname]]="Friday",Table1[[#This Row],[starttime]],"")</f>
        <v/>
      </c>
      <c r="S186" s="11" t="str">
        <f>IF(Table1[[#This Row],[startdayname]]="Saturday",Table1[[#This Row],[starttime]],"")</f>
        <v/>
      </c>
      <c r="T186" s="11" t="str">
        <f>IF(Table1[[#This Row],[startdayname]]="Sunday",Table1[[#This Row],[starttime]],"")</f>
        <v/>
      </c>
      <c r="V186" t="str">
        <f t="shared" ref="V186:X186" si="132">V185</f>
        <v>Kyle Cook</v>
      </c>
      <c r="W186" t="str">
        <f t="shared" si="132"/>
        <v>615-880-2367</v>
      </c>
      <c r="X186" t="str">
        <f t="shared" si="132"/>
        <v>kyle.cook@nashville.gov</v>
      </c>
    </row>
    <row r="187" spans="1:24" x14ac:dyDescent="0.25">
      <c r="A187">
        <f>Table1[[#This Row],[ summary]]</f>
        <v>0</v>
      </c>
      <c r="B187">
        <v>64836</v>
      </c>
      <c r="C187" t="str">
        <f>_xlfn.IFNA(VLOOKUP(Table1[[#This Row],[locationaddress]],VENUEID!$A$2:$B$28,2,TRUE),"")</f>
        <v/>
      </c>
      <c r="D187">
        <f>Table1[[#This Row],[description]]</f>
        <v>0</v>
      </c>
      <c r="E1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7">
        <v>23</v>
      </c>
      <c r="G187" t="str">
        <f>IF((ISTEXT(Table1[[#This Row],[link]])),(Table1[[#This Row],[link]]),"")</f>
        <v/>
      </c>
      <c r="H187" t="e">
        <f>VLOOKUP(Table1[[#This Row],[locationaddress]],VENUEID!$A$2:$C209,3,TRUE)</f>
        <v>#N/A</v>
      </c>
      <c r="L187" s="1">
        <f>Table1[[#This Row],[startshortdate]]</f>
        <v>0</v>
      </c>
      <c r="M187" s="1">
        <f>Table1[[#This Row],[endshortdate]]</f>
        <v>0</v>
      </c>
      <c r="N187" s="11" t="str">
        <f>IF(Table1[[#This Row],[startdayname]]="Monday",Table1[[#This Row],[starttime]],"")</f>
        <v/>
      </c>
      <c r="O187" s="11" t="str">
        <f>IF(Table1[[#This Row],[startdayname]]="Tuesday",Table1[[#This Row],[starttime]],"")</f>
        <v/>
      </c>
      <c r="P187" s="11" t="str">
        <f>IF(Table1[[#This Row],[startdayname]]="Wednesday",Table1[[#This Row],[starttime]],"")</f>
        <v/>
      </c>
      <c r="Q187" s="11" t="str">
        <f>IF(Table1[[#This Row],[startdayname]]="Thursday",Table1[[#This Row],[starttime]],"")</f>
        <v/>
      </c>
      <c r="R187" s="11" t="str">
        <f>IF(Table1[[#This Row],[startdayname]]="Friday",Table1[[#This Row],[starttime]],"")</f>
        <v/>
      </c>
      <c r="S187" s="11" t="str">
        <f>IF(Table1[[#This Row],[startdayname]]="Saturday",Table1[[#This Row],[starttime]],"")</f>
        <v/>
      </c>
      <c r="T187" s="11" t="str">
        <f>IF(Table1[[#This Row],[startdayname]]="Sunday",Table1[[#This Row],[starttime]],"")</f>
        <v/>
      </c>
      <c r="V187" t="str">
        <f t="shared" ref="V187:X187" si="133">V186</f>
        <v>Kyle Cook</v>
      </c>
      <c r="W187" t="str">
        <f t="shared" si="133"/>
        <v>615-880-2367</v>
      </c>
      <c r="X187" t="str">
        <f t="shared" si="133"/>
        <v>kyle.cook@nashville.gov</v>
      </c>
    </row>
    <row r="188" spans="1:24" x14ac:dyDescent="0.25">
      <c r="A188">
        <f>Table1[[#This Row],[ summary]]</f>
        <v>0</v>
      </c>
      <c r="B188">
        <v>64836</v>
      </c>
      <c r="C188" t="str">
        <f>_xlfn.IFNA(VLOOKUP(Table1[[#This Row],[locationaddress]],VENUEID!$A$2:$B$28,2,TRUE),"")</f>
        <v/>
      </c>
      <c r="D188">
        <f>Table1[[#This Row],[description]]</f>
        <v>0</v>
      </c>
      <c r="E1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8">
        <v>23</v>
      </c>
      <c r="G188" t="str">
        <f>IF((ISTEXT(Table1[[#This Row],[link]])),(Table1[[#This Row],[link]]),"")</f>
        <v/>
      </c>
      <c r="H188" t="e">
        <f>VLOOKUP(Table1[[#This Row],[locationaddress]],VENUEID!$A$2:$C211,3,TRUE)</f>
        <v>#N/A</v>
      </c>
      <c r="L188" s="1">
        <f>Table1[[#This Row],[startshortdate]]</f>
        <v>0</v>
      </c>
      <c r="M188" s="1">
        <f>Table1[[#This Row],[endshortdate]]</f>
        <v>0</v>
      </c>
      <c r="N188" s="11" t="str">
        <f>IF(Table1[[#This Row],[startdayname]]="Monday",Table1[[#This Row],[starttime]],"")</f>
        <v/>
      </c>
      <c r="O188" s="11" t="str">
        <f>IF(Table1[[#This Row],[startdayname]]="Tuesday",Table1[[#This Row],[starttime]],"")</f>
        <v/>
      </c>
      <c r="P188" s="11" t="str">
        <f>IF(Table1[[#This Row],[startdayname]]="Wednesday",Table1[[#This Row],[starttime]],"")</f>
        <v/>
      </c>
      <c r="Q188" s="11" t="str">
        <f>IF(Table1[[#This Row],[startdayname]]="Thursday",Table1[[#This Row],[starttime]],"")</f>
        <v/>
      </c>
      <c r="R188" s="11" t="str">
        <f>IF(Table1[[#This Row],[startdayname]]="Friday",Table1[[#This Row],[starttime]],"")</f>
        <v/>
      </c>
      <c r="S188" s="11" t="str">
        <f>IF(Table1[[#This Row],[startdayname]]="Saturday",Table1[[#This Row],[starttime]],"")</f>
        <v/>
      </c>
      <c r="T188" s="11" t="str">
        <f>IF(Table1[[#This Row],[startdayname]]="Sunday",Table1[[#This Row],[starttime]],"")</f>
        <v/>
      </c>
      <c r="V188" t="str">
        <f t="shared" ref="V188:X188" si="134">V187</f>
        <v>Kyle Cook</v>
      </c>
      <c r="W188" t="str">
        <f t="shared" si="134"/>
        <v>615-880-2367</v>
      </c>
      <c r="X188" t="str">
        <f t="shared" si="134"/>
        <v>kyle.cook@nashville.gov</v>
      </c>
    </row>
    <row r="189" spans="1:24" x14ac:dyDescent="0.25">
      <c r="A189">
        <f>Table1[[#This Row],[ summary]]</f>
        <v>0</v>
      </c>
      <c r="B189">
        <v>64836</v>
      </c>
      <c r="C189" t="str">
        <f>_xlfn.IFNA(VLOOKUP(Table1[[#This Row],[locationaddress]],VENUEID!$A$2:$B$28,2,TRUE),"")</f>
        <v/>
      </c>
      <c r="D189">
        <f>Table1[[#This Row],[description]]</f>
        <v>0</v>
      </c>
      <c r="E1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9">
        <v>23</v>
      </c>
      <c r="G189" t="str">
        <f>IF((ISTEXT(Table1[[#This Row],[link]])),(Table1[[#This Row],[link]]),"")</f>
        <v/>
      </c>
      <c r="H189" t="e">
        <f>VLOOKUP(Table1[[#This Row],[locationaddress]],VENUEID!$A$2:$C211,3,TRUE)</f>
        <v>#N/A</v>
      </c>
      <c r="L189" s="1">
        <f>Table1[[#This Row],[startshortdate]]</f>
        <v>0</v>
      </c>
      <c r="M189" s="1">
        <f>Table1[[#This Row],[endshortdate]]</f>
        <v>0</v>
      </c>
      <c r="N189" s="11" t="str">
        <f>IF(Table1[[#This Row],[startdayname]]="Monday",Table1[[#This Row],[starttime]],"")</f>
        <v/>
      </c>
      <c r="O189" s="11" t="str">
        <f>IF(Table1[[#This Row],[startdayname]]="Tuesday",Table1[[#This Row],[starttime]],"")</f>
        <v/>
      </c>
      <c r="P189" s="11" t="str">
        <f>IF(Table1[[#This Row],[startdayname]]="Wednesday",Table1[[#This Row],[starttime]],"")</f>
        <v/>
      </c>
      <c r="Q189" s="11" t="str">
        <f>IF(Table1[[#This Row],[startdayname]]="Thursday",Table1[[#This Row],[starttime]],"")</f>
        <v/>
      </c>
      <c r="R189" s="11" t="str">
        <f>IF(Table1[[#This Row],[startdayname]]="Friday",Table1[[#This Row],[starttime]],"")</f>
        <v/>
      </c>
      <c r="S189" s="11" t="str">
        <f>IF(Table1[[#This Row],[startdayname]]="Saturday",Table1[[#This Row],[starttime]],"")</f>
        <v/>
      </c>
      <c r="T189" s="11" t="str">
        <f>IF(Table1[[#This Row],[startdayname]]="Sunday",Table1[[#This Row],[starttime]],"")</f>
        <v/>
      </c>
      <c r="V189" t="str">
        <f t="shared" ref="V189:X189" si="135">V188</f>
        <v>Kyle Cook</v>
      </c>
      <c r="W189" t="str">
        <f t="shared" si="135"/>
        <v>615-880-2367</v>
      </c>
      <c r="X189" t="str">
        <f t="shared" si="135"/>
        <v>kyle.cook@nashville.gov</v>
      </c>
    </row>
    <row r="190" spans="1:24" x14ac:dyDescent="0.25">
      <c r="A190">
        <f>Table1[[#This Row],[ summary]]</f>
        <v>0</v>
      </c>
      <c r="B190">
        <v>64836</v>
      </c>
      <c r="C190" t="str">
        <f>_xlfn.IFNA(VLOOKUP(Table1[[#This Row],[locationaddress]],VENUEID!$A$2:$B$28,2,TRUE),"")</f>
        <v/>
      </c>
      <c r="D190">
        <f>Table1[[#This Row],[description]]</f>
        <v>0</v>
      </c>
      <c r="E1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0">
        <v>23</v>
      </c>
      <c r="G190" t="str">
        <f>IF((ISTEXT(Table1[[#This Row],[link]])),(Table1[[#This Row],[link]]),"")</f>
        <v/>
      </c>
      <c r="H190" t="e">
        <f>VLOOKUP(Table1[[#This Row],[locationaddress]],VENUEID!$A$2:$C213,3,TRUE)</f>
        <v>#N/A</v>
      </c>
      <c r="L190" s="1">
        <f>Table1[[#This Row],[startshortdate]]</f>
        <v>0</v>
      </c>
      <c r="M190" s="1">
        <f>Table1[[#This Row],[endshortdate]]</f>
        <v>0</v>
      </c>
      <c r="N190" s="11" t="str">
        <f>IF(Table1[[#This Row],[startdayname]]="Monday",Table1[[#This Row],[starttime]],"")</f>
        <v/>
      </c>
      <c r="O190" s="11" t="str">
        <f>IF(Table1[[#This Row],[startdayname]]="Tuesday",Table1[[#This Row],[starttime]],"")</f>
        <v/>
      </c>
      <c r="P190" s="11" t="str">
        <f>IF(Table1[[#This Row],[startdayname]]="Wednesday",Table1[[#This Row],[starttime]],"")</f>
        <v/>
      </c>
      <c r="Q190" s="11" t="str">
        <f>IF(Table1[[#This Row],[startdayname]]="Thursday",Table1[[#This Row],[starttime]],"")</f>
        <v/>
      </c>
      <c r="R190" s="11" t="str">
        <f>IF(Table1[[#This Row],[startdayname]]="Friday",Table1[[#This Row],[starttime]],"")</f>
        <v/>
      </c>
      <c r="S190" s="11" t="str">
        <f>IF(Table1[[#This Row],[startdayname]]="Saturday",Table1[[#This Row],[starttime]],"")</f>
        <v/>
      </c>
      <c r="T190" s="11" t="str">
        <f>IF(Table1[[#This Row],[startdayname]]="Sunday",Table1[[#This Row],[starttime]],"")</f>
        <v/>
      </c>
      <c r="V190" t="str">
        <f t="shared" ref="V190:X190" si="136">V189</f>
        <v>Kyle Cook</v>
      </c>
      <c r="W190" t="str">
        <f t="shared" si="136"/>
        <v>615-880-2367</v>
      </c>
      <c r="X190" t="str">
        <f t="shared" si="136"/>
        <v>kyle.cook@nashville.gov</v>
      </c>
    </row>
    <row r="191" spans="1:24" x14ac:dyDescent="0.25">
      <c r="A191">
        <f>Table1[[#This Row],[ summary]]</f>
        <v>0</v>
      </c>
      <c r="B191">
        <v>64836</v>
      </c>
      <c r="C191" t="str">
        <f>_xlfn.IFNA(VLOOKUP(Table1[[#This Row],[locationaddress]],VENUEID!$A$2:$B$28,2,TRUE),"")</f>
        <v/>
      </c>
      <c r="D191">
        <f>Table1[[#This Row],[description]]</f>
        <v>0</v>
      </c>
      <c r="E1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1">
        <v>23</v>
      </c>
      <c r="G191" t="str">
        <f>IF((ISTEXT(Table1[[#This Row],[link]])),(Table1[[#This Row],[link]]),"")</f>
        <v/>
      </c>
      <c r="H191" t="e">
        <f>VLOOKUP(Table1[[#This Row],[locationaddress]],VENUEID!$A$2:$C213,3,TRUE)</f>
        <v>#N/A</v>
      </c>
      <c r="L191" s="1">
        <f>Table1[[#This Row],[startshortdate]]</f>
        <v>0</v>
      </c>
      <c r="M191" s="1">
        <f>Table1[[#This Row],[endshortdate]]</f>
        <v>0</v>
      </c>
      <c r="N191" s="11" t="str">
        <f>IF(Table1[[#This Row],[startdayname]]="Monday",Table1[[#This Row],[starttime]],"")</f>
        <v/>
      </c>
      <c r="O191" s="11" t="str">
        <f>IF(Table1[[#This Row],[startdayname]]="Tuesday",Table1[[#This Row],[starttime]],"")</f>
        <v/>
      </c>
      <c r="P191" s="11" t="str">
        <f>IF(Table1[[#This Row],[startdayname]]="Wednesday",Table1[[#This Row],[starttime]],"")</f>
        <v/>
      </c>
      <c r="Q191" s="11" t="str">
        <f>IF(Table1[[#This Row],[startdayname]]="Thursday",Table1[[#This Row],[starttime]],"")</f>
        <v/>
      </c>
      <c r="R191" s="11" t="str">
        <f>IF(Table1[[#This Row],[startdayname]]="Friday",Table1[[#This Row],[starttime]],"")</f>
        <v/>
      </c>
      <c r="S191" s="11" t="str">
        <f>IF(Table1[[#This Row],[startdayname]]="Saturday",Table1[[#This Row],[starttime]],"")</f>
        <v/>
      </c>
      <c r="T191" s="11" t="str">
        <f>IF(Table1[[#This Row],[startdayname]]="Sunday",Table1[[#This Row],[starttime]],"")</f>
        <v/>
      </c>
      <c r="V191" t="str">
        <f t="shared" ref="V191:X191" si="137">V190</f>
        <v>Kyle Cook</v>
      </c>
      <c r="W191" t="str">
        <f t="shared" si="137"/>
        <v>615-880-2367</v>
      </c>
      <c r="X191" t="str">
        <f t="shared" si="137"/>
        <v>kyle.cook@nashville.gov</v>
      </c>
    </row>
    <row r="192" spans="1:24" x14ac:dyDescent="0.25">
      <c r="A192">
        <f>Table1[[#This Row],[ summary]]</f>
        <v>0</v>
      </c>
      <c r="B192">
        <v>64836</v>
      </c>
      <c r="C192" t="str">
        <f>_xlfn.IFNA(VLOOKUP(Table1[[#This Row],[locationaddress]],VENUEID!$A$2:$B$28,2,TRUE),"")</f>
        <v/>
      </c>
      <c r="D192">
        <f>Table1[[#This Row],[description]]</f>
        <v>0</v>
      </c>
      <c r="E1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2">
        <v>23</v>
      </c>
      <c r="G192" t="str">
        <f>IF((ISTEXT(Table1[[#This Row],[link]])),(Table1[[#This Row],[link]]),"")</f>
        <v/>
      </c>
      <c r="H192" t="e">
        <f>VLOOKUP(Table1[[#This Row],[locationaddress]],VENUEID!$A$2:$C215,3,TRUE)</f>
        <v>#N/A</v>
      </c>
      <c r="L192" s="1">
        <f>Table1[[#This Row],[startshortdate]]</f>
        <v>0</v>
      </c>
      <c r="M192" s="1">
        <f>Table1[[#This Row],[endshortdate]]</f>
        <v>0</v>
      </c>
      <c r="N192" s="11" t="str">
        <f>IF(Table1[[#This Row],[startdayname]]="Monday",Table1[[#This Row],[starttime]],"")</f>
        <v/>
      </c>
      <c r="O192" s="11" t="str">
        <f>IF(Table1[[#This Row],[startdayname]]="Tuesday",Table1[[#This Row],[starttime]],"")</f>
        <v/>
      </c>
      <c r="P192" s="11" t="str">
        <f>IF(Table1[[#This Row],[startdayname]]="Wednesday",Table1[[#This Row],[starttime]],"")</f>
        <v/>
      </c>
      <c r="Q192" s="11" t="str">
        <f>IF(Table1[[#This Row],[startdayname]]="Thursday",Table1[[#This Row],[starttime]],"")</f>
        <v/>
      </c>
      <c r="R192" s="11" t="str">
        <f>IF(Table1[[#This Row],[startdayname]]="Friday",Table1[[#This Row],[starttime]],"")</f>
        <v/>
      </c>
      <c r="S192" s="11" t="str">
        <f>IF(Table1[[#This Row],[startdayname]]="Saturday",Table1[[#This Row],[starttime]],"")</f>
        <v/>
      </c>
      <c r="T192" s="11" t="str">
        <f>IF(Table1[[#This Row],[startdayname]]="Sunday",Table1[[#This Row],[starttime]],"")</f>
        <v/>
      </c>
      <c r="V192" t="str">
        <f t="shared" ref="V192:X192" si="138">V191</f>
        <v>Kyle Cook</v>
      </c>
      <c r="W192" t="str">
        <f t="shared" si="138"/>
        <v>615-880-2367</v>
      </c>
      <c r="X192" t="str">
        <f t="shared" si="138"/>
        <v>kyle.cook@nashville.gov</v>
      </c>
    </row>
    <row r="193" spans="1:24" x14ac:dyDescent="0.25">
      <c r="A193">
        <f>Table1[[#This Row],[ summary]]</f>
        <v>0</v>
      </c>
      <c r="B193">
        <v>64836</v>
      </c>
      <c r="C193" t="str">
        <f>_xlfn.IFNA(VLOOKUP(Table1[[#This Row],[locationaddress]],VENUEID!$A$2:$B$28,2,TRUE),"")</f>
        <v/>
      </c>
      <c r="D193">
        <f>Table1[[#This Row],[description]]</f>
        <v>0</v>
      </c>
      <c r="E1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3">
        <v>23</v>
      </c>
      <c r="G193" t="str">
        <f>IF((ISTEXT(Table1[[#This Row],[link]])),(Table1[[#This Row],[link]]),"")</f>
        <v/>
      </c>
      <c r="H193" t="e">
        <f>VLOOKUP(Table1[[#This Row],[locationaddress]],VENUEID!$A$2:$C215,3,TRUE)</f>
        <v>#N/A</v>
      </c>
      <c r="L193" s="1">
        <f>Table1[[#This Row],[startshortdate]]</f>
        <v>0</v>
      </c>
      <c r="M193" s="1">
        <f>Table1[[#This Row],[endshortdate]]</f>
        <v>0</v>
      </c>
      <c r="N193" s="11" t="str">
        <f>IF(Table1[[#This Row],[startdayname]]="Monday",Table1[[#This Row],[starttime]],"")</f>
        <v/>
      </c>
      <c r="O193" s="11" t="str">
        <f>IF(Table1[[#This Row],[startdayname]]="Tuesday",Table1[[#This Row],[starttime]],"")</f>
        <v/>
      </c>
      <c r="P193" s="11" t="str">
        <f>IF(Table1[[#This Row],[startdayname]]="Wednesday",Table1[[#This Row],[starttime]],"")</f>
        <v/>
      </c>
      <c r="Q193" s="11" t="str">
        <f>IF(Table1[[#This Row],[startdayname]]="Thursday",Table1[[#This Row],[starttime]],"")</f>
        <v/>
      </c>
      <c r="R193" s="11" t="str">
        <f>IF(Table1[[#This Row],[startdayname]]="Friday",Table1[[#This Row],[starttime]],"")</f>
        <v/>
      </c>
      <c r="S193" s="11" t="str">
        <f>IF(Table1[[#This Row],[startdayname]]="Saturday",Table1[[#This Row],[starttime]],"")</f>
        <v/>
      </c>
      <c r="T193" s="11" t="str">
        <f>IF(Table1[[#This Row],[startdayname]]="Sunday",Table1[[#This Row],[starttime]],"")</f>
        <v/>
      </c>
      <c r="V193" t="str">
        <f t="shared" ref="V193:X193" si="139">V192</f>
        <v>Kyle Cook</v>
      </c>
      <c r="W193" t="str">
        <f t="shared" si="139"/>
        <v>615-880-2367</v>
      </c>
      <c r="X193" t="str">
        <f t="shared" si="139"/>
        <v>kyle.cook@nashville.gov</v>
      </c>
    </row>
    <row r="194" spans="1:24" x14ac:dyDescent="0.25">
      <c r="A194">
        <f>Table1[[#This Row],[ summary]]</f>
        <v>0</v>
      </c>
      <c r="B194">
        <v>64836</v>
      </c>
      <c r="C194" t="str">
        <f>_xlfn.IFNA(VLOOKUP(Table1[[#This Row],[locationaddress]],VENUEID!$A$2:$B$28,2,TRUE),"")</f>
        <v/>
      </c>
      <c r="D194">
        <f>Table1[[#This Row],[description]]</f>
        <v>0</v>
      </c>
      <c r="E1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4">
        <v>23</v>
      </c>
      <c r="G194" t="str">
        <f>IF((ISTEXT(Table1[[#This Row],[link]])),(Table1[[#This Row],[link]]),"")</f>
        <v/>
      </c>
      <c r="H194" t="e">
        <f>VLOOKUP(Table1[[#This Row],[locationaddress]],VENUEID!$A$2:$C217,3,TRUE)</f>
        <v>#N/A</v>
      </c>
      <c r="L194" s="1">
        <f>Table1[[#This Row],[startshortdate]]</f>
        <v>0</v>
      </c>
      <c r="M194" s="1">
        <f>Table1[[#This Row],[endshortdate]]</f>
        <v>0</v>
      </c>
      <c r="N194" s="11" t="str">
        <f>IF(Table1[[#This Row],[startdayname]]="Monday",Table1[[#This Row],[starttime]],"")</f>
        <v/>
      </c>
      <c r="O194" s="11" t="str">
        <f>IF(Table1[[#This Row],[startdayname]]="Tuesday",Table1[[#This Row],[starttime]],"")</f>
        <v/>
      </c>
      <c r="P194" s="11" t="str">
        <f>IF(Table1[[#This Row],[startdayname]]="Wednesday",Table1[[#This Row],[starttime]],"")</f>
        <v/>
      </c>
      <c r="Q194" s="11" t="str">
        <f>IF(Table1[[#This Row],[startdayname]]="Thursday",Table1[[#This Row],[starttime]],"")</f>
        <v/>
      </c>
      <c r="R194" s="11" t="str">
        <f>IF(Table1[[#This Row],[startdayname]]="Friday",Table1[[#This Row],[starttime]],"")</f>
        <v/>
      </c>
      <c r="S194" s="11" t="str">
        <f>IF(Table1[[#This Row],[startdayname]]="Saturday",Table1[[#This Row],[starttime]],"")</f>
        <v/>
      </c>
      <c r="T194" s="11" t="str">
        <f>IF(Table1[[#This Row],[startdayname]]="Sunday",Table1[[#This Row],[starttime]],"")</f>
        <v/>
      </c>
      <c r="V194" t="str">
        <f t="shared" ref="V194:X194" si="140">V193</f>
        <v>Kyle Cook</v>
      </c>
      <c r="W194" t="str">
        <f t="shared" si="140"/>
        <v>615-880-2367</v>
      </c>
      <c r="X194" t="str">
        <f t="shared" si="140"/>
        <v>kyle.cook@nashville.gov</v>
      </c>
    </row>
    <row r="195" spans="1:24" x14ac:dyDescent="0.25">
      <c r="A195">
        <f>Table1[[#This Row],[ summary]]</f>
        <v>0</v>
      </c>
      <c r="B195">
        <v>64836</v>
      </c>
      <c r="C195" t="str">
        <f>_xlfn.IFNA(VLOOKUP(Table1[[#This Row],[locationaddress]],VENUEID!$A$2:$B$28,2,TRUE),"")</f>
        <v/>
      </c>
      <c r="D195">
        <f>Table1[[#This Row],[description]]</f>
        <v>0</v>
      </c>
      <c r="E1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5">
        <v>23</v>
      </c>
      <c r="G195" t="str">
        <f>IF((ISTEXT(Table1[[#This Row],[link]])),(Table1[[#This Row],[link]]),"")</f>
        <v/>
      </c>
      <c r="H195" t="e">
        <f>VLOOKUP(Table1[[#This Row],[locationaddress]],VENUEID!$A$2:$C217,3,TRUE)</f>
        <v>#N/A</v>
      </c>
      <c r="L195" s="1">
        <f>Table1[[#This Row],[startshortdate]]</f>
        <v>0</v>
      </c>
      <c r="M195" s="1">
        <f>Table1[[#This Row],[endshortdate]]</f>
        <v>0</v>
      </c>
      <c r="N195" s="11" t="str">
        <f>IF(Table1[[#This Row],[startdayname]]="Monday",Table1[[#This Row],[starttime]],"")</f>
        <v/>
      </c>
      <c r="O195" s="11" t="str">
        <f>IF(Table1[[#This Row],[startdayname]]="Tuesday",Table1[[#This Row],[starttime]],"")</f>
        <v/>
      </c>
      <c r="P195" s="11" t="str">
        <f>IF(Table1[[#This Row],[startdayname]]="Wednesday",Table1[[#This Row],[starttime]],"")</f>
        <v/>
      </c>
      <c r="Q195" s="11" t="str">
        <f>IF(Table1[[#This Row],[startdayname]]="Thursday",Table1[[#This Row],[starttime]],"")</f>
        <v/>
      </c>
      <c r="R195" s="11" t="str">
        <f>IF(Table1[[#This Row],[startdayname]]="Friday",Table1[[#This Row],[starttime]],"")</f>
        <v/>
      </c>
      <c r="S195" s="11" t="str">
        <f>IF(Table1[[#This Row],[startdayname]]="Saturday",Table1[[#This Row],[starttime]],"")</f>
        <v/>
      </c>
      <c r="T195" s="11" t="str">
        <f>IF(Table1[[#This Row],[startdayname]]="Sunday",Table1[[#This Row],[starttime]],"")</f>
        <v/>
      </c>
      <c r="V195" t="str">
        <f t="shared" ref="V195:X195" si="141">V194</f>
        <v>Kyle Cook</v>
      </c>
      <c r="W195" t="str">
        <f t="shared" si="141"/>
        <v>615-880-2367</v>
      </c>
      <c r="X195" t="str">
        <f t="shared" si="141"/>
        <v>kyle.cook@nashville.gov</v>
      </c>
    </row>
    <row r="196" spans="1:24" x14ac:dyDescent="0.25">
      <c r="A196">
        <f>Table1[[#This Row],[ summary]]</f>
        <v>0</v>
      </c>
      <c r="B196">
        <v>64836</v>
      </c>
      <c r="C196" t="str">
        <f>_xlfn.IFNA(VLOOKUP(Table1[[#This Row],[locationaddress]],VENUEID!$A$2:$B$28,2,TRUE),"")</f>
        <v/>
      </c>
      <c r="D196">
        <f>Table1[[#This Row],[description]]</f>
        <v>0</v>
      </c>
      <c r="E1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6">
        <v>23</v>
      </c>
      <c r="G196" t="str">
        <f>IF((ISTEXT(Table1[[#This Row],[link]])),(Table1[[#This Row],[link]]),"")</f>
        <v/>
      </c>
      <c r="H196" t="e">
        <f>VLOOKUP(Table1[[#This Row],[locationaddress]],VENUEID!$A$2:$C219,3,TRUE)</f>
        <v>#N/A</v>
      </c>
      <c r="L196" s="1">
        <f>Table1[[#This Row],[startshortdate]]</f>
        <v>0</v>
      </c>
      <c r="M196" s="1">
        <f>Table1[[#This Row],[endshortdate]]</f>
        <v>0</v>
      </c>
      <c r="N196" s="11" t="str">
        <f>IF(Table1[[#This Row],[startdayname]]="Monday",Table1[[#This Row],[starttime]],"")</f>
        <v/>
      </c>
      <c r="O196" s="11" t="str">
        <f>IF(Table1[[#This Row],[startdayname]]="Tuesday",Table1[[#This Row],[starttime]],"")</f>
        <v/>
      </c>
      <c r="P196" s="11" t="str">
        <f>IF(Table1[[#This Row],[startdayname]]="Wednesday",Table1[[#This Row],[starttime]],"")</f>
        <v/>
      </c>
      <c r="Q196" s="11" t="str">
        <f>IF(Table1[[#This Row],[startdayname]]="Thursday",Table1[[#This Row],[starttime]],"")</f>
        <v/>
      </c>
      <c r="R196" s="11" t="str">
        <f>IF(Table1[[#This Row],[startdayname]]="Friday",Table1[[#This Row],[starttime]],"")</f>
        <v/>
      </c>
      <c r="S196" s="11" t="str">
        <f>IF(Table1[[#This Row],[startdayname]]="Saturday",Table1[[#This Row],[starttime]],"")</f>
        <v/>
      </c>
      <c r="T196" s="11" t="str">
        <f>IF(Table1[[#This Row],[startdayname]]="Sunday",Table1[[#This Row],[starttime]],"")</f>
        <v/>
      </c>
      <c r="V196" t="str">
        <f t="shared" ref="V196:X196" si="142">V195</f>
        <v>Kyle Cook</v>
      </c>
      <c r="W196" t="str">
        <f t="shared" si="142"/>
        <v>615-880-2367</v>
      </c>
      <c r="X196" t="str">
        <f t="shared" si="142"/>
        <v>kyle.cook@nashville.gov</v>
      </c>
    </row>
    <row r="197" spans="1:24" x14ac:dyDescent="0.25">
      <c r="A197">
        <f>Table1[[#This Row],[ summary]]</f>
        <v>0</v>
      </c>
      <c r="B197">
        <v>64836</v>
      </c>
      <c r="C197" t="str">
        <f>_xlfn.IFNA(VLOOKUP(Table1[[#This Row],[locationaddress]],VENUEID!$A$2:$B$28,2,TRUE),"")</f>
        <v/>
      </c>
      <c r="D197">
        <f>Table1[[#This Row],[description]]</f>
        <v>0</v>
      </c>
      <c r="E1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7">
        <v>23</v>
      </c>
      <c r="G197" t="str">
        <f>IF((ISTEXT(Table1[[#This Row],[link]])),(Table1[[#This Row],[link]]),"")</f>
        <v/>
      </c>
      <c r="H197" t="e">
        <f>VLOOKUP(Table1[[#This Row],[locationaddress]],VENUEID!$A$2:$C219,3,TRUE)</f>
        <v>#N/A</v>
      </c>
      <c r="L197" s="1">
        <f>Table1[[#This Row],[startshortdate]]</f>
        <v>0</v>
      </c>
      <c r="M197" s="1">
        <f>Table1[[#This Row],[endshortdate]]</f>
        <v>0</v>
      </c>
      <c r="N197" s="11" t="str">
        <f>IF(Table1[[#This Row],[startdayname]]="Monday",Table1[[#This Row],[starttime]],"")</f>
        <v/>
      </c>
      <c r="O197" s="11" t="str">
        <f>IF(Table1[[#This Row],[startdayname]]="Tuesday",Table1[[#This Row],[starttime]],"")</f>
        <v/>
      </c>
      <c r="P197" s="11" t="str">
        <f>IF(Table1[[#This Row],[startdayname]]="Wednesday",Table1[[#This Row],[starttime]],"")</f>
        <v/>
      </c>
      <c r="Q197" s="11" t="str">
        <f>IF(Table1[[#This Row],[startdayname]]="Thursday",Table1[[#This Row],[starttime]],"")</f>
        <v/>
      </c>
      <c r="R197" s="11" t="str">
        <f>IF(Table1[[#This Row],[startdayname]]="Friday",Table1[[#This Row],[starttime]],"")</f>
        <v/>
      </c>
      <c r="S197" s="11" t="str">
        <f>IF(Table1[[#This Row],[startdayname]]="Saturday",Table1[[#This Row],[starttime]],"")</f>
        <v/>
      </c>
      <c r="T197" s="11" t="str">
        <f>IF(Table1[[#This Row],[startdayname]]="Sunday",Table1[[#This Row],[starttime]],"")</f>
        <v/>
      </c>
      <c r="V197" t="str">
        <f t="shared" ref="V197:X197" si="143">V196</f>
        <v>Kyle Cook</v>
      </c>
      <c r="W197" t="str">
        <f t="shared" si="143"/>
        <v>615-880-2367</v>
      </c>
      <c r="X197" t="str">
        <f t="shared" si="143"/>
        <v>kyle.cook@nashville.gov</v>
      </c>
    </row>
    <row r="198" spans="1:24" x14ac:dyDescent="0.25">
      <c r="A198">
        <f>Table1[[#This Row],[ summary]]</f>
        <v>0</v>
      </c>
      <c r="B198">
        <v>64836</v>
      </c>
      <c r="C198" t="str">
        <f>_xlfn.IFNA(VLOOKUP(Table1[[#This Row],[locationaddress]],VENUEID!$A$2:$B$28,2,TRUE),"")</f>
        <v/>
      </c>
      <c r="D198">
        <f>Table1[[#This Row],[description]]</f>
        <v>0</v>
      </c>
      <c r="E1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8">
        <v>23</v>
      </c>
      <c r="G198" t="str">
        <f>IF((ISTEXT(Table1[[#This Row],[link]])),(Table1[[#This Row],[link]]),"")</f>
        <v/>
      </c>
      <c r="H198" t="e">
        <f>VLOOKUP(Table1[[#This Row],[locationaddress]],VENUEID!$A$2:$C221,3,TRUE)</f>
        <v>#N/A</v>
      </c>
      <c r="L198" s="1">
        <f>Table1[[#This Row],[startshortdate]]</f>
        <v>0</v>
      </c>
      <c r="M198" s="1">
        <f>Table1[[#This Row],[endshortdate]]</f>
        <v>0</v>
      </c>
      <c r="N198" s="11" t="str">
        <f>IF(Table1[[#This Row],[startdayname]]="Monday",Table1[[#This Row],[starttime]],"")</f>
        <v/>
      </c>
      <c r="O198" s="11" t="str">
        <f>IF(Table1[[#This Row],[startdayname]]="Tuesday",Table1[[#This Row],[starttime]],"")</f>
        <v/>
      </c>
      <c r="P198" s="11" t="str">
        <f>IF(Table1[[#This Row],[startdayname]]="Wednesday",Table1[[#This Row],[starttime]],"")</f>
        <v/>
      </c>
      <c r="Q198" s="11" t="str">
        <f>IF(Table1[[#This Row],[startdayname]]="Thursday",Table1[[#This Row],[starttime]],"")</f>
        <v/>
      </c>
      <c r="R198" s="11" t="str">
        <f>IF(Table1[[#This Row],[startdayname]]="Friday",Table1[[#This Row],[starttime]],"")</f>
        <v/>
      </c>
      <c r="S198" s="11" t="str">
        <f>IF(Table1[[#This Row],[startdayname]]="Saturday",Table1[[#This Row],[starttime]],"")</f>
        <v/>
      </c>
      <c r="T198" s="11" t="str">
        <f>IF(Table1[[#This Row],[startdayname]]="Sunday",Table1[[#This Row],[starttime]],"")</f>
        <v/>
      </c>
      <c r="V198" t="str">
        <f t="shared" ref="V198:X198" si="144">V197</f>
        <v>Kyle Cook</v>
      </c>
      <c r="W198" t="str">
        <f t="shared" si="144"/>
        <v>615-880-2367</v>
      </c>
      <c r="X198" t="str">
        <f t="shared" si="144"/>
        <v>kyle.cook@nashville.gov</v>
      </c>
    </row>
    <row r="199" spans="1:24" x14ac:dyDescent="0.25">
      <c r="A199">
        <f>Table1[[#This Row],[ summary]]</f>
        <v>0</v>
      </c>
      <c r="B199">
        <v>64836</v>
      </c>
      <c r="C199" t="str">
        <f>_xlfn.IFNA(VLOOKUP(Table1[[#This Row],[locationaddress]],VENUEID!$A$2:$B$28,2,TRUE),"")</f>
        <v/>
      </c>
      <c r="D199">
        <f>Table1[[#This Row],[description]]</f>
        <v>0</v>
      </c>
      <c r="E1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9">
        <v>23</v>
      </c>
      <c r="G199" t="str">
        <f>IF((ISTEXT(Table1[[#This Row],[link]])),(Table1[[#This Row],[link]]),"")</f>
        <v/>
      </c>
      <c r="H199" t="e">
        <f>VLOOKUP(Table1[[#This Row],[locationaddress]],VENUEID!$A$2:$C221,3,TRUE)</f>
        <v>#N/A</v>
      </c>
      <c r="L199" s="1">
        <f>Table1[[#This Row],[startshortdate]]</f>
        <v>0</v>
      </c>
      <c r="M199" s="1">
        <f>Table1[[#This Row],[endshortdate]]</f>
        <v>0</v>
      </c>
      <c r="N199" s="11" t="str">
        <f>IF(Table1[[#This Row],[startdayname]]="Monday",Table1[[#This Row],[starttime]],"")</f>
        <v/>
      </c>
      <c r="O199" s="11" t="str">
        <f>IF(Table1[[#This Row],[startdayname]]="Tuesday",Table1[[#This Row],[starttime]],"")</f>
        <v/>
      </c>
      <c r="P199" s="11" t="str">
        <f>IF(Table1[[#This Row],[startdayname]]="Wednesday",Table1[[#This Row],[starttime]],"")</f>
        <v/>
      </c>
      <c r="Q199" s="11" t="str">
        <f>IF(Table1[[#This Row],[startdayname]]="Thursday",Table1[[#This Row],[starttime]],"")</f>
        <v/>
      </c>
      <c r="R199" s="11" t="str">
        <f>IF(Table1[[#This Row],[startdayname]]="Friday",Table1[[#This Row],[starttime]],"")</f>
        <v/>
      </c>
      <c r="S199" s="11" t="str">
        <f>IF(Table1[[#This Row],[startdayname]]="Saturday",Table1[[#This Row],[starttime]],"")</f>
        <v/>
      </c>
      <c r="T199" s="11" t="str">
        <f>IF(Table1[[#This Row],[startdayname]]="Sunday",Table1[[#This Row],[starttime]],"")</f>
        <v/>
      </c>
      <c r="V199" t="str">
        <f t="shared" ref="V199:X199" si="145">V198</f>
        <v>Kyle Cook</v>
      </c>
      <c r="W199" t="str">
        <f t="shared" si="145"/>
        <v>615-880-2367</v>
      </c>
      <c r="X199" t="str">
        <f t="shared" si="145"/>
        <v>kyle.cook@nashville.gov</v>
      </c>
    </row>
    <row r="200" spans="1:24" x14ac:dyDescent="0.25">
      <c r="A200">
        <f>Table1[[#This Row],[ summary]]</f>
        <v>0</v>
      </c>
      <c r="B200">
        <v>64836</v>
      </c>
      <c r="C200" t="str">
        <f>_xlfn.IFNA(VLOOKUP(Table1[[#This Row],[locationaddress]],VENUEID!$A$2:$B$28,2,TRUE),"")</f>
        <v/>
      </c>
      <c r="D200">
        <f>Table1[[#This Row],[description]]</f>
        <v>0</v>
      </c>
      <c r="E2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0">
        <v>23</v>
      </c>
      <c r="G200" t="str">
        <f>IF((ISTEXT(Table1[[#This Row],[link]])),(Table1[[#This Row],[link]]),"")</f>
        <v/>
      </c>
      <c r="H200" t="e">
        <f>VLOOKUP(Table1[[#This Row],[locationaddress]],VENUEID!$A$2:$C223,3,TRUE)</f>
        <v>#N/A</v>
      </c>
      <c r="L200" s="1">
        <f>Table1[[#This Row],[startshortdate]]</f>
        <v>0</v>
      </c>
      <c r="M200" s="1">
        <f>Table1[[#This Row],[endshortdate]]</f>
        <v>0</v>
      </c>
      <c r="N200" s="11" t="str">
        <f>IF(Table1[[#This Row],[startdayname]]="Monday",Table1[[#This Row],[starttime]],"")</f>
        <v/>
      </c>
      <c r="O200" s="11" t="str">
        <f>IF(Table1[[#This Row],[startdayname]]="Tuesday",Table1[[#This Row],[starttime]],"")</f>
        <v/>
      </c>
      <c r="P200" s="11" t="str">
        <f>IF(Table1[[#This Row],[startdayname]]="Wednesday",Table1[[#This Row],[starttime]],"")</f>
        <v/>
      </c>
      <c r="Q200" s="11" t="str">
        <f>IF(Table1[[#This Row],[startdayname]]="Thursday",Table1[[#This Row],[starttime]],"")</f>
        <v/>
      </c>
      <c r="R200" s="11" t="str">
        <f>IF(Table1[[#This Row],[startdayname]]="Friday",Table1[[#This Row],[starttime]],"")</f>
        <v/>
      </c>
      <c r="S200" s="11" t="str">
        <f>IF(Table1[[#This Row],[startdayname]]="Saturday",Table1[[#This Row],[starttime]],"")</f>
        <v/>
      </c>
      <c r="T200" s="11" t="str">
        <f>IF(Table1[[#This Row],[startdayname]]="Sunday",Table1[[#This Row],[starttime]],"")</f>
        <v/>
      </c>
      <c r="V200" t="str">
        <f t="shared" ref="V200:X200" si="146">V199</f>
        <v>Kyle Cook</v>
      </c>
      <c r="W200" t="str">
        <f t="shared" si="146"/>
        <v>615-880-2367</v>
      </c>
      <c r="X200" t="str">
        <f t="shared" si="146"/>
        <v>kyle.cook@nashville.gov</v>
      </c>
    </row>
    <row r="201" spans="1:24" x14ac:dyDescent="0.25">
      <c r="A201">
        <f>Table1[[#This Row],[ summary]]</f>
        <v>0</v>
      </c>
      <c r="B201">
        <v>64836</v>
      </c>
      <c r="C201" t="str">
        <f>_xlfn.IFNA(VLOOKUP(Table1[[#This Row],[locationaddress]],VENUEID!$A$2:$B$28,2,TRUE),"")</f>
        <v/>
      </c>
      <c r="D201">
        <f>Table1[[#This Row],[description]]</f>
        <v>0</v>
      </c>
      <c r="E2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1">
        <v>23</v>
      </c>
      <c r="G201" t="str">
        <f>IF((ISTEXT(Table1[[#This Row],[link]])),(Table1[[#This Row],[link]]),"")</f>
        <v/>
      </c>
      <c r="H201" t="e">
        <f>VLOOKUP(Table1[[#This Row],[locationaddress]],VENUEID!$A$2:$C223,3,TRUE)</f>
        <v>#N/A</v>
      </c>
      <c r="L201" s="1">
        <f>Table1[[#This Row],[startshortdate]]</f>
        <v>0</v>
      </c>
      <c r="M201" s="1">
        <f>Table1[[#This Row],[endshortdate]]</f>
        <v>0</v>
      </c>
      <c r="N201" s="11" t="str">
        <f>IF(Table1[[#This Row],[startdayname]]="Monday",Table1[[#This Row],[starttime]],"")</f>
        <v/>
      </c>
      <c r="O201" s="11" t="str">
        <f>IF(Table1[[#This Row],[startdayname]]="Tuesday",Table1[[#This Row],[starttime]],"")</f>
        <v/>
      </c>
      <c r="P201" s="11" t="str">
        <f>IF(Table1[[#This Row],[startdayname]]="Wednesday",Table1[[#This Row],[starttime]],"")</f>
        <v/>
      </c>
      <c r="Q201" s="11" t="str">
        <f>IF(Table1[[#This Row],[startdayname]]="Thursday",Table1[[#This Row],[starttime]],"")</f>
        <v/>
      </c>
      <c r="R201" s="11" t="str">
        <f>IF(Table1[[#This Row],[startdayname]]="Friday",Table1[[#This Row],[starttime]],"")</f>
        <v/>
      </c>
      <c r="S201" s="11" t="str">
        <f>IF(Table1[[#This Row],[startdayname]]="Saturday",Table1[[#This Row],[starttime]],"")</f>
        <v/>
      </c>
      <c r="T201" s="11" t="str">
        <f>IF(Table1[[#This Row],[startdayname]]="Sunday",Table1[[#This Row],[starttime]],"")</f>
        <v/>
      </c>
      <c r="V201" t="str">
        <f t="shared" ref="V201:X201" si="147">V200</f>
        <v>Kyle Cook</v>
      </c>
      <c r="W201" t="str">
        <f t="shared" si="147"/>
        <v>615-880-2367</v>
      </c>
      <c r="X201" t="str">
        <f t="shared" si="147"/>
        <v>kyle.cook@nashville.gov</v>
      </c>
    </row>
    <row r="202" spans="1:24" x14ac:dyDescent="0.25">
      <c r="A202">
        <f>Table1[[#This Row],[ summary]]</f>
        <v>0</v>
      </c>
      <c r="B202">
        <v>64836</v>
      </c>
      <c r="C202" t="str">
        <f>_xlfn.IFNA(VLOOKUP(Table1[[#This Row],[locationaddress]],VENUEID!$A$2:$B$28,2,TRUE),"")</f>
        <v/>
      </c>
      <c r="D202">
        <f>Table1[[#This Row],[description]]</f>
        <v>0</v>
      </c>
      <c r="E2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2">
        <v>23</v>
      </c>
      <c r="G202" t="str">
        <f>IF((ISTEXT(Table1[[#This Row],[link]])),(Table1[[#This Row],[link]]),"")</f>
        <v/>
      </c>
      <c r="H202" t="e">
        <f>VLOOKUP(Table1[[#This Row],[locationaddress]],VENUEID!$A$2:$C225,3,TRUE)</f>
        <v>#N/A</v>
      </c>
      <c r="L202" s="1">
        <f>Table1[[#This Row],[startshortdate]]</f>
        <v>0</v>
      </c>
      <c r="M202" s="1">
        <f>Table1[[#This Row],[endshortdate]]</f>
        <v>0</v>
      </c>
      <c r="N202" s="11" t="str">
        <f>IF(Table1[[#This Row],[startdayname]]="Monday",Table1[[#This Row],[starttime]],"")</f>
        <v/>
      </c>
      <c r="O202" s="11" t="str">
        <f>IF(Table1[[#This Row],[startdayname]]="Tuesday",Table1[[#This Row],[starttime]],"")</f>
        <v/>
      </c>
      <c r="P202" s="11" t="str">
        <f>IF(Table1[[#This Row],[startdayname]]="Wednesday",Table1[[#This Row],[starttime]],"")</f>
        <v/>
      </c>
      <c r="Q202" s="11" t="str">
        <f>IF(Table1[[#This Row],[startdayname]]="Thursday",Table1[[#This Row],[starttime]],"")</f>
        <v/>
      </c>
      <c r="R202" s="11" t="str">
        <f>IF(Table1[[#This Row],[startdayname]]="Friday",Table1[[#This Row],[starttime]],"")</f>
        <v/>
      </c>
      <c r="S202" s="11" t="str">
        <f>IF(Table1[[#This Row],[startdayname]]="Saturday",Table1[[#This Row],[starttime]],"")</f>
        <v/>
      </c>
      <c r="T202" s="11" t="str">
        <f>IF(Table1[[#This Row],[startdayname]]="Sunday",Table1[[#This Row],[starttime]],"")</f>
        <v/>
      </c>
      <c r="V202" t="str">
        <f t="shared" ref="V202:X202" si="148">V201</f>
        <v>Kyle Cook</v>
      </c>
      <c r="W202" t="str">
        <f t="shared" si="148"/>
        <v>615-880-2367</v>
      </c>
      <c r="X202" t="str">
        <f t="shared" si="148"/>
        <v>kyle.cook@nashville.gov</v>
      </c>
    </row>
    <row r="203" spans="1:24" x14ac:dyDescent="0.25">
      <c r="A203">
        <f>Table1[[#This Row],[ summary]]</f>
        <v>0</v>
      </c>
      <c r="B203">
        <v>64836</v>
      </c>
      <c r="C203" t="str">
        <f>_xlfn.IFNA(VLOOKUP(Table1[[#This Row],[locationaddress]],VENUEID!$A$2:$B$28,2,TRUE),"")</f>
        <v/>
      </c>
      <c r="D203">
        <f>Table1[[#This Row],[description]]</f>
        <v>0</v>
      </c>
      <c r="E2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3">
        <v>23</v>
      </c>
      <c r="G203" t="str">
        <f>IF((ISTEXT(Table1[[#This Row],[link]])),(Table1[[#This Row],[link]]),"")</f>
        <v/>
      </c>
      <c r="H203" t="e">
        <f>VLOOKUP(Table1[[#This Row],[locationaddress]],VENUEID!$A$2:$C225,3,TRUE)</f>
        <v>#N/A</v>
      </c>
      <c r="L203" s="1">
        <f>Table1[[#This Row],[startshortdate]]</f>
        <v>0</v>
      </c>
      <c r="M203" s="1">
        <f>Table1[[#This Row],[endshortdate]]</f>
        <v>0</v>
      </c>
      <c r="N203" s="11" t="str">
        <f>IF(Table1[[#This Row],[startdayname]]="Monday",Table1[[#This Row],[starttime]],"")</f>
        <v/>
      </c>
      <c r="O203" s="11" t="str">
        <f>IF(Table1[[#This Row],[startdayname]]="Tuesday",Table1[[#This Row],[starttime]],"")</f>
        <v/>
      </c>
      <c r="P203" s="11" t="str">
        <f>IF(Table1[[#This Row],[startdayname]]="Wednesday",Table1[[#This Row],[starttime]],"")</f>
        <v/>
      </c>
      <c r="Q203" s="11" t="str">
        <f>IF(Table1[[#This Row],[startdayname]]="Thursday",Table1[[#This Row],[starttime]],"")</f>
        <v/>
      </c>
      <c r="R203" s="11" t="str">
        <f>IF(Table1[[#This Row],[startdayname]]="Friday",Table1[[#This Row],[starttime]],"")</f>
        <v/>
      </c>
      <c r="S203" s="11" t="str">
        <f>IF(Table1[[#This Row],[startdayname]]="Saturday",Table1[[#This Row],[starttime]],"")</f>
        <v/>
      </c>
      <c r="T203" s="11" t="str">
        <f>IF(Table1[[#This Row],[startdayname]]="Sunday",Table1[[#This Row],[starttime]],"")</f>
        <v/>
      </c>
      <c r="V203" t="str">
        <f t="shared" ref="V203:X203" si="149">V202</f>
        <v>Kyle Cook</v>
      </c>
      <c r="W203" t="str">
        <f t="shared" si="149"/>
        <v>615-880-2367</v>
      </c>
      <c r="X203" t="str">
        <f t="shared" si="149"/>
        <v>kyle.cook@nashville.gov</v>
      </c>
    </row>
    <row r="204" spans="1:24" x14ac:dyDescent="0.25">
      <c r="A204">
        <f>Table1[[#This Row],[ summary]]</f>
        <v>0</v>
      </c>
      <c r="B204">
        <v>64836</v>
      </c>
      <c r="C204" t="str">
        <f>_xlfn.IFNA(VLOOKUP(Table1[[#This Row],[locationaddress]],VENUEID!$A$2:$B$28,2,TRUE),"")</f>
        <v/>
      </c>
      <c r="D204">
        <f>Table1[[#This Row],[description]]</f>
        <v>0</v>
      </c>
      <c r="E2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4">
        <v>23</v>
      </c>
      <c r="G204" t="str">
        <f>IF((ISTEXT(Table1[[#This Row],[link]])),(Table1[[#This Row],[link]]),"")</f>
        <v/>
      </c>
      <c r="H204" t="e">
        <f>VLOOKUP(Table1[[#This Row],[locationaddress]],VENUEID!$A$2:$C227,3,TRUE)</f>
        <v>#N/A</v>
      </c>
      <c r="L204" s="1">
        <f>Table1[[#This Row],[startshortdate]]</f>
        <v>0</v>
      </c>
      <c r="M204" s="1">
        <f>Table1[[#This Row],[endshortdate]]</f>
        <v>0</v>
      </c>
      <c r="N204" s="11" t="str">
        <f>IF(Table1[[#This Row],[startdayname]]="Monday",Table1[[#This Row],[starttime]],"")</f>
        <v/>
      </c>
      <c r="O204" s="11" t="str">
        <f>IF(Table1[[#This Row],[startdayname]]="Tuesday",Table1[[#This Row],[starttime]],"")</f>
        <v/>
      </c>
      <c r="P204" s="11" t="str">
        <f>IF(Table1[[#This Row],[startdayname]]="Wednesday",Table1[[#This Row],[starttime]],"")</f>
        <v/>
      </c>
      <c r="Q204" s="11" t="str">
        <f>IF(Table1[[#This Row],[startdayname]]="Thursday",Table1[[#This Row],[starttime]],"")</f>
        <v/>
      </c>
      <c r="R204" s="11" t="str">
        <f>IF(Table1[[#This Row],[startdayname]]="Friday",Table1[[#This Row],[starttime]],"")</f>
        <v/>
      </c>
      <c r="S204" s="11" t="str">
        <f>IF(Table1[[#This Row],[startdayname]]="Saturday",Table1[[#This Row],[starttime]],"")</f>
        <v/>
      </c>
      <c r="T204" s="11" t="str">
        <f>IF(Table1[[#This Row],[startdayname]]="Sunday",Table1[[#This Row],[starttime]],"")</f>
        <v/>
      </c>
      <c r="V204" t="str">
        <f t="shared" ref="V204:X204" si="150">V203</f>
        <v>Kyle Cook</v>
      </c>
      <c r="W204" t="str">
        <f t="shared" si="150"/>
        <v>615-880-2367</v>
      </c>
      <c r="X204" t="str">
        <f t="shared" si="150"/>
        <v>kyle.cook@nashville.gov</v>
      </c>
    </row>
    <row r="205" spans="1:24" x14ac:dyDescent="0.25">
      <c r="A205">
        <f>Table1[[#This Row],[ summary]]</f>
        <v>0</v>
      </c>
      <c r="B205">
        <v>64836</v>
      </c>
      <c r="C205" t="str">
        <f>_xlfn.IFNA(VLOOKUP(Table1[[#This Row],[locationaddress]],VENUEID!$A$2:$B$28,2,TRUE),"")</f>
        <v/>
      </c>
      <c r="D205">
        <f>Table1[[#This Row],[description]]</f>
        <v>0</v>
      </c>
      <c r="E2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5">
        <v>23</v>
      </c>
      <c r="G205" t="str">
        <f>IF((ISTEXT(Table1[[#This Row],[link]])),(Table1[[#This Row],[link]]),"")</f>
        <v/>
      </c>
      <c r="H205" t="e">
        <f>VLOOKUP(Table1[[#This Row],[locationaddress]],VENUEID!$A$2:$C227,3,TRUE)</f>
        <v>#N/A</v>
      </c>
      <c r="L205" s="1">
        <f>Table1[[#This Row],[startshortdate]]</f>
        <v>0</v>
      </c>
      <c r="M205" s="1">
        <f>Table1[[#This Row],[endshortdate]]</f>
        <v>0</v>
      </c>
      <c r="N205" s="11" t="str">
        <f>IF(Table1[[#This Row],[startdayname]]="Monday",Table1[[#This Row],[starttime]],"")</f>
        <v/>
      </c>
      <c r="O205" s="11" t="str">
        <f>IF(Table1[[#This Row],[startdayname]]="Tuesday",Table1[[#This Row],[starttime]],"")</f>
        <v/>
      </c>
      <c r="P205" s="11" t="str">
        <f>IF(Table1[[#This Row],[startdayname]]="Wednesday",Table1[[#This Row],[starttime]],"")</f>
        <v/>
      </c>
      <c r="Q205" s="11" t="str">
        <f>IF(Table1[[#This Row],[startdayname]]="Thursday",Table1[[#This Row],[starttime]],"")</f>
        <v/>
      </c>
      <c r="R205" s="11" t="str">
        <f>IF(Table1[[#This Row],[startdayname]]="Friday",Table1[[#This Row],[starttime]],"")</f>
        <v/>
      </c>
      <c r="S205" s="11" t="str">
        <f>IF(Table1[[#This Row],[startdayname]]="Saturday",Table1[[#This Row],[starttime]],"")</f>
        <v/>
      </c>
      <c r="T205" s="11" t="str">
        <f>IF(Table1[[#This Row],[startdayname]]="Sunday",Table1[[#This Row],[starttime]],"")</f>
        <v/>
      </c>
      <c r="V205" t="str">
        <f t="shared" ref="V205:X205" si="151">V204</f>
        <v>Kyle Cook</v>
      </c>
      <c r="W205" t="str">
        <f t="shared" si="151"/>
        <v>615-880-2367</v>
      </c>
      <c r="X205" t="str">
        <f t="shared" si="151"/>
        <v>kyle.cook@nashville.gov</v>
      </c>
    </row>
    <row r="206" spans="1:24" x14ac:dyDescent="0.25">
      <c r="A206">
        <f>Table1[[#This Row],[ summary]]</f>
        <v>0</v>
      </c>
      <c r="B206">
        <v>64836</v>
      </c>
      <c r="C206" t="str">
        <f>_xlfn.IFNA(VLOOKUP(Table1[[#This Row],[locationaddress]],VENUEID!$A$2:$B$28,2,TRUE),"")</f>
        <v/>
      </c>
      <c r="D206">
        <f>Table1[[#This Row],[description]]</f>
        <v>0</v>
      </c>
      <c r="E2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6">
        <v>23</v>
      </c>
      <c r="G206" t="str">
        <f>IF((ISTEXT(Table1[[#This Row],[link]])),(Table1[[#This Row],[link]]),"")</f>
        <v/>
      </c>
      <c r="H206" t="e">
        <f>VLOOKUP(Table1[[#This Row],[locationaddress]],VENUEID!$A$2:$C229,3,TRUE)</f>
        <v>#N/A</v>
      </c>
      <c r="L206" s="1">
        <f>Table1[[#This Row],[startshortdate]]</f>
        <v>0</v>
      </c>
      <c r="M206" s="1">
        <f>Table1[[#This Row],[endshortdate]]</f>
        <v>0</v>
      </c>
      <c r="N206" s="11" t="str">
        <f>IF(Table1[[#This Row],[startdayname]]="Monday",Table1[[#This Row],[starttime]],"")</f>
        <v/>
      </c>
      <c r="O206" s="11" t="str">
        <f>IF(Table1[[#This Row],[startdayname]]="Tuesday",Table1[[#This Row],[starttime]],"")</f>
        <v/>
      </c>
      <c r="P206" s="11" t="str">
        <f>IF(Table1[[#This Row],[startdayname]]="Wednesday",Table1[[#This Row],[starttime]],"")</f>
        <v/>
      </c>
      <c r="Q206" s="11" t="str">
        <f>IF(Table1[[#This Row],[startdayname]]="Thursday",Table1[[#This Row],[starttime]],"")</f>
        <v/>
      </c>
      <c r="R206" s="11" t="str">
        <f>IF(Table1[[#This Row],[startdayname]]="Friday",Table1[[#This Row],[starttime]],"")</f>
        <v/>
      </c>
      <c r="S206" s="11" t="str">
        <f>IF(Table1[[#This Row],[startdayname]]="Saturday",Table1[[#This Row],[starttime]],"")</f>
        <v/>
      </c>
      <c r="T206" s="11" t="str">
        <f>IF(Table1[[#This Row],[startdayname]]="Sunday",Table1[[#This Row],[starttime]],"")</f>
        <v/>
      </c>
      <c r="V206" t="str">
        <f t="shared" ref="V206:X206" si="152">V205</f>
        <v>Kyle Cook</v>
      </c>
      <c r="W206" t="str">
        <f t="shared" si="152"/>
        <v>615-880-2367</v>
      </c>
      <c r="X206" t="str">
        <f t="shared" si="152"/>
        <v>kyle.cook@nashville.gov</v>
      </c>
    </row>
    <row r="207" spans="1:24" x14ac:dyDescent="0.25">
      <c r="A207">
        <f>Table1[[#This Row],[ summary]]</f>
        <v>0</v>
      </c>
      <c r="B207">
        <v>64836</v>
      </c>
      <c r="C207" t="str">
        <f>_xlfn.IFNA(VLOOKUP(Table1[[#This Row],[locationaddress]],VENUEID!$A$2:$B$28,2,TRUE),"")</f>
        <v/>
      </c>
      <c r="D207">
        <f>Table1[[#This Row],[description]]</f>
        <v>0</v>
      </c>
      <c r="E2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7">
        <v>23</v>
      </c>
      <c r="G207" t="str">
        <f>IF((ISTEXT(Table1[[#This Row],[link]])),(Table1[[#This Row],[link]]),"")</f>
        <v/>
      </c>
      <c r="H207" t="e">
        <f>VLOOKUP(Table1[[#This Row],[locationaddress]],VENUEID!$A$2:$C229,3,TRUE)</f>
        <v>#N/A</v>
      </c>
      <c r="L207" s="1">
        <f>Table1[[#This Row],[startshortdate]]</f>
        <v>0</v>
      </c>
      <c r="M207" s="1">
        <f>Table1[[#This Row],[endshortdate]]</f>
        <v>0</v>
      </c>
      <c r="N207" s="11" t="str">
        <f>IF(Table1[[#This Row],[startdayname]]="Monday",Table1[[#This Row],[starttime]],"")</f>
        <v/>
      </c>
      <c r="O207" s="11" t="str">
        <f>IF(Table1[[#This Row],[startdayname]]="Tuesday",Table1[[#This Row],[starttime]],"")</f>
        <v/>
      </c>
      <c r="P207" s="11" t="str">
        <f>IF(Table1[[#This Row],[startdayname]]="Wednesday",Table1[[#This Row],[starttime]],"")</f>
        <v/>
      </c>
      <c r="Q207" s="11" t="str">
        <f>IF(Table1[[#This Row],[startdayname]]="Thursday",Table1[[#This Row],[starttime]],"")</f>
        <v/>
      </c>
      <c r="R207" s="11" t="str">
        <f>IF(Table1[[#This Row],[startdayname]]="Friday",Table1[[#This Row],[starttime]],"")</f>
        <v/>
      </c>
      <c r="S207" s="11" t="str">
        <f>IF(Table1[[#This Row],[startdayname]]="Saturday",Table1[[#This Row],[starttime]],"")</f>
        <v/>
      </c>
      <c r="T207" s="11" t="str">
        <f>IF(Table1[[#This Row],[startdayname]]="Sunday",Table1[[#This Row],[starttime]],"")</f>
        <v/>
      </c>
      <c r="V207" t="str">
        <f t="shared" ref="V207:X207" si="153">V206</f>
        <v>Kyle Cook</v>
      </c>
      <c r="W207" t="str">
        <f t="shared" si="153"/>
        <v>615-880-2367</v>
      </c>
      <c r="X207" t="str">
        <f t="shared" si="153"/>
        <v>kyle.cook@nashville.gov</v>
      </c>
    </row>
    <row r="208" spans="1:24" x14ac:dyDescent="0.25">
      <c r="A208">
        <f>Table1[[#This Row],[ summary]]</f>
        <v>0</v>
      </c>
      <c r="B208">
        <v>64836</v>
      </c>
      <c r="C208" t="str">
        <f>_xlfn.IFNA(VLOOKUP(Table1[[#This Row],[locationaddress]],VENUEID!$A$2:$B$28,2,TRUE),"")</f>
        <v/>
      </c>
      <c r="D208">
        <f>Table1[[#This Row],[description]]</f>
        <v>0</v>
      </c>
      <c r="E2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8">
        <v>23</v>
      </c>
      <c r="G208" t="str">
        <f>IF((ISTEXT(Table1[[#This Row],[link]])),(Table1[[#This Row],[link]]),"")</f>
        <v/>
      </c>
      <c r="H208" t="e">
        <f>VLOOKUP(Table1[[#This Row],[locationaddress]],VENUEID!$A$2:$C231,3,TRUE)</f>
        <v>#N/A</v>
      </c>
      <c r="L208" s="1">
        <f>Table1[[#This Row],[startshortdate]]</f>
        <v>0</v>
      </c>
      <c r="M208" s="1">
        <f>Table1[[#This Row],[endshortdate]]</f>
        <v>0</v>
      </c>
      <c r="N208" s="11" t="str">
        <f>IF(Table1[[#This Row],[startdayname]]="Monday",Table1[[#This Row],[starttime]],"")</f>
        <v/>
      </c>
      <c r="O208" s="11" t="str">
        <f>IF(Table1[[#This Row],[startdayname]]="Tuesday",Table1[[#This Row],[starttime]],"")</f>
        <v/>
      </c>
      <c r="P208" s="11" t="str">
        <f>IF(Table1[[#This Row],[startdayname]]="Wednesday",Table1[[#This Row],[starttime]],"")</f>
        <v/>
      </c>
      <c r="Q208" s="11" t="str">
        <f>IF(Table1[[#This Row],[startdayname]]="Thursday",Table1[[#This Row],[starttime]],"")</f>
        <v/>
      </c>
      <c r="R208" s="11" t="str">
        <f>IF(Table1[[#This Row],[startdayname]]="Friday",Table1[[#This Row],[starttime]],"")</f>
        <v/>
      </c>
      <c r="S208" s="11" t="str">
        <f>IF(Table1[[#This Row],[startdayname]]="Saturday",Table1[[#This Row],[starttime]],"")</f>
        <v/>
      </c>
      <c r="T208" s="11" t="str">
        <f>IF(Table1[[#This Row],[startdayname]]="Sunday",Table1[[#This Row],[starttime]],"")</f>
        <v/>
      </c>
      <c r="V208" t="str">
        <f t="shared" ref="V208:X208" si="154">V207</f>
        <v>Kyle Cook</v>
      </c>
      <c r="W208" t="str">
        <f t="shared" si="154"/>
        <v>615-880-2367</v>
      </c>
      <c r="X208" t="str">
        <f t="shared" si="154"/>
        <v>kyle.cook@nashville.gov</v>
      </c>
    </row>
    <row r="209" spans="1:24" x14ac:dyDescent="0.25">
      <c r="A209">
        <f>Table1[[#This Row],[ summary]]</f>
        <v>0</v>
      </c>
      <c r="B209">
        <v>64836</v>
      </c>
      <c r="C209" t="str">
        <f>_xlfn.IFNA(VLOOKUP(Table1[[#This Row],[locationaddress]],VENUEID!$A$2:$B$28,2,TRUE),"")</f>
        <v/>
      </c>
      <c r="D209">
        <f>Table1[[#This Row],[description]]</f>
        <v>0</v>
      </c>
      <c r="E2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9">
        <v>23</v>
      </c>
      <c r="G209" t="str">
        <f>IF((ISTEXT(Table1[[#This Row],[link]])),(Table1[[#This Row],[link]]),"")</f>
        <v/>
      </c>
      <c r="H209" t="e">
        <f>VLOOKUP(Table1[[#This Row],[locationaddress]],VENUEID!$A$2:$C231,3,TRUE)</f>
        <v>#N/A</v>
      </c>
      <c r="L209" s="1">
        <f>Table1[[#This Row],[startshortdate]]</f>
        <v>0</v>
      </c>
      <c r="M209" s="1">
        <f>Table1[[#This Row],[endshortdate]]</f>
        <v>0</v>
      </c>
      <c r="N209" s="11" t="str">
        <f>IF(Table1[[#This Row],[startdayname]]="Monday",Table1[[#This Row],[starttime]],"")</f>
        <v/>
      </c>
      <c r="O209" s="11" t="str">
        <f>IF(Table1[[#This Row],[startdayname]]="Tuesday",Table1[[#This Row],[starttime]],"")</f>
        <v/>
      </c>
      <c r="P209" s="11" t="str">
        <f>IF(Table1[[#This Row],[startdayname]]="Wednesday",Table1[[#This Row],[starttime]],"")</f>
        <v/>
      </c>
      <c r="Q209" s="11" t="str">
        <f>IF(Table1[[#This Row],[startdayname]]="Thursday",Table1[[#This Row],[starttime]],"")</f>
        <v/>
      </c>
      <c r="R209" s="11" t="str">
        <f>IF(Table1[[#This Row],[startdayname]]="Friday",Table1[[#This Row],[starttime]],"")</f>
        <v/>
      </c>
      <c r="S209" s="11" t="str">
        <f>IF(Table1[[#This Row],[startdayname]]="Saturday",Table1[[#This Row],[starttime]],"")</f>
        <v/>
      </c>
      <c r="T209" s="11" t="str">
        <f>IF(Table1[[#This Row],[startdayname]]="Sunday",Table1[[#This Row],[starttime]],"")</f>
        <v/>
      </c>
      <c r="V209" t="str">
        <f t="shared" ref="V209:X209" si="155">V208</f>
        <v>Kyle Cook</v>
      </c>
      <c r="W209" t="str">
        <f t="shared" si="155"/>
        <v>615-880-2367</v>
      </c>
      <c r="X209" t="str">
        <f t="shared" si="155"/>
        <v>kyle.cook@nashville.gov</v>
      </c>
    </row>
    <row r="210" spans="1:24" x14ac:dyDescent="0.25">
      <c r="A210">
        <f>Table1[[#This Row],[ summary]]</f>
        <v>0</v>
      </c>
      <c r="B210">
        <v>64836</v>
      </c>
      <c r="C210" t="str">
        <f>_xlfn.IFNA(VLOOKUP(Table1[[#This Row],[locationaddress]],VENUEID!$A$2:$B$28,2,TRUE),"")</f>
        <v/>
      </c>
      <c r="D210">
        <f>Table1[[#This Row],[description]]</f>
        <v>0</v>
      </c>
      <c r="E2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0">
        <v>23</v>
      </c>
      <c r="G210" t="str">
        <f>IF((ISTEXT(Table1[[#This Row],[link]])),(Table1[[#This Row],[link]]),"")</f>
        <v/>
      </c>
      <c r="H210" t="e">
        <f>VLOOKUP(Table1[[#This Row],[locationaddress]],VENUEID!$A$2:$C233,3,TRUE)</f>
        <v>#N/A</v>
      </c>
      <c r="L210" s="1">
        <f>Table1[[#This Row],[startshortdate]]</f>
        <v>0</v>
      </c>
      <c r="M210" s="1">
        <f>Table1[[#This Row],[endshortdate]]</f>
        <v>0</v>
      </c>
      <c r="N210" s="11" t="str">
        <f>IF(Table1[[#This Row],[startdayname]]="Monday",Table1[[#This Row],[starttime]],"")</f>
        <v/>
      </c>
      <c r="O210" s="11" t="str">
        <f>IF(Table1[[#This Row],[startdayname]]="Tuesday",Table1[[#This Row],[starttime]],"")</f>
        <v/>
      </c>
      <c r="P210" s="11" t="str">
        <f>IF(Table1[[#This Row],[startdayname]]="Wednesday",Table1[[#This Row],[starttime]],"")</f>
        <v/>
      </c>
      <c r="Q210" s="11" t="str">
        <f>IF(Table1[[#This Row],[startdayname]]="Thursday",Table1[[#This Row],[starttime]],"")</f>
        <v/>
      </c>
      <c r="R210" s="11" t="str">
        <f>IF(Table1[[#This Row],[startdayname]]="Friday",Table1[[#This Row],[starttime]],"")</f>
        <v/>
      </c>
      <c r="S210" s="11" t="str">
        <f>IF(Table1[[#This Row],[startdayname]]="Saturday",Table1[[#This Row],[starttime]],"")</f>
        <v/>
      </c>
      <c r="T210" s="11" t="str">
        <f>IF(Table1[[#This Row],[startdayname]]="Sunday",Table1[[#This Row],[starttime]],"")</f>
        <v/>
      </c>
      <c r="V210" t="str">
        <f t="shared" ref="V210:X210" si="156">V209</f>
        <v>Kyle Cook</v>
      </c>
      <c r="W210" t="str">
        <f t="shared" si="156"/>
        <v>615-880-2367</v>
      </c>
      <c r="X210" t="str">
        <f t="shared" si="156"/>
        <v>kyle.cook@nashville.gov</v>
      </c>
    </row>
    <row r="211" spans="1:24" x14ac:dyDescent="0.25">
      <c r="A211">
        <f>Table1[[#This Row],[ summary]]</f>
        <v>0</v>
      </c>
      <c r="B211">
        <v>64836</v>
      </c>
      <c r="C211" t="str">
        <f>_xlfn.IFNA(VLOOKUP(Table1[[#This Row],[locationaddress]],VENUEID!$A$2:$B$28,2,TRUE),"")</f>
        <v/>
      </c>
      <c r="D211">
        <f>Table1[[#This Row],[description]]</f>
        <v>0</v>
      </c>
      <c r="E2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1">
        <v>23</v>
      </c>
      <c r="G211" t="str">
        <f>IF((ISTEXT(Table1[[#This Row],[link]])),(Table1[[#This Row],[link]]),"")</f>
        <v/>
      </c>
      <c r="H211" t="e">
        <f>VLOOKUP(Table1[[#This Row],[locationaddress]],VENUEID!$A$2:$C233,3,TRUE)</f>
        <v>#N/A</v>
      </c>
      <c r="L211" s="1">
        <f>Table1[[#This Row],[startshortdate]]</f>
        <v>0</v>
      </c>
      <c r="M211" s="1">
        <f>Table1[[#This Row],[endshortdate]]</f>
        <v>0</v>
      </c>
      <c r="N211" s="11" t="str">
        <f>IF(Table1[[#This Row],[startdayname]]="Monday",Table1[[#This Row],[starttime]],"")</f>
        <v/>
      </c>
      <c r="O211" s="11" t="str">
        <f>IF(Table1[[#This Row],[startdayname]]="Tuesday",Table1[[#This Row],[starttime]],"")</f>
        <v/>
      </c>
      <c r="P211" s="11" t="str">
        <f>IF(Table1[[#This Row],[startdayname]]="Wednesday",Table1[[#This Row],[starttime]],"")</f>
        <v/>
      </c>
      <c r="Q211" s="11" t="str">
        <f>IF(Table1[[#This Row],[startdayname]]="Thursday",Table1[[#This Row],[starttime]],"")</f>
        <v/>
      </c>
      <c r="R211" s="11" t="str">
        <f>IF(Table1[[#This Row],[startdayname]]="Friday",Table1[[#This Row],[starttime]],"")</f>
        <v/>
      </c>
      <c r="S211" s="11" t="str">
        <f>IF(Table1[[#This Row],[startdayname]]="Saturday",Table1[[#This Row],[starttime]],"")</f>
        <v/>
      </c>
      <c r="T211" s="11" t="str">
        <f>IF(Table1[[#This Row],[startdayname]]="Sunday",Table1[[#This Row],[starttime]],"")</f>
        <v/>
      </c>
      <c r="V211" t="str">
        <f t="shared" ref="V211:X211" si="157">V210</f>
        <v>Kyle Cook</v>
      </c>
      <c r="W211" t="str">
        <f t="shared" si="157"/>
        <v>615-880-2367</v>
      </c>
      <c r="X211" t="str">
        <f t="shared" si="157"/>
        <v>kyle.cook@nashville.gov</v>
      </c>
    </row>
    <row r="212" spans="1:24" x14ac:dyDescent="0.25">
      <c r="A212">
        <f>Table1[[#This Row],[ summary]]</f>
        <v>0</v>
      </c>
      <c r="B212">
        <v>64836</v>
      </c>
      <c r="C212" t="str">
        <f>_xlfn.IFNA(VLOOKUP(Table1[[#This Row],[locationaddress]],VENUEID!$A$2:$B$28,2,TRUE),"")</f>
        <v/>
      </c>
      <c r="D212">
        <f>Table1[[#This Row],[description]]</f>
        <v>0</v>
      </c>
      <c r="E2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2">
        <v>23</v>
      </c>
      <c r="G212" t="str">
        <f>IF((ISTEXT(Table1[[#This Row],[link]])),(Table1[[#This Row],[link]]),"")</f>
        <v/>
      </c>
      <c r="H212" t="e">
        <f>VLOOKUP(Table1[[#This Row],[locationaddress]],VENUEID!$A$2:$C235,3,TRUE)</f>
        <v>#N/A</v>
      </c>
      <c r="L212" s="1">
        <f>Table1[[#This Row],[startshortdate]]</f>
        <v>0</v>
      </c>
      <c r="M212" s="1">
        <f>Table1[[#This Row],[endshortdate]]</f>
        <v>0</v>
      </c>
      <c r="N212" s="11" t="str">
        <f>IF(Table1[[#This Row],[startdayname]]="Monday",Table1[[#This Row],[starttime]],"")</f>
        <v/>
      </c>
      <c r="O212" s="11" t="str">
        <f>IF(Table1[[#This Row],[startdayname]]="Tuesday",Table1[[#This Row],[starttime]],"")</f>
        <v/>
      </c>
      <c r="P212" s="11" t="str">
        <f>IF(Table1[[#This Row],[startdayname]]="Wednesday",Table1[[#This Row],[starttime]],"")</f>
        <v/>
      </c>
      <c r="Q212" s="11" t="str">
        <f>IF(Table1[[#This Row],[startdayname]]="Thursday",Table1[[#This Row],[starttime]],"")</f>
        <v/>
      </c>
      <c r="R212" s="11" t="str">
        <f>IF(Table1[[#This Row],[startdayname]]="Friday",Table1[[#This Row],[starttime]],"")</f>
        <v/>
      </c>
      <c r="S212" s="11" t="str">
        <f>IF(Table1[[#This Row],[startdayname]]="Saturday",Table1[[#This Row],[starttime]],"")</f>
        <v/>
      </c>
      <c r="T212" s="11" t="str">
        <f>IF(Table1[[#This Row],[startdayname]]="Sunday",Table1[[#This Row],[starttime]],"")</f>
        <v/>
      </c>
      <c r="V212" t="str">
        <f t="shared" ref="V212:X212" si="158">V211</f>
        <v>Kyle Cook</v>
      </c>
      <c r="W212" t="str">
        <f t="shared" si="158"/>
        <v>615-880-2367</v>
      </c>
      <c r="X212" t="str">
        <f t="shared" si="158"/>
        <v>kyle.cook@nashville.gov</v>
      </c>
    </row>
    <row r="213" spans="1:24" x14ac:dyDescent="0.25">
      <c r="A213">
        <f>Table1[[#This Row],[ summary]]</f>
        <v>0</v>
      </c>
      <c r="B213">
        <v>64836</v>
      </c>
      <c r="C213" t="str">
        <f>_xlfn.IFNA(VLOOKUP(Table1[[#This Row],[locationaddress]],VENUEID!$A$2:$B$28,2,TRUE),"")</f>
        <v/>
      </c>
      <c r="D213">
        <f>Table1[[#This Row],[description]]</f>
        <v>0</v>
      </c>
      <c r="E2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3">
        <v>23</v>
      </c>
      <c r="G213" t="str">
        <f>IF((ISTEXT(Table1[[#This Row],[link]])),(Table1[[#This Row],[link]]),"")</f>
        <v/>
      </c>
      <c r="H213" t="e">
        <f>VLOOKUP(Table1[[#This Row],[locationaddress]],VENUEID!$A$2:$C235,3,TRUE)</f>
        <v>#N/A</v>
      </c>
      <c r="L213" s="1">
        <f>Table1[[#This Row],[startshortdate]]</f>
        <v>0</v>
      </c>
      <c r="M213" s="1">
        <f>Table1[[#This Row],[endshortdate]]</f>
        <v>0</v>
      </c>
      <c r="N213" s="11" t="str">
        <f>IF(Table1[[#This Row],[startdayname]]="Monday",Table1[[#This Row],[starttime]],"")</f>
        <v/>
      </c>
      <c r="O213" s="11" t="str">
        <f>IF(Table1[[#This Row],[startdayname]]="Tuesday",Table1[[#This Row],[starttime]],"")</f>
        <v/>
      </c>
      <c r="P213" s="11" t="str">
        <f>IF(Table1[[#This Row],[startdayname]]="Wednesday",Table1[[#This Row],[starttime]],"")</f>
        <v/>
      </c>
      <c r="Q213" s="11" t="str">
        <f>IF(Table1[[#This Row],[startdayname]]="Thursday",Table1[[#This Row],[starttime]],"")</f>
        <v/>
      </c>
      <c r="R213" s="11" t="str">
        <f>IF(Table1[[#This Row],[startdayname]]="Friday",Table1[[#This Row],[starttime]],"")</f>
        <v/>
      </c>
      <c r="S213" s="11" t="str">
        <f>IF(Table1[[#This Row],[startdayname]]="Saturday",Table1[[#This Row],[starttime]],"")</f>
        <v/>
      </c>
      <c r="T213" s="11" t="str">
        <f>IF(Table1[[#This Row],[startdayname]]="Sunday",Table1[[#This Row],[starttime]],"")</f>
        <v/>
      </c>
      <c r="V213" t="str">
        <f t="shared" ref="V213:X213" si="159">V212</f>
        <v>Kyle Cook</v>
      </c>
      <c r="W213" t="str">
        <f t="shared" si="159"/>
        <v>615-880-2367</v>
      </c>
      <c r="X213" t="str">
        <f t="shared" si="159"/>
        <v>kyle.cook@nashville.gov</v>
      </c>
    </row>
    <row r="214" spans="1:24" x14ac:dyDescent="0.25">
      <c r="A214">
        <f>Table1[[#This Row],[ summary]]</f>
        <v>0</v>
      </c>
      <c r="B214">
        <v>64836</v>
      </c>
      <c r="C214" t="str">
        <f>_xlfn.IFNA(VLOOKUP(Table1[[#This Row],[locationaddress]],VENUEID!$A$2:$B$28,2,TRUE),"")</f>
        <v/>
      </c>
      <c r="D214">
        <f>Table1[[#This Row],[description]]</f>
        <v>0</v>
      </c>
      <c r="E2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4">
        <v>23</v>
      </c>
      <c r="G214" t="str">
        <f>IF((ISTEXT(Table1[[#This Row],[link]])),(Table1[[#This Row],[link]]),"")</f>
        <v/>
      </c>
      <c r="H214" t="e">
        <f>VLOOKUP(Table1[[#This Row],[locationaddress]],VENUEID!$A$2:$C237,3,TRUE)</f>
        <v>#N/A</v>
      </c>
      <c r="L214" s="1">
        <f>Table1[[#This Row],[startshortdate]]</f>
        <v>0</v>
      </c>
      <c r="M214" s="1">
        <f>Table1[[#This Row],[endshortdate]]</f>
        <v>0</v>
      </c>
      <c r="N214" s="11" t="str">
        <f>IF(Table1[[#This Row],[startdayname]]="Monday",Table1[[#This Row],[starttime]],"")</f>
        <v/>
      </c>
      <c r="O214" s="11" t="str">
        <f>IF(Table1[[#This Row],[startdayname]]="Tuesday",Table1[[#This Row],[starttime]],"")</f>
        <v/>
      </c>
      <c r="P214" s="11" t="str">
        <f>IF(Table1[[#This Row],[startdayname]]="Wednesday",Table1[[#This Row],[starttime]],"")</f>
        <v/>
      </c>
      <c r="Q214" s="11" t="str">
        <f>IF(Table1[[#This Row],[startdayname]]="Thursday",Table1[[#This Row],[starttime]],"")</f>
        <v/>
      </c>
      <c r="R214" s="11" t="str">
        <f>IF(Table1[[#This Row],[startdayname]]="Friday",Table1[[#This Row],[starttime]],"")</f>
        <v/>
      </c>
      <c r="S214" s="11" t="str">
        <f>IF(Table1[[#This Row],[startdayname]]="Saturday",Table1[[#This Row],[starttime]],"")</f>
        <v/>
      </c>
      <c r="T214" s="11" t="str">
        <f>IF(Table1[[#This Row],[startdayname]]="Sunday",Table1[[#This Row],[starttime]],"")</f>
        <v/>
      </c>
      <c r="V214" t="str">
        <f t="shared" ref="V214:X214" si="160">V213</f>
        <v>Kyle Cook</v>
      </c>
      <c r="W214" t="str">
        <f t="shared" si="160"/>
        <v>615-880-2367</v>
      </c>
      <c r="X214" t="str">
        <f t="shared" si="160"/>
        <v>kyle.cook@nashville.gov</v>
      </c>
    </row>
    <row r="215" spans="1:24" x14ac:dyDescent="0.25">
      <c r="A215">
        <f>Table1[[#This Row],[ summary]]</f>
        <v>0</v>
      </c>
      <c r="B215">
        <v>64836</v>
      </c>
      <c r="C215" t="str">
        <f>_xlfn.IFNA(VLOOKUP(Table1[[#This Row],[locationaddress]],VENUEID!$A$2:$B$28,2,TRUE),"")</f>
        <v/>
      </c>
      <c r="D215">
        <f>Table1[[#This Row],[description]]</f>
        <v>0</v>
      </c>
      <c r="E2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5">
        <v>23</v>
      </c>
      <c r="G215" t="str">
        <f>IF((ISTEXT(Table1[[#This Row],[link]])),(Table1[[#This Row],[link]]),"")</f>
        <v/>
      </c>
      <c r="H215" t="e">
        <f>VLOOKUP(Table1[[#This Row],[locationaddress]],VENUEID!$A$2:$C237,3,TRUE)</f>
        <v>#N/A</v>
      </c>
      <c r="L215" s="1">
        <f>Table1[[#This Row],[startshortdate]]</f>
        <v>0</v>
      </c>
      <c r="M215" s="1">
        <f>Table1[[#This Row],[endshortdate]]</f>
        <v>0</v>
      </c>
      <c r="N215" s="11" t="str">
        <f>IF(Table1[[#This Row],[startdayname]]="Monday",Table1[[#This Row],[starttime]],"")</f>
        <v/>
      </c>
      <c r="O215" s="11" t="str">
        <f>IF(Table1[[#This Row],[startdayname]]="Tuesday",Table1[[#This Row],[starttime]],"")</f>
        <v/>
      </c>
      <c r="P215" s="11" t="str">
        <f>IF(Table1[[#This Row],[startdayname]]="Wednesday",Table1[[#This Row],[starttime]],"")</f>
        <v/>
      </c>
      <c r="Q215" s="11" t="str">
        <f>IF(Table1[[#This Row],[startdayname]]="Thursday",Table1[[#This Row],[starttime]],"")</f>
        <v/>
      </c>
      <c r="R215" s="11" t="str">
        <f>IF(Table1[[#This Row],[startdayname]]="Friday",Table1[[#This Row],[starttime]],"")</f>
        <v/>
      </c>
      <c r="S215" s="11" t="str">
        <f>IF(Table1[[#This Row],[startdayname]]="Saturday",Table1[[#This Row],[starttime]],"")</f>
        <v/>
      </c>
      <c r="T215" s="11" t="str">
        <f>IF(Table1[[#This Row],[startdayname]]="Sunday",Table1[[#This Row],[starttime]],"")</f>
        <v/>
      </c>
      <c r="V215" t="str">
        <f t="shared" ref="V215:X215" si="161">V214</f>
        <v>Kyle Cook</v>
      </c>
      <c r="W215" t="str">
        <f t="shared" si="161"/>
        <v>615-880-2367</v>
      </c>
      <c r="X215" t="str">
        <f t="shared" si="161"/>
        <v>kyle.cook@nashville.gov</v>
      </c>
    </row>
    <row r="216" spans="1:24" x14ac:dyDescent="0.25">
      <c r="A216">
        <f>Table1[[#This Row],[ summary]]</f>
        <v>0</v>
      </c>
      <c r="B216">
        <v>64836</v>
      </c>
      <c r="C216" t="str">
        <f>_xlfn.IFNA(VLOOKUP(Table1[[#This Row],[locationaddress]],VENUEID!$A$2:$B$28,2,TRUE),"")</f>
        <v/>
      </c>
      <c r="D216">
        <f>Table1[[#This Row],[description]]</f>
        <v>0</v>
      </c>
      <c r="E2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6">
        <v>23</v>
      </c>
      <c r="G216" t="str">
        <f>IF((ISTEXT(Table1[[#This Row],[link]])),(Table1[[#This Row],[link]]),"")</f>
        <v/>
      </c>
      <c r="H216" t="e">
        <f>VLOOKUP(Table1[[#This Row],[locationaddress]],VENUEID!$A$2:$C239,3,TRUE)</f>
        <v>#N/A</v>
      </c>
      <c r="L216" s="1">
        <f>Table1[[#This Row],[startshortdate]]</f>
        <v>0</v>
      </c>
      <c r="M216" s="1">
        <f>Table1[[#This Row],[endshortdate]]</f>
        <v>0</v>
      </c>
      <c r="N216" s="11" t="str">
        <f>IF(Table1[[#This Row],[startdayname]]="Monday",Table1[[#This Row],[starttime]],"")</f>
        <v/>
      </c>
      <c r="O216" s="11" t="str">
        <f>IF(Table1[[#This Row],[startdayname]]="Tuesday",Table1[[#This Row],[starttime]],"")</f>
        <v/>
      </c>
      <c r="P216" s="11" t="str">
        <f>IF(Table1[[#This Row],[startdayname]]="Wednesday",Table1[[#This Row],[starttime]],"")</f>
        <v/>
      </c>
      <c r="Q216" s="11" t="str">
        <f>IF(Table1[[#This Row],[startdayname]]="Thursday",Table1[[#This Row],[starttime]],"")</f>
        <v/>
      </c>
      <c r="R216" s="11" t="str">
        <f>IF(Table1[[#This Row],[startdayname]]="Friday",Table1[[#This Row],[starttime]],"")</f>
        <v/>
      </c>
      <c r="S216" s="11" t="str">
        <f>IF(Table1[[#This Row],[startdayname]]="Saturday",Table1[[#This Row],[starttime]],"")</f>
        <v/>
      </c>
      <c r="T216" s="11" t="str">
        <f>IF(Table1[[#This Row],[startdayname]]="Sunday",Table1[[#This Row],[starttime]],"")</f>
        <v/>
      </c>
      <c r="V216" t="str">
        <f t="shared" ref="V216:X216" si="162">V215</f>
        <v>Kyle Cook</v>
      </c>
      <c r="W216" t="str">
        <f t="shared" si="162"/>
        <v>615-880-2367</v>
      </c>
      <c r="X216" t="str">
        <f t="shared" si="162"/>
        <v>kyle.cook@nashville.gov</v>
      </c>
    </row>
    <row r="217" spans="1:24" x14ac:dyDescent="0.25">
      <c r="A217">
        <f>Table1[[#This Row],[ summary]]</f>
        <v>0</v>
      </c>
      <c r="B217">
        <v>64836</v>
      </c>
      <c r="C217" t="str">
        <f>_xlfn.IFNA(VLOOKUP(Table1[[#This Row],[locationaddress]],VENUEID!$A$2:$B$28,2,TRUE),"")</f>
        <v/>
      </c>
      <c r="D217">
        <f>Table1[[#This Row],[description]]</f>
        <v>0</v>
      </c>
      <c r="E2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7">
        <v>23</v>
      </c>
      <c r="G217" t="str">
        <f>IF((ISTEXT(Table1[[#This Row],[link]])),(Table1[[#This Row],[link]]),"")</f>
        <v/>
      </c>
      <c r="H217" t="e">
        <f>VLOOKUP(Table1[[#This Row],[locationaddress]],VENUEID!$A$2:$C239,3,TRUE)</f>
        <v>#N/A</v>
      </c>
      <c r="L217" s="1">
        <f>Table1[[#This Row],[startshortdate]]</f>
        <v>0</v>
      </c>
      <c r="M217" s="1">
        <f>Table1[[#This Row],[endshortdate]]</f>
        <v>0</v>
      </c>
      <c r="N217" s="11" t="str">
        <f>IF(Table1[[#This Row],[startdayname]]="Monday",Table1[[#This Row],[starttime]],"")</f>
        <v/>
      </c>
      <c r="O217" s="11" t="str">
        <f>IF(Table1[[#This Row],[startdayname]]="Tuesday",Table1[[#This Row],[starttime]],"")</f>
        <v/>
      </c>
      <c r="P217" s="11" t="str">
        <f>IF(Table1[[#This Row],[startdayname]]="Wednesday",Table1[[#This Row],[starttime]],"")</f>
        <v/>
      </c>
      <c r="Q217" s="11" t="str">
        <f>IF(Table1[[#This Row],[startdayname]]="Thursday",Table1[[#This Row],[starttime]],"")</f>
        <v/>
      </c>
      <c r="R217" s="11" t="str">
        <f>IF(Table1[[#This Row],[startdayname]]="Friday",Table1[[#This Row],[starttime]],"")</f>
        <v/>
      </c>
      <c r="S217" s="11" t="str">
        <f>IF(Table1[[#This Row],[startdayname]]="Saturday",Table1[[#This Row],[starttime]],"")</f>
        <v/>
      </c>
      <c r="T217" s="11" t="str">
        <f>IF(Table1[[#This Row],[startdayname]]="Sunday",Table1[[#This Row],[starttime]],"")</f>
        <v/>
      </c>
      <c r="V217" t="str">
        <f t="shared" ref="V217:X217" si="163">V216</f>
        <v>Kyle Cook</v>
      </c>
      <c r="W217" t="str">
        <f t="shared" si="163"/>
        <v>615-880-2367</v>
      </c>
      <c r="X217" t="str">
        <f t="shared" si="163"/>
        <v>kyle.cook@nashville.gov</v>
      </c>
    </row>
    <row r="218" spans="1:24" x14ac:dyDescent="0.25">
      <c r="A218">
        <f>Table1[[#This Row],[ summary]]</f>
        <v>0</v>
      </c>
      <c r="B218">
        <v>64836</v>
      </c>
      <c r="C218" t="str">
        <f>_xlfn.IFNA(VLOOKUP(Table1[[#This Row],[locationaddress]],VENUEID!$A$2:$B$28,2,TRUE),"")</f>
        <v/>
      </c>
      <c r="D218">
        <f>Table1[[#This Row],[description]]</f>
        <v>0</v>
      </c>
      <c r="E2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8">
        <v>23</v>
      </c>
      <c r="G218" t="str">
        <f>IF((ISTEXT(Table1[[#This Row],[link]])),(Table1[[#This Row],[link]]),"")</f>
        <v/>
      </c>
      <c r="H218" t="e">
        <f>VLOOKUP(Table1[[#This Row],[locationaddress]],VENUEID!$A$2:$C241,3,TRUE)</f>
        <v>#N/A</v>
      </c>
      <c r="L218" s="1">
        <f>Table1[[#This Row],[startshortdate]]</f>
        <v>0</v>
      </c>
      <c r="M218" s="1">
        <f>Table1[[#This Row],[endshortdate]]</f>
        <v>0</v>
      </c>
      <c r="N218" s="11" t="str">
        <f>IF(Table1[[#This Row],[startdayname]]="Monday",Table1[[#This Row],[starttime]],"")</f>
        <v/>
      </c>
      <c r="O218" s="11" t="str">
        <f>IF(Table1[[#This Row],[startdayname]]="Tuesday",Table1[[#This Row],[starttime]],"")</f>
        <v/>
      </c>
      <c r="P218" s="11" t="str">
        <f>IF(Table1[[#This Row],[startdayname]]="Wednesday",Table1[[#This Row],[starttime]],"")</f>
        <v/>
      </c>
      <c r="Q218" s="11" t="str">
        <f>IF(Table1[[#This Row],[startdayname]]="Thursday",Table1[[#This Row],[starttime]],"")</f>
        <v/>
      </c>
      <c r="R218" s="11" t="str">
        <f>IF(Table1[[#This Row],[startdayname]]="Friday",Table1[[#This Row],[starttime]],"")</f>
        <v/>
      </c>
      <c r="S218" s="11" t="str">
        <f>IF(Table1[[#This Row],[startdayname]]="Saturday",Table1[[#This Row],[starttime]],"")</f>
        <v/>
      </c>
      <c r="T218" s="11" t="str">
        <f>IF(Table1[[#This Row],[startdayname]]="Sunday",Table1[[#This Row],[starttime]],"")</f>
        <v/>
      </c>
      <c r="V218" t="str">
        <f t="shared" ref="V218:X218" si="164">V217</f>
        <v>Kyle Cook</v>
      </c>
      <c r="W218" t="str">
        <f t="shared" si="164"/>
        <v>615-880-2367</v>
      </c>
      <c r="X218" t="str">
        <f t="shared" si="164"/>
        <v>kyle.cook@nashville.gov</v>
      </c>
    </row>
    <row r="219" spans="1:24" x14ac:dyDescent="0.25">
      <c r="A219">
        <f>Table1[[#This Row],[ summary]]</f>
        <v>0</v>
      </c>
      <c r="B219">
        <v>64836</v>
      </c>
      <c r="C219" t="str">
        <f>_xlfn.IFNA(VLOOKUP(Table1[[#This Row],[locationaddress]],VENUEID!$A$2:$B$28,2,TRUE),"")</f>
        <v/>
      </c>
      <c r="D219">
        <f>Table1[[#This Row],[description]]</f>
        <v>0</v>
      </c>
      <c r="E2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9">
        <v>23</v>
      </c>
      <c r="G219" t="str">
        <f>IF((ISTEXT(Table1[[#This Row],[link]])),(Table1[[#This Row],[link]]),"")</f>
        <v/>
      </c>
      <c r="H219" t="e">
        <f>VLOOKUP(Table1[[#This Row],[locationaddress]],VENUEID!$A$2:$C241,3,TRUE)</f>
        <v>#N/A</v>
      </c>
      <c r="L219" s="1">
        <f>Table1[[#This Row],[startshortdate]]</f>
        <v>0</v>
      </c>
      <c r="M219" s="1">
        <f>Table1[[#This Row],[endshortdate]]</f>
        <v>0</v>
      </c>
      <c r="N219" s="11" t="str">
        <f>IF(Table1[[#This Row],[startdayname]]="Monday",Table1[[#This Row],[starttime]],"")</f>
        <v/>
      </c>
      <c r="O219" s="11" t="str">
        <f>IF(Table1[[#This Row],[startdayname]]="Tuesday",Table1[[#This Row],[starttime]],"")</f>
        <v/>
      </c>
      <c r="P219" s="11" t="str">
        <f>IF(Table1[[#This Row],[startdayname]]="Wednesday",Table1[[#This Row],[starttime]],"")</f>
        <v/>
      </c>
      <c r="Q219" s="11" t="str">
        <f>IF(Table1[[#This Row],[startdayname]]="Thursday",Table1[[#This Row],[starttime]],"")</f>
        <v/>
      </c>
      <c r="R219" s="11" t="str">
        <f>IF(Table1[[#This Row],[startdayname]]="Friday",Table1[[#This Row],[starttime]],"")</f>
        <v/>
      </c>
      <c r="S219" s="11" t="str">
        <f>IF(Table1[[#This Row],[startdayname]]="Saturday",Table1[[#This Row],[starttime]],"")</f>
        <v/>
      </c>
      <c r="T219" s="11" t="str">
        <f>IF(Table1[[#This Row],[startdayname]]="Sunday",Table1[[#This Row],[starttime]],"")</f>
        <v/>
      </c>
      <c r="V219" t="str">
        <f t="shared" ref="V219:X219" si="165">V218</f>
        <v>Kyle Cook</v>
      </c>
      <c r="W219" t="str">
        <f t="shared" si="165"/>
        <v>615-880-2367</v>
      </c>
      <c r="X219" t="str">
        <f t="shared" si="165"/>
        <v>kyle.cook@nashville.gov</v>
      </c>
    </row>
    <row r="220" spans="1:24" x14ac:dyDescent="0.25">
      <c r="A220">
        <f>Table1[[#This Row],[ summary]]</f>
        <v>0</v>
      </c>
      <c r="B220">
        <v>64836</v>
      </c>
      <c r="C220" t="str">
        <f>_xlfn.IFNA(VLOOKUP(Table1[[#This Row],[locationaddress]],VENUEID!$A$2:$B$28,2,TRUE),"")</f>
        <v/>
      </c>
      <c r="D220">
        <f>Table1[[#This Row],[description]]</f>
        <v>0</v>
      </c>
      <c r="E2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0">
        <v>23</v>
      </c>
      <c r="G220" t="str">
        <f>IF((ISTEXT(Table1[[#This Row],[link]])),(Table1[[#This Row],[link]]),"")</f>
        <v/>
      </c>
      <c r="H220" t="e">
        <f>VLOOKUP(Table1[[#This Row],[locationaddress]],VENUEID!$A$2:$C243,3,TRUE)</f>
        <v>#N/A</v>
      </c>
      <c r="L220" s="1">
        <f>Table1[[#This Row],[startshortdate]]</f>
        <v>0</v>
      </c>
      <c r="M220" s="1">
        <f>Table1[[#This Row],[endshortdate]]</f>
        <v>0</v>
      </c>
      <c r="N220" s="11" t="str">
        <f>IF(Table1[[#This Row],[startdayname]]="Monday",Table1[[#This Row],[starttime]],"")</f>
        <v/>
      </c>
      <c r="O220" s="11" t="str">
        <f>IF(Table1[[#This Row],[startdayname]]="Tuesday",Table1[[#This Row],[starttime]],"")</f>
        <v/>
      </c>
      <c r="P220" s="11" t="str">
        <f>IF(Table1[[#This Row],[startdayname]]="Wednesday",Table1[[#This Row],[starttime]],"")</f>
        <v/>
      </c>
      <c r="Q220" s="11" t="str">
        <f>IF(Table1[[#This Row],[startdayname]]="Thursday",Table1[[#This Row],[starttime]],"")</f>
        <v/>
      </c>
      <c r="R220" s="11" t="str">
        <f>IF(Table1[[#This Row],[startdayname]]="Friday",Table1[[#This Row],[starttime]],"")</f>
        <v/>
      </c>
      <c r="S220" s="11" t="str">
        <f>IF(Table1[[#This Row],[startdayname]]="Saturday",Table1[[#This Row],[starttime]],"")</f>
        <v/>
      </c>
      <c r="T220" s="11" t="str">
        <f>IF(Table1[[#This Row],[startdayname]]="Sunday",Table1[[#This Row],[starttime]],"")</f>
        <v/>
      </c>
      <c r="V220" t="str">
        <f t="shared" ref="V220:X220" si="166">V219</f>
        <v>Kyle Cook</v>
      </c>
      <c r="W220" t="str">
        <f t="shared" si="166"/>
        <v>615-880-2367</v>
      </c>
      <c r="X220" t="str">
        <f t="shared" si="166"/>
        <v>kyle.cook@nashville.gov</v>
      </c>
    </row>
    <row r="221" spans="1:24" x14ac:dyDescent="0.25">
      <c r="A221">
        <f>Table1[[#This Row],[ summary]]</f>
        <v>0</v>
      </c>
      <c r="B221">
        <v>64836</v>
      </c>
      <c r="C221" t="str">
        <f>_xlfn.IFNA(VLOOKUP(Table1[[#This Row],[locationaddress]],VENUEID!$A$2:$B$28,2,TRUE),"")</f>
        <v/>
      </c>
      <c r="D221">
        <f>Table1[[#This Row],[description]]</f>
        <v>0</v>
      </c>
      <c r="E2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1">
        <v>23</v>
      </c>
      <c r="G221" t="str">
        <f>IF((ISTEXT(Table1[[#This Row],[link]])),(Table1[[#This Row],[link]]),"")</f>
        <v/>
      </c>
      <c r="H221" t="e">
        <f>VLOOKUP(Table1[[#This Row],[locationaddress]],VENUEID!$A$2:$C243,3,TRUE)</f>
        <v>#N/A</v>
      </c>
      <c r="L221" s="1">
        <f>Table1[[#This Row],[startshortdate]]</f>
        <v>0</v>
      </c>
      <c r="M221" s="1">
        <f>Table1[[#This Row],[endshortdate]]</f>
        <v>0</v>
      </c>
      <c r="N221" s="11" t="str">
        <f>IF(Table1[[#This Row],[startdayname]]="Monday",Table1[[#This Row],[starttime]],"")</f>
        <v/>
      </c>
      <c r="O221" s="11" t="str">
        <f>IF(Table1[[#This Row],[startdayname]]="Tuesday",Table1[[#This Row],[starttime]],"")</f>
        <v/>
      </c>
      <c r="P221" s="11" t="str">
        <f>IF(Table1[[#This Row],[startdayname]]="Wednesday",Table1[[#This Row],[starttime]],"")</f>
        <v/>
      </c>
      <c r="Q221" s="11" t="str">
        <f>IF(Table1[[#This Row],[startdayname]]="Thursday",Table1[[#This Row],[starttime]],"")</f>
        <v/>
      </c>
      <c r="R221" s="11" t="str">
        <f>IF(Table1[[#This Row],[startdayname]]="Friday",Table1[[#This Row],[starttime]],"")</f>
        <v/>
      </c>
      <c r="S221" s="11" t="str">
        <f>IF(Table1[[#This Row],[startdayname]]="Saturday",Table1[[#This Row],[starttime]],"")</f>
        <v/>
      </c>
      <c r="T221" s="11" t="str">
        <f>IF(Table1[[#This Row],[startdayname]]="Sunday",Table1[[#This Row],[starttime]],"")</f>
        <v/>
      </c>
      <c r="V221" t="str">
        <f t="shared" ref="V221:X221" si="167">V220</f>
        <v>Kyle Cook</v>
      </c>
      <c r="W221" t="str">
        <f t="shared" si="167"/>
        <v>615-880-2367</v>
      </c>
      <c r="X221" t="str">
        <f t="shared" si="167"/>
        <v>kyle.cook@nashville.gov</v>
      </c>
    </row>
    <row r="222" spans="1:24" x14ac:dyDescent="0.25">
      <c r="A222">
        <f>Table1[[#This Row],[ summary]]</f>
        <v>0</v>
      </c>
      <c r="B222">
        <v>64836</v>
      </c>
      <c r="C222" t="str">
        <f>_xlfn.IFNA(VLOOKUP(Table1[[#This Row],[locationaddress]],VENUEID!$A$2:$B$28,2,TRUE),"")</f>
        <v/>
      </c>
      <c r="D222">
        <f>Table1[[#This Row],[description]]</f>
        <v>0</v>
      </c>
      <c r="E2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2">
        <v>23</v>
      </c>
      <c r="G222" t="str">
        <f>IF((ISTEXT(Table1[[#This Row],[link]])),(Table1[[#This Row],[link]]),"")</f>
        <v/>
      </c>
      <c r="H222" t="e">
        <f>VLOOKUP(Table1[[#This Row],[locationaddress]],VENUEID!$A$2:$C245,3,TRUE)</f>
        <v>#N/A</v>
      </c>
      <c r="L222" s="1">
        <f>Table1[[#This Row],[startshortdate]]</f>
        <v>0</v>
      </c>
      <c r="M222" s="1">
        <f>Table1[[#This Row],[endshortdate]]</f>
        <v>0</v>
      </c>
      <c r="N222" s="11" t="str">
        <f>IF(Table1[[#This Row],[startdayname]]="Monday",Table1[[#This Row],[starttime]],"")</f>
        <v/>
      </c>
      <c r="O222" s="11" t="str">
        <f>IF(Table1[[#This Row],[startdayname]]="Tuesday",Table1[[#This Row],[starttime]],"")</f>
        <v/>
      </c>
      <c r="P222" s="11" t="str">
        <f>IF(Table1[[#This Row],[startdayname]]="Wednesday",Table1[[#This Row],[starttime]],"")</f>
        <v/>
      </c>
      <c r="Q222" s="11" t="str">
        <f>IF(Table1[[#This Row],[startdayname]]="Thursday",Table1[[#This Row],[starttime]],"")</f>
        <v/>
      </c>
      <c r="R222" s="11" t="str">
        <f>IF(Table1[[#This Row],[startdayname]]="Friday",Table1[[#This Row],[starttime]],"")</f>
        <v/>
      </c>
      <c r="S222" s="11" t="str">
        <f>IF(Table1[[#This Row],[startdayname]]="Saturday",Table1[[#This Row],[starttime]],"")</f>
        <v/>
      </c>
      <c r="T222" s="11" t="str">
        <f>IF(Table1[[#This Row],[startdayname]]="Sunday",Table1[[#This Row],[starttime]],"")</f>
        <v/>
      </c>
      <c r="V222" t="str">
        <f t="shared" ref="V222:X222" si="168">V221</f>
        <v>Kyle Cook</v>
      </c>
      <c r="W222" t="str">
        <f t="shared" si="168"/>
        <v>615-880-2367</v>
      </c>
      <c r="X222" t="str">
        <f t="shared" si="168"/>
        <v>kyle.cook@nashville.gov</v>
      </c>
    </row>
    <row r="223" spans="1:24" x14ac:dyDescent="0.25">
      <c r="A223">
        <f>Table1[[#This Row],[ summary]]</f>
        <v>0</v>
      </c>
      <c r="B223">
        <v>64836</v>
      </c>
      <c r="C223" t="str">
        <f>_xlfn.IFNA(VLOOKUP(Table1[[#This Row],[locationaddress]],VENUEID!$A$2:$B$28,2,TRUE),"")</f>
        <v/>
      </c>
      <c r="D223">
        <f>Table1[[#This Row],[description]]</f>
        <v>0</v>
      </c>
      <c r="E2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3">
        <v>23</v>
      </c>
      <c r="G223" t="str">
        <f>IF((ISTEXT(Table1[[#This Row],[link]])),(Table1[[#This Row],[link]]),"")</f>
        <v/>
      </c>
      <c r="H223" t="e">
        <f>VLOOKUP(Table1[[#This Row],[locationaddress]],VENUEID!$A$2:$C245,3,TRUE)</f>
        <v>#N/A</v>
      </c>
      <c r="L223" s="1">
        <f>Table1[[#This Row],[startshortdate]]</f>
        <v>0</v>
      </c>
      <c r="M223" s="1">
        <f>Table1[[#This Row],[endshortdate]]</f>
        <v>0</v>
      </c>
      <c r="N223" s="11" t="str">
        <f>IF(Table1[[#This Row],[startdayname]]="Monday",Table1[[#This Row],[starttime]],"")</f>
        <v/>
      </c>
      <c r="O223" s="11" t="str">
        <f>IF(Table1[[#This Row],[startdayname]]="Tuesday",Table1[[#This Row],[starttime]],"")</f>
        <v/>
      </c>
      <c r="P223" s="11" t="str">
        <f>IF(Table1[[#This Row],[startdayname]]="Wednesday",Table1[[#This Row],[starttime]],"")</f>
        <v/>
      </c>
      <c r="Q223" s="11" t="str">
        <f>IF(Table1[[#This Row],[startdayname]]="Thursday",Table1[[#This Row],[starttime]],"")</f>
        <v/>
      </c>
      <c r="R223" s="11" t="str">
        <f>IF(Table1[[#This Row],[startdayname]]="Friday",Table1[[#This Row],[starttime]],"")</f>
        <v/>
      </c>
      <c r="S223" s="11" t="str">
        <f>IF(Table1[[#This Row],[startdayname]]="Saturday",Table1[[#This Row],[starttime]],"")</f>
        <v/>
      </c>
      <c r="T223" s="11" t="str">
        <f>IF(Table1[[#This Row],[startdayname]]="Sunday",Table1[[#This Row],[starttime]],"")</f>
        <v/>
      </c>
      <c r="V223" t="str">
        <f t="shared" ref="V223:X223" si="169">V222</f>
        <v>Kyle Cook</v>
      </c>
      <c r="W223" t="str">
        <f t="shared" si="169"/>
        <v>615-880-2367</v>
      </c>
      <c r="X223" t="str">
        <f t="shared" si="169"/>
        <v>kyle.cook@nashville.gov</v>
      </c>
    </row>
    <row r="224" spans="1:24" x14ac:dyDescent="0.25">
      <c r="A224">
        <f>Table1[[#This Row],[ summary]]</f>
        <v>0</v>
      </c>
      <c r="B224">
        <v>64836</v>
      </c>
      <c r="C224" t="str">
        <f>_xlfn.IFNA(VLOOKUP(Table1[[#This Row],[locationaddress]],VENUEID!$A$2:$B$28,2,TRUE),"")</f>
        <v/>
      </c>
      <c r="D224">
        <f>Table1[[#This Row],[description]]</f>
        <v>0</v>
      </c>
      <c r="E2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4">
        <v>23</v>
      </c>
      <c r="G224" t="str">
        <f>IF((ISTEXT(Table1[[#This Row],[link]])),(Table1[[#This Row],[link]]),"")</f>
        <v/>
      </c>
      <c r="H224" t="e">
        <f>VLOOKUP(Table1[[#This Row],[locationaddress]],VENUEID!$A$2:$C247,3,TRUE)</f>
        <v>#N/A</v>
      </c>
      <c r="L224" s="1">
        <f>Table1[[#This Row],[startshortdate]]</f>
        <v>0</v>
      </c>
      <c r="M224" s="1">
        <f>Table1[[#This Row],[endshortdate]]</f>
        <v>0</v>
      </c>
      <c r="N224" s="11" t="str">
        <f>IF(Table1[[#This Row],[startdayname]]="Monday",Table1[[#This Row],[starttime]],"")</f>
        <v/>
      </c>
      <c r="O224" s="11" t="str">
        <f>IF(Table1[[#This Row],[startdayname]]="Tuesday",Table1[[#This Row],[starttime]],"")</f>
        <v/>
      </c>
      <c r="P224" s="11" t="str">
        <f>IF(Table1[[#This Row],[startdayname]]="Wednesday",Table1[[#This Row],[starttime]],"")</f>
        <v/>
      </c>
      <c r="Q224" s="11" t="str">
        <f>IF(Table1[[#This Row],[startdayname]]="Thursday",Table1[[#This Row],[starttime]],"")</f>
        <v/>
      </c>
      <c r="R224" s="11" t="str">
        <f>IF(Table1[[#This Row],[startdayname]]="Friday",Table1[[#This Row],[starttime]],"")</f>
        <v/>
      </c>
      <c r="S224" s="11" t="str">
        <f>IF(Table1[[#This Row],[startdayname]]="Saturday",Table1[[#This Row],[starttime]],"")</f>
        <v/>
      </c>
      <c r="T224" s="11" t="str">
        <f>IF(Table1[[#This Row],[startdayname]]="Sunday",Table1[[#This Row],[starttime]],"")</f>
        <v/>
      </c>
      <c r="V224" t="str">
        <f t="shared" ref="V224:X224" si="170">V223</f>
        <v>Kyle Cook</v>
      </c>
      <c r="W224" t="str">
        <f t="shared" si="170"/>
        <v>615-880-2367</v>
      </c>
      <c r="X224" t="str">
        <f t="shared" si="170"/>
        <v>kyle.cook@nashville.gov</v>
      </c>
    </row>
    <row r="225" spans="1:24" x14ac:dyDescent="0.25">
      <c r="A225">
        <f>Table1[[#This Row],[ summary]]</f>
        <v>0</v>
      </c>
      <c r="B225">
        <v>64836</v>
      </c>
      <c r="C225" t="str">
        <f>_xlfn.IFNA(VLOOKUP(Table1[[#This Row],[locationaddress]],VENUEID!$A$2:$B$28,2,TRUE),"")</f>
        <v/>
      </c>
      <c r="D225">
        <f>Table1[[#This Row],[description]]</f>
        <v>0</v>
      </c>
      <c r="E2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5">
        <v>23</v>
      </c>
      <c r="G225" t="str">
        <f>IF((ISTEXT(Table1[[#This Row],[link]])),(Table1[[#This Row],[link]]),"")</f>
        <v/>
      </c>
      <c r="H225" t="e">
        <f>VLOOKUP(Table1[[#This Row],[locationaddress]],VENUEID!$A$2:$C247,3,TRUE)</f>
        <v>#N/A</v>
      </c>
      <c r="L225" s="1">
        <f>Table1[[#This Row],[startshortdate]]</f>
        <v>0</v>
      </c>
      <c r="M225" s="1">
        <f>Table1[[#This Row],[endshortdate]]</f>
        <v>0</v>
      </c>
      <c r="N225" s="11" t="str">
        <f>IF(Table1[[#This Row],[startdayname]]="Monday",Table1[[#This Row],[starttime]],"")</f>
        <v/>
      </c>
      <c r="O225" s="11" t="str">
        <f>IF(Table1[[#This Row],[startdayname]]="Tuesday",Table1[[#This Row],[starttime]],"")</f>
        <v/>
      </c>
      <c r="P225" s="11" t="str">
        <f>IF(Table1[[#This Row],[startdayname]]="Wednesday",Table1[[#This Row],[starttime]],"")</f>
        <v/>
      </c>
      <c r="Q225" s="11" t="str">
        <f>IF(Table1[[#This Row],[startdayname]]="Thursday",Table1[[#This Row],[starttime]],"")</f>
        <v/>
      </c>
      <c r="R225" s="11" t="str">
        <f>IF(Table1[[#This Row],[startdayname]]="Friday",Table1[[#This Row],[starttime]],"")</f>
        <v/>
      </c>
      <c r="S225" s="11" t="str">
        <f>IF(Table1[[#This Row],[startdayname]]="Saturday",Table1[[#This Row],[starttime]],"")</f>
        <v/>
      </c>
      <c r="T225" s="11" t="str">
        <f>IF(Table1[[#This Row],[startdayname]]="Sunday",Table1[[#This Row],[starttime]],"")</f>
        <v/>
      </c>
      <c r="V225" t="str">
        <f t="shared" ref="V225:X225" si="171">V224</f>
        <v>Kyle Cook</v>
      </c>
      <c r="W225" t="str">
        <f t="shared" si="171"/>
        <v>615-880-2367</v>
      </c>
      <c r="X225" t="str">
        <f t="shared" si="171"/>
        <v>kyle.cook@nashville.gov</v>
      </c>
    </row>
    <row r="226" spans="1:24" x14ac:dyDescent="0.25">
      <c r="A226">
        <f>Table1[[#This Row],[ summary]]</f>
        <v>0</v>
      </c>
      <c r="B226">
        <v>64836</v>
      </c>
      <c r="C226" t="str">
        <f>_xlfn.IFNA(VLOOKUP(Table1[[#This Row],[locationaddress]],VENUEID!$A$2:$B$28,2,TRUE),"")</f>
        <v/>
      </c>
      <c r="D226">
        <f>Table1[[#This Row],[description]]</f>
        <v>0</v>
      </c>
      <c r="E2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6">
        <v>23</v>
      </c>
      <c r="G226" t="str">
        <f>IF((ISTEXT(Table1[[#This Row],[link]])),(Table1[[#This Row],[link]]),"")</f>
        <v/>
      </c>
      <c r="H226" t="e">
        <f>VLOOKUP(Table1[[#This Row],[locationaddress]],VENUEID!$A$2:$C249,3,TRUE)</f>
        <v>#N/A</v>
      </c>
      <c r="L226" s="1">
        <f>Table1[[#This Row],[startshortdate]]</f>
        <v>0</v>
      </c>
      <c r="M226" s="1">
        <f>Table1[[#This Row],[endshortdate]]</f>
        <v>0</v>
      </c>
      <c r="N226" s="11" t="str">
        <f>IF(Table1[[#This Row],[startdayname]]="Monday",Table1[[#This Row],[starttime]],"")</f>
        <v/>
      </c>
      <c r="O226" s="11" t="str">
        <f>IF(Table1[[#This Row],[startdayname]]="Tuesday",Table1[[#This Row],[starttime]],"")</f>
        <v/>
      </c>
      <c r="P226" s="11" t="str">
        <f>IF(Table1[[#This Row],[startdayname]]="Wednesday",Table1[[#This Row],[starttime]],"")</f>
        <v/>
      </c>
      <c r="Q226" s="11" t="str">
        <f>IF(Table1[[#This Row],[startdayname]]="Thursday",Table1[[#This Row],[starttime]],"")</f>
        <v/>
      </c>
      <c r="R226" s="11" t="str">
        <f>IF(Table1[[#This Row],[startdayname]]="Friday",Table1[[#This Row],[starttime]],"")</f>
        <v/>
      </c>
      <c r="S226" s="11" t="str">
        <f>IF(Table1[[#This Row],[startdayname]]="Saturday",Table1[[#This Row],[starttime]],"")</f>
        <v/>
      </c>
      <c r="T226" s="11" t="str">
        <f>IF(Table1[[#This Row],[startdayname]]="Sunday",Table1[[#This Row],[starttime]],"")</f>
        <v/>
      </c>
      <c r="V226" t="str">
        <f t="shared" ref="V226:X226" si="172">V225</f>
        <v>Kyle Cook</v>
      </c>
      <c r="W226" t="str">
        <f t="shared" si="172"/>
        <v>615-880-2367</v>
      </c>
      <c r="X226" t="str">
        <f t="shared" si="172"/>
        <v>kyle.cook@nashville.gov</v>
      </c>
    </row>
    <row r="227" spans="1:24" x14ac:dyDescent="0.25">
      <c r="A227">
        <f>Table1[[#This Row],[ summary]]</f>
        <v>0</v>
      </c>
      <c r="B227">
        <v>64836</v>
      </c>
      <c r="C227" t="str">
        <f>_xlfn.IFNA(VLOOKUP(Table1[[#This Row],[locationaddress]],VENUEID!$A$2:$B$28,2,TRUE),"")</f>
        <v/>
      </c>
      <c r="D227">
        <f>Table1[[#This Row],[description]]</f>
        <v>0</v>
      </c>
      <c r="E2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7">
        <v>23</v>
      </c>
      <c r="G227" t="str">
        <f>IF((ISTEXT(Table1[[#This Row],[link]])),(Table1[[#This Row],[link]]),"")</f>
        <v/>
      </c>
      <c r="H227" t="e">
        <f>VLOOKUP(Table1[[#This Row],[locationaddress]],VENUEID!$A$2:$C249,3,TRUE)</f>
        <v>#N/A</v>
      </c>
      <c r="L227" s="1">
        <f>Table1[[#This Row],[startshortdate]]</f>
        <v>0</v>
      </c>
      <c r="M227" s="1">
        <f>Table1[[#This Row],[endshortdate]]</f>
        <v>0</v>
      </c>
      <c r="N227" s="11" t="str">
        <f>IF(Table1[[#This Row],[startdayname]]="Monday",Table1[[#This Row],[starttime]],"")</f>
        <v/>
      </c>
      <c r="O227" s="11" t="str">
        <f>IF(Table1[[#This Row],[startdayname]]="Tuesday",Table1[[#This Row],[starttime]],"")</f>
        <v/>
      </c>
      <c r="P227" s="11" t="str">
        <f>IF(Table1[[#This Row],[startdayname]]="Wednesday",Table1[[#This Row],[starttime]],"")</f>
        <v/>
      </c>
      <c r="Q227" s="11" t="str">
        <f>IF(Table1[[#This Row],[startdayname]]="Thursday",Table1[[#This Row],[starttime]],"")</f>
        <v/>
      </c>
      <c r="R227" s="11" t="str">
        <f>IF(Table1[[#This Row],[startdayname]]="Friday",Table1[[#This Row],[starttime]],"")</f>
        <v/>
      </c>
      <c r="S227" s="11" t="str">
        <f>IF(Table1[[#This Row],[startdayname]]="Saturday",Table1[[#This Row],[starttime]],"")</f>
        <v/>
      </c>
      <c r="T227" s="11" t="str">
        <f>IF(Table1[[#This Row],[startdayname]]="Sunday",Table1[[#This Row],[starttime]],"")</f>
        <v/>
      </c>
      <c r="V227" t="str">
        <f t="shared" ref="V227:X227" si="173">V226</f>
        <v>Kyle Cook</v>
      </c>
      <c r="W227" t="str">
        <f t="shared" si="173"/>
        <v>615-880-2367</v>
      </c>
      <c r="X227" t="str">
        <f t="shared" si="173"/>
        <v>kyle.cook@nashville.gov</v>
      </c>
    </row>
    <row r="228" spans="1:24" x14ac:dyDescent="0.25">
      <c r="A228">
        <f>Table1[[#This Row],[ summary]]</f>
        <v>0</v>
      </c>
      <c r="B228">
        <v>64836</v>
      </c>
      <c r="C228" t="str">
        <f>_xlfn.IFNA(VLOOKUP(Table1[[#This Row],[locationaddress]],VENUEID!$A$2:$B$28,2,TRUE),"")</f>
        <v/>
      </c>
      <c r="D228">
        <f>Table1[[#This Row],[description]]</f>
        <v>0</v>
      </c>
      <c r="E2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8">
        <v>23</v>
      </c>
      <c r="G228" t="str">
        <f>IF((ISTEXT(Table1[[#This Row],[link]])),(Table1[[#This Row],[link]]),"")</f>
        <v/>
      </c>
      <c r="H228" t="e">
        <f>VLOOKUP(Table1[[#This Row],[locationaddress]],VENUEID!$A$2:$C251,3,TRUE)</f>
        <v>#N/A</v>
      </c>
      <c r="L228" s="1">
        <f>Table1[[#This Row],[startshortdate]]</f>
        <v>0</v>
      </c>
      <c r="M228" s="1">
        <f>Table1[[#This Row],[endshortdate]]</f>
        <v>0</v>
      </c>
      <c r="N228" s="11" t="str">
        <f>IF(Table1[[#This Row],[startdayname]]="Monday",Table1[[#This Row],[starttime]],"")</f>
        <v/>
      </c>
      <c r="O228" s="11" t="str">
        <f>IF(Table1[[#This Row],[startdayname]]="Tuesday",Table1[[#This Row],[starttime]],"")</f>
        <v/>
      </c>
      <c r="P228" s="11" t="str">
        <f>IF(Table1[[#This Row],[startdayname]]="Wednesday",Table1[[#This Row],[starttime]],"")</f>
        <v/>
      </c>
      <c r="Q228" s="11" t="str">
        <f>IF(Table1[[#This Row],[startdayname]]="Thursday",Table1[[#This Row],[starttime]],"")</f>
        <v/>
      </c>
      <c r="R228" s="11" t="str">
        <f>IF(Table1[[#This Row],[startdayname]]="Friday",Table1[[#This Row],[starttime]],"")</f>
        <v/>
      </c>
      <c r="S228" s="11" t="str">
        <f>IF(Table1[[#This Row],[startdayname]]="Saturday",Table1[[#This Row],[starttime]],"")</f>
        <v/>
      </c>
      <c r="T228" s="11" t="str">
        <f>IF(Table1[[#This Row],[startdayname]]="Sunday",Table1[[#This Row],[starttime]],"")</f>
        <v/>
      </c>
      <c r="V228" t="str">
        <f t="shared" ref="V228:X228" si="174">V227</f>
        <v>Kyle Cook</v>
      </c>
      <c r="W228" t="str">
        <f t="shared" si="174"/>
        <v>615-880-2367</v>
      </c>
      <c r="X228" t="str">
        <f t="shared" si="174"/>
        <v>kyle.cook@nashville.gov</v>
      </c>
    </row>
    <row r="229" spans="1:24" x14ac:dyDescent="0.25">
      <c r="A229">
        <f>Table1[[#This Row],[ summary]]</f>
        <v>0</v>
      </c>
      <c r="B229">
        <v>64836</v>
      </c>
      <c r="C229" t="str">
        <f>_xlfn.IFNA(VLOOKUP(Table1[[#This Row],[locationaddress]],VENUEID!$A$2:$B$28,2,TRUE),"")</f>
        <v/>
      </c>
      <c r="D229">
        <f>Table1[[#This Row],[description]]</f>
        <v>0</v>
      </c>
      <c r="E2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9">
        <v>23</v>
      </c>
      <c r="G229" t="str">
        <f>IF((ISTEXT(Table1[[#This Row],[link]])),(Table1[[#This Row],[link]]),"")</f>
        <v/>
      </c>
      <c r="H229" t="e">
        <f>VLOOKUP(Table1[[#This Row],[locationaddress]],VENUEID!$A$2:$C251,3,TRUE)</f>
        <v>#N/A</v>
      </c>
      <c r="L229" s="1">
        <f>Table1[[#This Row],[startshortdate]]</f>
        <v>0</v>
      </c>
      <c r="M229" s="1">
        <f>Table1[[#This Row],[endshortdate]]</f>
        <v>0</v>
      </c>
      <c r="N229" s="11" t="str">
        <f>IF(Table1[[#This Row],[startdayname]]="Monday",Table1[[#This Row],[starttime]],"")</f>
        <v/>
      </c>
      <c r="O229" s="11" t="str">
        <f>IF(Table1[[#This Row],[startdayname]]="Tuesday",Table1[[#This Row],[starttime]],"")</f>
        <v/>
      </c>
      <c r="P229" s="11" t="str">
        <f>IF(Table1[[#This Row],[startdayname]]="Wednesday",Table1[[#This Row],[starttime]],"")</f>
        <v/>
      </c>
      <c r="Q229" s="11" t="str">
        <f>IF(Table1[[#This Row],[startdayname]]="Thursday",Table1[[#This Row],[starttime]],"")</f>
        <v/>
      </c>
      <c r="R229" s="11" t="str">
        <f>IF(Table1[[#This Row],[startdayname]]="Friday",Table1[[#This Row],[starttime]],"")</f>
        <v/>
      </c>
      <c r="S229" s="11" t="str">
        <f>IF(Table1[[#This Row],[startdayname]]="Saturday",Table1[[#This Row],[starttime]],"")</f>
        <v/>
      </c>
      <c r="T229" s="11" t="str">
        <f>IF(Table1[[#This Row],[startdayname]]="Sunday",Table1[[#This Row],[starttime]],"")</f>
        <v/>
      </c>
      <c r="V229" t="str">
        <f t="shared" ref="V229:X229" si="175">V228</f>
        <v>Kyle Cook</v>
      </c>
      <c r="W229" t="str">
        <f t="shared" si="175"/>
        <v>615-880-2367</v>
      </c>
      <c r="X229" t="str">
        <f t="shared" si="175"/>
        <v>kyle.cook@nashville.gov</v>
      </c>
    </row>
    <row r="230" spans="1:24" x14ac:dyDescent="0.25">
      <c r="A230">
        <f>Table1[[#This Row],[ summary]]</f>
        <v>0</v>
      </c>
      <c r="B230">
        <v>64836</v>
      </c>
      <c r="C230" t="str">
        <f>_xlfn.IFNA(VLOOKUP(Table1[[#This Row],[locationaddress]],VENUEID!$A$2:$B$28,2,TRUE),"")</f>
        <v/>
      </c>
      <c r="D230">
        <f>Table1[[#This Row],[description]]</f>
        <v>0</v>
      </c>
      <c r="E2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0">
        <v>23</v>
      </c>
      <c r="G230" t="str">
        <f>IF((ISTEXT(Table1[[#This Row],[link]])),(Table1[[#This Row],[link]]),"")</f>
        <v/>
      </c>
      <c r="H230" t="e">
        <f>VLOOKUP(Table1[[#This Row],[locationaddress]],VENUEID!$A$2:$C253,3,TRUE)</f>
        <v>#N/A</v>
      </c>
      <c r="L230" s="1">
        <f>Table1[[#This Row],[startshortdate]]</f>
        <v>0</v>
      </c>
      <c r="M230" s="1">
        <f>Table1[[#This Row],[endshortdate]]</f>
        <v>0</v>
      </c>
      <c r="N230" s="11" t="str">
        <f>IF(Table1[[#This Row],[startdayname]]="Monday",Table1[[#This Row],[starttime]],"")</f>
        <v/>
      </c>
      <c r="O230" s="11" t="str">
        <f>IF(Table1[[#This Row],[startdayname]]="Tuesday",Table1[[#This Row],[starttime]],"")</f>
        <v/>
      </c>
      <c r="P230" s="11" t="str">
        <f>IF(Table1[[#This Row],[startdayname]]="Wednesday",Table1[[#This Row],[starttime]],"")</f>
        <v/>
      </c>
      <c r="Q230" s="11" t="str">
        <f>IF(Table1[[#This Row],[startdayname]]="Thursday",Table1[[#This Row],[starttime]],"")</f>
        <v/>
      </c>
      <c r="R230" s="11" t="str">
        <f>IF(Table1[[#This Row],[startdayname]]="Friday",Table1[[#This Row],[starttime]],"")</f>
        <v/>
      </c>
      <c r="S230" s="11" t="str">
        <f>IF(Table1[[#This Row],[startdayname]]="Saturday",Table1[[#This Row],[starttime]],"")</f>
        <v/>
      </c>
      <c r="T230" s="11" t="str">
        <f>IF(Table1[[#This Row],[startdayname]]="Sunday",Table1[[#This Row],[starttime]],"")</f>
        <v/>
      </c>
      <c r="V230" t="str">
        <f t="shared" ref="V230:X230" si="176">V229</f>
        <v>Kyle Cook</v>
      </c>
      <c r="W230" t="str">
        <f t="shared" si="176"/>
        <v>615-880-2367</v>
      </c>
      <c r="X230" t="str">
        <f t="shared" si="176"/>
        <v>kyle.cook@nashville.gov</v>
      </c>
    </row>
    <row r="231" spans="1:24" x14ac:dyDescent="0.25">
      <c r="A231">
        <f>Table1[[#This Row],[ summary]]</f>
        <v>0</v>
      </c>
      <c r="B231">
        <v>64836</v>
      </c>
      <c r="C231" t="str">
        <f>_xlfn.IFNA(VLOOKUP(Table1[[#This Row],[locationaddress]],VENUEID!$A$2:$B$28,2,TRUE),"")</f>
        <v/>
      </c>
      <c r="D231">
        <f>Table1[[#This Row],[description]]</f>
        <v>0</v>
      </c>
      <c r="E2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1">
        <v>23</v>
      </c>
      <c r="G231" t="str">
        <f>IF((ISTEXT(Table1[[#This Row],[link]])),(Table1[[#This Row],[link]]),"")</f>
        <v/>
      </c>
      <c r="H231" t="e">
        <f>VLOOKUP(Table1[[#This Row],[locationaddress]],VENUEID!$A$2:$C253,3,TRUE)</f>
        <v>#N/A</v>
      </c>
      <c r="L231" s="1">
        <f>Table1[[#This Row],[startshortdate]]</f>
        <v>0</v>
      </c>
      <c r="M231" s="1">
        <f>Table1[[#This Row],[endshortdate]]</f>
        <v>0</v>
      </c>
      <c r="N231" s="11" t="str">
        <f>IF(Table1[[#This Row],[startdayname]]="Monday",Table1[[#This Row],[starttime]],"")</f>
        <v/>
      </c>
      <c r="O231" s="11" t="str">
        <f>IF(Table1[[#This Row],[startdayname]]="Tuesday",Table1[[#This Row],[starttime]],"")</f>
        <v/>
      </c>
      <c r="P231" s="11" t="str">
        <f>IF(Table1[[#This Row],[startdayname]]="Wednesday",Table1[[#This Row],[starttime]],"")</f>
        <v/>
      </c>
      <c r="Q231" s="11" t="str">
        <f>IF(Table1[[#This Row],[startdayname]]="Thursday",Table1[[#This Row],[starttime]],"")</f>
        <v/>
      </c>
      <c r="R231" s="11" t="str">
        <f>IF(Table1[[#This Row],[startdayname]]="Friday",Table1[[#This Row],[starttime]],"")</f>
        <v/>
      </c>
      <c r="S231" s="11" t="str">
        <f>IF(Table1[[#This Row],[startdayname]]="Saturday",Table1[[#This Row],[starttime]],"")</f>
        <v/>
      </c>
      <c r="T231" s="11" t="str">
        <f>IF(Table1[[#This Row],[startdayname]]="Sunday",Table1[[#This Row],[starttime]],"")</f>
        <v/>
      </c>
      <c r="V231" t="str">
        <f t="shared" ref="V231:X231" si="177">V230</f>
        <v>Kyle Cook</v>
      </c>
      <c r="W231" t="str">
        <f t="shared" si="177"/>
        <v>615-880-2367</v>
      </c>
      <c r="X231" t="str">
        <f t="shared" si="177"/>
        <v>kyle.cook@nashville.gov</v>
      </c>
    </row>
    <row r="232" spans="1:24" x14ac:dyDescent="0.25">
      <c r="A232">
        <f>Table1[[#This Row],[ summary]]</f>
        <v>0</v>
      </c>
      <c r="B232">
        <v>64836</v>
      </c>
      <c r="C232" t="str">
        <f>_xlfn.IFNA(VLOOKUP(Table1[[#This Row],[locationaddress]],VENUEID!$A$2:$B$28,2,TRUE),"")</f>
        <v/>
      </c>
      <c r="D232">
        <f>Table1[[#This Row],[description]]</f>
        <v>0</v>
      </c>
      <c r="E2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2">
        <v>23</v>
      </c>
      <c r="G232" t="str">
        <f>IF((ISTEXT(Table1[[#This Row],[link]])),(Table1[[#This Row],[link]]),"")</f>
        <v/>
      </c>
      <c r="H232" t="e">
        <f>VLOOKUP(Table1[[#This Row],[locationaddress]],VENUEID!$A$2:$C255,3,TRUE)</f>
        <v>#N/A</v>
      </c>
      <c r="L232" s="1">
        <f>Table1[[#This Row],[startshortdate]]</f>
        <v>0</v>
      </c>
      <c r="M232" s="1">
        <f>Table1[[#This Row],[endshortdate]]</f>
        <v>0</v>
      </c>
      <c r="N232" s="11" t="str">
        <f>IF(Table1[[#This Row],[startdayname]]="Monday",Table1[[#This Row],[starttime]],"")</f>
        <v/>
      </c>
      <c r="O232" s="11" t="str">
        <f>IF(Table1[[#This Row],[startdayname]]="Tuesday",Table1[[#This Row],[starttime]],"")</f>
        <v/>
      </c>
      <c r="P232" s="11" t="str">
        <f>IF(Table1[[#This Row],[startdayname]]="Wednesday",Table1[[#This Row],[starttime]],"")</f>
        <v/>
      </c>
      <c r="Q232" s="11" t="str">
        <f>IF(Table1[[#This Row],[startdayname]]="Thursday",Table1[[#This Row],[starttime]],"")</f>
        <v/>
      </c>
      <c r="R232" s="11" t="str">
        <f>IF(Table1[[#This Row],[startdayname]]="Friday",Table1[[#This Row],[starttime]],"")</f>
        <v/>
      </c>
      <c r="S232" s="11" t="str">
        <f>IF(Table1[[#This Row],[startdayname]]="Saturday",Table1[[#This Row],[starttime]],"")</f>
        <v/>
      </c>
      <c r="T232" s="11" t="str">
        <f>IF(Table1[[#This Row],[startdayname]]="Sunday",Table1[[#This Row],[starttime]],"")</f>
        <v/>
      </c>
      <c r="V232" t="str">
        <f t="shared" ref="V232:X232" si="178">V231</f>
        <v>Kyle Cook</v>
      </c>
      <c r="W232" t="str">
        <f t="shared" si="178"/>
        <v>615-880-2367</v>
      </c>
      <c r="X232" t="str">
        <f t="shared" si="178"/>
        <v>kyle.cook@nashville.gov</v>
      </c>
    </row>
    <row r="233" spans="1:24" x14ac:dyDescent="0.25">
      <c r="A233">
        <f>Table1[[#This Row],[ summary]]</f>
        <v>0</v>
      </c>
      <c r="B233">
        <v>64836</v>
      </c>
      <c r="C233" t="str">
        <f>_xlfn.IFNA(VLOOKUP(Table1[[#This Row],[locationaddress]],VENUEID!$A$2:$B$28,2,TRUE),"")</f>
        <v/>
      </c>
      <c r="D233">
        <f>Table1[[#This Row],[description]]</f>
        <v>0</v>
      </c>
      <c r="E2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3">
        <v>23</v>
      </c>
      <c r="G233" t="str">
        <f>IF((ISTEXT(Table1[[#This Row],[link]])),(Table1[[#This Row],[link]]),"")</f>
        <v/>
      </c>
      <c r="H233" t="e">
        <f>VLOOKUP(Table1[[#This Row],[locationaddress]],VENUEID!$A$2:$C255,3,TRUE)</f>
        <v>#N/A</v>
      </c>
      <c r="L233" s="1">
        <f>Table1[[#This Row],[startshortdate]]</f>
        <v>0</v>
      </c>
      <c r="M233" s="1">
        <f>Table1[[#This Row],[endshortdate]]</f>
        <v>0</v>
      </c>
      <c r="N233" s="11" t="str">
        <f>IF(Table1[[#This Row],[startdayname]]="Monday",Table1[[#This Row],[starttime]],"")</f>
        <v/>
      </c>
      <c r="O233" s="11" t="str">
        <f>IF(Table1[[#This Row],[startdayname]]="Tuesday",Table1[[#This Row],[starttime]],"")</f>
        <v/>
      </c>
      <c r="P233" s="11" t="str">
        <f>IF(Table1[[#This Row],[startdayname]]="Wednesday",Table1[[#This Row],[starttime]],"")</f>
        <v/>
      </c>
      <c r="Q233" s="11" t="str">
        <f>IF(Table1[[#This Row],[startdayname]]="Thursday",Table1[[#This Row],[starttime]],"")</f>
        <v/>
      </c>
      <c r="R233" s="11" t="str">
        <f>IF(Table1[[#This Row],[startdayname]]="Friday",Table1[[#This Row],[starttime]],"")</f>
        <v/>
      </c>
      <c r="S233" s="11" t="str">
        <f>IF(Table1[[#This Row],[startdayname]]="Saturday",Table1[[#This Row],[starttime]],"")</f>
        <v/>
      </c>
      <c r="T233" s="11" t="str">
        <f>IF(Table1[[#This Row],[startdayname]]="Sunday",Table1[[#This Row],[starttime]],"")</f>
        <v/>
      </c>
      <c r="V233" t="str">
        <f t="shared" ref="V233:X233" si="179">V232</f>
        <v>Kyle Cook</v>
      </c>
      <c r="W233" t="str">
        <f t="shared" si="179"/>
        <v>615-880-2367</v>
      </c>
      <c r="X233" t="str">
        <f t="shared" si="179"/>
        <v>kyle.cook@nashville.gov</v>
      </c>
    </row>
    <row r="234" spans="1:24" x14ac:dyDescent="0.25">
      <c r="A234">
        <f>Table1[[#This Row],[ summary]]</f>
        <v>0</v>
      </c>
      <c r="B234">
        <v>64836</v>
      </c>
      <c r="C234" t="str">
        <f>_xlfn.IFNA(VLOOKUP(Table1[[#This Row],[locationaddress]],VENUEID!$A$2:$B$28,2,TRUE),"")</f>
        <v/>
      </c>
      <c r="D234">
        <f>Table1[[#This Row],[description]]</f>
        <v>0</v>
      </c>
      <c r="E2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4">
        <v>23</v>
      </c>
      <c r="G234" t="str">
        <f>IF((ISTEXT(Table1[[#This Row],[link]])),(Table1[[#This Row],[link]]),"")</f>
        <v/>
      </c>
      <c r="H234" t="e">
        <f>VLOOKUP(Table1[[#This Row],[locationaddress]],VENUEID!$A$2:$C257,3,TRUE)</f>
        <v>#N/A</v>
      </c>
      <c r="L234" s="1">
        <f>Table1[[#This Row],[startshortdate]]</f>
        <v>0</v>
      </c>
      <c r="M234" s="1">
        <f>Table1[[#This Row],[endshortdate]]</f>
        <v>0</v>
      </c>
      <c r="N234" s="11" t="str">
        <f>IF(Table1[[#This Row],[startdayname]]="Monday",Table1[[#This Row],[starttime]],"")</f>
        <v/>
      </c>
      <c r="O234" s="11" t="str">
        <f>IF(Table1[[#This Row],[startdayname]]="Tuesday",Table1[[#This Row],[starttime]],"")</f>
        <v/>
      </c>
      <c r="P234" s="11" t="str">
        <f>IF(Table1[[#This Row],[startdayname]]="Wednesday",Table1[[#This Row],[starttime]],"")</f>
        <v/>
      </c>
      <c r="Q234" s="11" t="str">
        <f>IF(Table1[[#This Row],[startdayname]]="Thursday",Table1[[#This Row],[starttime]],"")</f>
        <v/>
      </c>
      <c r="R234" s="11" t="str">
        <f>IF(Table1[[#This Row],[startdayname]]="Friday",Table1[[#This Row],[starttime]],"")</f>
        <v/>
      </c>
      <c r="S234" s="11" t="str">
        <f>IF(Table1[[#This Row],[startdayname]]="Saturday",Table1[[#This Row],[starttime]],"")</f>
        <v/>
      </c>
      <c r="T234" s="11" t="str">
        <f>IF(Table1[[#This Row],[startdayname]]="Sunday",Table1[[#This Row],[starttime]],"")</f>
        <v/>
      </c>
      <c r="V234" t="str">
        <f t="shared" ref="V234:X234" si="180">V233</f>
        <v>Kyle Cook</v>
      </c>
      <c r="W234" t="str">
        <f t="shared" si="180"/>
        <v>615-880-2367</v>
      </c>
      <c r="X234" t="str">
        <f t="shared" si="180"/>
        <v>kyle.cook@nashville.gov</v>
      </c>
    </row>
    <row r="235" spans="1:24" x14ac:dyDescent="0.25">
      <c r="A235">
        <f>Table1[[#This Row],[ summary]]</f>
        <v>0</v>
      </c>
      <c r="B235">
        <v>64836</v>
      </c>
      <c r="C235" t="str">
        <f>_xlfn.IFNA(VLOOKUP(Table1[[#This Row],[locationaddress]],VENUEID!$A$2:$B$28,2,TRUE),"")</f>
        <v/>
      </c>
      <c r="D235">
        <f>Table1[[#This Row],[description]]</f>
        <v>0</v>
      </c>
      <c r="E2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5">
        <v>23</v>
      </c>
      <c r="G235" t="str">
        <f>IF((ISTEXT(Table1[[#This Row],[link]])),(Table1[[#This Row],[link]]),"")</f>
        <v/>
      </c>
      <c r="H235" t="e">
        <f>VLOOKUP(Table1[[#This Row],[locationaddress]],VENUEID!$A$2:$C257,3,TRUE)</f>
        <v>#N/A</v>
      </c>
      <c r="L235" s="1">
        <f>Table1[[#This Row],[startshortdate]]</f>
        <v>0</v>
      </c>
      <c r="M235" s="1">
        <f>Table1[[#This Row],[endshortdate]]</f>
        <v>0</v>
      </c>
      <c r="N235" s="11" t="str">
        <f>IF(Table1[[#This Row],[startdayname]]="Monday",Table1[[#This Row],[starttime]],"")</f>
        <v/>
      </c>
      <c r="O235" s="11" t="str">
        <f>IF(Table1[[#This Row],[startdayname]]="Tuesday",Table1[[#This Row],[starttime]],"")</f>
        <v/>
      </c>
      <c r="P235" s="11" t="str">
        <f>IF(Table1[[#This Row],[startdayname]]="Wednesday",Table1[[#This Row],[starttime]],"")</f>
        <v/>
      </c>
      <c r="Q235" s="11" t="str">
        <f>IF(Table1[[#This Row],[startdayname]]="Thursday",Table1[[#This Row],[starttime]],"")</f>
        <v/>
      </c>
      <c r="R235" s="11" t="str">
        <f>IF(Table1[[#This Row],[startdayname]]="Friday",Table1[[#This Row],[starttime]],"")</f>
        <v/>
      </c>
      <c r="S235" s="11" t="str">
        <f>IF(Table1[[#This Row],[startdayname]]="Saturday",Table1[[#This Row],[starttime]],"")</f>
        <v/>
      </c>
      <c r="T235" s="11" t="str">
        <f>IF(Table1[[#This Row],[startdayname]]="Sunday",Table1[[#This Row],[starttime]],"")</f>
        <v/>
      </c>
      <c r="V235" t="str">
        <f t="shared" ref="V235:X235" si="181">V234</f>
        <v>Kyle Cook</v>
      </c>
      <c r="W235" t="str">
        <f t="shared" si="181"/>
        <v>615-880-2367</v>
      </c>
      <c r="X235" t="str">
        <f t="shared" si="181"/>
        <v>kyle.cook@nashville.gov</v>
      </c>
    </row>
    <row r="236" spans="1:24" x14ac:dyDescent="0.25">
      <c r="A236">
        <f>Table1[[#This Row],[ summary]]</f>
        <v>0</v>
      </c>
      <c r="B236">
        <v>64836</v>
      </c>
      <c r="C236" t="str">
        <f>_xlfn.IFNA(VLOOKUP(Table1[[#This Row],[locationaddress]],VENUEID!$A$2:$B$28,2,TRUE),"")</f>
        <v/>
      </c>
      <c r="D236">
        <f>Table1[[#This Row],[description]]</f>
        <v>0</v>
      </c>
      <c r="E2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6">
        <v>23</v>
      </c>
      <c r="G236" t="str">
        <f>IF((ISTEXT(Table1[[#This Row],[link]])),(Table1[[#This Row],[link]]),"")</f>
        <v/>
      </c>
      <c r="H236" t="e">
        <f>VLOOKUP(Table1[[#This Row],[locationaddress]],VENUEID!$A$2:$C259,3,TRUE)</f>
        <v>#N/A</v>
      </c>
      <c r="L236" s="1">
        <f>Table1[[#This Row],[startshortdate]]</f>
        <v>0</v>
      </c>
      <c r="M236" s="1">
        <f>Table1[[#This Row],[endshortdate]]</f>
        <v>0</v>
      </c>
      <c r="N236" s="11" t="str">
        <f>IF(Table1[[#This Row],[startdayname]]="Monday",Table1[[#This Row],[starttime]],"")</f>
        <v/>
      </c>
      <c r="O236" s="11" t="str">
        <f>IF(Table1[[#This Row],[startdayname]]="Tuesday",Table1[[#This Row],[starttime]],"")</f>
        <v/>
      </c>
      <c r="P236" s="11" t="str">
        <f>IF(Table1[[#This Row],[startdayname]]="Wednesday",Table1[[#This Row],[starttime]],"")</f>
        <v/>
      </c>
      <c r="Q236" s="11" t="str">
        <f>IF(Table1[[#This Row],[startdayname]]="Thursday",Table1[[#This Row],[starttime]],"")</f>
        <v/>
      </c>
      <c r="R236" s="11" t="str">
        <f>IF(Table1[[#This Row],[startdayname]]="Friday",Table1[[#This Row],[starttime]],"")</f>
        <v/>
      </c>
      <c r="S236" s="11" t="str">
        <f>IF(Table1[[#This Row],[startdayname]]="Saturday",Table1[[#This Row],[starttime]],"")</f>
        <v/>
      </c>
      <c r="T236" s="11" t="str">
        <f>IF(Table1[[#This Row],[startdayname]]="Sunday",Table1[[#This Row],[starttime]],"")</f>
        <v/>
      </c>
      <c r="V236" t="str">
        <f t="shared" ref="V236:X236" si="182">V235</f>
        <v>Kyle Cook</v>
      </c>
      <c r="W236" t="str">
        <f t="shared" si="182"/>
        <v>615-880-2367</v>
      </c>
      <c r="X236" t="str">
        <f t="shared" si="182"/>
        <v>kyle.cook@nashville.gov</v>
      </c>
    </row>
    <row r="237" spans="1:24" x14ac:dyDescent="0.25">
      <c r="A237">
        <f>Table1[[#This Row],[ summary]]</f>
        <v>0</v>
      </c>
      <c r="B237">
        <v>64836</v>
      </c>
      <c r="C237" t="str">
        <f>_xlfn.IFNA(VLOOKUP(Table1[[#This Row],[locationaddress]],VENUEID!$A$2:$B$28,2,TRUE),"")</f>
        <v/>
      </c>
      <c r="D237">
        <f>Table1[[#This Row],[description]]</f>
        <v>0</v>
      </c>
      <c r="E2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7">
        <v>23</v>
      </c>
      <c r="G237" t="str">
        <f>IF((ISTEXT(Table1[[#This Row],[link]])),(Table1[[#This Row],[link]]),"")</f>
        <v/>
      </c>
      <c r="H237" t="e">
        <f>VLOOKUP(Table1[[#This Row],[locationaddress]],VENUEID!$A$2:$C259,3,TRUE)</f>
        <v>#N/A</v>
      </c>
      <c r="L237" s="1">
        <f>Table1[[#This Row],[startshortdate]]</f>
        <v>0</v>
      </c>
      <c r="M237" s="1">
        <f>Table1[[#This Row],[endshortdate]]</f>
        <v>0</v>
      </c>
      <c r="N237" s="11" t="str">
        <f>IF(Table1[[#This Row],[startdayname]]="Monday",Table1[[#This Row],[starttime]],"")</f>
        <v/>
      </c>
      <c r="O237" s="11" t="str">
        <f>IF(Table1[[#This Row],[startdayname]]="Tuesday",Table1[[#This Row],[starttime]],"")</f>
        <v/>
      </c>
      <c r="P237" s="11" t="str">
        <f>IF(Table1[[#This Row],[startdayname]]="Wednesday",Table1[[#This Row],[starttime]],"")</f>
        <v/>
      </c>
      <c r="Q237" s="11" t="str">
        <f>IF(Table1[[#This Row],[startdayname]]="Thursday",Table1[[#This Row],[starttime]],"")</f>
        <v/>
      </c>
      <c r="R237" s="11" t="str">
        <f>IF(Table1[[#This Row],[startdayname]]="Friday",Table1[[#This Row],[starttime]],"")</f>
        <v/>
      </c>
      <c r="S237" s="11" t="str">
        <f>IF(Table1[[#This Row],[startdayname]]="Saturday",Table1[[#This Row],[starttime]],"")</f>
        <v/>
      </c>
      <c r="T237" s="11" t="str">
        <f>IF(Table1[[#This Row],[startdayname]]="Sunday",Table1[[#This Row],[starttime]],"")</f>
        <v/>
      </c>
      <c r="V237" t="str">
        <f t="shared" ref="V237:X237" si="183">V236</f>
        <v>Kyle Cook</v>
      </c>
      <c r="W237" t="str">
        <f t="shared" si="183"/>
        <v>615-880-2367</v>
      </c>
      <c r="X237" t="str">
        <f t="shared" si="183"/>
        <v>kyle.cook@nashville.gov</v>
      </c>
    </row>
    <row r="238" spans="1:24" x14ac:dyDescent="0.25">
      <c r="A238">
        <f>Table1[[#This Row],[ summary]]</f>
        <v>0</v>
      </c>
      <c r="B238">
        <v>64836</v>
      </c>
      <c r="C238" t="str">
        <f>_xlfn.IFNA(VLOOKUP(Table1[[#This Row],[locationaddress]],VENUEID!$A$2:$B$28,2,TRUE),"")</f>
        <v/>
      </c>
      <c r="D238">
        <f>Table1[[#This Row],[description]]</f>
        <v>0</v>
      </c>
      <c r="E2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8">
        <v>23</v>
      </c>
      <c r="G238" t="str">
        <f>IF((ISTEXT(Table1[[#This Row],[link]])),(Table1[[#This Row],[link]]),"")</f>
        <v/>
      </c>
      <c r="H238" t="e">
        <f>VLOOKUP(Table1[[#This Row],[locationaddress]],VENUEID!$A$2:$C261,3,TRUE)</f>
        <v>#N/A</v>
      </c>
      <c r="L238" s="1">
        <f>Table1[[#This Row],[startshortdate]]</f>
        <v>0</v>
      </c>
      <c r="M238" s="1">
        <f>Table1[[#This Row],[endshortdate]]</f>
        <v>0</v>
      </c>
      <c r="N238" s="11" t="str">
        <f>IF(Table1[[#This Row],[startdayname]]="Monday",Table1[[#This Row],[starttime]],"")</f>
        <v/>
      </c>
      <c r="O238" s="11" t="str">
        <f>IF(Table1[[#This Row],[startdayname]]="Tuesday",Table1[[#This Row],[starttime]],"")</f>
        <v/>
      </c>
      <c r="P238" s="11" t="str">
        <f>IF(Table1[[#This Row],[startdayname]]="Wednesday",Table1[[#This Row],[starttime]],"")</f>
        <v/>
      </c>
      <c r="Q238" s="11" t="str">
        <f>IF(Table1[[#This Row],[startdayname]]="Thursday",Table1[[#This Row],[starttime]],"")</f>
        <v/>
      </c>
      <c r="R238" s="11" t="str">
        <f>IF(Table1[[#This Row],[startdayname]]="Friday",Table1[[#This Row],[starttime]],"")</f>
        <v/>
      </c>
      <c r="S238" s="11" t="str">
        <f>IF(Table1[[#This Row],[startdayname]]="Saturday",Table1[[#This Row],[starttime]],"")</f>
        <v/>
      </c>
      <c r="T238" s="11" t="str">
        <f>IF(Table1[[#This Row],[startdayname]]="Sunday",Table1[[#This Row],[starttime]],"")</f>
        <v/>
      </c>
      <c r="V238" t="str">
        <f t="shared" ref="V238:X238" si="184">V237</f>
        <v>Kyle Cook</v>
      </c>
      <c r="W238" t="str">
        <f t="shared" si="184"/>
        <v>615-880-2367</v>
      </c>
      <c r="X238" t="str">
        <f t="shared" si="184"/>
        <v>kyle.cook@nashville.gov</v>
      </c>
    </row>
    <row r="239" spans="1:24" x14ac:dyDescent="0.25">
      <c r="A239">
        <f>Table1[[#This Row],[ summary]]</f>
        <v>0</v>
      </c>
      <c r="B239">
        <v>64836</v>
      </c>
      <c r="C239" t="str">
        <f>_xlfn.IFNA(VLOOKUP(Table1[[#This Row],[locationaddress]],VENUEID!$A$2:$B$28,2,TRUE),"")</f>
        <v/>
      </c>
      <c r="D239">
        <f>Table1[[#This Row],[description]]</f>
        <v>0</v>
      </c>
      <c r="E2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9">
        <v>23</v>
      </c>
      <c r="G239" t="str">
        <f>IF((ISTEXT(Table1[[#This Row],[link]])),(Table1[[#This Row],[link]]),"")</f>
        <v/>
      </c>
      <c r="H239" t="e">
        <f>VLOOKUP(Table1[[#This Row],[locationaddress]],VENUEID!$A$2:$C261,3,TRUE)</f>
        <v>#N/A</v>
      </c>
      <c r="L239" s="1">
        <f>Table1[[#This Row],[startshortdate]]</f>
        <v>0</v>
      </c>
      <c r="M239" s="1">
        <f>Table1[[#This Row],[endshortdate]]</f>
        <v>0</v>
      </c>
      <c r="N239" s="11" t="str">
        <f>IF(Table1[[#This Row],[startdayname]]="Monday",Table1[[#This Row],[starttime]],"")</f>
        <v/>
      </c>
      <c r="O239" s="11" t="str">
        <f>IF(Table1[[#This Row],[startdayname]]="Tuesday",Table1[[#This Row],[starttime]],"")</f>
        <v/>
      </c>
      <c r="P239" s="11" t="str">
        <f>IF(Table1[[#This Row],[startdayname]]="Wednesday",Table1[[#This Row],[starttime]],"")</f>
        <v/>
      </c>
      <c r="Q239" s="11" t="str">
        <f>IF(Table1[[#This Row],[startdayname]]="Thursday",Table1[[#This Row],[starttime]],"")</f>
        <v/>
      </c>
      <c r="R239" s="11" t="str">
        <f>IF(Table1[[#This Row],[startdayname]]="Friday",Table1[[#This Row],[starttime]],"")</f>
        <v/>
      </c>
      <c r="S239" s="11" t="str">
        <f>IF(Table1[[#This Row],[startdayname]]="Saturday",Table1[[#This Row],[starttime]],"")</f>
        <v/>
      </c>
      <c r="T239" s="11" t="str">
        <f>IF(Table1[[#This Row],[startdayname]]="Sunday",Table1[[#This Row],[starttime]],"")</f>
        <v/>
      </c>
      <c r="V239" t="str">
        <f t="shared" ref="V239:X239" si="185">V238</f>
        <v>Kyle Cook</v>
      </c>
      <c r="W239" t="str">
        <f t="shared" si="185"/>
        <v>615-880-2367</v>
      </c>
      <c r="X239" t="str">
        <f t="shared" si="185"/>
        <v>kyle.cook@nashville.gov</v>
      </c>
    </row>
    <row r="240" spans="1:24" x14ac:dyDescent="0.25">
      <c r="A240">
        <f>Table1[[#This Row],[ summary]]</f>
        <v>0</v>
      </c>
      <c r="B240">
        <v>64836</v>
      </c>
      <c r="C240" t="str">
        <f>_xlfn.IFNA(VLOOKUP(Table1[[#This Row],[locationaddress]],VENUEID!$A$2:$B$28,2,TRUE),"")</f>
        <v/>
      </c>
      <c r="D240">
        <f>Table1[[#This Row],[description]]</f>
        <v>0</v>
      </c>
      <c r="E2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0">
        <v>23</v>
      </c>
      <c r="G240" t="str">
        <f>IF((ISTEXT(Table1[[#This Row],[link]])),(Table1[[#This Row],[link]]),"")</f>
        <v/>
      </c>
      <c r="H240" t="e">
        <f>VLOOKUP(Table1[[#This Row],[locationaddress]],VENUEID!$A$2:$C263,3,TRUE)</f>
        <v>#N/A</v>
      </c>
      <c r="L240" s="1">
        <f>Table1[[#This Row],[startshortdate]]</f>
        <v>0</v>
      </c>
      <c r="M240" s="1">
        <f>Table1[[#This Row],[endshortdate]]</f>
        <v>0</v>
      </c>
      <c r="N240" s="11" t="str">
        <f>IF(Table1[[#This Row],[startdayname]]="Monday",Table1[[#This Row],[starttime]],"")</f>
        <v/>
      </c>
      <c r="O240" s="11" t="str">
        <f>IF(Table1[[#This Row],[startdayname]]="Tuesday",Table1[[#This Row],[starttime]],"")</f>
        <v/>
      </c>
      <c r="P240" s="11" t="str">
        <f>IF(Table1[[#This Row],[startdayname]]="Wednesday",Table1[[#This Row],[starttime]],"")</f>
        <v/>
      </c>
      <c r="Q240" s="11" t="str">
        <f>IF(Table1[[#This Row],[startdayname]]="Thursday",Table1[[#This Row],[starttime]],"")</f>
        <v/>
      </c>
      <c r="R240" s="11" t="str">
        <f>IF(Table1[[#This Row],[startdayname]]="Friday",Table1[[#This Row],[starttime]],"")</f>
        <v/>
      </c>
      <c r="S240" s="11" t="str">
        <f>IF(Table1[[#This Row],[startdayname]]="Saturday",Table1[[#This Row],[starttime]],"")</f>
        <v/>
      </c>
      <c r="T240" s="11" t="str">
        <f>IF(Table1[[#This Row],[startdayname]]="Sunday",Table1[[#This Row],[starttime]],"")</f>
        <v/>
      </c>
      <c r="V240" t="str">
        <f t="shared" ref="V240:X240" si="186">V239</f>
        <v>Kyle Cook</v>
      </c>
      <c r="W240" t="str">
        <f t="shared" si="186"/>
        <v>615-880-2367</v>
      </c>
      <c r="X240" t="str">
        <f t="shared" si="186"/>
        <v>kyle.cook@nashville.gov</v>
      </c>
    </row>
    <row r="241" spans="1:24" x14ac:dyDescent="0.25">
      <c r="A241">
        <f>Table1[[#This Row],[ summary]]</f>
        <v>0</v>
      </c>
      <c r="B241">
        <v>64836</v>
      </c>
      <c r="C241" t="str">
        <f>_xlfn.IFNA(VLOOKUP(Table1[[#This Row],[locationaddress]],VENUEID!$A$2:$B$28,2,TRUE),"")</f>
        <v/>
      </c>
      <c r="D241">
        <f>Table1[[#This Row],[description]]</f>
        <v>0</v>
      </c>
      <c r="E2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1">
        <v>23</v>
      </c>
      <c r="G241" t="str">
        <f>IF((ISTEXT(Table1[[#This Row],[link]])),(Table1[[#This Row],[link]]),"")</f>
        <v/>
      </c>
      <c r="H241" t="e">
        <f>VLOOKUP(Table1[[#This Row],[locationaddress]],VENUEID!$A$2:$C263,3,TRUE)</f>
        <v>#N/A</v>
      </c>
      <c r="L241" s="1">
        <f>Table1[[#This Row],[startshortdate]]</f>
        <v>0</v>
      </c>
      <c r="M241" s="1">
        <f>Table1[[#This Row],[endshortdate]]</f>
        <v>0</v>
      </c>
      <c r="N241" s="11" t="str">
        <f>IF(Table1[[#This Row],[startdayname]]="Monday",Table1[[#This Row],[starttime]],"")</f>
        <v/>
      </c>
      <c r="O241" s="11" t="str">
        <f>IF(Table1[[#This Row],[startdayname]]="Tuesday",Table1[[#This Row],[starttime]],"")</f>
        <v/>
      </c>
      <c r="P241" s="11" t="str">
        <f>IF(Table1[[#This Row],[startdayname]]="Wednesday",Table1[[#This Row],[starttime]],"")</f>
        <v/>
      </c>
      <c r="Q241" s="11" t="str">
        <f>IF(Table1[[#This Row],[startdayname]]="Thursday",Table1[[#This Row],[starttime]],"")</f>
        <v/>
      </c>
      <c r="R241" s="11" t="str">
        <f>IF(Table1[[#This Row],[startdayname]]="Friday",Table1[[#This Row],[starttime]],"")</f>
        <v/>
      </c>
      <c r="S241" s="11" t="str">
        <f>IF(Table1[[#This Row],[startdayname]]="Saturday",Table1[[#This Row],[starttime]],"")</f>
        <v/>
      </c>
      <c r="T241" s="11" t="str">
        <f>IF(Table1[[#This Row],[startdayname]]="Sunday",Table1[[#This Row],[starttime]],"")</f>
        <v/>
      </c>
      <c r="V241" t="str">
        <f t="shared" ref="V241:X241" si="187">V240</f>
        <v>Kyle Cook</v>
      </c>
      <c r="W241" t="str">
        <f t="shared" si="187"/>
        <v>615-880-2367</v>
      </c>
      <c r="X241" t="str">
        <f t="shared" si="187"/>
        <v>kyle.cook@nashville.gov</v>
      </c>
    </row>
    <row r="242" spans="1:24" x14ac:dyDescent="0.25">
      <c r="A242">
        <f>Table1[[#This Row],[ summary]]</f>
        <v>0</v>
      </c>
      <c r="B242">
        <v>64836</v>
      </c>
      <c r="C242" t="str">
        <f>_xlfn.IFNA(VLOOKUP(Table1[[#This Row],[locationaddress]],VENUEID!$A$2:$B$28,2,TRUE),"")</f>
        <v/>
      </c>
      <c r="D242">
        <f>Table1[[#This Row],[description]]</f>
        <v>0</v>
      </c>
      <c r="E2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2">
        <v>23</v>
      </c>
      <c r="G242" t="str">
        <f>IF((ISTEXT(Table1[[#This Row],[link]])),(Table1[[#This Row],[link]]),"")</f>
        <v/>
      </c>
      <c r="H242" t="e">
        <f>VLOOKUP(Table1[[#This Row],[locationaddress]],VENUEID!$A$2:$C265,3,TRUE)</f>
        <v>#N/A</v>
      </c>
      <c r="L242" s="1">
        <f>Table1[[#This Row],[startshortdate]]</f>
        <v>0</v>
      </c>
      <c r="M242" s="1">
        <f>Table1[[#This Row],[endshortdate]]</f>
        <v>0</v>
      </c>
      <c r="N242" s="11" t="str">
        <f>IF(Table1[[#This Row],[startdayname]]="Monday",Table1[[#This Row],[starttime]],"")</f>
        <v/>
      </c>
      <c r="O242" s="11" t="str">
        <f>IF(Table1[[#This Row],[startdayname]]="Tuesday",Table1[[#This Row],[starttime]],"")</f>
        <v/>
      </c>
      <c r="P242" s="11" t="str">
        <f>IF(Table1[[#This Row],[startdayname]]="Wednesday",Table1[[#This Row],[starttime]],"")</f>
        <v/>
      </c>
      <c r="Q242" s="11" t="str">
        <f>IF(Table1[[#This Row],[startdayname]]="Thursday",Table1[[#This Row],[starttime]],"")</f>
        <v/>
      </c>
      <c r="R242" s="11" t="str">
        <f>IF(Table1[[#This Row],[startdayname]]="Friday",Table1[[#This Row],[starttime]],"")</f>
        <v/>
      </c>
      <c r="S242" s="11" t="str">
        <f>IF(Table1[[#This Row],[startdayname]]="Saturday",Table1[[#This Row],[starttime]],"")</f>
        <v/>
      </c>
      <c r="T242" s="11" t="str">
        <f>IF(Table1[[#This Row],[startdayname]]="Sunday",Table1[[#This Row],[starttime]],"")</f>
        <v/>
      </c>
      <c r="V242" t="str">
        <f t="shared" ref="V242:X242" si="188">V241</f>
        <v>Kyle Cook</v>
      </c>
      <c r="W242" t="str">
        <f t="shared" si="188"/>
        <v>615-880-2367</v>
      </c>
      <c r="X242" t="str">
        <f t="shared" si="188"/>
        <v>kyle.cook@nashville.gov</v>
      </c>
    </row>
    <row r="243" spans="1:24" x14ac:dyDescent="0.25">
      <c r="A243">
        <f>Table1[[#This Row],[ summary]]</f>
        <v>0</v>
      </c>
      <c r="B243">
        <v>64836</v>
      </c>
      <c r="C243" t="str">
        <f>_xlfn.IFNA(VLOOKUP(Table1[[#This Row],[locationaddress]],VENUEID!$A$2:$B$28,2,TRUE),"")</f>
        <v/>
      </c>
      <c r="D243">
        <f>Table1[[#This Row],[description]]</f>
        <v>0</v>
      </c>
      <c r="E2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3">
        <v>23</v>
      </c>
      <c r="G243" t="str">
        <f>IF((ISTEXT(Table1[[#This Row],[link]])),(Table1[[#This Row],[link]]),"")</f>
        <v/>
      </c>
      <c r="H243" t="e">
        <f>VLOOKUP(Table1[[#This Row],[locationaddress]],VENUEID!$A$2:$C265,3,TRUE)</f>
        <v>#N/A</v>
      </c>
      <c r="L243" s="1">
        <f>Table1[[#This Row],[startshortdate]]</f>
        <v>0</v>
      </c>
      <c r="M243" s="1">
        <f>Table1[[#This Row],[endshortdate]]</f>
        <v>0</v>
      </c>
      <c r="N243" s="11" t="str">
        <f>IF(Table1[[#This Row],[startdayname]]="Monday",Table1[[#This Row],[starttime]],"")</f>
        <v/>
      </c>
      <c r="O243" s="11" t="str">
        <f>IF(Table1[[#This Row],[startdayname]]="Tuesday",Table1[[#This Row],[starttime]],"")</f>
        <v/>
      </c>
      <c r="P243" s="11" t="str">
        <f>IF(Table1[[#This Row],[startdayname]]="Wednesday",Table1[[#This Row],[starttime]],"")</f>
        <v/>
      </c>
      <c r="Q243" s="11" t="str">
        <f>IF(Table1[[#This Row],[startdayname]]="Thursday",Table1[[#This Row],[starttime]],"")</f>
        <v/>
      </c>
      <c r="R243" s="11" t="str">
        <f>IF(Table1[[#This Row],[startdayname]]="Friday",Table1[[#This Row],[starttime]],"")</f>
        <v/>
      </c>
      <c r="S243" s="11" t="str">
        <f>IF(Table1[[#This Row],[startdayname]]="Saturday",Table1[[#This Row],[starttime]],"")</f>
        <v/>
      </c>
      <c r="T243" s="11" t="str">
        <f>IF(Table1[[#This Row],[startdayname]]="Sunday",Table1[[#This Row],[starttime]],"")</f>
        <v/>
      </c>
      <c r="V243" t="str">
        <f t="shared" ref="V243:X243" si="189">V242</f>
        <v>Kyle Cook</v>
      </c>
      <c r="W243" t="str">
        <f t="shared" si="189"/>
        <v>615-880-2367</v>
      </c>
      <c r="X243" t="str">
        <f t="shared" si="189"/>
        <v>kyle.cook@nashville.gov</v>
      </c>
    </row>
    <row r="244" spans="1:24" x14ac:dyDescent="0.25">
      <c r="A244">
        <f>Table1[[#This Row],[ summary]]</f>
        <v>0</v>
      </c>
      <c r="B244">
        <v>64836</v>
      </c>
      <c r="C244" t="str">
        <f>_xlfn.IFNA(VLOOKUP(Table1[[#This Row],[locationaddress]],VENUEID!$A$2:$B$28,2,TRUE),"")</f>
        <v/>
      </c>
      <c r="D244">
        <f>Table1[[#This Row],[description]]</f>
        <v>0</v>
      </c>
      <c r="E2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4">
        <v>23</v>
      </c>
      <c r="G244" t="str">
        <f>IF((ISTEXT(Table1[[#This Row],[link]])),(Table1[[#This Row],[link]]),"")</f>
        <v/>
      </c>
      <c r="H244" t="e">
        <f>VLOOKUP(Table1[[#This Row],[locationaddress]],VENUEID!$A$2:$C267,3,TRUE)</f>
        <v>#N/A</v>
      </c>
      <c r="L244" s="1">
        <f>Table1[[#This Row],[startshortdate]]</f>
        <v>0</v>
      </c>
      <c r="M244" s="1">
        <f>Table1[[#This Row],[endshortdate]]</f>
        <v>0</v>
      </c>
      <c r="N244" s="11" t="str">
        <f>IF(Table1[[#This Row],[startdayname]]="Monday",Table1[[#This Row],[starttime]],"")</f>
        <v/>
      </c>
      <c r="O244" s="11" t="str">
        <f>IF(Table1[[#This Row],[startdayname]]="Tuesday",Table1[[#This Row],[starttime]],"")</f>
        <v/>
      </c>
      <c r="P244" s="11" t="str">
        <f>IF(Table1[[#This Row],[startdayname]]="Wednesday",Table1[[#This Row],[starttime]],"")</f>
        <v/>
      </c>
      <c r="Q244" s="11" t="str">
        <f>IF(Table1[[#This Row],[startdayname]]="Thursday",Table1[[#This Row],[starttime]],"")</f>
        <v/>
      </c>
      <c r="R244" s="11" t="str">
        <f>IF(Table1[[#This Row],[startdayname]]="Friday",Table1[[#This Row],[starttime]],"")</f>
        <v/>
      </c>
      <c r="S244" s="11" t="str">
        <f>IF(Table1[[#This Row],[startdayname]]="Saturday",Table1[[#This Row],[starttime]],"")</f>
        <v/>
      </c>
      <c r="T244" s="11" t="str">
        <f>IF(Table1[[#This Row],[startdayname]]="Sunday",Table1[[#This Row],[starttime]],"")</f>
        <v/>
      </c>
      <c r="V244" t="str">
        <f t="shared" ref="V244:X244" si="190">V243</f>
        <v>Kyle Cook</v>
      </c>
      <c r="W244" t="str">
        <f t="shared" si="190"/>
        <v>615-880-2367</v>
      </c>
      <c r="X244" t="str">
        <f t="shared" si="190"/>
        <v>kyle.cook@nashville.gov</v>
      </c>
    </row>
    <row r="245" spans="1:24" x14ac:dyDescent="0.25">
      <c r="A245">
        <f>Table1[[#This Row],[ summary]]</f>
        <v>0</v>
      </c>
      <c r="B245">
        <v>64836</v>
      </c>
      <c r="C245" t="str">
        <f>_xlfn.IFNA(VLOOKUP(Table1[[#This Row],[locationaddress]],VENUEID!$A$2:$B$28,2,TRUE),"")</f>
        <v/>
      </c>
      <c r="D245">
        <f>Table1[[#This Row],[description]]</f>
        <v>0</v>
      </c>
      <c r="E2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5">
        <v>23</v>
      </c>
      <c r="G245" t="str">
        <f>IF((ISTEXT(Table1[[#This Row],[link]])),(Table1[[#This Row],[link]]),"")</f>
        <v/>
      </c>
      <c r="H245" t="e">
        <f>VLOOKUP(Table1[[#This Row],[locationaddress]],VENUEID!$A$2:$C267,3,TRUE)</f>
        <v>#N/A</v>
      </c>
      <c r="L245" s="1">
        <f>Table1[[#This Row],[startshortdate]]</f>
        <v>0</v>
      </c>
      <c r="M245" s="1">
        <f>Table1[[#This Row],[endshortdate]]</f>
        <v>0</v>
      </c>
      <c r="N245" s="11" t="str">
        <f>IF(Table1[[#This Row],[startdayname]]="Monday",Table1[[#This Row],[starttime]],"")</f>
        <v/>
      </c>
      <c r="O245" s="11" t="str">
        <f>IF(Table1[[#This Row],[startdayname]]="Tuesday",Table1[[#This Row],[starttime]],"")</f>
        <v/>
      </c>
      <c r="P245" s="11" t="str">
        <f>IF(Table1[[#This Row],[startdayname]]="Wednesday",Table1[[#This Row],[starttime]],"")</f>
        <v/>
      </c>
      <c r="Q245" s="11" t="str">
        <f>IF(Table1[[#This Row],[startdayname]]="Thursday",Table1[[#This Row],[starttime]],"")</f>
        <v/>
      </c>
      <c r="R245" s="11" t="str">
        <f>IF(Table1[[#This Row],[startdayname]]="Friday",Table1[[#This Row],[starttime]],"")</f>
        <v/>
      </c>
      <c r="S245" s="11" t="str">
        <f>IF(Table1[[#This Row],[startdayname]]="Saturday",Table1[[#This Row],[starttime]],"")</f>
        <v/>
      </c>
      <c r="T245" s="11" t="str">
        <f>IF(Table1[[#This Row],[startdayname]]="Sunday",Table1[[#This Row],[starttime]],"")</f>
        <v/>
      </c>
      <c r="V245" t="str">
        <f t="shared" ref="V245:X245" si="191">V244</f>
        <v>Kyle Cook</v>
      </c>
      <c r="W245" t="str">
        <f t="shared" si="191"/>
        <v>615-880-2367</v>
      </c>
      <c r="X245" t="str">
        <f t="shared" si="191"/>
        <v>kyle.cook@nashville.gov</v>
      </c>
    </row>
    <row r="246" spans="1:24" x14ac:dyDescent="0.25">
      <c r="A246">
        <f>Table1[[#This Row],[ summary]]</f>
        <v>0</v>
      </c>
      <c r="B246">
        <v>64836</v>
      </c>
      <c r="C246" t="str">
        <f>_xlfn.IFNA(VLOOKUP(Table1[[#This Row],[locationaddress]],VENUEID!$A$2:$B$28,2,TRUE),"")</f>
        <v/>
      </c>
      <c r="D246">
        <f>Table1[[#This Row],[description]]</f>
        <v>0</v>
      </c>
      <c r="E2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6">
        <v>23</v>
      </c>
      <c r="G246" t="str">
        <f>IF((ISTEXT(Table1[[#This Row],[link]])),(Table1[[#This Row],[link]]),"")</f>
        <v/>
      </c>
      <c r="H246" t="e">
        <f>VLOOKUP(Table1[[#This Row],[locationaddress]],VENUEID!$A$2:$C269,3,TRUE)</f>
        <v>#N/A</v>
      </c>
      <c r="L246" s="1">
        <f>Table1[[#This Row],[startshortdate]]</f>
        <v>0</v>
      </c>
      <c r="M246" s="1">
        <f>Table1[[#This Row],[endshortdate]]</f>
        <v>0</v>
      </c>
      <c r="N246" s="11" t="str">
        <f>IF(Table1[[#This Row],[startdayname]]="Monday",Table1[[#This Row],[starttime]],"")</f>
        <v/>
      </c>
      <c r="O246" s="11" t="str">
        <f>IF(Table1[[#This Row],[startdayname]]="Tuesday",Table1[[#This Row],[starttime]],"")</f>
        <v/>
      </c>
      <c r="P246" s="11" t="str">
        <f>IF(Table1[[#This Row],[startdayname]]="Wednesday",Table1[[#This Row],[starttime]],"")</f>
        <v/>
      </c>
      <c r="Q246" s="11" t="str">
        <f>IF(Table1[[#This Row],[startdayname]]="Thursday",Table1[[#This Row],[starttime]],"")</f>
        <v/>
      </c>
      <c r="R246" s="11" t="str">
        <f>IF(Table1[[#This Row],[startdayname]]="Friday",Table1[[#This Row],[starttime]],"")</f>
        <v/>
      </c>
      <c r="S246" s="11" t="str">
        <f>IF(Table1[[#This Row],[startdayname]]="Saturday",Table1[[#This Row],[starttime]],"")</f>
        <v/>
      </c>
      <c r="T246" s="11" t="str">
        <f>IF(Table1[[#This Row],[startdayname]]="Sunday",Table1[[#This Row],[starttime]],"")</f>
        <v/>
      </c>
      <c r="V246" t="str">
        <f t="shared" ref="V246:X246" si="192">V245</f>
        <v>Kyle Cook</v>
      </c>
      <c r="W246" t="str">
        <f t="shared" si="192"/>
        <v>615-880-2367</v>
      </c>
      <c r="X246" t="str">
        <f t="shared" si="192"/>
        <v>kyle.cook@nashville.gov</v>
      </c>
    </row>
    <row r="247" spans="1:24" x14ac:dyDescent="0.25">
      <c r="A247">
        <f>Table1[[#This Row],[ summary]]</f>
        <v>0</v>
      </c>
      <c r="B247">
        <v>64836</v>
      </c>
      <c r="C247" t="str">
        <f>_xlfn.IFNA(VLOOKUP(Table1[[#This Row],[locationaddress]],VENUEID!$A$2:$B$28,2,TRUE),"")</f>
        <v/>
      </c>
      <c r="D247">
        <f>Table1[[#This Row],[description]]</f>
        <v>0</v>
      </c>
      <c r="E2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7">
        <v>23</v>
      </c>
      <c r="G247" t="str">
        <f>IF((ISTEXT(Table1[[#This Row],[link]])),(Table1[[#This Row],[link]]),"")</f>
        <v/>
      </c>
      <c r="H247" t="e">
        <f>VLOOKUP(Table1[[#This Row],[locationaddress]],VENUEID!$A$2:$C269,3,TRUE)</f>
        <v>#N/A</v>
      </c>
      <c r="L247" s="1">
        <f>Table1[[#This Row],[startshortdate]]</f>
        <v>0</v>
      </c>
      <c r="M247" s="1">
        <f>Table1[[#This Row],[endshortdate]]</f>
        <v>0</v>
      </c>
      <c r="N247" s="11" t="str">
        <f>IF(Table1[[#This Row],[startdayname]]="Monday",Table1[[#This Row],[starttime]],"")</f>
        <v/>
      </c>
      <c r="O247" s="11" t="str">
        <f>IF(Table1[[#This Row],[startdayname]]="Tuesday",Table1[[#This Row],[starttime]],"")</f>
        <v/>
      </c>
      <c r="P247" s="11" t="str">
        <f>IF(Table1[[#This Row],[startdayname]]="Wednesday",Table1[[#This Row],[starttime]],"")</f>
        <v/>
      </c>
      <c r="Q247" s="11" t="str">
        <f>IF(Table1[[#This Row],[startdayname]]="Thursday",Table1[[#This Row],[starttime]],"")</f>
        <v/>
      </c>
      <c r="R247" s="11" t="str">
        <f>IF(Table1[[#This Row],[startdayname]]="Friday",Table1[[#This Row],[starttime]],"")</f>
        <v/>
      </c>
      <c r="S247" s="11" t="str">
        <f>IF(Table1[[#This Row],[startdayname]]="Saturday",Table1[[#This Row],[starttime]],"")</f>
        <v/>
      </c>
      <c r="T247" s="11" t="str">
        <f>IF(Table1[[#This Row],[startdayname]]="Sunday",Table1[[#This Row],[starttime]],"")</f>
        <v/>
      </c>
      <c r="V247" t="str">
        <f t="shared" ref="V247:X247" si="193">V246</f>
        <v>Kyle Cook</v>
      </c>
      <c r="W247" t="str">
        <f t="shared" si="193"/>
        <v>615-880-2367</v>
      </c>
      <c r="X247" t="str">
        <f t="shared" si="193"/>
        <v>kyle.cook@nashville.gov</v>
      </c>
    </row>
    <row r="248" spans="1:24" x14ac:dyDescent="0.25">
      <c r="A248">
        <f>Table1[[#This Row],[ summary]]</f>
        <v>0</v>
      </c>
      <c r="B248">
        <v>64836</v>
      </c>
      <c r="C248" t="str">
        <f>_xlfn.IFNA(VLOOKUP(Table1[[#This Row],[locationaddress]],VENUEID!$A$2:$B$28,2,TRUE),"")</f>
        <v/>
      </c>
      <c r="D248">
        <f>Table1[[#This Row],[description]]</f>
        <v>0</v>
      </c>
      <c r="E2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8">
        <v>23</v>
      </c>
      <c r="G248" t="str">
        <f>IF((ISTEXT(Table1[[#This Row],[link]])),(Table1[[#This Row],[link]]),"")</f>
        <v/>
      </c>
      <c r="H248" t="e">
        <f>VLOOKUP(Table1[[#This Row],[locationaddress]],VENUEID!$A$2:$C271,3,TRUE)</f>
        <v>#N/A</v>
      </c>
      <c r="L248" s="1">
        <f>Table1[[#This Row],[startshortdate]]</f>
        <v>0</v>
      </c>
      <c r="M248" s="1">
        <f>Table1[[#This Row],[endshortdate]]</f>
        <v>0</v>
      </c>
      <c r="N248" s="11" t="str">
        <f>IF(Table1[[#This Row],[startdayname]]="Monday",Table1[[#This Row],[starttime]],"")</f>
        <v/>
      </c>
      <c r="O248" s="11" t="str">
        <f>IF(Table1[[#This Row],[startdayname]]="Tuesday",Table1[[#This Row],[starttime]],"")</f>
        <v/>
      </c>
      <c r="P248" s="11" t="str">
        <f>IF(Table1[[#This Row],[startdayname]]="Wednesday",Table1[[#This Row],[starttime]],"")</f>
        <v/>
      </c>
      <c r="Q248" s="11" t="str">
        <f>IF(Table1[[#This Row],[startdayname]]="Thursday",Table1[[#This Row],[starttime]],"")</f>
        <v/>
      </c>
      <c r="R248" s="11" t="str">
        <f>IF(Table1[[#This Row],[startdayname]]="Friday",Table1[[#This Row],[starttime]],"")</f>
        <v/>
      </c>
      <c r="S248" s="11" t="str">
        <f>IF(Table1[[#This Row],[startdayname]]="Saturday",Table1[[#This Row],[starttime]],"")</f>
        <v/>
      </c>
      <c r="T248" s="11" t="str">
        <f>IF(Table1[[#This Row],[startdayname]]="Sunday",Table1[[#This Row],[starttime]],"")</f>
        <v/>
      </c>
      <c r="V248" t="str">
        <f t="shared" ref="V248:X248" si="194">V247</f>
        <v>Kyle Cook</v>
      </c>
      <c r="W248" t="str">
        <f t="shared" si="194"/>
        <v>615-880-2367</v>
      </c>
      <c r="X248" t="str">
        <f t="shared" si="194"/>
        <v>kyle.cook@nashville.gov</v>
      </c>
    </row>
    <row r="249" spans="1:24" x14ac:dyDescent="0.25">
      <c r="A249">
        <f>Table1[[#This Row],[ summary]]</f>
        <v>0</v>
      </c>
      <c r="B249">
        <v>64836</v>
      </c>
      <c r="C249" t="str">
        <f>_xlfn.IFNA(VLOOKUP(Table1[[#This Row],[locationaddress]],VENUEID!$A$2:$B$28,2,TRUE),"")</f>
        <v/>
      </c>
      <c r="D249">
        <f>Table1[[#This Row],[description]]</f>
        <v>0</v>
      </c>
      <c r="E2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9">
        <v>23</v>
      </c>
      <c r="G249" t="str">
        <f>IF((ISTEXT(Table1[[#This Row],[link]])),(Table1[[#This Row],[link]]),"")</f>
        <v/>
      </c>
      <c r="H249" t="e">
        <f>VLOOKUP(Table1[[#This Row],[locationaddress]],VENUEID!$A$2:$C271,3,TRUE)</f>
        <v>#N/A</v>
      </c>
      <c r="L249" s="1">
        <f>Table1[[#This Row],[startshortdate]]</f>
        <v>0</v>
      </c>
      <c r="M249" s="1">
        <f>Table1[[#This Row],[endshortdate]]</f>
        <v>0</v>
      </c>
      <c r="N249" s="11" t="str">
        <f>IF(Table1[[#This Row],[startdayname]]="Monday",Table1[[#This Row],[starttime]],"")</f>
        <v/>
      </c>
      <c r="O249" s="11" t="str">
        <f>IF(Table1[[#This Row],[startdayname]]="Tuesday",Table1[[#This Row],[starttime]],"")</f>
        <v/>
      </c>
      <c r="P249" s="11" t="str">
        <f>IF(Table1[[#This Row],[startdayname]]="Wednesday",Table1[[#This Row],[starttime]],"")</f>
        <v/>
      </c>
      <c r="Q249" s="11" t="str">
        <f>IF(Table1[[#This Row],[startdayname]]="Thursday",Table1[[#This Row],[starttime]],"")</f>
        <v/>
      </c>
      <c r="R249" s="11" t="str">
        <f>IF(Table1[[#This Row],[startdayname]]="Friday",Table1[[#This Row],[starttime]],"")</f>
        <v/>
      </c>
      <c r="S249" s="11" t="str">
        <f>IF(Table1[[#This Row],[startdayname]]="Saturday",Table1[[#This Row],[starttime]],"")</f>
        <v/>
      </c>
      <c r="T249" s="11" t="str">
        <f>IF(Table1[[#This Row],[startdayname]]="Sunday",Table1[[#This Row],[starttime]],"")</f>
        <v/>
      </c>
      <c r="V249" t="str">
        <f t="shared" ref="V249:X249" si="195">V248</f>
        <v>Kyle Cook</v>
      </c>
      <c r="W249" t="str">
        <f t="shared" si="195"/>
        <v>615-880-2367</v>
      </c>
      <c r="X249" t="str">
        <f t="shared" si="195"/>
        <v>kyle.cook@nashville.gov</v>
      </c>
    </row>
    <row r="250" spans="1:24" x14ac:dyDescent="0.25">
      <c r="A250">
        <f>Table1[[#This Row],[ summary]]</f>
        <v>0</v>
      </c>
      <c r="B250">
        <v>64836</v>
      </c>
      <c r="C250" t="str">
        <f>_xlfn.IFNA(VLOOKUP(Table1[[#This Row],[locationaddress]],VENUEID!$A$2:$B$28,2,TRUE),"")</f>
        <v/>
      </c>
      <c r="D250">
        <f>Table1[[#This Row],[description]]</f>
        <v>0</v>
      </c>
      <c r="E2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0">
        <v>23</v>
      </c>
      <c r="G250" t="str">
        <f>IF((ISTEXT(Table1[[#This Row],[link]])),(Table1[[#This Row],[link]]),"")</f>
        <v/>
      </c>
      <c r="H250" t="e">
        <f>VLOOKUP(Table1[[#This Row],[locationaddress]],VENUEID!$A$2:$C273,3,TRUE)</f>
        <v>#N/A</v>
      </c>
      <c r="L250" s="1">
        <f>Table1[[#This Row],[startshortdate]]</f>
        <v>0</v>
      </c>
      <c r="M250" s="1">
        <f>Table1[[#This Row],[endshortdate]]</f>
        <v>0</v>
      </c>
      <c r="N250" s="11" t="str">
        <f>IF(Table1[[#This Row],[startdayname]]="Monday",Table1[[#This Row],[starttime]],"")</f>
        <v/>
      </c>
      <c r="O250" s="11" t="str">
        <f>IF(Table1[[#This Row],[startdayname]]="Tuesday",Table1[[#This Row],[starttime]],"")</f>
        <v/>
      </c>
      <c r="P250" s="11" t="str">
        <f>IF(Table1[[#This Row],[startdayname]]="Wednesday",Table1[[#This Row],[starttime]],"")</f>
        <v/>
      </c>
      <c r="Q250" s="11" t="str">
        <f>IF(Table1[[#This Row],[startdayname]]="Thursday",Table1[[#This Row],[starttime]],"")</f>
        <v/>
      </c>
      <c r="R250" s="11" t="str">
        <f>IF(Table1[[#This Row],[startdayname]]="Friday",Table1[[#This Row],[starttime]],"")</f>
        <v/>
      </c>
      <c r="S250" s="11" t="str">
        <f>IF(Table1[[#This Row],[startdayname]]="Saturday",Table1[[#This Row],[starttime]],"")</f>
        <v/>
      </c>
      <c r="T250" s="11" t="str">
        <f>IF(Table1[[#This Row],[startdayname]]="Sunday",Table1[[#This Row],[starttime]],"")</f>
        <v/>
      </c>
      <c r="V250" t="str">
        <f t="shared" ref="V250:X250" si="196">V249</f>
        <v>Kyle Cook</v>
      </c>
      <c r="W250" t="str">
        <f t="shared" si="196"/>
        <v>615-880-2367</v>
      </c>
      <c r="X250" t="str">
        <f t="shared" si="196"/>
        <v>kyle.cook@nashville.gov</v>
      </c>
    </row>
    <row r="251" spans="1:24" x14ac:dyDescent="0.25">
      <c r="L251" s="1"/>
      <c r="M251" s="1"/>
      <c r="N251" s="11"/>
      <c r="O251" s="11"/>
      <c r="P251" s="11"/>
      <c r="Q251" s="11"/>
      <c r="R251" s="11"/>
      <c r="S251" s="11"/>
      <c r="T251" s="11"/>
    </row>
    <row r="252" spans="1:24" x14ac:dyDescent="0.25">
      <c r="L252" s="1"/>
      <c r="M252" s="1"/>
      <c r="N252" s="11"/>
      <c r="O252" s="11"/>
      <c r="P252" s="11"/>
      <c r="Q252" s="11"/>
      <c r="R252" s="11"/>
      <c r="S252" s="11"/>
      <c r="T252" s="11"/>
    </row>
    <row r="253" spans="1:24" x14ac:dyDescent="0.25">
      <c r="L253" s="1"/>
      <c r="M253" s="1"/>
      <c r="N253" s="11"/>
      <c r="O253" s="11"/>
      <c r="P253" s="11"/>
      <c r="Q253" s="11"/>
      <c r="R253" s="11"/>
      <c r="S253" s="11"/>
      <c r="T253" s="11"/>
    </row>
    <row r="254" spans="1:24" x14ac:dyDescent="0.25">
      <c r="L254" s="1"/>
      <c r="M254" s="1"/>
      <c r="N254" s="11"/>
      <c r="O254" s="11"/>
      <c r="P254" s="11"/>
      <c r="Q254" s="11"/>
      <c r="R254" s="11"/>
      <c r="S254" s="11"/>
      <c r="T254" s="11"/>
    </row>
    <row r="255" spans="1:24" x14ac:dyDescent="0.25">
      <c r="L255" s="1"/>
      <c r="M255" s="1"/>
      <c r="N255" s="11"/>
      <c r="O255" s="11"/>
      <c r="P255" s="11"/>
      <c r="Q255" s="11"/>
      <c r="R255" s="11"/>
      <c r="S255" s="11"/>
      <c r="T255" s="11"/>
    </row>
    <row r="256" spans="1:24" x14ac:dyDescent="0.25">
      <c r="L256" s="1"/>
      <c r="M256" s="1"/>
      <c r="N256" s="11"/>
      <c r="O256" s="11"/>
      <c r="P256" s="11"/>
      <c r="Q256" s="11"/>
      <c r="R256" s="11"/>
      <c r="S256" s="11"/>
      <c r="T256" s="11"/>
    </row>
    <row r="257" spans="12:20" x14ac:dyDescent="0.25">
      <c r="L257" s="1"/>
      <c r="M257" s="1"/>
      <c r="N257" s="11"/>
      <c r="O257" s="11"/>
      <c r="P257" s="11"/>
      <c r="Q257" s="11"/>
      <c r="R257" s="11"/>
      <c r="S257" s="11"/>
      <c r="T257" s="11"/>
    </row>
    <row r="258" spans="12:20" x14ac:dyDescent="0.25">
      <c r="L258" s="1"/>
      <c r="M258" s="1"/>
      <c r="N258" s="11"/>
      <c r="O258" s="11"/>
      <c r="P258" s="11"/>
      <c r="Q258" s="11"/>
      <c r="R258" s="11"/>
      <c r="S258" s="11"/>
      <c r="T258" s="11"/>
    </row>
    <row r="259" spans="12:20" x14ac:dyDescent="0.25">
      <c r="L259" s="1"/>
      <c r="M259" s="1"/>
      <c r="N259" s="11"/>
      <c r="O259" s="11"/>
      <c r="P259" s="11"/>
      <c r="Q259" s="11"/>
      <c r="R259" s="11"/>
      <c r="S259" s="11"/>
      <c r="T259" s="11"/>
    </row>
    <row r="260" spans="12:20" x14ac:dyDescent="0.25">
      <c r="L260" s="1"/>
      <c r="M260" s="1"/>
      <c r="N260" s="11"/>
      <c r="O260" s="11"/>
      <c r="P260" s="11"/>
      <c r="Q260" s="11"/>
      <c r="R260" s="11"/>
      <c r="S260" s="11"/>
      <c r="T260" s="11"/>
    </row>
    <row r="261" spans="12:20" x14ac:dyDescent="0.25">
      <c r="L261" s="1"/>
      <c r="M261" s="1"/>
      <c r="N261" s="11"/>
      <c r="O261" s="11"/>
      <c r="P261" s="11"/>
      <c r="Q261" s="11"/>
      <c r="R261" s="11"/>
      <c r="S261" s="11"/>
      <c r="T261" s="11"/>
    </row>
    <row r="262" spans="12:20" x14ac:dyDescent="0.25">
      <c r="L262" s="1"/>
      <c r="M262" s="1"/>
      <c r="N262" s="11"/>
      <c r="O262" s="11"/>
      <c r="P262" s="11"/>
      <c r="Q262" s="11"/>
      <c r="R262" s="11"/>
      <c r="S262" s="11"/>
      <c r="T262" s="11"/>
    </row>
    <row r="263" spans="12:20" x14ac:dyDescent="0.25">
      <c r="L263" s="1"/>
      <c r="M263" s="1"/>
      <c r="N263" s="11"/>
      <c r="O263" s="11"/>
      <c r="P263" s="11"/>
      <c r="Q263" s="11"/>
      <c r="R263" s="11"/>
      <c r="S263" s="11"/>
      <c r="T263" s="11"/>
    </row>
    <row r="264" spans="12:20" x14ac:dyDescent="0.25">
      <c r="L264" s="1"/>
      <c r="M264" s="1"/>
      <c r="N264" s="11"/>
      <c r="O264" s="11"/>
      <c r="P264" s="11"/>
      <c r="Q264" s="11"/>
      <c r="R264" s="11"/>
      <c r="S264" s="11"/>
      <c r="T264" s="11"/>
    </row>
    <row r="265" spans="12:20" x14ac:dyDescent="0.25">
      <c r="L265" s="1"/>
      <c r="M265" s="1"/>
      <c r="N265" s="11"/>
      <c r="O265" s="11"/>
      <c r="P265" s="11"/>
      <c r="Q265" s="11"/>
      <c r="R265" s="11"/>
      <c r="S265" s="11"/>
      <c r="T265" s="11"/>
    </row>
    <row r="266" spans="12:20" x14ac:dyDescent="0.25">
      <c r="L266" s="1"/>
      <c r="M266" s="1"/>
      <c r="N266" s="11"/>
      <c r="O266" s="11"/>
      <c r="P266" s="11"/>
      <c r="Q266" s="11"/>
      <c r="R266" s="11"/>
      <c r="S266" s="11"/>
      <c r="T266" s="11"/>
    </row>
    <row r="267" spans="12:20" x14ac:dyDescent="0.25">
      <c r="L267" s="1"/>
      <c r="M267" s="1"/>
      <c r="N267" s="11"/>
      <c r="O267" s="11"/>
      <c r="P267" s="11"/>
      <c r="Q267" s="11"/>
      <c r="R267" s="11"/>
      <c r="S267" s="11"/>
      <c r="T267" s="11"/>
    </row>
    <row r="268" spans="12:20" x14ac:dyDescent="0.25">
      <c r="L268" s="1"/>
      <c r="M268" s="1"/>
      <c r="N268" s="11"/>
      <c r="O268" s="11"/>
      <c r="P268" s="11"/>
      <c r="Q268" s="11"/>
      <c r="R268" s="11"/>
      <c r="S268" s="11"/>
      <c r="T268" s="11"/>
    </row>
    <row r="269" spans="12:20" x14ac:dyDescent="0.25">
      <c r="L269" s="1"/>
      <c r="M269" s="1"/>
      <c r="N269" s="11"/>
      <c r="O269" s="11"/>
      <c r="P269" s="11"/>
      <c r="Q269" s="11"/>
      <c r="R269" s="11"/>
      <c r="S269" s="11"/>
      <c r="T269" s="11"/>
    </row>
    <row r="270" spans="12:20" x14ac:dyDescent="0.25">
      <c r="L270" s="1"/>
      <c r="M270" s="1"/>
      <c r="N270" s="11"/>
      <c r="O270" s="11"/>
      <c r="P270" s="11"/>
      <c r="Q270" s="11"/>
      <c r="R270" s="11"/>
      <c r="S270" s="11"/>
      <c r="T270" s="11"/>
    </row>
    <row r="271" spans="12:20" x14ac:dyDescent="0.25">
      <c r="L271" s="1"/>
      <c r="M271" s="1"/>
      <c r="N271" s="11"/>
      <c r="O271" s="11"/>
      <c r="P271" s="11"/>
      <c r="Q271" s="11"/>
      <c r="R271" s="11"/>
      <c r="S271" s="11"/>
      <c r="T271" s="11"/>
    </row>
    <row r="272" spans="12:20" x14ac:dyDescent="0.25">
      <c r="L272" s="1"/>
      <c r="M272" s="1"/>
      <c r="N272" s="11"/>
      <c r="O272" s="11"/>
      <c r="P272" s="11"/>
      <c r="Q272" s="11"/>
      <c r="R272" s="11"/>
      <c r="S272" s="11"/>
      <c r="T272" s="11"/>
    </row>
    <row r="273" spans="12:20" x14ac:dyDescent="0.25">
      <c r="L273" s="1"/>
      <c r="M273" s="1"/>
      <c r="N273" s="11"/>
      <c r="O273" s="11"/>
      <c r="P273" s="11"/>
      <c r="Q273" s="11"/>
      <c r="R273" s="11"/>
      <c r="S273" s="11"/>
      <c r="T273" s="11"/>
    </row>
    <row r="274" spans="12:20" x14ac:dyDescent="0.25">
      <c r="L274" s="1"/>
      <c r="M274" s="1"/>
      <c r="N274" s="11"/>
      <c r="O274" s="11"/>
      <c r="P274" s="11"/>
      <c r="Q274" s="11"/>
      <c r="R274" s="11"/>
      <c r="S274" s="11"/>
      <c r="T274" s="11"/>
    </row>
    <row r="275" spans="12:20" x14ac:dyDescent="0.25">
      <c r="L275" s="1"/>
      <c r="M275" s="1"/>
      <c r="N275" s="11"/>
      <c r="O275" s="11"/>
      <c r="P275" s="11"/>
      <c r="Q275" s="11"/>
      <c r="R275" s="11"/>
      <c r="S275" s="11"/>
      <c r="T275" s="11"/>
    </row>
    <row r="276" spans="12:20" x14ac:dyDescent="0.25">
      <c r="L276" s="1"/>
      <c r="M276" s="1"/>
      <c r="N276" s="11"/>
      <c r="O276" s="11"/>
      <c r="P276" s="11"/>
      <c r="Q276" s="11"/>
      <c r="R276" s="11"/>
      <c r="S276" s="11"/>
      <c r="T276" s="11"/>
    </row>
    <row r="277" spans="12:20" x14ac:dyDescent="0.25">
      <c r="L277" s="1"/>
      <c r="M277" s="1"/>
      <c r="N277" s="11"/>
      <c r="O277" s="11"/>
      <c r="P277" s="11"/>
      <c r="Q277" s="11"/>
      <c r="R277" s="11"/>
      <c r="S277" s="11"/>
      <c r="T277" s="11"/>
    </row>
    <row r="278" spans="12:20" x14ac:dyDescent="0.25">
      <c r="L278" s="1"/>
      <c r="M278" s="1"/>
      <c r="N278" s="11"/>
      <c r="O278" s="11"/>
      <c r="P278" s="11"/>
      <c r="Q278" s="11"/>
      <c r="R278" s="11"/>
      <c r="S278" s="11"/>
      <c r="T278" s="11"/>
    </row>
    <row r="279" spans="12:20" x14ac:dyDescent="0.25">
      <c r="L279" s="1"/>
      <c r="M279" s="1"/>
      <c r="N279" s="11"/>
      <c r="O279" s="11"/>
      <c r="P279" s="11"/>
      <c r="Q279" s="11"/>
      <c r="R279" s="11"/>
      <c r="S279" s="11"/>
      <c r="T279" s="11"/>
    </row>
    <row r="280" spans="12:20" x14ac:dyDescent="0.25">
      <c r="L280" s="1"/>
      <c r="M280" s="1"/>
      <c r="N280" s="11"/>
      <c r="O280" s="11"/>
      <c r="P280" s="11"/>
      <c r="Q280" s="11"/>
      <c r="R280" s="11"/>
      <c r="S280" s="11"/>
      <c r="T280" s="11"/>
    </row>
    <row r="281" spans="12:20" x14ac:dyDescent="0.25">
      <c r="L281" s="1"/>
      <c r="M281" s="1"/>
      <c r="N281" s="11"/>
      <c r="O281" s="11"/>
      <c r="P281" s="11"/>
      <c r="Q281" s="11"/>
      <c r="R281" s="11"/>
      <c r="S281" s="11"/>
      <c r="T281" s="11"/>
    </row>
    <row r="282" spans="12:20" x14ac:dyDescent="0.25">
      <c r="L282" s="1"/>
      <c r="M282" s="1"/>
      <c r="N282" s="11"/>
      <c r="O282" s="11"/>
      <c r="P282" s="11"/>
      <c r="Q282" s="11"/>
      <c r="R282" s="11"/>
      <c r="S282" s="11"/>
      <c r="T282" s="11"/>
    </row>
    <row r="283" spans="12:20" x14ac:dyDescent="0.25">
      <c r="L283" s="1"/>
      <c r="M283" s="1"/>
      <c r="N283" s="11"/>
      <c r="O283" s="11"/>
      <c r="P283" s="11"/>
      <c r="Q283" s="11"/>
      <c r="R283" s="11"/>
      <c r="S283" s="11"/>
      <c r="T283" s="11"/>
    </row>
    <row r="284" spans="12:20" x14ac:dyDescent="0.25">
      <c r="L284" s="1"/>
      <c r="M284" s="1"/>
      <c r="N284" s="11"/>
      <c r="O284" s="11"/>
      <c r="P284" s="11"/>
      <c r="Q284" s="11"/>
      <c r="R284" s="11"/>
      <c r="S284" s="11"/>
      <c r="T284" s="11"/>
    </row>
    <row r="285" spans="12:20" x14ac:dyDescent="0.25">
      <c r="L285" s="1"/>
      <c r="M285" s="1"/>
      <c r="N285" s="11"/>
      <c r="O285" s="11"/>
      <c r="P285" s="11"/>
      <c r="Q285" s="11"/>
      <c r="R285" s="11"/>
      <c r="S285" s="11"/>
      <c r="T285" s="11"/>
    </row>
    <row r="286" spans="12:20" x14ac:dyDescent="0.25">
      <c r="L286" s="1"/>
      <c r="M286" s="1"/>
      <c r="N286" s="11"/>
      <c r="O286" s="11"/>
      <c r="P286" s="11"/>
      <c r="Q286" s="11"/>
      <c r="R286" s="11"/>
      <c r="S286" s="11"/>
      <c r="T286" s="11"/>
    </row>
    <row r="287" spans="12:20" x14ac:dyDescent="0.25">
      <c r="L287" s="1"/>
      <c r="M287" s="1"/>
      <c r="N287" s="11"/>
      <c r="O287" s="11"/>
      <c r="P287" s="11"/>
      <c r="Q287" s="11"/>
      <c r="R287" s="11"/>
      <c r="S287" s="11"/>
      <c r="T287" s="11"/>
    </row>
    <row r="288" spans="12:20" x14ac:dyDescent="0.25">
      <c r="L288" s="1"/>
      <c r="M288" s="1"/>
      <c r="N288" s="11"/>
      <c r="O288" s="11"/>
      <c r="P288" s="11"/>
      <c r="Q288" s="11"/>
      <c r="R288" s="11"/>
      <c r="S288" s="11"/>
      <c r="T288" s="11"/>
    </row>
    <row r="289" spans="12:20" x14ac:dyDescent="0.25">
      <c r="L289" s="1"/>
      <c r="M289" s="1"/>
      <c r="N289" s="11"/>
      <c r="O289" s="11"/>
      <c r="P289" s="11"/>
      <c r="Q289" s="11"/>
      <c r="R289" s="11"/>
      <c r="S289" s="11"/>
      <c r="T289" s="11"/>
    </row>
    <row r="290" spans="12:20" x14ac:dyDescent="0.25">
      <c r="L290" s="1"/>
      <c r="M290" s="1"/>
      <c r="N290" s="11"/>
      <c r="O290" s="11"/>
      <c r="P290" s="11"/>
      <c r="Q290" s="11"/>
      <c r="R290" s="11"/>
      <c r="S290" s="11"/>
      <c r="T290" s="11"/>
    </row>
    <row r="291" spans="12:20" x14ac:dyDescent="0.25">
      <c r="L291" s="1"/>
      <c r="M291" s="1"/>
      <c r="N291" s="11"/>
      <c r="O291" s="11"/>
      <c r="P291" s="11"/>
      <c r="Q291" s="11"/>
      <c r="R291" s="11"/>
      <c r="S291" s="11"/>
      <c r="T291" s="11"/>
    </row>
    <row r="292" spans="12:20" x14ac:dyDescent="0.25">
      <c r="L292" s="1"/>
      <c r="M292" s="1"/>
      <c r="N292" s="11"/>
      <c r="O292" s="11"/>
      <c r="P292" s="11"/>
      <c r="Q292" s="11"/>
      <c r="R292" s="11"/>
      <c r="S292" s="11"/>
      <c r="T292" s="11"/>
    </row>
    <row r="293" spans="12:20" x14ac:dyDescent="0.25">
      <c r="L293" s="1"/>
      <c r="M293" s="1"/>
      <c r="N293" s="11"/>
      <c r="O293" s="11"/>
      <c r="P293" s="11"/>
      <c r="Q293" s="11"/>
      <c r="R293" s="11"/>
      <c r="S293" s="11"/>
      <c r="T293" s="11"/>
    </row>
    <row r="294" spans="12:20" x14ac:dyDescent="0.25">
      <c r="L294" s="1"/>
      <c r="M294" s="1"/>
      <c r="N294" s="11"/>
      <c r="O294" s="11"/>
      <c r="P294" s="11"/>
      <c r="Q294" s="11"/>
      <c r="R294" s="11"/>
      <c r="S294" s="11"/>
      <c r="T294" s="11"/>
    </row>
    <row r="295" spans="12:20" x14ac:dyDescent="0.25">
      <c r="L295" s="1"/>
      <c r="M295" s="1"/>
      <c r="N295" s="11"/>
      <c r="O295" s="11"/>
      <c r="P295" s="11"/>
      <c r="Q295" s="11"/>
      <c r="R295" s="11"/>
      <c r="S295" s="11"/>
      <c r="T295" s="11"/>
    </row>
    <row r="296" spans="12:20" x14ac:dyDescent="0.25">
      <c r="L296" s="1"/>
      <c r="M296" s="1"/>
      <c r="N296" s="11"/>
      <c r="O296" s="11"/>
      <c r="P296" s="11"/>
      <c r="Q296" s="11"/>
      <c r="R296" s="11"/>
      <c r="S296" s="11"/>
      <c r="T296" s="11"/>
    </row>
    <row r="297" spans="12:20" x14ac:dyDescent="0.25">
      <c r="L297" s="1"/>
      <c r="M297" s="1"/>
      <c r="N297" s="11"/>
      <c r="O297" s="11"/>
      <c r="P297" s="11"/>
      <c r="Q297" s="11"/>
      <c r="R297" s="11"/>
      <c r="S297" s="11"/>
      <c r="T297" s="11"/>
    </row>
    <row r="298" spans="12:20" x14ac:dyDescent="0.25">
      <c r="L298" s="1"/>
      <c r="M298" s="1"/>
      <c r="N298" s="11"/>
      <c r="O298" s="11"/>
      <c r="P298" s="11"/>
      <c r="Q298" s="11"/>
      <c r="R298" s="11"/>
      <c r="S298" s="11"/>
      <c r="T298" s="11"/>
    </row>
    <row r="299" spans="12:20" x14ac:dyDescent="0.25">
      <c r="L299" s="1"/>
      <c r="M299" s="1"/>
      <c r="N299" s="11"/>
      <c r="O299" s="11"/>
      <c r="P299" s="11"/>
      <c r="Q299" s="11"/>
      <c r="R299" s="11"/>
      <c r="S299" s="11"/>
      <c r="T299" s="11"/>
    </row>
    <row r="300" spans="12:20" x14ac:dyDescent="0.25">
      <c r="L300" s="1"/>
      <c r="M300" s="1"/>
      <c r="N300" s="11"/>
      <c r="O300" s="11"/>
      <c r="P300" s="11"/>
      <c r="Q300" s="11"/>
      <c r="R300" s="11"/>
      <c r="S300" s="11"/>
      <c r="T300" s="11"/>
    </row>
    <row r="301" spans="12:20" x14ac:dyDescent="0.25">
      <c r="L301" s="1"/>
      <c r="M301" s="1"/>
      <c r="N301" s="11"/>
      <c r="O301" s="11"/>
      <c r="P301" s="11"/>
      <c r="Q301" s="11"/>
      <c r="R301" s="11"/>
      <c r="S301" s="11"/>
      <c r="T301" s="11"/>
    </row>
    <row r="302" spans="12:20" x14ac:dyDescent="0.25">
      <c r="L302" s="1"/>
      <c r="M302" s="1"/>
      <c r="N302" s="11"/>
      <c r="O302" s="11"/>
      <c r="P302" s="11"/>
      <c r="Q302" s="11"/>
      <c r="R302" s="11"/>
      <c r="S302" s="11"/>
      <c r="T302" s="11"/>
    </row>
    <row r="303" spans="12:20" x14ac:dyDescent="0.25">
      <c r="L303" s="1"/>
      <c r="M303" s="1"/>
      <c r="N303" s="11"/>
      <c r="O303" s="11"/>
      <c r="P303" s="11"/>
      <c r="Q303" s="11"/>
      <c r="R303" s="11"/>
      <c r="S303" s="11"/>
      <c r="T303" s="11"/>
    </row>
    <row r="304" spans="12:20" x14ac:dyDescent="0.25">
      <c r="L304" s="1"/>
      <c r="M304" s="1"/>
      <c r="N304" s="11"/>
      <c r="O304" s="11"/>
      <c r="P304" s="11"/>
      <c r="Q304" s="11"/>
      <c r="R304" s="11"/>
      <c r="S304" s="11"/>
      <c r="T304" s="11"/>
    </row>
    <row r="305" spans="12:20" x14ac:dyDescent="0.25">
      <c r="L305" s="1"/>
      <c r="M305" s="1"/>
      <c r="N305" s="11"/>
      <c r="O305" s="11"/>
      <c r="P305" s="11"/>
      <c r="Q305" s="11"/>
      <c r="R305" s="11"/>
      <c r="S305" s="11"/>
      <c r="T305" s="11"/>
    </row>
    <row r="306" spans="12:20" x14ac:dyDescent="0.25">
      <c r="L306" s="1"/>
      <c r="M306" s="1"/>
      <c r="N306" s="11"/>
      <c r="O306" s="11"/>
      <c r="P306" s="11"/>
      <c r="Q306" s="11"/>
      <c r="R306" s="11"/>
      <c r="S306" s="11"/>
      <c r="T306" s="11"/>
    </row>
    <row r="307" spans="12:20" x14ac:dyDescent="0.25">
      <c r="L307" s="1"/>
      <c r="M307" s="1"/>
      <c r="N307" s="11"/>
      <c r="O307" s="11"/>
      <c r="P307" s="11"/>
      <c r="Q307" s="11"/>
      <c r="R307" s="11"/>
      <c r="S307" s="11"/>
      <c r="T307" s="11"/>
    </row>
    <row r="308" spans="12:20" x14ac:dyDescent="0.25">
      <c r="L308" s="1"/>
      <c r="M308" s="1"/>
      <c r="N308" s="11"/>
      <c r="O308" s="11"/>
      <c r="P308" s="11"/>
      <c r="Q308" s="11"/>
      <c r="R308" s="11"/>
      <c r="S308" s="11"/>
      <c r="T308" s="11"/>
    </row>
    <row r="309" spans="12:20" x14ac:dyDescent="0.25">
      <c r="L309" s="1"/>
      <c r="M309" s="1"/>
      <c r="N309" s="11"/>
      <c r="O309" s="11"/>
      <c r="P309" s="11"/>
      <c r="Q309" s="11"/>
      <c r="R309" s="11"/>
      <c r="S309" s="11"/>
      <c r="T309" s="11"/>
    </row>
    <row r="310" spans="12:20" x14ac:dyDescent="0.25">
      <c r="L310" s="1"/>
      <c r="M310" s="1"/>
      <c r="N310" s="11"/>
      <c r="O310" s="11"/>
      <c r="P310" s="11"/>
      <c r="Q310" s="11"/>
      <c r="R310" s="11"/>
      <c r="S310" s="11"/>
      <c r="T310" s="11"/>
    </row>
    <row r="311" spans="12:20" x14ac:dyDescent="0.25">
      <c r="L311" s="1"/>
      <c r="M311" s="1"/>
      <c r="N311" s="11"/>
      <c r="O311" s="11"/>
      <c r="P311" s="11"/>
      <c r="Q311" s="11"/>
      <c r="R311" s="11"/>
      <c r="S311" s="11"/>
      <c r="T311" s="11"/>
    </row>
    <row r="312" spans="12:20" x14ac:dyDescent="0.25">
      <c r="L312" s="1"/>
      <c r="M312" s="1"/>
      <c r="N312" s="11"/>
      <c r="O312" s="11"/>
      <c r="P312" s="11"/>
      <c r="Q312" s="11"/>
      <c r="R312" s="11"/>
      <c r="S312" s="11"/>
      <c r="T312" s="11"/>
    </row>
    <row r="313" spans="12:20" x14ac:dyDescent="0.25">
      <c r="L313" s="1"/>
      <c r="M313" s="1"/>
      <c r="N313" s="11"/>
      <c r="O313" s="11"/>
      <c r="P313" s="11"/>
      <c r="Q313" s="11"/>
      <c r="R313" s="11"/>
      <c r="S313" s="11"/>
      <c r="T313" s="11"/>
    </row>
    <row r="314" spans="12:20" x14ac:dyDescent="0.25">
      <c r="L314" s="1"/>
      <c r="M314" s="1"/>
      <c r="N314" s="11"/>
      <c r="O314" s="11"/>
      <c r="P314" s="11"/>
      <c r="Q314" s="11"/>
      <c r="R314" s="11"/>
      <c r="S314" s="11"/>
      <c r="T314" s="11"/>
    </row>
    <row r="315" spans="12:20" x14ac:dyDescent="0.25">
      <c r="L315" s="1"/>
      <c r="M315" s="1"/>
      <c r="N315" s="11"/>
      <c r="O315" s="11"/>
      <c r="P315" s="11"/>
      <c r="Q315" s="11"/>
      <c r="R315" s="11"/>
      <c r="S315" s="11"/>
      <c r="T315" s="11"/>
    </row>
    <row r="316" spans="12:20" x14ac:dyDescent="0.25">
      <c r="L316" s="1"/>
      <c r="M316" s="1"/>
      <c r="N316" s="11"/>
      <c r="O316" s="11"/>
      <c r="P316" s="11"/>
      <c r="Q316" s="11"/>
      <c r="R316" s="11"/>
      <c r="S316" s="11"/>
      <c r="T316" s="11"/>
    </row>
    <row r="317" spans="12:20" x14ac:dyDescent="0.25">
      <c r="L317" s="1"/>
      <c r="M317" s="1"/>
      <c r="N317" s="11"/>
      <c r="O317" s="11"/>
      <c r="P317" s="11"/>
      <c r="Q317" s="11"/>
      <c r="R317" s="11"/>
      <c r="S317" s="11"/>
      <c r="T317" s="11"/>
    </row>
    <row r="318" spans="12:20" x14ac:dyDescent="0.25">
      <c r="L318" s="1"/>
      <c r="M318" s="1"/>
      <c r="N318" s="11"/>
      <c r="O318" s="11"/>
      <c r="P318" s="11"/>
      <c r="Q318" s="11"/>
      <c r="R318" s="11"/>
      <c r="S318" s="11"/>
      <c r="T318" s="11"/>
    </row>
    <row r="319" spans="12:20" x14ac:dyDescent="0.25">
      <c r="L319" s="1"/>
      <c r="M319" s="1"/>
      <c r="N319" s="11"/>
      <c r="O319" s="11"/>
      <c r="P319" s="11"/>
      <c r="Q319" s="11"/>
      <c r="R319" s="11"/>
      <c r="S319" s="11"/>
      <c r="T319" s="11"/>
    </row>
    <row r="320" spans="12:20" x14ac:dyDescent="0.25">
      <c r="L320" s="1"/>
      <c r="M320" s="1"/>
      <c r="N320" s="11"/>
      <c r="O320" s="11"/>
      <c r="P320" s="11"/>
      <c r="Q320" s="11"/>
      <c r="R320" s="11"/>
      <c r="S320" s="11"/>
      <c r="T320" s="11"/>
    </row>
    <row r="321" spans="12:20" x14ac:dyDescent="0.25">
      <c r="L321" s="1"/>
      <c r="M321" s="1"/>
      <c r="N321" s="11"/>
      <c r="O321" s="11"/>
      <c r="P321" s="11"/>
      <c r="Q321" s="11"/>
      <c r="R321" s="11"/>
      <c r="S321" s="11"/>
      <c r="T321" s="11"/>
    </row>
    <row r="322" spans="12:20" x14ac:dyDescent="0.25">
      <c r="L322" s="1"/>
      <c r="M322" s="1"/>
      <c r="N322" s="11"/>
      <c r="O322" s="11"/>
      <c r="P322" s="11"/>
      <c r="Q322" s="11"/>
      <c r="R322" s="11"/>
      <c r="S322" s="11"/>
      <c r="T322" s="11"/>
    </row>
    <row r="323" spans="12:20" x14ac:dyDescent="0.25">
      <c r="L323" s="1"/>
      <c r="M323" s="1"/>
      <c r="N323" s="11"/>
      <c r="O323" s="11"/>
      <c r="P323" s="11"/>
      <c r="Q323" s="11"/>
      <c r="R323" s="11"/>
      <c r="S323" s="11"/>
      <c r="T323" s="11"/>
    </row>
    <row r="324" spans="12:20" x14ac:dyDescent="0.25">
      <c r="L324" s="1"/>
      <c r="M324" s="1"/>
      <c r="N324" s="11"/>
      <c r="O324" s="11"/>
      <c r="P324" s="11"/>
      <c r="Q324" s="11"/>
      <c r="R324" s="11"/>
      <c r="S324" s="11"/>
      <c r="T324" s="11"/>
    </row>
    <row r="325" spans="12:20" x14ac:dyDescent="0.25">
      <c r="L325" s="1"/>
      <c r="M325" s="1"/>
      <c r="N325" s="11"/>
      <c r="O325" s="11"/>
      <c r="P325" s="11"/>
      <c r="Q325" s="11"/>
      <c r="R325" s="11"/>
      <c r="S325" s="11"/>
      <c r="T325" s="11"/>
    </row>
    <row r="326" spans="12:20" x14ac:dyDescent="0.25">
      <c r="L326" s="1"/>
      <c r="M326" s="1"/>
      <c r="N326" s="11"/>
      <c r="O326" s="11"/>
      <c r="P326" s="11"/>
      <c r="Q326" s="11"/>
      <c r="R326" s="11"/>
      <c r="S326" s="11"/>
      <c r="T326" s="11"/>
    </row>
    <row r="327" spans="12:20" x14ac:dyDescent="0.25">
      <c r="L327" s="1"/>
      <c r="M327" s="1"/>
      <c r="N327" s="11"/>
      <c r="O327" s="11"/>
      <c r="P327" s="11"/>
      <c r="Q327" s="11"/>
      <c r="R327" s="11"/>
      <c r="S327" s="11"/>
      <c r="T327" s="11"/>
    </row>
    <row r="328" spans="12:20" x14ac:dyDescent="0.25">
      <c r="L328" s="1"/>
      <c r="M328" s="1"/>
      <c r="N328" s="11"/>
      <c r="O328" s="11"/>
      <c r="P328" s="11"/>
      <c r="Q328" s="11"/>
      <c r="R328" s="11"/>
      <c r="S328" s="11"/>
      <c r="T328" s="11"/>
    </row>
    <row r="329" spans="12:20" x14ac:dyDescent="0.25">
      <c r="L329" s="1"/>
      <c r="M329" s="1"/>
      <c r="N329" s="11"/>
      <c r="O329" s="11"/>
      <c r="P329" s="11"/>
      <c r="Q329" s="11"/>
      <c r="R329" s="11"/>
      <c r="S329" s="11"/>
      <c r="T329" s="11"/>
    </row>
    <row r="330" spans="12:20" x14ac:dyDescent="0.25">
      <c r="L330" s="1"/>
      <c r="M330" s="1"/>
      <c r="N330" s="11"/>
      <c r="O330" s="11"/>
      <c r="P330" s="11"/>
      <c r="Q330" s="11"/>
      <c r="R330" s="11"/>
      <c r="S330" s="11"/>
      <c r="T330" s="11"/>
    </row>
    <row r="331" spans="12:20" x14ac:dyDescent="0.25">
      <c r="L331" s="1"/>
      <c r="M331" s="1"/>
      <c r="N331" s="11"/>
      <c r="O331" s="11"/>
      <c r="P331" s="11"/>
      <c r="Q331" s="11"/>
      <c r="R331" s="11"/>
      <c r="S331" s="11"/>
      <c r="T331" s="11"/>
    </row>
    <row r="332" spans="12:20" x14ac:dyDescent="0.25">
      <c r="L332" s="1"/>
      <c r="M332" s="1"/>
      <c r="N332" s="11"/>
      <c r="O332" s="11"/>
      <c r="P332" s="11"/>
      <c r="Q332" s="11"/>
      <c r="R332" s="11"/>
      <c r="S332" s="11"/>
      <c r="T332" s="11"/>
    </row>
    <row r="333" spans="12:20" x14ac:dyDescent="0.25">
      <c r="L333" s="1"/>
      <c r="M333" s="1"/>
      <c r="N333" s="11"/>
      <c r="O333" s="11"/>
      <c r="P333" s="11"/>
      <c r="Q333" s="11"/>
      <c r="R333" s="11"/>
      <c r="S333" s="11"/>
      <c r="T333" s="11"/>
    </row>
    <row r="334" spans="12:20" x14ac:dyDescent="0.25">
      <c r="L334" s="1"/>
      <c r="M334" s="1"/>
      <c r="N334" s="11"/>
      <c r="O334" s="11"/>
      <c r="P334" s="11"/>
      <c r="Q334" s="11"/>
      <c r="R334" s="11"/>
      <c r="S334" s="11"/>
      <c r="T334" s="11"/>
    </row>
    <row r="335" spans="12:20" x14ac:dyDescent="0.25">
      <c r="L335" s="1"/>
      <c r="M335" s="1"/>
      <c r="N335" s="11"/>
      <c r="O335" s="11"/>
      <c r="P335" s="11"/>
      <c r="Q335" s="11"/>
      <c r="R335" s="11"/>
      <c r="S335" s="11"/>
      <c r="T335" s="11"/>
    </row>
    <row r="336" spans="12:20" x14ac:dyDescent="0.25">
      <c r="L336" s="1"/>
      <c r="M336" s="1"/>
      <c r="N336" s="11"/>
      <c r="O336" s="11"/>
      <c r="P336" s="11"/>
      <c r="Q336" s="11"/>
      <c r="R336" s="11"/>
      <c r="S336" s="11"/>
      <c r="T336" s="11"/>
    </row>
    <row r="337" spans="12:20" x14ac:dyDescent="0.25">
      <c r="L337" s="1"/>
      <c r="M337" s="1"/>
      <c r="N337" s="11"/>
      <c r="O337" s="11"/>
      <c r="P337" s="11"/>
      <c r="Q337" s="11"/>
      <c r="R337" s="11"/>
      <c r="S337" s="11"/>
      <c r="T337" s="11"/>
    </row>
    <row r="338" spans="12:20" x14ac:dyDescent="0.25">
      <c r="L338" s="1"/>
      <c r="M338" s="1"/>
      <c r="N338" s="11"/>
      <c r="O338" s="11"/>
      <c r="P338" s="11"/>
      <c r="Q338" s="11"/>
      <c r="R338" s="11"/>
      <c r="S338" s="11"/>
      <c r="T338" s="11"/>
    </row>
    <row r="339" spans="12:20" x14ac:dyDescent="0.25">
      <c r="L339" s="1"/>
      <c r="M339" s="1"/>
      <c r="N339" s="11"/>
      <c r="O339" s="11"/>
      <c r="P339" s="11"/>
      <c r="Q339" s="11"/>
      <c r="R339" s="11"/>
      <c r="S339" s="11"/>
      <c r="T339" s="11"/>
    </row>
    <row r="340" spans="12:20" x14ac:dyDescent="0.25">
      <c r="L340" s="1"/>
      <c r="M340" s="1"/>
      <c r="N340" s="11"/>
      <c r="O340" s="11"/>
      <c r="P340" s="11"/>
      <c r="Q340" s="11"/>
      <c r="R340" s="11"/>
      <c r="S340" s="11"/>
      <c r="T340" s="11"/>
    </row>
    <row r="341" spans="12:20" x14ac:dyDescent="0.25">
      <c r="L341" s="1"/>
      <c r="M341" s="1"/>
      <c r="N341" s="11"/>
      <c r="O341" s="11"/>
      <c r="P341" s="11"/>
      <c r="Q341" s="11"/>
      <c r="R341" s="11"/>
      <c r="S341" s="11"/>
      <c r="T341" s="11"/>
    </row>
    <row r="342" spans="12:20" x14ac:dyDescent="0.25">
      <c r="L342" s="1"/>
      <c r="M342" s="1"/>
      <c r="N342" s="11"/>
      <c r="O342" s="11"/>
      <c r="P342" s="11"/>
      <c r="Q342" s="11"/>
      <c r="R342" s="11"/>
      <c r="S342" s="11"/>
      <c r="T342" s="11"/>
    </row>
    <row r="343" spans="12:20" x14ac:dyDescent="0.25">
      <c r="L343" s="1"/>
      <c r="M343" s="1"/>
      <c r="N343" s="11"/>
      <c r="O343" s="11"/>
      <c r="P343" s="11"/>
      <c r="Q343" s="11"/>
      <c r="R343" s="11"/>
      <c r="S343" s="11"/>
      <c r="T343" s="11"/>
    </row>
    <row r="344" spans="12:20" x14ac:dyDescent="0.25">
      <c r="L344" s="1"/>
      <c r="M344" s="1"/>
      <c r="N344" s="11"/>
      <c r="O344" s="11"/>
      <c r="P344" s="11"/>
      <c r="Q344" s="11"/>
      <c r="R344" s="11"/>
      <c r="S344" s="11"/>
      <c r="T344" s="11"/>
    </row>
    <row r="345" spans="12:20" x14ac:dyDescent="0.25">
      <c r="L345" s="1"/>
      <c r="M345" s="1"/>
      <c r="N345" s="11"/>
      <c r="O345" s="11"/>
      <c r="P345" s="11"/>
      <c r="Q345" s="11"/>
      <c r="R345" s="11"/>
      <c r="S345" s="11"/>
      <c r="T345" s="11"/>
    </row>
    <row r="346" spans="12:20" x14ac:dyDescent="0.25">
      <c r="L346" s="1"/>
      <c r="M346" s="1"/>
      <c r="N346" s="11"/>
      <c r="O346" s="11"/>
      <c r="P346" s="11"/>
      <c r="Q346" s="11"/>
      <c r="R346" s="11"/>
      <c r="S346" s="11"/>
      <c r="T346" s="11"/>
    </row>
    <row r="347" spans="12:20" x14ac:dyDescent="0.25">
      <c r="L347" s="1"/>
      <c r="M347" s="1"/>
      <c r="N347" s="11"/>
      <c r="O347" s="11"/>
      <c r="P347" s="11"/>
      <c r="Q347" s="11"/>
      <c r="R347" s="11"/>
      <c r="S347" s="11"/>
      <c r="T347" s="11"/>
    </row>
    <row r="348" spans="12:20" x14ac:dyDescent="0.25">
      <c r="L348" s="1"/>
      <c r="M348" s="1"/>
      <c r="N348" s="11"/>
      <c r="O348" s="11"/>
      <c r="P348" s="11"/>
      <c r="Q348" s="11"/>
      <c r="R348" s="11"/>
      <c r="S348" s="11"/>
      <c r="T348" s="11"/>
    </row>
    <row r="349" spans="12:20" x14ac:dyDescent="0.25">
      <c r="L349" s="1"/>
      <c r="M349" s="1"/>
      <c r="N349" s="11"/>
      <c r="O349" s="11"/>
      <c r="P349" s="11"/>
      <c r="Q349" s="11"/>
      <c r="R349" s="11"/>
      <c r="S349" s="11"/>
      <c r="T349" s="11"/>
    </row>
    <row r="350" spans="12:20" x14ac:dyDescent="0.25">
      <c r="L350" s="1"/>
      <c r="M350" s="1"/>
      <c r="N350" s="11"/>
      <c r="O350" s="11"/>
      <c r="P350" s="11"/>
      <c r="Q350" s="11"/>
      <c r="R350" s="11"/>
      <c r="S350" s="11"/>
      <c r="T350" s="11"/>
    </row>
    <row r="351" spans="12:20" x14ac:dyDescent="0.25">
      <c r="L351" s="1"/>
      <c r="M351" s="1"/>
      <c r="N351" s="11"/>
      <c r="O351" s="11"/>
      <c r="P351" s="11"/>
      <c r="Q351" s="11"/>
      <c r="R351" s="11"/>
      <c r="S351" s="11"/>
      <c r="T351" s="11"/>
    </row>
    <row r="352" spans="12:20" x14ac:dyDescent="0.25">
      <c r="L352" s="1"/>
      <c r="M352" s="1"/>
      <c r="N352" s="11"/>
      <c r="O352" s="11"/>
      <c r="P352" s="11"/>
      <c r="Q352" s="11"/>
      <c r="R352" s="11"/>
      <c r="S352" s="11"/>
      <c r="T352" s="11"/>
    </row>
    <row r="353" spans="12:20" x14ac:dyDescent="0.25">
      <c r="L353" s="1"/>
      <c r="M353" s="1"/>
      <c r="N353" s="11"/>
      <c r="O353" s="11"/>
      <c r="P353" s="11"/>
      <c r="Q353" s="11"/>
      <c r="R353" s="11"/>
      <c r="S353" s="11"/>
      <c r="T353" s="11"/>
    </row>
    <row r="354" spans="12:20" x14ac:dyDescent="0.25">
      <c r="L354" s="1"/>
      <c r="M354" s="1"/>
      <c r="N354" s="11"/>
      <c r="O354" s="11"/>
      <c r="P354" s="11"/>
      <c r="Q354" s="11"/>
      <c r="R354" s="11"/>
      <c r="S354" s="11"/>
      <c r="T354" s="11"/>
    </row>
    <row r="355" spans="12:20" x14ac:dyDescent="0.25">
      <c r="L355" s="1"/>
      <c r="M355" s="1"/>
      <c r="N355" s="11"/>
      <c r="O355" s="11"/>
      <c r="P355" s="11"/>
      <c r="Q355" s="11"/>
      <c r="R355" s="11"/>
      <c r="S355" s="11"/>
      <c r="T355" s="11"/>
    </row>
    <row r="356" spans="12:20" x14ac:dyDescent="0.25">
      <c r="L356" s="1"/>
      <c r="M356" s="1"/>
      <c r="N356" s="11"/>
      <c r="O356" s="11"/>
      <c r="P356" s="11"/>
      <c r="Q356" s="11"/>
      <c r="R356" s="11"/>
      <c r="S356" s="11"/>
      <c r="T356" s="11"/>
    </row>
    <row r="357" spans="12:20" x14ac:dyDescent="0.25">
      <c r="N357" s="11"/>
      <c r="O357" s="11"/>
      <c r="P357" s="11"/>
      <c r="Q357" s="11"/>
      <c r="R357" s="11"/>
      <c r="S357" s="11"/>
      <c r="T357" s="11"/>
    </row>
    <row r="358" spans="12:20" x14ac:dyDescent="0.25">
      <c r="N358" s="11"/>
      <c r="O358" s="11"/>
      <c r="P358" s="11"/>
      <c r="Q358" s="11"/>
      <c r="R358" s="11"/>
      <c r="S358" s="11"/>
      <c r="T358" s="11"/>
    </row>
    <row r="359" spans="12:20" x14ac:dyDescent="0.25">
      <c r="N359" s="11"/>
      <c r="O359" s="11"/>
      <c r="P359" s="11"/>
      <c r="Q359" s="11"/>
      <c r="R359" s="11"/>
      <c r="S359" s="11"/>
      <c r="T359" s="11"/>
    </row>
    <row r="360" spans="12:20" x14ac:dyDescent="0.25">
      <c r="N360" s="11"/>
      <c r="O360" s="11"/>
      <c r="P360" s="11"/>
      <c r="Q360" s="11"/>
      <c r="R360" s="11"/>
      <c r="S360" s="11"/>
      <c r="T360" s="11"/>
    </row>
    <row r="361" spans="12:20" x14ac:dyDescent="0.25">
      <c r="N361" s="11"/>
      <c r="O361" s="11"/>
      <c r="P361" s="11"/>
      <c r="Q361" s="11"/>
      <c r="R361" s="11"/>
      <c r="S361" s="11"/>
      <c r="T361" s="11"/>
    </row>
    <row r="362" spans="12:20" x14ac:dyDescent="0.25">
      <c r="N362" s="11"/>
      <c r="O362" s="11"/>
      <c r="P362" s="11"/>
      <c r="Q362" s="11"/>
      <c r="R362" s="11"/>
      <c r="S362" s="11"/>
      <c r="T362" s="11"/>
    </row>
    <row r="363" spans="12:20" x14ac:dyDescent="0.25">
      <c r="N363" s="11"/>
      <c r="O363" s="11"/>
      <c r="P363" s="11"/>
      <c r="Q363" s="11"/>
      <c r="R363" s="11"/>
      <c r="S363" s="11"/>
      <c r="T363" s="11"/>
    </row>
    <row r="364" spans="12:20" x14ac:dyDescent="0.25">
      <c r="N364" s="11"/>
      <c r="O364" s="11"/>
      <c r="P364" s="11"/>
      <c r="Q364" s="11"/>
      <c r="R364" s="11"/>
      <c r="S364" s="11"/>
      <c r="T364" s="11"/>
    </row>
    <row r="365" spans="12:20" x14ac:dyDescent="0.25">
      <c r="N365" s="11"/>
      <c r="O365" s="11"/>
      <c r="P365" s="11"/>
      <c r="Q365" s="11"/>
      <c r="R365" s="11"/>
      <c r="S365" s="11"/>
      <c r="T365" s="11"/>
    </row>
    <row r="366" spans="12:20" x14ac:dyDescent="0.25">
      <c r="N366" s="11"/>
      <c r="O366" s="11"/>
      <c r="P366" s="11"/>
      <c r="Q366" s="11"/>
      <c r="R366" s="11"/>
      <c r="S366" s="11"/>
      <c r="T366" s="11"/>
    </row>
    <row r="367" spans="12:20" x14ac:dyDescent="0.25">
      <c r="N367" s="11"/>
      <c r="O367" s="11"/>
      <c r="P367" s="11"/>
      <c r="Q367" s="11"/>
      <c r="R367" s="11"/>
      <c r="S367" s="11"/>
      <c r="T367" s="11"/>
    </row>
    <row r="368" spans="12:20" x14ac:dyDescent="0.25">
      <c r="N368" s="11"/>
      <c r="O368" s="11"/>
      <c r="P368" s="11"/>
      <c r="Q368" s="11"/>
      <c r="R368" s="11"/>
      <c r="S368" s="11"/>
      <c r="T368" s="11"/>
    </row>
    <row r="369" spans="14:20" x14ac:dyDescent="0.25">
      <c r="N369" s="11"/>
      <c r="O369" s="11"/>
      <c r="P369" s="11"/>
      <c r="Q369" s="11"/>
      <c r="R369" s="11"/>
      <c r="S369" s="11"/>
      <c r="T369" s="11"/>
    </row>
    <row r="370" spans="14:20" x14ac:dyDescent="0.25">
      <c r="N370" s="11"/>
      <c r="O370" s="11"/>
      <c r="P370" s="11"/>
      <c r="Q370" s="11"/>
      <c r="R370" s="11"/>
      <c r="S370" s="11"/>
      <c r="T370" s="11"/>
    </row>
    <row r="371" spans="14:20" x14ac:dyDescent="0.25">
      <c r="N371" s="11"/>
      <c r="O371" s="11"/>
      <c r="P371" s="11"/>
      <c r="Q371" s="11"/>
      <c r="R371" s="11"/>
      <c r="S371" s="11"/>
      <c r="T371" s="1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103</v>
      </c>
      <c r="B1" s="4" t="s">
        <v>39</v>
      </c>
      <c r="C1" t="s">
        <v>143</v>
      </c>
    </row>
    <row r="2" spans="1:3" x14ac:dyDescent="0.25">
      <c r="A2" t="s">
        <v>104</v>
      </c>
      <c r="B2" t="s">
        <v>42</v>
      </c>
      <c r="C2" t="s">
        <v>108</v>
      </c>
    </row>
    <row r="3" spans="1:3" x14ac:dyDescent="0.25">
      <c r="A3" t="s">
        <v>105</v>
      </c>
      <c r="B3" t="s">
        <v>44</v>
      </c>
    </row>
    <row r="4" spans="1:3" x14ac:dyDescent="0.25">
      <c r="A4" t="s">
        <v>106</v>
      </c>
      <c r="B4" t="s">
        <v>46</v>
      </c>
    </row>
    <row r="5" spans="1:3" x14ac:dyDescent="0.25">
      <c r="B5" t="s">
        <v>48</v>
      </c>
    </row>
    <row r="6" spans="1:3" x14ac:dyDescent="0.25">
      <c r="B6" t="s">
        <v>50</v>
      </c>
    </row>
    <row r="7" spans="1:3" x14ac:dyDescent="0.25">
      <c r="B7" t="s">
        <v>52</v>
      </c>
    </row>
    <row r="8" spans="1:3" x14ac:dyDescent="0.25">
      <c r="B8" t="s">
        <v>54</v>
      </c>
    </row>
    <row r="9" spans="1:3" x14ac:dyDescent="0.25">
      <c r="B9" t="s">
        <v>56</v>
      </c>
    </row>
    <row r="10" spans="1:3" x14ac:dyDescent="0.25">
      <c r="B10" t="s">
        <v>58</v>
      </c>
    </row>
    <row r="11" spans="1:3" x14ac:dyDescent="0.25">
      <c r="B11" t="s">
        <v>60</v>
      </c>
    </row>
    <row r="12" spans="1:3" x14ac:dyDescent="0.25">
      <c r="B12" t="s">
        <v>62</v>
      </c>
    </row>
    <row r="13" spans="1:3" x14ac:dyDescent="0.25">
      <c r="B13" t="s">
        <v>64</v>
      </c>
    </row>
    <row r="14" spans="1:3" x14ac:dyDescent="0.25">
      <c r="B14" t="s">
        <v>66</v>
      </c>
    </row>
    <row r="15" spans="1:3" x14ac:dyDescent="0.25">
      <c r="B15" t="s">
        <v>68</v>
      </c>
    </row>
    <row r="16" spans="1:3" x14ac:dyDescent="0.25">
      <c r="B16" t="s">
        <v>70</v>
      </c>
    </row>
    <row r="17" spans="2:2" x14ac:dyDescent="0.25">
      <c r="B17" t="s">
        <v>72</v>
      </c>
    </row>
    <row r="18" spans="2:2" x14ac:dyDescent="0.25">
      <c r="B18" t="s">
        <v>74</v>
      </c>
    </row>
    <row r="19" spans="2:2" x14ac:dyDescent="0.25">
      <c r="B19" t="s">
        <v>76</v>
      </c>
    </row>
    <row r="20" spans="2:2" x14ac:dyDescent="0.25">
      <c r="B20" t="s">
        <v>78</v>
      </c>
    </row>
    <row r="21" spans="2:2" x14ac:dyDescent="0.25">
      <c r="B21" t="s">
        <v>80</v>
      </c>
    </row>
    <row r="22" spans="2:2" x14ac:dyDescent="0.25">
      <c r="B22" t="s">
        <v>82</v>
      </c>
    </row>
    <row r="23" spans="2:2" x14ac:dyDescent="0.25">
      <c r="B23"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ySplit="1" topLeftCell="A2" activePane="bottomLeft" state="frozen"/>
      <selection pane="bottomLeft" activeCell="B20" sqref="B20"/>
    </sheetView>
  </sheetViews>
  <sheetFormatPr defaultColWidth="8.85546875" defaultRowHeight="15" x14ac:dyDescent="0.25"/>
  <cols>
    <col min="1" max="1" width="37.28515625" bestFit="1" customWidth="1"/>
    <col min="3" max="3" width="13.7109375" bestFit="1" customWidth="1"/>
  </cols>
  <sheetData>
    <row r="1" spans="1:4" x14ac:dyDescent="0.25">
      <c r="A1" s="5" t="s">
        <v>39</v>
      </c>
      <c r="B1" s="5" t="s">
        <v>40</v>
      </c>
      <c r="C1" s="5" t="s">
        <v>41</v>
      </c>
      <c r="D1" s="5" t="s">
        <v>107</v>
      </c>
    </row>
    <row r="2" spans="1:4" x14ac:dyDescent="0.25">
      <c r="A2" t="s">
        <v>42</v>
      </c>
      <c r="B2">
        <v>3299</v>
      </c>
      <c r="C2" t="s">
        <v>43</v>
      </c>
      <c r="D2" t="s">
        <v>108</v>
      </c>
    </row>
    <row r="3" spans="1:4" x14ac:dyDescent="0.25">
      <c r="A3" t="s">
        <v>44</v>
      </c>
      <c r="B3">
        <v>2951</v>
      </c>
      <c r="C3" t="s">
        <v>45</v>
      </c>
      <c r="D3" t="s">
        <v>109</v>
      </c>
    </row>
    <row r="4" spans="1:4" x14ac:dyDescent="0.25">
      <c r="A4" t="s">
        <v>46</v>
      </c>
      <c r="B4">
        <v>3083</v>
      </c>
      <c r="C4" t="s">
        <v>47</v>
      </c>
      <c r="D4" t="s">
        <v>110</v>
      </c>
    </row>
    <row r="5" spans="1:4" x14ac:dyDescent="0.25">
      <c r="A5" t="s">
        <v>48</v>
      </c>
      <c r="B5">
        <v>3080</v>
      </c>
      <c r="C5" t="s">
        <v>49</v>
      </c>
      <c r="D5" t="s">
        <v>111</v>
      </c>
    </row>
    <row r="6" spans="1:4" x14ac:dyDescent="0.25">
      <c r="A6" t="s">
        <v>50</v>
      </c>
      <c r="B6">
        <v>2969</v>
      </c>
      <c r="C6" t="s">
        <v>51</v>
      </c>
      <c r="D6" t="s">
        <v>112</v>
      </c>
    </row>
    <row r="7" spans="1:4" x14ac:dyDescent="0.25">
      <c r="A7" t="s">
        <v>52</v>
      </c>
      <c r="B7">
        <v>2769</v>
      </c>
      <c r="C7" t="s">
        <v>53</v>
      </c>
      <c r="D7" t="s">
        <v>113</v>
      </c>
    </row>
    <row r="8" spans="1:4" x14ac:dyDescent="0.25">
      <c r="A8" t="s">
        <v>54</v>
      </c>
      <c r="B8">
        <v>2772</v>
      </c>
      <c r="C8" t="s">
        <v>55</v>
      </c>
      <c r="D8" t="s">
        <v>114</v>
      </c>
    </row>
    <row r="9" spans="1:4" x14ac:dyDescent="0.25">
      <c r="A9" t="s">
        <v>56</v>
      </c>
      <c r="B9">
        <v>2754</v>
      </c>
      <c r="C9" t="s">
        <v>57</v>
      </c>
      <c r="D9" t="s">
        <v>115</v>
      </c>
    </row>
    <row r="10" spans="1:4" x14ac:dyDescent="0.25">
      <c r="A10" t="s">
        <v>58</v>
      </c>
      <c r="B10">
        <v>3150</v>
      </c>
      <c r="C10" t="s">
        <v>59</v>
      </c>
      <c r="D10" t="s">
        <v>116</v>
      </c>
    </row>
    <row r="11" spans="1:4" x14ac:dyDescent="0.25">
      <c r="A11" t="s">
        <v>60</v>
      </c>
      <c r="B11">
        <v>2771</v>
      </c>
      <c r="C11" t="s">
        <v>61</v>
      </c>
      <c r="D11" t="s">
        <v>117</v>
      </c>
    </row>
    <row r="12" spans="1:4" x14ac:dyDescent="0.25">
      <c r="A12" t="s">
        <v>62</v>
      </c>
      <c r="B12">
        <v>2770</v>
      </c>
      <c r="C12" t="s">
        <v>63</v>
      </c>
      <c r="D12" t="s">
        <v>118</v>
      </c>
    </row>
    <row r="13" spans="1:4" x14ac:dyDescent="0.25">
      <c r="A13" t="s">
        <v>64</v>
      </c>
      <c r="B13">
        <v>3149</v>
      </c>
      <c r="C13" t="s">
        <v>65</v>
      </c>
      <c r="D13" t="s">
        <v>119</v>
      </c>
    </row>
    <row r="14" spans="1:4" x14ac:dyDescent="0.25">
      <c r="A14" t="s">
        <v>66</v>
      </c>
      <c r="B14">
        <v>2810</v>
      </c>
      <c r="C14" t="s">
        <v>67</v>
      </c>
      <c r="D14" t="s">
        <v>120</v>
      </c>
    </row>
    <row r="15" spans="1:4" x14ac:dyDescent="0.25">
      <c r="A15" t="s">
        <v>68</v>
      </c>
      <c r="B15">
        <v>2675</v>
      </c>
      <c r="C15" t="s">
        <v>69</v>
      </c>
      <c r="D15" t="s">
        <v>121</v>
      </c>
    </row>
    <row r="16" spans="1:4" x14ac:dyDescent="0.25">
      <c r="A16" t="s">
        <v>70</v>
      </c>
      <c r="B16">
        <v>2675</v>
      </c>
      <c r="C16" t="s">
        <v>71</v>
      </c>
      <c r="D16" t="s">
        <v>122</v>
      </c>
    </row>
    <row r="17" spans="1:4" x14ac:dyDescent="0.25">
      <c r="A17" t="s">
        <v>72</v>
      </c>
      <c r="B17">
        <v>3457</v>
      </c>
      <c r="C17" t="s">
        <v>73</v>
      </c>
      <c r="D17" t="s">
        <v>123</v>
      </c>
    </row>
    <row r="18" spans="1:4" x14ac:dyDescent="0.25">
      <c r="A18" t="s">
        <v>74</v>
      </c>
      <c r="B18">
        <v>3458</v>
      </c>
      <c r="C18" t="s">
        <v>75</v>
      </c>
      <c r="D18" t="s">
        <v>124</v>
      </c>
    </row>
    <row r="19" spans="1:4" x14ac:dyDescent="0.25">
      <c r="A19" t="s">
        <v>76</v>
      </c>
      <c r="B19">
        <v>2810</v>
      </c>
      <c r="C19" t="s">
        <v>77</v>
      </c>
      <c r="D19" t="s">
        <v>125</v>
      </c>
    </row>
    <row r="20" spans="1:4" x14ac:dyDescent="0.25">
      <c r="A20" t="s">
        <v>78</v>
      </c>
      <c r="B20">
        <v>2908</v>
      </c>
      <c r="C20" t="s">
        <v>79</v>
      </c>
      <c r="D20" t="s">
        <v>126</v>
      </c>
    </row>
    <row r="21" spans="1:4" x14ac:dyDescent="0.25">
      <c r="A21" t="s">
        <v>80</v>
      </c>
      <c r="B21">
        <v>2773</v>
      </c>
      <c r="C21" t="s">
        <v>81</v>
      </c>
      <c r="D21" t="s">
        <v>127</v>
      </c>
    </row>
    <row r="22" spans="1:4" x14ac:dyDescent="0.25">
      <c r="A22" t="s">
        <v>82</v>
      </c>
      <c r="B22">
        <v>3220</v>
      </c>
      <c r="C22" t="s">
        <v>83</v>
      </c>
      <c r="D22" t="s">
        <v>128</v>
      </c>
    </row>
    <row r="23" spans="1:4" x14ac:dyDescent="0.25">
      <c r="A23" t="s">
        <v>84</v>
      </c>
      <c r="B23">
        <v>2952</v>
      </c>
      <c r="C23" t="s">
        <v>85</v>
      </c>
      <c r="D23" t="s">
        <v>129</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86</v>
      </c>
      <c r="B1" t="s">
        <v>87</v>
      </c>
      <c r="C1" t="s">
        <v>88</v>
      </c>
    </row>
    <row r="2" spans="1:3" x14ac:dyDescent="0.25">
      <c r="A2" t="s">
        <v>162</v>
      </c>
      <c r="B2" t="s">
        <v>163</v>
      </c>
      <c r="C2">
        <v>24</v>
      </c>
    </row>
    <row r="3" spans="1:3" x14ac:dyDescent="0.25">
      <c r="A3" t="s">
        <v>164</v>
      </c>
      <c r="B3" t="s">
        <v>165</v>
      </c>
      <c r="C3">
        <v>60</v>
      </c>
    </row>
    <row r="4" spans="1:3" x14ac:dyDescent="0.25">
      <c r="A4" t="s">
        <v>89</v>
      </c>
      <c r="B4" t="s">
        <v>165</v>
      </c>
      <c r="C4">
        <v>60</v>
      </c>
    </row>
    <row r="5" spans="1:3" x14ac:dyDescent="0.25">
      <c r="A5" t="s">
        <v>166</v>
      </c>
      <c r="B5" t="s">
        <v>167</v>
      </c>
      <c r="C5">
        <v>7</v>
      </c>
    </row>
    <row r="6" spans="1:3" x14ac:dyDescent="0.25">
      <c r="A6" t="s">
        <v>90</v>
      </c>
      <c r="B6" t="s">
        <v>163</v>
      </c>
      <c r="C6">
        <v>24</v>
      </c>
    </row>
    <row r="7" spans="1:3" x14ac:dyDescent="0.25">
      <c r="A7" t="s">
        <v>168</v>
      </c>
      <c r="B7" t="s">
        <v>163</v>
      </c>
      <c r="C7">
        <v>24</v>
      </c>
    </row>
    <row r="8" spans="1:3" x14ac:dyDescent="0.25">
      <c r="A8" t="s">
        <v>91</v>
      </c>
      <c r="B8" t="s">
        <v>92</v>
      </c>
      <c r="C8">
        <v>13</v>
      </c>
    </row>
    <row r="9" spans="1:3" x14ac:dyDescent="0.25">
      <c r="A9" t="s">
        <v>93</v>
      </c>
      <c r="B9" t="s">
        <v>169</v>
      </c>
      <c r="C9">
        <v>50</v>
      </c>
    </row>
    <row r="10" spans="1:3" x14ac:dyDescent="0.25">
      <c r="A10" t="s">
        <v>94</v>
      </c>
      <c r="B10" t="s">
        <v>95</v>
      </c>
      <c r="C10">
        <v>23</v>
      </c>
    </row>
    <row r="11" spans="1:3" x14ac:dyDescent="0.25">
      <c r="A11" t="s">
        <v>170</v>
      </c>
      <c r="B11" t="s">
        <v>171</v>
      </c>
      <c r="C11">
        <v>30</v>
      </c>
    </row>
    <row r="12" spans="1:3" x14ac:dyDescent="0.25">
      <c r="A12" t="s">
        <v>96</v>
      </c>
      <c r="B12" t="s">
        <v>172</v>
      </c>
      <c r="C12">
        <v>17</v>
      </c>
    </row>
    <row r="13" spans="1:3" x14ac:dyDescent="0.25">
      <c r="A13" t="s">
        <v>97</v>
      </c>
      <c r="B13" t="s">
        <v>98</v>
      </c>
      <c r="C13">
        <v>3</v>
      </c>
    </row>
    <row r="14" spans="1:3" x14ac:dyDescent="0.25">
      <c r="A14" t="s">
        <v>173</v>
      </c>
      <c r="B14" t="s">
        <v>174</v>
      </c>
      <c r="C14">
        <v>22</v>
      </c>
    </row>
    <row r="15" spans="1:3" x14ac:dyDescent="0.25">
      <c r="A15" t="s">
        <v>175</v>
      </c>
      <c r="B15" t="s">
        <v>176</v>
      </c>
      <c r="C15">
        <v>12</v>
      </c>
    </row>
    <row r="16" spans="1:3" x14ac:dyDescent="0.25">
      <c r="A16" t="s">
        <v>175</v>
      </c>
      <c r="B16" t="s">
        <v>92</v>
      </c>
      <c r="C16">
        <v>13</v>
      </c>
    </row>
    <row r="17" spans="1:3" x14ac:dyDescent="0.25">
      <c r="A17" t="s">
        <v>177</v>
      </c>
      <c r="B17" t="s">
        <v>178</v>
      </c>
      <c r="C17">
        <v>19</v>
      </c>
    </row>
    <row r="18" spans="1:3" x14ac:dyDescent="0.25">
      <c r="A18" t="s">
        <v>131</v>
      </c>
      <c r="B18" t="s">
        <v>179</v>
      </c>
      <c r="C18">
        <v>64</v>
      </c>
    </row>
    <row r="19" spans="1:3" x14ac:dyDescent="0.25">
      <c r="A19" t="s">
        <v>180</v>
      </c>
      <c r="B19" t="s">
        <v>181</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WORDY_DESCRIPTION</vt:lpstr>
      <vt:lpstr>SUMMARY_WORD</vt:lpstr>
      <vt:lpstr>NOW_PLAYING</vt:lpstr>
      <vt:lpstr>X-BEDEWORK-VALUES</vt:lpstr>
      <vt:lpstr>VENUEID</vt:lpstr>
      <vt:lpstr>eventTypeID</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2017-06-07T16:01:21Z</dcterms:modified>
</cp:coreProperties>
</file>